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ire Trevisan\Dropbox (Energy Innovation)\Documents\GitHub\eps-eu\InputData\fuels\BS\"/>
    </mc:Choice>
  </mc:AlternateContent>
  <xr:revisionPtr revIDLastSave="0" documentId="13_ncr:1_{DAFA2656-E9D1-40F8-AD14-40FD855B87A5}" xr6:coauthVersionLast="47" xr6:coauthVersionMax="47" xr10:uidLastSave="{00000000-0000-0000-0000-000000000000}"/>
  <bookViews>
    <workbookView xWindow="-80" yWindow="-80" windowWidth="19360" windowHeight="11440" tabRatio="655" firstSheet="7" activeTab="9" xr2:uid="{00000000-000D-0000-FFFF-FFFF00000000}"/>
  </bookViews>
  <sheets>
    <sheet name="About" sheetId="1" r:id="rId1"/>
    <sheet name="EC Study_EU27 data" sheetId="19" r:id="rId2"/>
    <sheet name="EC Study_EU27 Figures" sheetId="25" r:id="rId3"/>
    <sheet name="EC Study_UK Figures" sheetId="18" r:id="rId4"/>
    <sheet name="JRC POTEnCIA_PowerGen" sheetId="20" r:id="rId5"/>
    <sheet name="JRC POTEnCIA_GIC" sheetId="23" r:id="rId6"/>
    <sheet name="JRC POTEnCIA_AVFCO" sheetId="24" r:id="rId7"/>
    <sheet name="Subsidies Paid" sheetId="12" r:id="rId8"/>
    <sheet name="EU Calculations" sheetId="22" r:id="rId9"/>
    <sheet name="BS-BSpUECB" sheetId="16" r:id="rId10"/>
    <sheet name="BS-BSfTFpEUP" sheetId="10" r:id="rId11"/>
    <sheet name="BS-BSpUEO-PreRet" sheetId="26" r:id="rId12"/>
    <sheet name="BS-BSpUEO-PreNonRet" sheetId="27" r:id="rId13"/>
    <sheet name="BS-BSpUEO-NewBlt" sheetId="28" r:id="rId14"/>
  </sheets>
  <definedNames>
    <definedName name="_AMO_ContentDefinition_909831962" hidden="1">"'Partitions:10'"</definedName>
    <definedName name="_AMO_ContentDefinition_909831962.0" hidden="1">"'&lt;ContentDefinition name=""P:\Staat_ESVG\ESVG2010\Steuereinnahmen\SAS\DATA\Ergebnistabellen\steuern_klass.sas7bdat"" rsid=""909831962"" type=""DataSet"" format=""ReportXml"" imgfmt=""ActiveX"" created=""09/29/2014 13:23:49"" modifed=""09/27/2016 16:5'"</definedName>
    <definedName name="_AMO_ContentDefinition_909831962.1" hidden="1">"'7:08"" user=""HELPERSTORFER Christian"" apply=""False"" css=""C:\Program Files (x86)\SASHome\x86\SASAddinforMicrosoftOffice\6.1\Styles\AMODefault.css"" range=""P__Staat_ESVG_ESVG2010_Steuereinnahmen_SAS_DATA_Ergebnistabellen_steuern_klass_sas7bdat"" '"</definedName>
    <definedName name="_AMO_ContentDefinition_909831962.2" hidden="1">"'auto=""False"" xTime=""00:00:00"" rTime=""00:00:06.1464788"" bgnew=""False"" nFmt=""False"" grphSet=""False"" imgY=""0"" imgX=""0"" redirect=""False""&gt;_x000D_
  &lt;files /&gt;_x000D_
  &lt;parents /&gt;_x000D_
  &lt;children /&gt;_x000D_
  &lt;param n=""AMO_Version"" v=""6.1"" /&gt;_x000D_
  &lt;param n'"</definedName>
    <definedName name="_AMO_ContentDefinition_909831962.3" hidden="1">"'=""DisplayName"" v=""P:\Staat_ESVG\ESVG2010\Steuereinnahmen\SAS\DATA\Ergebnistabellen\steuern_klass.sas7bdat"" /&gt;_x000D_
  &lt;param n=""DisplayType"" v=""Datei"" /&gt;_x000D_
  &lt;param n=""DataSourceType"" v=""SAS DATASET"" /&gt;_x000D_
  &lt;param n=""SASFilter"" v="""" /&gt;_x000D_
  &lt;p'"</definedName>
    <definedName name="_AMO_ContentDefinition_909831962.4" hidden="1">"'aram n=""MoreSheetsForRows"" v=""True"" /&gt;_x000D_
  &lt;param n=""PageSize"" v=""500"" /&gt;_x000D_
  &lt;param n=""ShowRowNumbers"" v=""False"" /&gt;_x000D_
  &lt;param n=""ShowInfoInSheet"" v=""False"" /&gt;_x000D_
  &lt;param n=""CredKey"" v=""P:\Staat_ESVG\ESVG2010\Steuereinnahmen\SAS\DATA\E'"</definedName>
    <definedName name="_AMO_ContentDefinition_909831962.5" hidden="1">"'rgebnistabellen\steuern_klass.sas7bdat"" /&gt;_x000D_
  &lt;param n=""ClassName"" v=""SAS.OfficeAddin.DataViewItem"" /&gt;_x000D_
  &lt;param n=""ServerName"" v="""" /&gt;_x000D_
  &lt;param n=""DataSource"" v=""&amp;lt;SasDataSource Version=&amp;quot;4.2&amp;quot; Type=&amp;quot;SAS.Servers.Dataset&amp;qu'"</definedName>
    <definedName name="_AMO_ContentDefinition_909831962.6" hidden="1">"'ot; FilterDS=&amp;quot;&amp;amp;lt;?xml version=&amp;amp;quot;1.0&amp;amp;quot; encoding=&amp;amp;quot;utf-16&amp;amp;quot;?&amp;amp;gt;&amp;amp;lt;FilterTree&amp;amp;gt;&amp;amp;lt;TreeRoot /&amp;amp;gt;&amp;amp;lt;/FilterTree&amp;amp;gt;&amp;quot; ColSelFlg=&amp;quot;0&amp;quot; Name=&amp;quot;P:\Staat_ESVG\ESVG2010'"</definedName>
    <definedName name="_AMO_ContentDefinition_909831962.7" hidden="1">"'\Steuereinnahmen\SAS\DATA\Ergebnistabellen\steuern_klass.sas7bdat&amp;quot; /&amp;gt;"" /&gt;_x000D_
  &lt;param n=""ExcelTableColumnCount"" v=""27"" /&gt;_x000D_
  &lt;param n=""ExcelTableRowCount"" v=""7580"" /&gt;_x000D_
  &lt;param n=""DataRowCount"" v=""7580"" /&gt;_x000D_
  &lt;param n=""DataColCo'"</definedName>
    <definedName name="_AMO_ContentDefinition_909831962.8" hidden="1">"'unt"" v=""27"" /&gt;_x000D_
  &lt;param n=""ObsColumn"" v=""false"" /&gt;_x000D_
  &lt;param n=""ExcelFormattingHash"" v=""-614629894"" /&gt;_x000D_
  &lt;param n=""ExcelFormatting"" v=""Automatic"" /&gt;_x000D_
  &lt;ExcelXMLOptions AdjColWidths=""True"" RowOpt=""InsertCells"" ColOpt=""InsertCell'"</definedName>
    <definedName name="_AMO_ContentDefinition_909831962.9" hidden="1">"'s"" /&gt;_x000D_
&lt;/ContentDefinition&gt;'"</definedName>
    <definedName name="_AMO_ContentLocation_909831962__A1" hidden="1">"'Partitions:2'"</definedName>
    <definedName name="_AMO_ContentLocation_909831962__A1.0" hidden="1">"'&lt;ContentLocation path=""A1"" rsid=""909831962"" tag="""" fid=""0""&gt;_x000D_
  &lt;param n=""_NumRows"" v=""7581"" /&gt;_x000D_
  &lt;param n=""_NumCols"" v=""27"" /&gt;_x000D_
  &lt;param n=""SASDataState"" v=""none"" /&gt;_x000D_
  &lt;param n=""SASDataStart"" v=""1"" /&gt;_x000D_
  &lt;param n=""SASData'"</definedName>
    <definedName name="_AMO_ContentLocation_909831962__A1.1" hidden="1">"'End"" v=""7580"" /&gt;_x000D_
&lt;/ContentLocation&gt;'"</definedName>
    <definedName name="_AMO_SingleObject_909831962__A1" hidden="1">#REF!</definedName>
    <definedName name="_AMO_XmlVersion" hidden="1">"'1'"</definedName>
    <definedName name="_Order1" hidden="1">255</definedName>
    <definedName name="_Order2" hidden="1">255</definedName>
    <definedName name="_xlnm.Print_Area" localSheetId="1">'EC Study_EU27 data'!$C$3:$U$318</definedName>
    <definedName name="_xlnm.Print_Titles" localSheetId="1">'EC Study_EU27 data'!$3:$4</definedName>
    <definedName name="_xlnm.Print_Titles" localSheetId="4">'JRC POTEnCIA_PowerGen'!$1:$1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63" i="22" l="1"/>
  <c r="AH63" i="22"/>
  <c r="AG63" i="22"/>
  <c r="AF63" i="22"/>
  <c r="AE63" i="22"/>
  <c r="AD63" i="22"/>
  <c r="AC63" i="22"/>
  <c r="AB63" i="22"/>
  <c r="AA63" i="22"/>
  <c r="Z63" i="22"/>
  <c r="Y63" i="22"/>
  <c r="X63" i="22"/>
  <c r="W63" i="22"/>
  <c r="V63" i="22"/>
  <c r="U63" i="22"/>
  <c r="T63" i="22"/>
  <c r="S63" i="22"/>
  <c r="R63" i="22"/>
  <c r="Q63" i="22"/>
  <c r="P63" i="22"/>
  <c r="O63" i="22"/>
  <c r="N63" i="22"/>
  <c r="M63" i="22"/>
  <c r="L63" i="22"/>
  <c r="K63" i="22"/>
  <c r="J63" i="22"/>
  <c r="I63" i="22"/>
  <c r="H63" i="22"/>
  <c r="G63" i="22"/>
  <c r="F63" i="22"/>
  <c r="E63" i="22"/>
  <c r="D63" i="22"/>
  <c r="C63" i="22"/>
  <c r="B63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AF64" i="22"/>
  <c r="AG64" i="22"/>
  <c r="AH64" i="22"/>
  <c r="AI64" i="22"/>
  <c r="C65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AF65" i="22"/>
  <c r="AG65" i="22"/>
  <c r="AH65" i="22"/>
  <c r="AI65" i="22"/>
  <c r="C66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C67" i="22"/>
  <c r="D67" i="22"/>
  <c r="E67" i="22"/>
  <c r="F67" i="22"/>
  <c r="G67" i="22"/>
  <c r="H67" i="22"/>
  <c r="I67" i="22"/>
  <c r="J67" i="22"/>
  <c r="K67" i="22"/>
  <c r="L67" i="22"/>
  <c r="M67" i="22"/>
  <c r="N67" i="22"/>
  <c r="O67" i="22"/>
  <c r="P67" i="22"/>
  <c r="Q67" i="22"/>
  <c r="R67" i="22"/>
  <c r="S67" i="22"/>
  <c r="T67" i="22"/>
  <c r="U67" i="22"/>
  <c r="V67" i="22"/>
  <c r="W67" i="22"/>
  <c r="X67" i="22"/>
  <c r="Y67" i="22"/>
  <c r="Z67" i="22"/>
  <c r="AA67" i="22"/>
  <c r="AB67" i="22"/>
  <c r="AC67" i="22"/>
  <c r="AD67" i="22"/>
  <c r="AE67" i="22"/>
  <c r="AF67" i="22"/>
  <c r="AG67" i="22"/>
  <c r="AH67" i="22"/>
  <c r="AI67" i="22"/>
  <c r="C68" i="22"/>
  <c r="D68" i="22"/>
  <c r="E68" i="22"/>
  <c r="F68" i="22"/>
  <c r="G68" i="22"/>
  <c r="H68" i="22"/>
  <c r="I68" i="22"/>
  <c r="J68" i="22"/>
  <c r="K68" i="22"/>
  <c r="L68" i="22"/>
  <c r="M68" i="22"/>
  <c r="N68" i="22"/>
  <c r="O68" i="22"/>
  <c r="P68" i="22"/>
  <c r="Q68" i="22"/>
  <c r="R68" i="22"/>
  <c r="S68" i="22"/>
  <c r="T68" i="22"/>
  <c r="U68" i="22"/>
  <c r="V68" i="22"/>
  <c r="W68" i="22"/>
  <c r="X68" i="22"/>
  <c r="Y68" i="22"/>
  <c r="Z68" i="22"/>
  <c r="AA68" i="22"/>
  <c r="AB68" i="22"/>
  <c r="AC68" i="22"/>
  <c r="AD68" i="22"/>
  <c r="AE68" i="22"/>
  <c r="AF68" i="22"/>
  <c r="AG68" i="22"/>
  <c r="AH68" i="22"/>
  <c r="AI68" i="22"/>
  <c r="C69" i="22"/>
  <c r="D69" i="22"/>
  <c r="E69" i="22"/>
  <c r="F69" i="22"/>
  <c r="G69" i="22"/>
  <c r="H69" i="22"/>
  <c r="I69" i="22"/>
  <c r="J69" i="22"/>
  <c r="K69" i="22"/>
  <c r="L69" i="22"/>
  <c r="M69" i="22"/>
  <c r="N69" i="22"/>
  <c r="O69" i="22"/>
  <c r="P69" i="22"/>
  <c r="Q69" i="22"/>
  <c r="R69" i="22"/>
  <c r="S69" i="22"/>
  <c r="T69" i="22"/>
  <c r="U69" i="22"/>
  <c r="V69" i="22"/>
  <c r="W69" i="22"/>
  <c r="X69" i="22"/>
  <c r="Y69" i="22"/>
  <c r="Z69" i="22"/>
  <c r="AA69" i="22"/>
  <c r="AB69" i="22"/>
  <c r="AC69" i="22"/>
  <c r="AD69" i="22"/>
  <c r="AE69" i="22"/>
  <c r="AF69" i="22"/>
  <c r="AG69" i="22"/>
  <c r="AH69" i="22"/>
  <c r="AI69" i="22"/>
  <c r="C70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AF70" i="22"/>
  <c r="AG70" i="22"/>
  <c r="AH70" i="22"/>
  <c r="AI70" i="22"/>
  <c r="C71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AF71" i="22"/>
  <c r="AG71" i="22"/>
  <c r="AH71" i="22"/>
  <c r="AI71" i="22"/>
  <c r="C72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C73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C75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AF75" i="22"/>
  <c r="AG75" i="22"/>
  <c r="AH75" i="22"/>
  <c r="AI75" i="22"/>
  <c r="C76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AH76" i="22"/>
  <c r="AI76" i="22"/>
  <c r="C78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AF78" i="22"/>
  <c r="AG78" i="22"/>
  <c r="AH78" i="22"/>
  <c r="AI78" i="22"/>
  <c r="C79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AH79" i="22"/>
  <c r="AI79" i="22"/>
  <c r="B79" i="22"/>
  <c r="B71" i="22"/>
  <c r="B78" i="22"/>
  <c r="B76" i="22"/>
  <c r="B75" i="22"/>
  <c r="B73" i="22"/>
  <c r="B72" i="22"/>
  <c r="B70" i="22"/>
  <c r="B69" i="22"/>
  <c r="B68" i="22"/>
  <c r="B67" i="22"/>
  <c r="B66" i="22"/>
  <c r="B65" i="22"/>
  <c r="B64" i="22"/>
  <c r="K23" i="25"/>
  <c r="C40" i="25"/>
  <c r="C41" i="25" s="1"/>
  <c r="D44" i="25"/>
  <c r="D46" i="25"/>
  <c r="B15" i="28"/>
  <c r="E6" i="12"/>
  <c r="C49" i="22" s="1"/>
  <c r="AF16" i="28"/>
  <c r="AE16" i="28"/>
  <c r="AD16" i="28"/>
  <c r="AC16" i="28"/>
  <c r="AB16" i="28"/>
  <c r="AA16" i="28"/>
  <c r="Z16" i="28"/>
  <c r="Y16" i="28"/>
  <c r="X16" i="28"/>
  <c r="W16" i="28"/>
  <c r="V16" i="28"/>
  <c r="U16" i="28"/>
  <c r="T16" i="28"/>
  <c r="S16" i="28"/>
  <c r="R16" i="28"/>
  <c r="Q16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C16" i="28"/>
  <c r="B16" i="28"/>
  <c r="AF15" i="28"/>
  <c r="AE15" i="28"/>
  <c r="AD15" i="28"/>
  <c r="AC15" i="28"/>
  <c r="AB15" i="28"/>
  <c r="AA15" i="28"/>
  <c r="Z15" i="28"/>
  <c r="Y15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AF14" i="28"/>
  <c r="AE14" i="28"/>
  <c r="AD14" i="28"/>
  <c r="AC14" i="28"/>
  <c r="AB14" i="28"/>
  <c r="AA14" i="28"/>
  <c r="Z14" i="28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AF8" i="28"/>
  <c r="O8" i="28"/>
  <c r="AF7" i="28"/>
  <c r="AE7" i="28"/>
  <c r="AE8" i="28" s="1"/>
  <c r="AD7" i="28"/>
  <c r="AD8" i="28" s="1"/>
  <c r="AC7" i="28"/>
  <c r="AC8" i="28" s="1"/>
  <c r="AB7" i="28"/>
  <c r="AB8" i="28" s="1"/>
  <c r="AA7" i="28"/>
  <c r="AA8" i="28" s="1"/>
  <c r="Z7" i="28"/>
  <c r="Z8" i="28" s="1"/>
  <c r="Y7" i="28"/>
  <c r="Y8" i="28" s="1"/>
  <c r="X7" i="28"/>
  <c r="X8" i="28" s="1"/>
  <c r="W7" i="28"/>
  <c r="W8" i="28" s="1"/>
  <c r="V7" i="28"/>
  <c r="V8" i="28" s="1"/>
  <c r="U7" i="28"/>
  <c r="U8" i="28" s="1"/>
  <c r="T7" i="28"/>
  <c r="T8" i="28" s="1"/>
  <c r="S7" i="28"/>
  <c r="S8" i="28" s="1"/>
  <c r="R7" i="28"/>
  <c r="R8" i="28" s="1"/>
  <c r="Q7" i="28"/>
  <c r="Q8" i="28" s="1"/>
  <c r="P7" i="28"/>
  <c r="P8" i="28" s="1"/>
  <c r="O7" i="28"/>
  <c r="N7" i="28"/>
  <c r="N8" i="28" s="1"/>
  <c r="M7" i="28"/>
  <c r="M8" i="28" s="1"/>
  <c r="L7" i="28"/>
  <c r="L8" i="28" s="1"/>
  <c r="K7" i="28"/>
  <c r="K8" i="28" s="1"/>
  <c r="J7" i="28"/>
  <c r="J8" i="28" s="1"/>
  <c r="I7" i="28"/>
  <c r="I8" i="28" s="1"/>
  <c r="H7" i="28"/>
  <c r="H8" i="28" s="1"/>
  <c r="G7" i="28"/>
  <c r="G8" i="28" s="1"/>
  <c r="F7" i="28"/>
  <c r="F8" i="28" s="1"/>
  <c r="E7" i="28"/>
  <c r="E8" i="28" s="1"/>
  <c r="D7" i="28"/>
  <c r="D8" i="28" s="1"/>
  <c r="C7" i="28"/>
  <c r="C8" i="28" s="1"/>
  <c r="B7" i="28"/>
  <c r="B8" i="28" s="1"/>
  <c r="AF6" i="28"/>
  <c r="AE6" i="28"/>
  <c r="AD6" i="28"/>
  <c r="AC6" i="28"/>
  <c r="AB6" i="28"/>
  <c r="AA6" i="28"/>
  <c r="Z6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AF4" i="28"/>
  <c r="AE4" i="28"/>
  <c r="AD4" i="28"/>
  <c r="AC4" i="28"/>
  <c r="AB4" i="28"/>
  <c r="AA4" i="28"/>
  <c r="Z4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B4" i="26"/>
  <c r="E12" i="12"/>
  <c r="C57" i="22"/>
  <c r="A69" i="1"/>
  <c r="K71" i="25"/>
  <c r="K34" i="25"/>
  <c r="C45" i="25" l="1"/>
  <c r="D40" i="25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AP4" i="20"/>
  <c r="AQ4" i="20"/>
  <c r="AR4" i="20"/>
  <c r="AS4" i="20"/>
  <c r="AT4" i="20"/>
  <c r="AU4" i="20"/>
  <c r="AV4" i="20"/>
  <c r="AW4" i="20"/>
  <c r="AX4" i="20"/>
  <c r="AY4" i="20"/>
  <c r="AZ4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P5" i="20"/>
  <c r="AQ5" i="20"/>
  <c r="AR5" i="20"/>
  <c r="AS5" i="20"/>
  <c r="AT5" i="20"/>
  <c r="AU5" i="20"/>
  <c r="AV5" i="20"/>
  <c r="AW5" i="20"/>
  <c r="AX5" i="20"/>
  <c r="AY5" i="20"/>
  <c r="AZ5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AP6" i="20"/>
  <c r="AQ6" i="20"/>
  <c r="AR6" i="20"/>
  <c r="AS6" i="20"/>
  <c r="AT6" i="20"/>
  <c r="AU6" i="20"/>
  <c r="AV6" i="20"/>
  <c r="AW6" i="20"/>
  <c r="AX6" i="20"/>
  <c r="AY6" i="20"/>
  <c r="AZ6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AP7" i="20"/>
  <c r="AQ7" i="20"/>
  <c r="AR7" i="20"/>
  <c r="AS7" i="20"/>
  <c r="AT7" i="20"/>
  <c r="AU7" i="20"/>
  <c r="AV7" i="20"/>
  <c r="AW7" i="20"/>
  <c r="AX7" i="20"/>
  <c r="AY7" i="20"/>
  <c r="AZ7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S12" i="20"/>
  <c r="AT12" i="20"/>
  <c r="AU12" i="20"/>
  <c r="AV12" i="20"/>
  <c r="AW12" i="20"/>
  <c r="AX12" i="20"/>
  <c r="AY12" i="20"/>
  <c r="AZ12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P13" i="20"/>
  <c r="AQ13" i="20"/>
  <c r="AR13" i="20"/>
  <c r="AS13" i="20"/>
  <c r="AT13" i="20"/>
  <c r="AU13" i="20"/>
  <c r="AV13" i="20"/>
  <c r="AW13" i="20"/>
  <c r="AX13" i="20"/>
  <c r="AY13" i="20"/>
  <c r="AZ13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AP14" i="20"/>
  <c r="AQ14" i="20"/>
  <c r="AR14" i="20"/>
  <c r="AS14" i="20"/>
  <c r="AT14" i="20"/>
  <c r="AU14" i="20"/>
  <c r="AV14" i="20"/>
  <c r="AW14" i="20"/>
  <c r="AX14" i="20"/>
  <c r="AY14" i="20"/>
  <c r="AZ14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P15" i="20"/>
  <c r="AQ15" i="20"/>
  <c r="AR15" i="20"/>
  <c r="AS15" i="20"/>
  <c r="AT15" i="20"/>
  <c r="AU15" i="20"/>
  <c r="AV15" i="20"/>
  <c r="AW15" i="20"/>
  <c r="AX15" i="20"/>
  <c r="AY15" i="20"/>
  <c r="AZ15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AR16" i="20"/>
  <c r="AS16" i="20"/>
  <c r="AT16" i="20"/>
  <c r="AU16" i="20"/>
  <c r="AV16" i="20"/>
  <c r="AW16" i="20"/>
  <c r="AX16" i="20"/>
  <c r="AY16" i="20"/>
  <c r="AZ16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AP17" i="20"/>
  <c r="AQ17" i="20"/>
  <c r="AR17" i="20"/>
  <c r="AS17" i="20"/>
  <c r="AT17" i="20"/>
  <c r="AU17" i="20"/>
  <c r="AV17" i="20"/>
  <c r="AW17" i="20"/>
  <c r="AX17" i="20"/>
  <c r="AY17" i="20"/>
  <c r="AZ17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AP18" i="20"/>
  <c r="AQ18" i="20"/>
  <c r="AR18" i="20"/>
  <c r="AS18" i="20"/>
  <c r="AT18" i="20"/>
  <c r="AU18" i="20"/>
  <c r="AV18" i="20"/>
  <c r="AW18" i="20"/>
  <c r="AX18" i="20"/>
  <c r="AY18" i="20"/>
  <c r="AZ18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AP19" i="20"/>
  <c r="AQ19" i="20"/>
  <c r="AR19" i="20"/>
  <c r="AS19" i="20"/>
  <c r="AT19" i="20"/>
  <c r="AU19" i="20"/>
  <c r="AV19" i="20"/>
  <c r="AW19" i="20"/>
  <c r="AX19" i="20"/>
  <c r="AY19" i="20"/>
  <c r="AZ19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AP20" i="20"/>
  <c r="AQ20" i="20"/>
  <c r="AR20" i="20"/>
  <c r="AS20" i="20"/>
  <c r="AT20" i="20"/>
  <c r="AU20" i="20"/>
  <c r="AV20" i="20"/>
  <c r="AW20" i="20"/>
  <c r="AX20" i="20"/>
  <c r="AY20" i="20"/>
  <c r="AZ20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AP21" i="20"/>
  <c r="AQ21" i="20"/>
  <c r="AR21" i="20"/>
  <c r="AS21" i="20"/>
  <c r="AT21" i="20"/>
  <c r="AU21" i="20"/>
  <c r="AV21" i="20"/>
  <c r="AW21" i="20"/>
  <c r="AX21" i="20"/>
  <c r="AY21" i="20"/>
  <c r="AZ21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AP22" i="20"/>
  <c r="AQ22" i="20"/>
  <c r="AR22" i="20"/>
  <c r="AS22" i="20"/>
  <c r="AT22" i="20"/>
  <c r="AU22" i="20"/>
  <c r="AV22" i="20"/>
  <c r="AW22" i="20"/>
  <c r="AX22" i="20"/>
  <c r="AY22" i="20"/>
  <c r="AZ22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AP23" i="20"/>
  <c r="AQ23" i="20"/>
  <c r="AR23" i="20"/>
  <c r="AS23" i="20"/>
  <c r="AT23" i="20"/>
  <c r="AU23" i="20"/>
  <c r="AV23" i="20"/>
  <c r="AW23" i="20"/>
  <c r="AX23" i="20"/>
  <c r="AY23" i="20"/>
  <c r="AZ23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AR24" i="20"/>
  <c r="AS24" i="20"/>
  <c r="AT24" i="20"/>
  <c r="AU24" i="20"/>
  <c r="AV24" i="20"/>
  <c r="AW24" i="20"/>
  <c r="AX24" i="20"/>
  <c r="AY24" i="20"/>
  <c r="AZ24" i="20"/>
  <c r="T25" i="20"/>
  <c r="U25" i="20"/>
  <c r="V25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J25" i="20"/>
  <c r="AK25" i="20"/>
  <c r="AL25" i="20"/>
  <c r="AM25" i="20"/>
  <c r="AN25" i="20"/>
  <c r="AO25" i="20"/>
  <c r="AP25" i="20"/>
  <c r="AQ25" i="20"/>
  <c r="AR25" i="20"/>
  <c r="AS25" i="20"/>
  <c r="AT25" i="20"/>
  <c r="AU25" i="20"/>
  <c r="AV25" i="20"/>
  <c r="AW25" i="20"/>
  <c r="AX25" i="20"/>
  <c r="AY25" i="20"/>
  <c r="AZ25" i="20"/>
  <c r="T26" i="20"/>
  <c r="U26" i="20"/>
  <c r="V26" i="20"/>
  <c r="W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J26" i="20"/>
  <c r="AK26" i="20"/>
  <c r="AL26" i="20"/>
  <c r="AM26" i="20"/>
  <c r="AN26" i="20"/>
  <c r="AO26" i="20"/>
  <c r="AP26" i="20"/>
  <c r="AQ26" i="20"/>
  <c r="AR26" i="20"/>
  <c r="AS26" i="20"/>
  <c r="AT26" i="20"/>
  <c r="AU26" i="20"/>
  <c r="AV26" i="20"/>
  <c r="AW26" i="20"/>
  <c r="AX26" i="20"/>
  <c r="AY26" i="20"/>
  <c r="AZ26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AP27" i="20"/>
  <c r="AQ27" i="20"/>
  <c r="AR27" i="20"/>
  <c r="AS27" i="20"/>
  <c r="AT27" i="20"/>
  <c r="AU27" i="20"/>
  <c r="AV27" i="20"/>
  <c r="AW27" i="20"/>
  <c r="AX27" i="20"/>
  <c r="AY27" i="20"/>
  <c r="AZ27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AP29" i="20"/>
  <c r="AQ29" i="20"/>
  <c r="AR29" i="20"/>
  <c r="AS29" i="20"/>
  <c r="AT29" i="20"/>
  <c r="AU29" i="20"/>
  <c r="AV29" i="20"/>
  <c r="AW29" i="20"/>
  <c r="AX29" i="20"/>
  <c r="AY29" i="20"/>
  <c r="AZ29" i="20"/>
  <c r="T30" i="20"/>
  <c r="U30" i="20"/>
  <c r="V30" i="20"/>
  <c r="W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J30" i="20"/>
  <c r="AK30" i="20"/>
  <c r="AL30" i="20"/>
  <c r="AM30" i="20"/>
  <c r="AN30" i="20"/>
  <c r="AO30" i="20"/>
  <c r="AP30" i="20"/>
  <c r="AQ30" i="20"/>
  <c r="AR30" i="20"/>
  <c r="AS30" i="20"/>
  <c r="AT30" i="20"/>
  <c r="AU30" i="20"/>
  <c r="AV30" i="20"/>
  <c r="AW30" i="20"/>
  <c r="AX30" i="20"/>
  <c r="AY30" i="20"/>
  <c r="AZ30" i="20"/>
  <c r="T31" i="20"/>
  <c r="U31" i="20"/>
  <c r="V31" i="20"/>
  <c r="W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J31" i="20"/>
  <c r="AK31" i="20"/>
  <c r="AL31" i="20"/>
  <c r="AM31" i="20"/>
  <c r="AN31" i="20"/>
  <c r="AO31" i="20"/>
  <c r="AP31" i="20"/>
  <c r="AQ31" i="20"/>
  <c r="AR31" i="20"/>
  <c r="AS31" i="20"/>
  <c r="AT31" i="20"/>
  <c r="AU31" i="20"/>
  <c r="AV31" i="20"/>
  <c r="AW31" i="20"/>
  <c r="AX31" i="20"/>
  <c r="AY31" i="20"/>
  <c r="AZ31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AP32" i="20"/>
  <c r="AQ32" i="20"/>
  <c r="AR32" i="20"/>
  <c r="AS32" i="20"/>
  <c r="AT32" i="20"/>
  <c r="AU32" i="20"/>
  <c r="AV32" i="20"/>
  <c r="AW32" i="20"/>
  <c r="AX32" i="20"/>
  <c r="AY32" i="20"/>
  <c r="AZ32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AP33" i="20"/>
  <c r="AQ33" i="20"/>
  <c r="AR33" i="20"/>
  <c r="AS33" i="20"/>
  <c r="AT33" i="20"/>
  <c r="AU33" i="20"/>
  <c r="AV33" i="20"/>
  <c r="AW33" i="20"/>
  <c r="AX33" i="20"/>
  <c r="AY33" i="20"/>
  <c r="AZ33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AP34" i="20"/>
  <c r="AQ34" i="20"/>
  <c r="AR34" i="20"/>
  <c r="AS34" i="20"/>
  <c r="AT34" i="20"/>
  <c r="AU34" i="20"/>
  <c r="AV34" i="20"/>
  <c r="AW34" i="20"/>
  <c r="AX34" i="20"/>
  <c r="AY34" i="20"/>
  <c r="AZ34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AP35" i="20"/>
  <c r="AQ35" i="20"/>
  <c r="AR35" i="20"/>
  <c r="AS35" i="20"/>
  <c r="AT35" i="20"/>
  <c r="AU35" i="20"/>
  <c r="AV35" i="20"/>
  <c r="AW35" i="20"/>
  <c r="AX35" i="20"/>
  <c r="AY35" i="20"/>
  <c r="AZ35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AP36" i="20"/>
  <c r="AQ36" i="20"/>
  <c r="AR36" i="20"/>
  <c r="AS36" i="20"/>
  <c r="AT36" i="20"/>
  <c r="AU36" i="20"/>
  <c r="AV36" i="20"/>
  <c r="AW36" i="20"/>
  <c r="AX36" i="20"/>
  <c r="AY36" i="20"/>
  <c r="AZ36" i="20"/>
  <c r="T37" i="20"/>
  <c r="U37" i="20"/>
  <c r="V37" i="20"/>
  <c r="W37" i="20"/>
  <c r="X37" i="20"/>
  <c r="Y37" i="20"/>
  <c r="Z37" i="20"/>
  <c r="AA37" i="20"/>
  <c r="AB37" i="20"/>
  <c r="AC37" i="20"/>
  <c r="AD37" i="20"/>
  <c r="AE37" i="20"/>
  <c r="AF37" i="20"/>
  <c r="AG37" i="20"/>
  <c r="AH37" i="20"/>
  <c r="AI37" i="20"/>
  <c r="AJ37" i="20"/>
  <c r="AK37" i="20"/>
  <c r="AL37" i="20"/>
  <c r="AM37" i="20"/>
  <c r="AN37" i="20"/>
  <c r="AO37" i="20"/>
  <c r="AP37" i="20"/>
  <c r="AQ37" i="20"/>
  <c r="AR37" i="20"/>
  <c r="AS37" i="20"/>
  <c r="AT37" i="20"/>
  <c r="AU37" i="20"/>
  <c r="AV37" i="20"/>
  <c r="AW37" i="20"/>
  <c r="AX37" i="20"/>
  <c r="AY37" i="20"/>
  <c r="AZ37" i="20"/>
  <c r="T38" i="20"/>
  <c r="U38" i="20"/>
  <c r="V38" i="20"/>
  <c r="W38" i="20"/>
  <c r="X38" i="20"/>
  <c r="Y38" i="20"/>
  <c r="Z38" i="20"/>
  <c r="AA38" i="20"/>
  <c r="AB38" i="20"/>
  <c r="AC38" i="20"/>
  <c r="AD38" i="20"/>
  <c r="AE38" i="20"/>
  <c r="AF38" i="20"/>
  <c r="AG38" i="20"/>
  <c r="AH38" i="20"/>
  <c r="AI38" i="20"/>
  <c r="AJ38" i="20"/>
  <c r="AK38" i="20"/>
  <c r="AL38" i="20"/>
  <c r="AM38" i="20"/>
  <c r="AN38" i="20"/>
  <c r="AO38" i="20"/>
  <c r="AP38" i="20"/>
  <c r="AQ38" i="20"/>
  <c r="AR38" i="20"/>
  <c r="AS38" i="20"/>
  <c r="AT38" i="20"/>
  <c r="AU38" i="20"/>
  <c r="AV38" i="20"/>
  <c r="AW38" i="20"/>
  <c r="AX38" i="20"/>
  <c r="AY38" i="20"/>
  <c r="AZ38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AP39" i="20"/>
  <c r="AQ39" i="20"/>
  <c r="AR39" i="20"/>
  <c r="AS39" i="20"/>
  <c r="AT39" i="20"/>
  <c r="AU39" i="20"/>
  <c r="AV39" i="20"/>
  <c r="AW39" i="20"/>
  <c r="AX39" i="20"/>
  <c r="AY39" i="20"/>
  <c r="AZ39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AP40" i="20"/>
  <c r="AQ40" i="20"/>
  <c r="AR40" i="20"/>
  <c r="AS40" i="20"/>
  <c r="AT40" i="20"/>
  <c r="AU40" i="20"/>
  <c r="AV40" i="20"/>
  <c r="AW40" i="20"/>
  <c r="AX40" i="20"/>
  <c r="AY40" i="20"/>
  <c r="AZ40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AP41" i="20"/>
  <c r="AQ41" i="20"/>
  <c r="AR41" i="20"/>
  <c r="AS41" i="20"/>
  <c r="AT41" i="20"/>
  <c r="AU41" i="20"/>
  <c r="AV41" i="20"/>
  <c r="AW41" i="20"/>
  <c r="AX41" i="20"/>
  <c r="AY41" i="20"/>
  <c r="AZ41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AP42" i="20"/>
  <c r="AQ42" i="20"/>
  <c r="AR42" i="20"/>
  <c r="AS42" i="20"/>
  <c r="AT42" i="20"/>
  <c r="AU42" i="20"/>
  <c r="AV42" i="20"/>
  <c r="AW42" i="20"/>
  <c r="AX42" i="20"/>
  <c r="AY42" i="20"/>
  <c r="AZ42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AP43" i="20"/>
  <c r="AQ43" i="20"/>
  <c r="AR43" i="20"/>
  <c r="AS43" i="20"/>
  <c r="AT43" i="20"/>
  <c r="AU43" i="20"/>
  <c r="AV43" i="20"/>
  <c r="AW43" i="20"/>
  <c r="AX43" i="20"/>
  <c r="AY43" i="20"/>
  <c r="AZ43" i="20"/>
  <c r="T44" i="20"/>
  <c r="U44" i="20"/>
  <c r="V44" i="20"/>
  <c r="W44" i="20"/>
  <c r="X44" i="20"/>
  <c r="Y44" i="20"/>
  <c r="Z44" i="20"/>
  <c r="AA44" i="20"/>
  <c r="AB44" i="20"/>
  <c r="AC44" i="20"/>
  <c r="AD44" i="20"/>
  <c r="AE44" i="20"/>
  <c r="AF44" i="20"/>
  <c r="AG44" i="20"/>
  <c r="AH44" i="20"/>
  <c r="AI44" i="20"/>
  <c r="AJ44" i="20"/>
  <c r="AK44" i="20"/>
  <c r="AL44" i="20"/>
  <c r="AM44" i="20"/>
  <c r="AN44" i="20"/>
  <c r="AO44" i="20"/>
  <c r="AP44" i="20"/>
  <c r="AQ44" i="20"/>
  <c r="AR44" i="20"/>
  <c r="AS44" i="20"/>
  <c r="AT44" i="20"/>
  <c r="AU44" i="20"/>
  <c r="AV44" i="20"/>
  <c r="AW44" i="20"/>
  <c r="AX44" i="20"/>
  <c r="AY44" i="20"/>
  <c r="AZ44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AP45" i="20"/>
  <c r="AQ45" i="20"/>
  <c r="AR45" i="20"/>
  <c r="AS45" i="20"/>
  <c r="AT45" i="20"/>
  <c r="AU45" i="20"/>
  <c r="AV45" i="20"/>
  <c r="AW45" i="20"/>
  <c r="AX45" i="20"/>
  <c r="AY45" i="20"/>
  <c r="AZ45" i="20"/>
  <c r="T46" i="20"/>
  <c r="U46" i="20"/>
  <c r="V46" i="20"/>
  <c r="W46" i="20"/>
  <c r="X46" i="20"/>
  <c r="Y46" i="20"/>
  <c r="Z46" i="20"/>
  <c r="AA46" i="20"/>
  <c r="AB46" i="20"/>
  <c r="AC46" i="20"/>
  <c r="AD46" i="20"/>
  <c r="AE46" i="20"/>
  <c r="AF46" i="20"/>
  <c r="AG46" i="20"/>
  <c r="AH46" i="20"/>
  <c r="AI46" i="20"/>
  <c r="AJ46" i="20"/>
  <c r="AK46" i="20"/>
  <c r="AL46" i="20"/>
  <c r="AM46" i="20"/>
  <c r="AN46" i="20"/>
  <c r="AO46" i="20"/>
  <c r="AP46" i="20"/>
  <c r="AQ46" i="20"/>
  <c r="AR46" i="20"/>
  <c r="AS46" i="20"/>
  <c r="AT46" i="20"/>
  <c r="AU46" i="20"/>
  <c r="AV46" i="20"/>
  <c r="AW46" i="20"/>
  <c r="AX46" i="20"/>
  <c r="AY46" i="20"/>
  <c r="AZ46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AP47" i="20"/>
  <c r="AQ47" i="20"/>
  <c r="AR47" i="20"/>
  <c r="AS47" i="20"/>
  <c r="AT47" i="20"/>
  <c r="AU47" i="20"/>
  <c r="AV47" i="20"/>
  <c r="AW47" i="20"/>
  <c r="AX47" i="20"/>
  <c r="AY47" i="20"/>
  <c r="AZ47" i="20"/>
  <c r="T48" i="20"/>
  <c r="U48" i="20"/>
  <c r="V48" i="20"/>
  <c r="W48" i="20"/>
  <c r="X48" i="20"/>
  <c r="Y48" i="20"/>
  <c r="Z48" i="20"/>
  <c r="AA48" i="20"/>
  <c r="AB48" i="20"/>
  <c r="AC48" i="20"/>
  <c r="AD48" i="20"/>
  <c r="AE48" i="20"/>
  <c r="AF48" i="20"/>
  <c r="AG48" i="20"/>
  <c r="AH48" i="20"/>
  <c r="AI48" i="20"/>
  <c r="AJ48" i="20"/>
  <c r="AK48" i="20"/>
  <c r="AL48" i="20"/>
  <c r="AM48" i="20"/>
  <c r="AN48" i="20"/>
  <c r="AO48" i="20"/>
  <c r="AP48" i="20"/>
  <c r="AQ48" i="20"/>
  <c r="AR48" i="20"/>
  <c r="AS48" i="20"/>
  <c r="AT48" i="20"/>
  <c r="AU48" i="20"/>
  <c r="AV48" i="20"/>
  <c r="AW48" i="20"/>
  <c r="AX48" i="20"/>
  <c r="AY48" i="20"/>
  <c r="AZ48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AP49" i="20"/>
  <c r="AQ49" i="20"/>
  <c r="AR49" i="20"/>
  <c r="AS49" i="20"/>
  <c r="AT49" i="20"/>
  <c r="AU49" i="20"/>
  <c r="AV49" i="20"/>
  <c r="AW49" i="20"/>
  <c r="AX49" i="20"/>
  <c r="AY49" i="20"/>
  <c r="AZ49" i="20"/>
  <c r="T50" i="20"/>
  <c r="U50" i="20"/>
  <c r="V50" i="20"/>
  <c r="W50" i="20"/>
  <c r="X50" i="20"/>
  <c r="Y50" i="20"/>
  <c r="Z50" i="20"/>
  <c r="AA50" i="20"/>
  <c r="AB50" i="20"/>
  <c r="AC50" i="20"/>
  <c r="AD50" i="20"/>
  <c r="AE50" i="20"/>
  <c r="AF50" i="20"/>
  <c r="AG50" i="20"/>
  <c r="AH50" i="20"/>
  <c r="AI50" i="20"/>
  <c r="AJ50" i="20"/>
  <c r="AK50" i="20"/>
  <c r="AL50" i="20"/>
  <c r="AM50" i="20"/>
  <c r="AN50" i="20"/>
  <c r="AO50" i="20"/>
  <c r="AP50" i="20"/>
  <c r="AQ50" i="20"/>
  <c r="AR50" i="20"/>
  <c r="AS50" i="20"/>
  <c r="AT50" i="20"/>
  <c r="AU50" i="20"/>
  <c r="AV50" i="20"/>
  <c r="AW50" i="20"/>
  <c r="AX50" i="20"/>
  <c r="AY50" i="20"/>
  <c r="AZ50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AP51" i="20"/>
  <c r="AQ51" i="20"/>
  <c r="AR51" i="20"/>
  <c r="AS51" i="20"/>
  <c r="AT51" i="20"/>
  <c r="AU51" i="20"/>
  <c r="AV51" i="20"/>
  <c r="AW51" i="20"/>
  <c r="AX51" i="20"/>
  <c r="AY51" i="20"/>
  <c r="AZ51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23" i="20"/>
  <c r="S24" i="20"/>
  <c r="S25" i="20"/>
  <c r="S26" i="20"/>
  <c r="S27" i="20"/>
  <c r="S20" i="20"/>
  <c r="S21" i="20"/>
  <c r="S22" i="20"/>
  <c r="S19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4" i="20"/>
  <c r="T12" i="23"/>
  <c r="T47" i="23"/>
  <c r="T52" i="23"/>
  <c r="T44" i="23"/>
  <c r="T11" i="23"/>
  <c r="T2" i="23"/>
  <c r="BA85" i="23"/>
  <c r="AZ85" i="23"/>
  <c r="AY85" i="23"/>
  <c r="AX85" i="23"/>
  <c r="AW85" i="23"/>
  <c r="AV85" i="23"/>
  <c r="AU85" i="23"/>
  <c r="AT85" i="23"/>
  <c r="AS85" i="23"/>
  <c r="AR85" i="23"/>
  <c r="AQ85" i="23"/>
  <c r="AP85" i="23"/>
  <c r="AO85" i="23"/>
  <c r="AN85" i="23"/>
  <c r="AM85" i="23"/>
  <c r="AL85" i="23"/>
  <c r="AK85" i="23"/>
  <c r="AJ85" i="23"/>
  <c r="AI85" i="23"/>
  <c r="AH85" i="23"/>
  <c r="AG85" i="23"/>
  <c r="AF85" i="23"/>
  <c r="AE85" i="23"/>
  <c r="AD85" i="23"/>
  <c r="AC85" i="23"/>
  <c r="AB85" i="23"/>
  <c r="AA85" i="23"/>
  <c r="Z85" i="23"/>
  <c r="Y85" i="23"/>
  <c r="X85" i="23"/>
  <c r="W85" i="23"/>
  <c r="V85" i="23"/>
  <c r="U85" i="23"/>
  <c r="T85" i="23"/>
  <c r="BA84" i="23"/>
  <c r="AZ84" i="23"/>
  <c r="AY84" i="23"/>
  <c r="AX84" i="23"/>
  <c r="AW84" i="23"/>
  <c r="AV84" i="23"/>
  <c r="AU84" i="23"/>
  <c r="AT84" i="23"/>
  <c r="AS84" i="23"/>
  <c r="AR84" i="23"/>
  <c r="AQ84" i="23"/>
  <c r="AP84" i="23"/>
  <c r="AO84" i="23"/>
  <c r="AN84" i="23"/>
  <c r="AM84" i="23"/>
  <c r="AL84" i="23"/>
  <c r="AK84" i="23"/>
  <c r="AJ84" i="23"/>
  <c r="AI84" i="23"/>
  <c r="AH84" i="23"/>
  <c r="AG84" i="23"/>
  <c r="AF84" i="23"/>
  <c r="AE84" i="23"/>
  <c r="AD84" i="23"/>
  <c r="AC84" i="23"/>
  <c r="AB84" i="23"/>
  <c r="AA84" i="23"/>
  <c r="Z84" i="23"/>
  <c r="Y84" i="23"/>
  <c r="X84" i="23"/>
  <c r="W84" i="23"/>
  <c r="V84" i="23"/>
  <c r="U84" i="23"/>
  <c r="T84" i="23"/>
  <c r="BA83" i="23"/>
  <c r="AZ83" i="23"/>
  <c r="AY83" i="23"/>
  <c r="AX83" i="23"/>
  <c r="AW83" i="23"/>
  <c r="AV83" i="23"/>
  <c r="AU83" i="23"/>
  <c r="AT83" i="23"/>
  <c r="AS83" i="23"/>
  <c r="AR83" i="23"/>
  <c r="AQ83" i="23"/>
  <c r="AP83" i="23"/>
  <c r="AO83" i="23"/>
  <c r="AN83" i="23"/>
  <c r="AM83" i="23"/>
  <c r="AL83" i="23"/>
  <c r="AK83" i="23"/>
  <c r="AJ83" i="23"/>
  <c r="AI83" i="23"/>
  <c r="AH83" i="23"/>
  <c r="AG83" i="23"/>
  <c r="AF83" i="23"/>
  <c r="AE83" i="23"/>
  <c r="AD83" i="23"/>
  <c r="AC83" i="23"/>
  <c r="AB83" i="23"/>
  <c r="AA83" i="23"/>
  <c r="Z83" i="23"/>
  <c r="Y83" i="23"/>
  <c r="X83" i="23"/>
  <c r="W83" i="23"/>
  <c r="V83" i="23"/>
  <c r="U83" i="23"/>
  <c r="T83" i="23"/>
  <c r="BA82" i="23"/>
  <c r="AZ82" i="23"/>
  <c r="AY82" i="23"/>
  <c r="AX82" i="23"/>
  <c r="AW82" i="23"/>
  <c r="AV82" i="23"/>
  <c r="AU82" i="23"/>
  <c r="AT82" i="23"/>
  <c r="AS82" i="23"/>
  <c r="AR82" i="23"/>
  <c r="AQ82" i="23"/>
  <c r="AP82" i="23"/>
  <c r="AO82" i="23"/>
  <c r="AN82" i="23"/>
  <c r="AM82" i="23"/>
  <c r="AL82" i="23"/>
  <c r="AK82" i="23"/>
  <c r="AJ82" i="23"/>
  <c r="AI82" i="23"/>
  <c r="AH82" i="23"/>
  <c r="AG82" i="23"/>
  <c r="AF82" i="23"/>
  <c r="AE82" i="23"/>
  <c r="AD82" i="23"/>
  <c r="AC82" i="23"/>
  <c r="AB82" i="23"/>
  <c r="AA82" i="23"/>
  <c r="Z82" i="23"/>
  <c r="Y82" i="23"/>
  <c r="X82" i="23"/>
  <c r="W82" i="23"/>
  <c r="V82" i="23"/>
  <c r="U82" i="23"/>
  <c r="T82" i="23"/>
  <c r="BA81" i="23"/>
  <c r="AZ81" i="23"/>
  <c r="AY81" i="23"/>
  <c r="AX81" i="23"/>
  <c r="AW81" i="23"/>
  <c r="AV81" i="23"/>
  <c r="AU81" i="23"/>
  <c r="AT81" i="23"/>
  <c r="AS81" i="23"/>
  <c r="AR81" i="23"/>
  <c r="AQ81" i="23"/>
  <c r="AP81" i="23"/>
  <c r="AO81" i="23"/>
  <c r="AN81" i="23"/>
  <c r="AM81" i="23"/>
  <c r="AL81" i="23"/>
  <c r="AK81" i="23"/>
  <c r="AJ81" i="23"/>
  <c r="AI81" i="23"/>
  <c r="AH81" i="23"/>
  <c r="AG81" i="23"/>
  <c r="AF81" i="23"/>
  <c r="AE81" i="23"/>
  <c r="AD81" i="23"/>
  <c r="AC81" i="23"/>
  <c r="AB81" i="23"/>
  <c r="AA81" i="23"/>
  <c r="Z81" i="23"/>
  <c r="Y81" i="23"/>
  <c r="X81" i="23"/>
  <c r="W81" i="23"/>
  <c r="V81" i="23"/>
  <c r="U81" i="23"/>
  <c r="T81" i="23"/>
  <c r="BA80" i="23"/>
  <c r="AZ80" i="23"/>
  <c r="AY80" i="23"/>
  <c r="AX80" i="23"/>
  <c r="AW80" i="23"/>
  <c r="AV80" i="23"/>
  <c r="AU80" i="23"/>
  <c r="AT80" i="23"/>
  <c r="AS80" i="23"/>
  <c r="AR80" i="23"/>
  <c r="AQ80" i="23"/>
  <c r="AP80" i="23"/>
  <c r="AO80" i="23"/>
  <c r="AN80" i="23"/>
  <c r="AM80" i="23"/>
  <c r="AL80" i="23"/>
  <c r="AK80" i="23"/>
  <c r="AJ80" i="23"/>
  <c r="AI80" i="23"/>
  <c r="AH80" i="23"/>
  <c r="AG80" i="23"/>
  <c r="AF80" i="23"/>
  <c r="AE80" i="23"/>
  <c r="AD80" i="23"/>
  <c r="AC80" i="23"/>
  <c r="AB80" i="23"/>
  <c r="AA80" i="23"/>
  <c r="Z80" i="23"/>
  <c r="Y80" i="23"/>
  <c r="X80" i="23"/>
  <c r="W80" i="23"/>
  <c r="V80" i="23"/>
  <c r="U80" i="23"/>
  <c r="T80" i="23"/>
  <c r="BA79" i="23"/>
  <c r="AZ79" i="23"/>
  <c r="AY79" i="23"/>
  <c r="AX79" i="23"/>
  <c r="AW79" i="23"/>
  <c r="AV79" i="23"/>
  <c r="AU79" i="23"/>
  <c r="AT79" i="23"/>
  <c r="AS79" i="23"/>
  <c r="AR79" i="23"/>
  <c r="AQ79" i="23"/>
  <c r="AP79" i="23"/>
  <c r="AO79" i="23"/>
  <c r="AN79" i="23"/>
  <c r="AM79" i="23"/>
  <c r="AL79" i="23"/>
  <c r="AK79" i="23"/>
  <c r="AJ79" i="23"/>
  <c r="AI79" i="23"/>
  <c r="AH79" i="23"/>
  <c r="AG79" i="23"/>
  <c r="AF79" i="23"/>
  <c r="AE79" i="23"/>
  <c r="AD79" i="23"/>
  <c r="AC79" i="23"/>
  <c r="AB79" i="23"/>
  <c r="AA79" i="23"/>
  <c r="Z79" i="23"/>
  <c r="Y79" i="23"/>
  <c r="X79" i="23"/>
  <c r="W79" i="23"/>
  <c r="V79" i="23"/>
  <c r="U79" i="23"/>
  <c r="T79" i="23"/>
  <c r="BA78" i="23"/>
  <c r="AZ78" i="23"/>
  <c r="AY78" i="23"/>
  <c r="AX78" i="23"/>
  <c r="AW78" i="23"/>
  <c r="AV78" i="23"/>
  <c r="AU78" i="23"/>
  <c r="AT78" i="23"/>
  <c r="AS78" i="23"/>
  <c r="AR78" i="23"/>
  <c r="AQ78" i="23"/>
  <c r="AP78" i="23"/>
  <c r="AO78" i="23"/>
  <c r="AN78" i="23"/>
  <c r="AM78" i="23"/>
  <c r="AL78" i="23"/>
  <c r="AK78" i="23"/>
  <c r="AJ78" i="23"/>
  <c r="AI78" i="23"/>
  <c r="AH78" i="23"/>
  <c r="AG78" i="23"/>
  <c r="AF78" i="23"/>
  <c r="AE78" i="23"/>
  <c r="AD78" i="23"/>
  <c r="AC78" i="23"/>
  <c r="AB78" i="23"/>
  <c r="AA78" i="23"/>
  <c r="Z78" i="23"/>
  <c r="Y78" i="23"/>
  <c r="X78" i="23"/>
  <c r="W78" i="23"/>
  <c r="V78" i="23"/>
  <c r="U78" i="23"/>
  <c r="T78" i="23"/>
  <c r="BA77" i="23"/>
  <c r="AZ77" i="23"/>
  <c r="AY77" i="23"/>
  <c r="AX77" i="23"/>
  <c r="AW77" i="23"/>
  <c r="AV77" i="23"/>
  <c r="AU77" i="23"/>
  <c r="AT77" i="23"/>
  <c r="AS77" i="23"/>
  <c r="AR77" i="23"/>
  <c r="AQ77" i="23"/>
  <c r="AP77" i="23"/>
  <c r="AO77" i="23"/>
  <c r="AN77" i="23"/>
  <c r="AM77" i="23"/>
  <c r="AL77" i="23"/>
  <c r="AK77" i="23"/>
  <c r="AJ77" i="23"/>
  <c r="AI77" i="23"/>
  <c r="AH77" i="23"/>
  <c r="AG77" i="23"/>
  <c r="AF77" i="23"/>
  <c r="AE77" i="23"/>
  <c r="AD77" i="23"/>
  <c r="AC77" i="23"/>
  <c r="AB77" i="23"/>
  <c r="AA77" i="23"/>
  <c r="Z77" i="23"/>
  <c r="Y77" i="23"/>
  <c r="X77" i="23"/>
  <c r="W77" i="23"/>
  <c r="V77" i="23"/>
  <c r="U77" i="23"/>
  <c r="T77" i="23"/>
  <c r="BA76" i="23"/>
  <c r="AZ76" i="23"/>
  <c r="AY76" i="23"/>
  <c r="AX76" i="23"/>
  <c r="AW76" i="23"/>
  <c r="AV76" i="23"/>
  <c r="AU76" i="23"/>
  <c r="AT76" i="23"/>
  <c r="AS76" i="23"/>
  <c r="AR76" i="23"/>
  <c r="AQ76" i="23"/>
  <c r="AP76" i="23"/>
  <c r="AO76" i="23"/>
  <c r="AN76" i="23"/>
  <c r="AM76" i="23"/>
  <c r="AL76" i="23"/>
  <c r="AK76" i="23"/>
  <c r="AJ76" i="23"/>
  <c r="AI76" i="23"/>
  <c r="AH76" i="23"/>
  <c r="AG76" i="23"/>
  <c r="AF76" i="23"/>
  <c r="AE76" i="23"/>
  <c r="AD76" i="23"/>
  <c r="AC76" i="23"/>
  <c r="AB76" i="23"/>
  <c r="AA76" i="23"/>
  <c r="Z76" i="23"/>
  <c r="Y76" i="23"/>
  <c r="X76" i="23"/>
  <c r="W76" i="23"/>
  <c r="V76" i="23"/>
  <c r="U76" i="23"/>
  <c r="T76" i="23"/>
  <c r="BA75" i="23"/>
  <c r="AZ75" i="23"/>
  <c r="AY75" i="23"/>
  <c r="AX75" i="23"/>
  <c r="AW75" i="23"/>
  <c r="AV75" i="23"/>
  <c r="AU75" i="23"/>
  <c r="AT75" i="23"/>
  <c r="AS75" i="23"/>
  <c r="AR75" i="23"/>
  <c r="AQ75" i="23"/>
  <c r="AP75" i="23"/>
  <c r="AO75" i="23"/>
  <c r="AN75" i="23"/>
  <c r="AM75" i="23"/>
  <c r="AL75" i="23"/>
  <c r="AK75" i="23"/>
  <c r="AJ75" i="23"/>
  <c r="AI75" i="23"/>
  <c r="AH75" i="23"/>
  <c r="AG75" i="23"/>
  <c r="AF75" i="23"/>
  <c r="AE75" i="23"/>
  <c r="AD75" i="23"/>
  <c r="AC75" i="23"/>
  <c r="AB75" i="23"/>
  <c r="AA75" i="23"/>
  <c r="Z75" i="23"/>
  <c r="Y75" i="23"/>
  <c r="X75" i="23"/>
  <c r="W75" i="23"/>
  <c r="V75" i="23"/>
  <c r="U75" i="23"/>
  <c r="T75" i="23"/>
  <c r="BA74" i="23"/>
  <c r="AZ74" i="23"/>
  <c r="AY74" i="23"/>
  <c r="AX74" i="23"/>
  <c r="AW74" i="23"/>
  <c r="AV74" i="23"/>
  <c r="AU74" i="23"/>
  <c r="AT74" i="23"/>
  <c r="AS74" i="23"/>
  <c r="AR74" i="23"/>
  <c r="AQ74" i="23"/>
  <c r="AP74" i="23"/>
  <c r="AO74" i="23"/>
  <c r="AN74" i="23"/>
  <c r="AM74" i="23"/>
  <c r="AL74" i="23"/>
  <c r="AK74" i="23"/>
  <c r="AJ74" i="23"/>
  <c r="AI74" i="23"/>
  <c r="AH74" i="23"/>
  <c r="AG74" i="23"/>
  <c r="AF74" i="23"/>
  <c r="AE74" i="23"/>
  <c r="AD74" i="23"/>
  <c r="AC74" i="23"/>
  <c r="AB74" i="23"/>
  <c r="AA74" i="23"/>
  <c r="Z74" i="23"/>
  <c r="Y74" i="23"/>
  <c r="X74" i="23"/>
  <c r="W74" i="23"/>
  <c r="V74" i="23"/>
  <c r="U74" i="23"/>
  <c r="T74" i="23"/>
  <c r="BA73" i="23"/>
  <c r="AZ73" i="23"/>
  <c r="AY73" i="23"/>
  <c r="AX73" i="23"/>
  <c r="AW73" i="23"/>
  <c r="AV73" i="23"/>
  <c r="AU73" i="23"/>
  <c r="AT73" i="23"/>
  <c r="AS73" i="23"/>
  <c r="AR73" i="23"/>
  <c r="AQ73" i="23"/>
  <c r="AP73" i="23"/>
  <c r="AO73" i="23"/>
  <c r="AN73" i="23"/>
  <c r="AM73" i="23"/>
  <c r="AL73" i="23"/>
  <c r="AK73" i="23"/>
  <c r="AJ73" i="23"/>
  <c r="AI73" i="23"/>
  <c r="AH73" i="23"/>
  <c r="AG73" i="23"/>
  <c r="AF73" i="23"/>
  <c r="AE73" i="23"/>
  <c r="AD73" i="23"/>
  <c r="AC73" i="23"/>
  <c r="AB73" i="23"/>
  <c r="AA73" i="23"/>
  <c r="Z73" i="23"/>
  <c r="Y73" i="23"/>
  <c r="X73" i="23"/>
  <c r="W73" i="23"/>
  <c r="V73" i="23"/>
  <c r="U73" i="23"/>
  <c r="T73" i="23"/>
  <c r="BA72" i="23"/>
  <c r="AZ72" i="23"/>
  <c r="AY72" i="23"/>
  <c r="AX72" i="23"/>
  <c r="AW72" i="23"/>
  <c r="AV72" i="23"/>
  <c r="AU72" i="23"/>
  <c r="AT72" i="23"/>
  <c r="AS72" i="23"/>
  <c r="AR72" i="23"/>
  <c r="AQ72" i="23"/>
  <c r="AP72" i="23"/>
  <c r="AO72" i="23"/>
  <c r="AN72" i="23"/>
  <c r="AM72" i="23"/>
  <c r="AL72" i="23"/>
  <c r="AK72" i="23"/>
  <c r="AJ72" i="23"/>
  <c r="AI72" i="23"/>
  <c r="AH72" i="23"/>
  <c r="AG72" i="23"/>
  <c r="AF72" i="23"/>
  <c r="AE72" i="23"/>
  <c r="AD72" i="23"/>
  <c r="AC72" i="23"/>
  <c r="AB72" i="23"/>
  <c r="AA72" i="23"/>
  <c r="Z72" i="23"/>
  <c r="Y72" i="23"/>
  <c r="X72" i="23"/>
  <c r="W72" i="23"/>
  <c r="V72" i="23"/>
  <c r="U72" i="23"/>
  <c r="T72" i="23"/>
  <c r="BA71" i="23"/>
  <c r="AZ71" i="23"/>
  <c r="AY71" i="23"/>
  <c r="AX71" i="23"/>
  <c r="AW71" i="23"/>
  <c r="AV71" i="23"/>
  <c r="AU71" i="23"/>
  <c r="AT71" i="23"/>
  <c r="AS71" i="23"/>
  <c r="AR71" i="23"/>
  <c r="AQ71" i="23"/>
  <c r="AP71" i="23"/>
  <c r="AO71" i="23"/>
  <c r="AN71" i="23"/>
  <c r="AM71" i="23"/>
  <c r="AL71" i="23"/>
  <c r="AK71" i="23"/>
  <c r="AJ71" i="23"/>
  <c r="AI71" i="23"/>
  <c r="AH71" i="23"/>
  <c r="AG71" i="23"/>
  <c r="AF71" i="23"/>
  <c r="AE71" i="23"/>
  <c r="AD71" i="23"/>
  <c r="AC71" i="23"/>
  <c r="AB71" i="23"/>
  <c r="AA71" i="23"/>
  <c r="Z71" i="23"/>
  <c r="Y71" i="23"/>
  <c r="X71" i="23"/>
  <c r="W71" i="23"/>
  <c r="V71" i="23"/>
  <c r="U71" i="23"/>
  <c r="T71" i="23"/>
  <c r="BA70" i="23"/>
  <c r="AZ70" i="23"/>
  <c r="AY70" i="23"/>
  <c r="AX70" i="23"/>
  <c r="AW70" i="23"/>
  <c r="AV70" i="23"/>
  <c r="AU70" i="23"/>
  <c r="AT70" i="23"/>
  <c r="AS70" i="23"/>
  <c r="AR70" i="23"/>
  <c r="AQ70" i="23"/>
  <c r="AP70" i="23"/>
  <c r="AO70" i="23"/>
  <c r="AN70" i="23"/>
  <c r="AM70" i="23"/>
  <c r="AL70" i="23"/>
  <c r="AK70" i="23"/>
  <c r="AJ70" i="23"/>
  <c r="AI70" i="23"/>
  <c r="AH70" i="23"/>
  <c r="AG70" i="23"/>
  <c r="AF70" i="23"/>
  <c r="AE70" i="23"/>
  <c r="AD70" i="23"/>
  <c r="AC70" i="23"/>
  <c r="AB70" i="23"/>
  <c r="AA70" i="23"/>
  <c r="Z70" i="23"/>
  <c r="Y70" i="23"/>
  <c r="X70" i="23"/>
  <c r="W70" i="23"/>
  <c r="V70" i="23"/>
  <c r="U70" i="23"/>
  <c r="T70" i="23"/>
  <c r="BA69" i="23"/>
  <c r="AZ69" i="23"/>
  <c r="AY69" i="23"/>
  <c r="AX69" i="23"/>
  <c r="AW69" i="23"/>
  <c r="AV69" i="23"/>
  <c r="AU69" i="23"/>
  <c r="AT69" i="23"/>
  <c r="AS69" i="23"/>
  <c r="AR69" i="23"/>
  <c r="AQ69" i="23"/>
  <c r="AP69" i="23"/>
  <c r="AO69" i="23"/>
  <c r="AN69" i="23"/>
  <c r="AM69" i="23"/>
  <c r="AL69" i="23"/>
  <c r="AK69" i="23"/>
  <c r="AJ69" i="23"/>
  <c r="AI69" i="23"/>
  <c r="AH69" i="23"/>
  <c r="AG69" i="23"/>
  <c r="AF69" i="23"/>
  <c r="AE69" i="23"/>
  <c r="AD69" i="23"/>
  <c r="AC69" i="23"/>
  <c r="AB69" i="23"/>
  <c r="AA69" i="23"/>
  <c r="Z69" i="23"/>
  <c r="Y69" i="23"/>
  <c r="X69" i="23"/>
  <c r="W69" i="23"/>
  <c r="V69" i="23"/>
  <c r="U69" i="23"/>
  <c r="T69" i="23"/>
  <c r="BA68" i="23"/>
  <c r="AZ68" i="23"/>
  <c r="AY68" i="23"/>
  <c r="AX68" i="23"/>
  <c r="AW68" i="23"/>
  <c r="AV68" i="23"/>
  <c r="AU68" i="23"/>
  <c r="AT68" i="23"/>
  <c r="AS68" i="23"/>
  <c r="AR68" i="23"/>
  <c r="AQ68" i="23"/>
  <c r="AP68" i="23"/>
  <c r="AO68" i="23"/>
  <c r="AN68" i="23"/>
  <c r="AM68" i="23"/>
  <c r="AL68" i="23"/>
  <c r="AK68" i="23"/>
  <c r="AJ68" i="23"/>
  <c r="AI68" i="23"/>
  <c r="AH68" i="23"/>
  <c r="AG68" i="23"/>
  <c r="AF68" i="23"/>
  <c r="AE68" i="23"/>
  <c r="AD68" i="23"/>
  <c r="AC68" i="23"/>
  <c r="AB68" i="23"/>
  <c r="AA68" i="23"/>
  <c r="Z68" i="23"/>
  <c r="Y68" i="23"/>
  <c r="X68" i="23"/>
  <c r="W68" i="23"/>
  <c r="V68" i="23"/>
  <c r="U68" i="23"/>
  <c r="T68" i="23"/>
  <c r="BA67" i="23"/>
  <c r="AZ67" i="23"/>
  <c r="AY67" i="23"/>
  <c r="AX67" i="23"/>
  <c r="AW67" i="23"/>
  <c r="AV67" i="23"/>
  <c r="AU67" i="23"/>
  <c r="AT67" i="23"/>
  <c r="AS67" i="23"/>
  <c r="AR67" i="23"/>
  <c r="AQ67" i="23"/>
  <c r="AP67" i="23"/>
  <c r="AO67" i="23"/>
  <c r="AN67" i="23"/>
  <c r="AM67" i="23"/>
  <c r="AL67" i="23"/>
  <c r="AK67" i="23"/>
  <c r="AJ67" i="23"/>
  <c r="AI67" i="23"/>
  <c r="AH67" i="23"/>
  <c r="AG67" i="23"/>
  <c r="AF67" i="23"/>
  <c r="AE67" i="23"/>
  <c r="AD67" i="23"/>
  <c r="AC67" i="23"/>
  <c r="AB67" i="23"/>
  <c r="AA67" i="23"/>
  <c r="Z67" i="23"/>
  <c r="Y67" i="23"/>
  <c r="X67" i="23"/>
  <c r="W67" i="23"/>
  <c r="V67" i="23"/>
  <c r="U67" i="23"/>
  <c r="T67" i="23"/>
  <c r="BA66" i="23"/>
  <c r="AZ66" i="23"/>
  <c r="AY66" i="23"/>
  <c r="AX66" i="23"/>
  <c r="AW66" i="23"/>
  <c r="AV66" i="23"/>
  <c r="AU66" i="23"/>
  <c r="AT66" i="23"/>
  <c r="AS66" i="23"/>
  <c r="AR66" i="23"/>
  <c r="AQ66" i="23"/>
  <c r="AP66" i="23"/>
  <c r="AO66" i="23"/>
  <c r="AN66" i="23"/>
  <c r="AM66" i="23"/>
  <c r="AL66" i="23"/>
  <c r="AK66" i="23"/>
  <c r="AJ66" i="23"/>
  <c r="AI66" i="23"/>
  <c r="AH66" i="23"/>
  <c r="AG66" i="23"/>
  <c r="AF66" i="23"/>
  <c r="AE66" i="23"/>
  <c r="AD66" i="23"/>
  <c r="AC66" i="23"/>
  <c r="AB66" i="23"/>
  <c r="AA66" i="23"/>
  <c r="Z66" i="23"/>
  <c r="Y66" i="23"/>
  <c r="X66" i="23"/>
  <c r="W66" i="23"/>
  <c r="V66" i="23"/>
  <c r="U66" i="23"/>
  <c r="T66" i="23"/>
  <c r="BA65" i="23"/>
  <c r="AZ65" i="23"/>
  <c r="AY65" i="23"/>
  <c r="AX65" i="23"/>
  <c r="AW65" i="23"/>
  <c r="AV65" i="23"/>
  <c r="AU65" i="23"/>
  <c r="AT65" i="23"/>
  <c r="AS65" i="23"/>
  <c r="AR65" i="23"/>
  <c r="AQ65" i="23"/>
  <c r="AP65" i="23"/>
  <c r="AO65" i="23"/>
  <c r="AN65" i="23"/>
  <c r="AM65" i="23"/>
  <c r="AL65" i="23"/>
  <c r="AK65" i="23"/>
  <c r="AJ65" i="23"/>
  <c r="AI65" i="23"/>
  <c r="AH65" i="23"/>
  <c r="AG65" i="23"/>
  <c r="AF65" i="23"/>
  <c r="AE65" i="23"/>
  <c r="AD65" i="23"/>
  <c r="AC65" i="23"/>
  <c r="AB65" i="23"/>
  <c r="AA65" i="23"/>
  <c r="Z65" i="23"/>
  <c r="Y65" i="23"/>
  <c r="X65" i="23"/>
  <c r="W65" i="23"/>
  <c r="V65" i="23"/>
  <c r="U65" i="23"/>
  <c r="T65" i="23"/>
  <c r="BA64" i="23"/>
  <c r="AZ64" i="23"/>
  <c r="AY64" i="23"/>
  <c r="AX64" i="23"/>
  <c r="AW64" i="23"/>
  <c r="AV64" i="23"/>
  <c r="AU64" i="23"/>
  <c r="AT64" i="23"/>
  <c r="AS64" i="23"/>
  <c r="AR64" i="23"/>
  <c r="AQ64" i="23"/>
  <c r="AP64" i="23"/>
  <c r="AO64" i="23"/>
  <c r="AN64" i="23"/>
  <c r="AM64" i="23"/>
  <c r="AL64" i="23"/>
  <c r="AK64" i="23"/>
  <c r="AJ64" i="23"/>
  <c r="AI64" i="23"/>
  <c r="AH64" i="23"/>
  <c r="AG64" i="23"/>
  <c r="AF64" i="23"/>
  <c r="AE64" i="23"/>
  <c r="AD64" i="23"/>
  <c r="AC64" i="23"/>
  <c r="AB64" i="23"/>
  <c r="AA64" i="23"/>
  <c r="Z64" i="23"/>
  <c r="Y64" i="23"/>
  <c r="X64" i="23"/>
  <c r="W64" i="23"/>
  <c r="V64" i="23"/>
  <c r="U64" i="23"/>
  <c r="T64" i="23"/>
  <c r="BA63" i="23"/>
  <c r="AZ63" i="23"/>
  <c r="AY63" i="23"/>
  <c r="AX63" i="23"/>
  <c r="AW63" i="23"/>
  <c r="AV63" i="23"/>
  <c r="AU63" i="23"/>
  <c r="AT63" i="23"/>
  <c r="AS63" i="23"/>
  <c r="AR63" i="23"/>
  <c r="AQ63" i="23"/>
  <c r="AP63" i="23"/>
  <c r="AO63" i="23"/>
  <c r="AN63" i="23"/>
  <c r="AM63" i="23"/>
  <c r="AL63" i="23"/>
  <c r="AK63" i="23"/>
  <c r="AJ63" i="23"/>
  <c r="AI63" i="23"/>
  <c r="AH63" i="23"/>
  <c r="AG63" i="23"/>
  <c r="AF63" i="23"/>
  <c r="AE63" i="23"/>
  <c r="AD63" i="23"/>
  <c r="AC63" i="23"/>
  <c r="AB63" i="23"/>
  <c r="AA63" i="23"/>
  <c r="Z63" i="23"/>
  <c r="Y63" i="23"/>
  <c r="X63" i="23"/>
  <c r="W63" i="23"/>
  <c r="V63" i="23"/>
  <c r="U63" i="23"/>
  <c r="T63" i="23"/>
  <c r="BA62" i="23"/>
  <c r="AZ62" i="23"/>
  <c r="AY62" i="23"/>
  <c r="AX62" i="23"/>
  <c r="AW62" i="23"/>
  <c r="AV62" i="23"/>
  <c r="AU62" i="23"/>
  <c r="AT62" i="23"/>
  <c r="AS62" i="23"/>
  <c r="AR62" i="23"/>
  <c r="AQ62" i="23"/>
  <c r="AP62" i="23"/>
  <c r="AO62" i="23"/>
  <c r="AN62" i="23"/>
  <c r="AM62" i="23"/>
  <c r="AL62" i="23"/>
  <c r="AK62" i="23"/>
  <c r="AJ62" i="23"/>
  <c r="AI62" i="23"/>
  <c r="AH62" i="23"/>
  <c r="AG62" i="23"/>
  <c r="AF62" i="23"/>
  <c r="AE62" i="23"/>
  <c r="AD62" i="23"/>
  <c r="AC62" i="23"/>
  <c r="AB62" i="23"/>
  <c r="AA62" i="23"/>
  <c r="Z62" i="23"/>
  <c r="Y62" i="23"/>
  <c r="X62" i="23"/>
  <c r="W62" i="23"/>
  <c r="V62" i="23"/>
  <c r="U62" i="23"/>
  <c r="T62" i="23"/>
  <c r="BA61" i="23"/>
  <c r="AZ61" i="23"/>
  <c r="AY61" i="23"/>
  <c r="AX61" i="23"/>
  <c r="AW61" i="23"/>
  <c r="AV61" i="23"/>
  <c r="AU61" i="23"/>
  <c r="AT61" i="23"/>
  <c r="AS61" i="23"/>
  <c r="AR61" i="23"/>
  <c r="AQ61" i="23"/>
  <c r="AP61" i="23"/>
  <c r="AO61" i="23"/>
  <c r="AN61" i="23"/>
  <c r="AM61" i="23"/>
  <c r="AL61" i="23"/>
  <c r="AK61" i="23"/>
  <c r="AJ61" i="23"/>
  <c r="AI61" i="23"/>
  <c r="AH61" i="23"/>
  <c r="AG61" i="23"/>
  <c r="AF61" i="23"/>
  <c r="AE61" i="23"/>
  <c r="AD61" i="23"/>
  <c r="AC61" i="23"/>
  <c r="AB61" i="23"/>
  <c r="AA61" i="23"/>
  <c r="Z61" i="23"/>
  <c r="Y61" i="23"/>
  <c r="X61" i="23"/>
  <c r="W61" i="23"/>
  <c r="V61" i="23"/>
  <c r="U61" i="23"/>
  <c r="T61" i="23"/>
  <c r="BA60" i="23"/>
  <c r="AZ60" i="23"/>
  <c r="AY60" i="23"/>
  <c r="AX60" i="23"/>
  <c r="AW60" i="23"/>
  <c r="AV60" i="23"/>
  <c r="AU60" i="23"/>
  <c r="AT60" i="23"/>
  <c r="AS60" i="23"/>
  <c r="AR60" i="23"/>
  <c r="AQ60" i="23"/>
  <c r="AP60" i="23"/>
  <c r="AO60" i="23"/>
  <c r="AN60" i="23"/>
  <c r="AM60" i="23"/>
  <c r="AL60" i="23"/>
  <c r="AK60" i="23"/>
  <c r="AJ60" i="23"/>
  <c r="AI60" i="23"/>
  <c r="AH60" i="23"/>
  <c r="AG60" i="23"/>
  <c r="AF60" i="23"/>
  <c r="AE60" i="23"/>
  <c r="AD60" i="23"/>
  <c r="AC60" i="23"/>
  <c r="AB60" i="23"/>
  <c r="AA60" i="23"/>
  <c r="Z60" i="23"/>
  <c r="Y60" i="23"/>
  <c r="X60" i="23"/>
  <c r="W60" i="23"/>
  <c r="V60" i="23"/>
  <c r="U60" i="23"/>
  <c r="T60" i="23"/>
  <c r="BA59" i="23"/>
  <c r="AZ59" i="23"/>
  <c r="AY59" i="23"/>
  <c r="AX59" i="23"/>
  <c r="AW59" i="23"/>
  <c r="AV59" i="23"/>
  <c r="AU59" i="23"/>
  <c r="AT59" i="23"/>
  <c r="AS59" i="23"/>
  <c r="AR59" i="23"/>
  <c r="AQ59" i="23"/>
  <c r="AP59" i="23"/>
  <c r="AO59" i="23"/>
  <c r="AN59" i="23"/>
  <c r="AM59" i="23"/>
  <c r="AL59" i="23"/>
  <c r="AK59" i="23"/>
  <c r="AJ59" i="23"/>
  <c r="AI59" i="23"/>
  <c r="AH59" i="23"/>
  <c r="AG59" i="23"/>
  <c r="AF59" i="23"/>
  <c r="AE59" i="23"/>
  <c r="AD59" i="23"/>
  <c r="AC59" i="23"/>
  <c r="AB59" i="23"/>
  <c r="AA59" i="23"/>
  <c r="Z59" i="23"/>
  <c r="Y59" i="23"/>
  <c r="X59" i="23"/>
  <c r="W59" i="23"/>
  <c r="V59" i="23"/>
  <c r="U59" i="23"/>
  <c r="T59" i="23"/>
  <c r="BA58" i="23"/>
  <c r="AZ58" i="23"/>
  <c r="AY58" i="23"/>
  <c r="AX58" i="23"/>
  <c r="AW58" i="23"/>
  <c r="AV58" i="23"/>
  <c r="AU58" i="23"/>
  <c r="AT58" i="23"/>
  <c r="AS58" i="23"/>
  <c r="AR58" i="23"/>
  <c r="AQ58" i="23"/>
  <c r="AP58" i="23"/>
  <c r="AO58" i="23"/>
  <c r="AN58" i="23"/>
  <c r="AM58" i="23"/>
  <c r="AL58" i="23"/>
  <c r="AK58" i="23"/>
  <c r="AJ58" i="23"/>
  <c r="AI58" i="23"/>
  <c r="AH58" i="23"/>
  <c r="AG58" i="23"/>
  <c r="AF58" i="23"/>
  <c r="AE58" i="23"/>
  <c r="AD58" i="23"/>
  <c r="AC58" i="23"/>
  <c r="AB58" i="23"/>
  <c r="AA58" i="23"/>
  <c r="Z58" i="23"/>
  <c r="Y58" i="23"/>
  <c r="X58" i="23"/>
  <c r="W58" i="23"/>
  <c r="V58" i="23"/>
  <c r="U58" i="23"/>
  <c r="T58" i="23"/>
  <c r="BA57" i="23"/>
  <c r="AZ57" i="23"/>
  <c r="AY57" i="23"/>
  <c r="AX57" i="23"/>
  <c r="AW57" i="23"/>
  <c r="AV57" i="23"/>
  <c r="AU57" i="23"/>
  <c r="AT57" i="23"/>
  <c r="AS57" i="23"/>
  <c r="AR57" i="23"/>
  <c r="AQ57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C57" i="23"/>
  <c r="AB57" i="23"/>
  <c r="AA57" i="23"/>
  <c r="Z57" i="23"/>
  <c r="Y57" i="23"/>
  <c r="X57" i="23"/>
  <c r="W57" i="23"/>
  <c r="V57" i="23"/>
  <c r="U57" i="23"/>
  <c r="T57" i="23"/>
  <c r="BA56" i="23"/>
  <c r="AZ56" i="23"/>
  <c r="AY56" i="23"/>
  <c r="AX56" i="23"/>
  <c r="AW56" i="23"/>
  <c r="AV56" i="23"/>
  <c r="AU56" i="23"/>
  <c r="AT56" i="23"/>
  <c r="AS56" i="23"/>
  <c r="AR56" i="23"/>
  <c r="AQ56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D56" i="23"/>
  <c r="AC56" i="23"/>
  <c r="AB56" i="23"/>
  <c r="AA56" i="23"/>
  <c r="Z56" i="23"/>
  <c r="Y56" i="23"/>
  <c r="X56" i="23"/>
  <c r="W56" i="23"/>
  <c r="V56" i="23"/>
  <c r="U56" i="23"/>
  <c r="T56" i="23"/>
  <c r="BA55" i="23"/>
  <c r="AZ55" i="23"/>
  <c r="AY55" i="23"/>
  <c r="AX55" i="23"/>
  <c r="AW55" i="23"/>
  <c r="AV55" i="23"/>
  <c r="AU55" i="23"/>
  <c r="AT55" i="23"/>
  <c r="AS55" i="23"/>
  <c r="AR55" i="23"/>
  <c r="AQ55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D55" i="23"/>
  <c r="AC55" i="23"/>
  <c r="AB55" i="23"/>
  <c r="AA55" i="23"/>
  <c r="Z55" i="23"/>
  <c r="Y55" i="23"/>
  <c r="X55" i="23"/>
  <c r="W55" i="23"/>
  <c r="V55" i="23"/>
  <c r="U55" i="23"/>
  <c r="T55" i="23"/>
  <c r="BA54" i="23"/>
  <c r="AZ54" i="23"/>
  <c r="AY54" i="23"/>
  <c r="AX54" i="23"/>
  <c r="AW54" i="23"/>
  <c r="AV54" i="23"/>
  <c r="AU54" i="23"/>
  <c r="AT54" i="23"/>
  <c r="AS54" i="23"/>
  <c r="AR54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Z54" i="23"/>
  <c r="Y54" i="23"/>
  <c r="X54" i="23"/>
  <c r="W54" i="23"/>
  <c r="V54" i="23"/>
  <c r="U54" i="23"/>
  <c r="T54" i="23"/>
  <c r="BA53" i="23"/>
  <c r="AZ53" i="23"/>
  <c r="AY53" i="23"/>
  <c r="AX53" i="23"/>
  <c r="AW53" i="23"/>
  <c r="AV53" i="23"/>
  <c r="AU53" i="23"/>
  <c r="AT53" i="23"/>
  <c r="AS53" i="23"/>
  <c r="AR53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Z53" i="23"/>
  <c r="Y53" i="23"/>
  <c r="X53" i="23"/>
  <c r="W53" i="23"/>
  <c r="V53" i="23"/>
  <c r="U53" i="23"/>
  <c r="T53" i="23"/>
  <c r="BA52" i="23"/>
  <c r="AZ52" i="23"/>
  <c r="AY52" i="23"/>
  <c r="AX52" i="23"/>
  <c r="AW52" i="23"/>
  <c r="AV52" i="23"/>
  <c r="AU52" i="23"/>
  <c r="AT52" i="23"/>
  <c r="AS52" i="23"/>
  <c r="AR52" i="23"/>
  <c r="AQ52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/>
  <c r="AC52" i="23"/>
  <c r="AB52" i="23"/>
  <c r="AA52" i="23"/>
  <c r="Z52" i="23"/>
  <c r="Y52" i="23"/>
  <c r="X52" i="23"/>
  <c r="W52" i="23"/>
  <c r="V52" i="23"/>
  <c r="U52" i="23"/>
  <c r="BA51" i="23"/>
  <c r="AZ51" i="23"/>
  <c r="AY51" i="23"/>
  <c r="AX51" i="23"/>
  <c r="AW51" i="23"/>
  <c r="AV51" i="23"/>
  <c r="AU51" i="23"/>
  <c r="AT51" i="23"/>
  <c r="AS51" i="23"/>
  <c r="AR51" i="23"/>
  <c r="AQ51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C51" i="23"/>
  <c r="AB51" i="23"/>
  <c r="AA51" i="23"/>
  <c r="Z51" i="23"/>
  <c r="Y51" i="23"/>
  <c r="X51" i="23"/>
  <c r="W51" i="23"/>
  <c r="V51" i="23"/>
  <c r="U51" i="23"/>
  <c r="T51" i="23"/>
  <c r="BA50" i="23"/>
  <c r="AZ50" i="23"/>
  <c r="AY50" i="23"/>
  <c r="AX50" i="23"/>
  <c r="AW50" i="23"/>
  <c r="AV50" i="23"/>
  <c r="AU50" i="23"/>
  <c r="AT50" i="23"/>
  <c r="AS50" i="23"/>
  <c r="AR50" i="23"/>
  <c r="AQ50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D50" i="23"/>
  <c r="AC50" i="23"/>
  <c r="AB50" i="23"/>
  <c r="AA50" i="23"/>
  <c r="Z50" i="23"/>
  <c r="Y50" i="23"/>
  <c r="X50" i="23"/>
  <c r="W50" i="23"/>
  <c r="V50" i="23"/>
  <c r="U50" i="23"/>
  <c r="T50" i="23"/>
  <c r="BA49" i="23"/>
  <c r="AZ49" i="23"/>
  <c r="AY49" i="23"/>
  <c r="AX49" i="23"/>
  <c r="AW49" i="23"/>
  <c r="AV49" i="23"/>
  <c r="AU49" i="23"/>
  <c r="AT49" i="23"/>
  <c r="AS49" i="23"/>
  <c r="AR49" i="23"/>
  <c r="AQ49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C49" i="23"/>
  <c r="AB49" i="23"/>
  <c r="AA49" i="23"/>
  <c r="Z49" i="23"/>
  <c r="Y49" i="23"/>
  <c r="X49" i="23"/>
  <c r="W49" i="23"/>
  <c r="V49" i="23"/>
  <c r="U49" i="23"/>
  <c r="T49" i="23"/>
  <c r="BA48" i="23"/>
  <c r="AZ48" i="23"/>
  <c r="AY48" i="23"/>
  <c r="AX48" i="23"/>
  <c r="AW48" i="23"/>
  <c r="AV48" i="23"/>
  <c r="AU48" i="23"/>
  <c r="AT48" i="23"/>
  <c r="AS48" i="23"/>
  <c r="AR48" i="23"/>
  <c r="AQ48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/>
  <c r="AC48" i="23"/>
  <c r="AB48" i="23"/>
  <c r="AA48" i="23"/>
  <c r="Z48" i="23"/>
  <c r="Y48" i="23"/>
  <c r="X48" i="23"/>
  <c r="W48" i="23"/>
  <c r="V48" i="23"/>
  <c r="U48" i="23"/>
  <c r="T48" i="23"/>
  <c r="BA47" i="23"/>
  <c r="AZ47" i="23"/>
  <c r="AY47" i="23"/>
  <c r="AX47" i="23"/>
  <c r="AW47" i="23"/>
  <c r="AV47" i="23"/>
  <c r="AU47" i="23"/>
  <c r="AT47" i="23"/>
  <c r="AS47" i="23"/>
  <c r="AR47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BA46" i="23"/>
  <c r="AZ46" i="23"/>
  <c r="AY46" i="23"/>
  <c r="AX46" i="23"/>
  <c r="AW46" i="23"/>
  <c r="AV46" i="23"/>
  <c r="AU46" i="23"/>
  <c r="AT46" i="23"/>
  <c r="AS46" i="23"/>
  <c r="AR46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BA45" i="23"/>
  <c r="AZ45" i="23"/>
  <c r="AY45" i="23"/>
  <c r="AX45" i="23"/>
  <c r="AW45" i="23"/>
  <c r="AV45" i="23"/>
  <c r="AU45" i="23"/>
  <c r="AT45" i="23"/>
  <c r="AS45" i="23"/>
  <c r="AR45" i="23"/>
  <c r="AQ45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BA44" i="23"/>
  <c r="AZ44" i="23"/>
  <c r="AY44" i="23"/>
  <c r="AX44" i="23"/>
  <c r="AW44" i="23"/>
  <c r="AV44" i="23"/>
  <c r="AU44" i="23"/>
  <c r="AT44" i="23"/>
  <c r="AS44" i="23"/>
  <c r="AR44" i="23"/>
  <c r="AQ44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/>
  <c r="AC44" i="23"/>
  <c r="AB44" i="23"/>
  <c r="AA44" i="23"/>
  <c r="Z44" i="23"/>
  <c r="Y44" i="23"/>
  <c r="X44" i="23"/>
  <c r="W44" i="23"/>
  <c r="V44" i="23"/>
  <c r="U44" i="23"/>
  <c r="BA43" i="23"/>
  <c r="AZ43" i="23"/>
  <c r="AY43" i="23"/>
  <c r="AX43" i="23"/>
  <c r="AW43" i="23"/>
  <c r="AV43" i="23"/>
  <c r="AU43" i="23"/>
  <c r="AT43" i="23"/>
  <c r="AS43" i="23"/>
  <c r="AR43" i="23"/>
  <c r="AQ43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D43" i="23"/>
  <c r="AC43" i="23"/>
  <c r="AB43" i="23"/>
  <c r="AA43" i="23"/>
  <c r="Z43" i="23"/>
  <c r="Y43" i="23"/>
  <c r="X43" i="23"/>
  <c r="W43" i="23"/>
  <c r="V43" i="23"/>
  <c r="U43" i="23"/>
  <c r="T43" i="23"/>
  <c r="BA42" i="23"/>
  <c r="AZ42" i="23"/>
  <c r="AY42" i="23"/>
  <c r="AX42" i="23"/>
  <c r="AW42" i="23"/>
  <c r="AV42" i="23"/>
  <c r="AU42" i="23"/>
  <c r="AT42" i="23"/>
  <c r="AS42" i="23"/>
  <c r="AR42" i="23"/>
  <c r="AQ42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D42" i="23"/>
  <c r="AC42" i="23"/>
  <c r="AB42" i="23"/>
  <c r="AA42" i="23"/>
  <c r="Z42" i="23"/>
  <c r="Y42" i="23"/>
  <c r="X42" i="23"/>
  <c r="W42" i="23"/>
  <c r="V42" i="23"/>
  <c r="U42" i="23"/>
  <c r="T42" i="23"/>
  <c r="BA41" i="23"/>
  <c r="AZ41" i="23"/>
  <c r="AY41" i="23"/>
  <c r="AX41" i="23"/>
  <c r="AW41" i="23"/>
  <c r="AV41" i="23"/>
  <c r="AU41" i="23"/>
  <c r="AT41" i="23"/>
  <c r="AS41" i="23"/>
  <c r="AR41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Z41" i="23"/>
  <c r="Y41" i="23"/>
  <c r="X41" i="23"/>
  <c r="W41" i="23"/>
  <c r="V41" i="23"/>
  <c r="U41" i="23"/>
  <c r="T41" i="23"/>
  <c r="BA40" i="23"/>
  <c r="AZ40" i="23"/>
  <c r="AY40" i="23"/>
  <c r="AX40" i="23"/>
  <c r="AW40" i="23"/>
  <c r="AV40" i="23"/>
  <c r="AU40" i="23"/>
  <c r="AT40" i="23"/>
  <c r="AS40" i="23"/>
  <c r="AR40" i="23"/>
  <c r="AQ40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/>
  <c r="AC40" i="23"/>
  <c r="AB40" i="23"/>
  <c r="AA40" i="23"/>
  <c r="Z40" i="23"/>
  <c r="Y40" i="23"/>
  <c r="X40" i="23"/>
  <c r="W40" i="23"/>
  <c r="V40" i="23"/>
  <c r="U40" i="23"/>
  <c r="T40" i="23"/>
  <c r="BA39" i="23"/>
  <c r="AZ39" i="23"/>
  <c r="AY39" i="23"/>
  <c r="AX39" i="23"/>
  <c r="AW39" i="23"/>
  <c r="AV39" i="23"/>
  <c r="AU39" i="23"/>
  <c r="AT39" i="23"/>
  <c r="AS39" i="23"/>
  <c r="AR39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Z39" i="23"/>
  <c r="Y39" i="23"/>
  <c r="X39" i="23"/>
  <c r="W39" i="23"/>
  <c r="V39" i="23"/>
  <c r="U39" i="23"/>
  <c r="T39" i="23"/>
  <c r="BA38" i="23"/>
  <c r="AZ38" i="23"/>
  <c r="AY38" i="23"/>
  <c r="AX38" i="23"/>
  <c r="AW38" i="23"/>
  <c r="AV38" i="23"/>
  <c r="AU38" i="23"/>
  <c r="AT38" i="23"/>
  <c r="AS38" i="23"/>
  <c r="AR38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BA37" i="23"/>
  <c r="AZ37" i="23"/>
  <c r="AY37" i="23"/>
  <c r="AX37" i="23"/>
  <c r="AW37" i="23"/>
  <c r="AV37" i="23"/>
  <c r="AU37" i="23"/>
  <c r="AT37" i="23"/>
  <c r="AS37" i="23"/>
  <c r="AR37" i="23"/>
  <c r="AQ37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D37" i="23"/>
  <c r="AC37" i="23"/>
  <c r="AB37" i="23"/>
  <c r="AA37" i="23"/>
  <c r="Z37" i="23"/>
  <c r="Y37" i="23"/>
  <c r="X37" i="23"/>
  <c r="W37" i="23"/>
  <c r="V37" i="23"/>
  <c r="U37" i="23"/>
  <c r="T37" i="23"/>
  <c r="BA36" i="23"/>
  <c r="AZ36" i="23"/>
  <c r="AY36" i="23"/>
  <c r="AX36" i="23"/>
  <c r="AW36" i="23"/>
  <c r="AV36" i="23"/>
  <c r="AU36" i="23"/>
  <c r="AT36" i="23"/>
  <c r="AS36" i="23"/>
  <c r="AR36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Z36" i="23"/>
  <c r="Y36" i="23"/>
  <c r="X36" i="23"/>
  <c r="W36" i="23"/>
  <c r="V36" i="23"/>
  <c r="U36" i="23"/>
  <c r="T36" i="23"/>
  <c r="BA35" i="23"/>
  <c r="AZ35" i="23"/>
  <c r="AY35" i="23"/>
  <c r="AX35" i="23"/>
  <c r="AW35" i="23"/>
  <c r="AV35" i="23"/>
  <c r="AU35" i="23"/>
  <c r="AT35" i="23"/>
  <c r="AS35" i="23"/>
  <c r="AR35" i="23"/>
  <c r="AQ35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D35" i="23"/>
  <c r="AC35" i="23"/>
  <c r="AB35" i="23"/>
  <c r="AA35" i="23"/>
  <c r="Z35" i="23"/>
  <c r="Y35" i="23"/>
  <c r="X35" i="23"/>
  <c r="W35" i="23"/>
  <c r="V35" i="23"/>
  <c r="U35" i="23"/>
  <c r="T35" i="23"/>
  <c r="BA34" i="23"/>
  <c r="AZ34" i="23"/>
  <c r="AY34" i="23"/>
  <c r="AX34" i="23"/>
  <c r="AW34" i="23"/>
  <c r="AV34" i="23"/>
  <c r="AU34" i="23"/>
  <c r="AT34" i="23"/>
  <c r="AS34" i="23"/>
  <c r="AR34" i="23"/>
  <c r="AQ34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D34" i="23"/>
  <c r="AC34" i="23"/>
  <c r="AB34" i="23"/>
  <c r="AA34" i="23"/>
  <c r="Z34" i="23"/>
  <c r="Y34" i="23"/>
  <c r="X34" i="23"/>
  <c r="W34" i="23"/>
  <c r="V34" i="23"/>
  <c r="U34" i="23"/>
  <c r="T34" i="23"/>
  <c r="BA33" i="23"/>
  <c r="AZ33" i="23"/>
  <c r="AY33" i="23"/>
  <c r="AX33" i="23"/>
  <c r="AW33" i="23"/>
  <c r="AV33" i="23"/>
  <c r="AU33" i="23"/>
  <c r="AT33" i="23"/>
  <c r="AS33" i="23"/>
  <c r="AR33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Z33" i="23"/>
  <c r="Y33" i="23"/>
  <c r="X33" i="23"/>
  <c r="W33" i="23"/>
  <c r="V33" i="23"/>
  <c r="U33" i="23"/>
  <c r="T33" i="23"/>
  <c r="BA32" i="23"/>
  <c r="AZ32" i="23"/>
  <c r="AY32" i="23"/>
  <c r="AX32" i="23"/>
  <c r="AW32" i="23"/>
  <c r="AV32" i="23"/>
  <c r="AU32" i="23"/>
  <c r="AT32" i="23"/>
  <c r="AS32" i="23"/>
  <c r="AR32" i="23"/>
  <c r="AQ32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D32" i="23"/>
  <c r="AC32" i="23"/>
  <c r="AB32" i="23"/>
  <c r="AA32" i="23"/>
  <c r="Z32" i="23"/>
  <c r="Y32" i="23"/>
  <c r="X32" i="23"/>
  <c r="W32" i="23"/>
  <c r="V32" i="23"/>
  <c r="U32" i="23"/>
  <c r="T32" i="23"/>
  <c r="BA31" i="23"/>
  <c r="AZ31" i="23"/>
  <c r="AY31" i="23"/>
  <c r="AX31" i="23"/>
  <c r="AW31" i="23"/>
  <c r="AV31" i="23"/>
  <c r="AU31" i="23"/>
  <c r="AT31" i="23"/>
  <c r="AS31" i="23"/>
  <c r="AR31" i="23"/>
  <c r="AQ31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D31" i="23"/>
  <c r="AC31" i="23"/>
  <c r="AB31" i="23"/>
  <c r="AA31" i="23"/>
  <c r="Z31" i="23"/>
  <c r="Y31" i="23"/>
  <c r="X31" i="23"/>
  <c r="W31" i="23"/>
  <c r="V31" i="23"/>
  <c r="U31" i="23"/>
  <c r="T31" i="23"/>
  <c r="BA30" i="23"/>
  <c r="AZ30" i="23"/>
  <c r="AY30" i="23"/>
  <c r="AX30" i="23"/>
  <c r="AW30" i="23"/>
  <c r="AV30" i="23"/>
  <c r="AU30" i="23"/>
  <c r="AT30" i="23"/>
  <c r="AS30" i="23"/>
  <c r="AR30" i="23"/>
  <c r="AQ30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/>
  <c r="AC30" i="23"/>
  <c r="AB30" i="23"/>
  <c r="AA30" i="23"/>
  <c r="Z30" i="23"/>
  <c r="Y30" i="23"/>
  <c r="X30" i="23"/>
  <c r="W30" i="23"/>
  <c r="V30" i="23"/>
  <c r="U30" i="23"/>
  <c r="T30" i="23"/>
  <c r="BA29" i="23"/>
  <c r="AZ29" i="23"/>
  <c r="AY29" i="23"/>
  <c r="AX29" i="23"/>
  <c r="AW29" i="23"/>
  <c r="AV29" i="23"/>
  <c r="AU29" i="23"/>
  <c r="AT29" i="23"/>
  <c r="AS29" i="23"/>
  <c r="AR29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Z29" i="23"/>
  <c r="Y29" i="23"/>
  <c r="X29" i="23"/>
  <c r="W29" i="23"/>
  <c r="V29" i="23"/>
  <c r="U29" i="23"/>
  <c r="T29" i="23"/>
  <c r="BA28" i="23"/>
  <c r="AZ28" i="23"/>
  <c r="AY28" i="23"/>
  <c r="AX28" i="23"/>
  <c r="AW28" i="23"/>
  <c r="AV28" i="23"/>
  <c r="AU28" i="23"/>
  <c r="AT28" i="23"/>
  <c r="AS28" i="23"/>
  <c r="AR28" i="23"/>
  <c r="AQ28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Z28" i="23"/>
  <c r="Y28" i="23"/>
  <c r="X28" i="23"/>
  <c r="W28" i="23"/>
  <c r="V28" i="23"/>
  <c r="U28" i="23"/>
  <c r="T28" i="23"/>
  <c r="BA27" i="23"/>
  <c r="AZ27" i="23"/>
  <c r="AY27" i="23"/>
  <c r="AX27" i="23"/>
  <c r="AW27" i="23"/>
  <c r="AV27" i="23"/>
  <c r="AU27" i="23"/>
  <c r="AT27" i="23"/>
  <c r="AS27" i="23"/>
  <c r="AR27" i="23"/>
  <c r="AQ27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/>
  <c r="AC27" i="23"/>
  <c r="AB27" i="23"/>
  <c r="AA27" i="23"/>
  <c r="Z27" i="23"/>
  <c r="Y27" i="23"/>
  <c r="X27" i="23"/>
  <c r="W27" i="23"/>
  <c r="V27" i="23"/>
  <c r="U27" i="23"/>
  <c r="T27" i="23"/>
  <c r="BA26" i="23"/>
  <c r="AZ26" i="23"/>
  <c r="AY26" i="23"/>
  <c r="AX26" i="23"/>
  <c r="AW26" i="23"/>
  <c r="AV26" i="23"/>
  <c r="AU26" i="23"/>
  <c r="AT26" i="23"/>
  <c r="AS26" i="23"/>
  <c r="AR26" i="23"/>
  <c r="AQ26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C26" i="23"/>
  <c r="AB26" i="23"/>
  <c r="AA26" i="23"/>
  <c r="Z26" i="23"/>
  <c r="Y26" i="23"/>
  <c r="X26" i="23"/>
  <c r="W26" i="23"/>
  <c r="V26" i="23"/>
  <c r="U26" i="23"/>
  <c r="T26" i="23"/>
  <c r="BA25" i="23"/>
  <c r="AZ25" i="23"/>
  <c r="AY25" i="23"/>
  <c r="AX25" i="23"/>
  <c r="AW25" i="23"/>
  <c r="AV25" i="23"/>
  <c r="AU25" i="23"/>
  <c r="AT25" i="23"/>
  <c r="AS25" i="23"/>
  <c r="AR25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Z25" i="23"/>
  <c r="Y25" i="23"/>
  <c r="X25" i="23"/>
  <c r="W25" i="23"/>
  <c r="V25" i="23"/>
  <c r="U25" i="23"/>
  <c r="T25" i="23"/>
  <c r="BA24" i="23"/>
  <c r="AZ24" i="23"/>
  <c r="AY24" i="23"/>
  <c r="AX24" i="23"/>
  <c r="AW24" i="23"/>
  <c r="AV24" i="23"/>
  <c r="AU24" i="23"/>
  <c r="AT24" i="23"/>
  <c r="AS24" i="23"/>
  <c r="AR24" i="23"/>
  <c r="AQ24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Z24" i="23"/>
  <c r="Y24" i="23"/>
  <c r="X24" i="23"/>
  <c r="W24" i="23"/>
  <c r="V24" i="23"/>
  <c r="U24" i="23"/>
  <c r="T24" i="23"/>
  <c r="BA23" i="23"/>
  <c r="AZ23" i="23"/>
  <c r="AY23" i="23"/>
  <c r="AX23" i="23"/>
  <c r="AW23" i="23"/>
  <c r="AV23" i="23"/>
  <c r="AU23" i="23"/>
  <c r="AT23" i="23"/>
  <c r="AS23" i="23"/>
  <c r="AR23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Z23" i="23"/>
  <c r="Y23" i="23"/>
  <c r="X23" i="23"/>
  <c r="W23" i="23"/>
  <c r="V23" i="23"/>
  <c r="U23" i="23"/>
  <c r="T23" i="23"/>
  <c r="BA22" i="23"/>
  <c r="AZ22" i="23"/>
  <c r="AY22" i="23"/>
  <c r="AX22" i="23"/>
  <c r="AW22" i="23"/>
  <c r="AV22" i="23"/>
  <c r="AU22" i="23"/>
  <c r="AT22" i="23"/>
  <c r="AS22" i="23"/>
  <c r="AR22" i="23"/>
  <c r="AQ22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Z22" i="23"/>
  <c r="Y22" i="23"/>
  <c r="X22" i="23"/>
  <c r="W22" i="23"/>
  <c r="V22" i="23"/>
  <c r="U22" i="23"/>
  <c r="T22" i="23"/>
  <c r="BA21" i="23"/>
  <c r="AZ21" i="23"/>
  <c r="AY21" i="23"/>
  <c r="AX21" i="23"/>
  <c r="AW21" i="23"/>
  <c r="AV21" i="23"/>
  <c r="AU21" i="23"/>
  <c r="AT21" i="23"/>
  <c r="AS21" i="23"/>
  <c r="AR21" i="23"/>
  <c r="AQ21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Z21" i="23"/>
  <c r="Y21" i="23"/>
  <c r="X21" i="23"/>
  <c r="W21" i="23"/>
  <c r="V21" i="23"/>
  <c r="U21" i="23"/>
  <c r="T21" i="23"/>
  <c r="BA20" i="23"/>
  <c r="AZ20" i="23"/>
  <c r="AY20" i="23"/>
  <c r="AX20" i="23"/>
  <c r="AW20" i="23"/>
  <c r="AV20" i="23"/>
  <c r="AU20" i="23"/>
  <c r="AT20" i="23"/>
  <c r="AS20" i="23"/>
  <c r="AR20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Z20" i="23"/>
  <c r="Y20" i="23"/>
  <c r="X20" i="23"/>
  <c r="W20" i="23"/>
  <c r="V20" i="23"/>
  <c r="U20" i="23"/>
  <c r="T20" i="23"/>
  <c r="BA19" i="23"/>
  <c r="AZ19" i="23"/>
  <c r="AY19" i="23"/>
  <c r="AX19" i="23"/>
  <c r="AW19" i="23"/>
  <c r="AV19" i="23"/>
  <c r="AU19" i="23"/>
  <c r="AT19" i="23"/>
  <c r="AS19" i="23"/>
  <c r="AR19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Z19" i="23"/>
  <c r="Y19" i="23"/>
  <c r="X19" i="23"/>
  <c r="W19" i="23"/>
  <c r="V19" i="23"/>
  <c r="U19" i="23"/>
  <c r="T19" i="23"/>
  <c r="BA18" i="23"/>
  <c r="AZ18" i="23"/>
  <c r="AY18" i="23"/>
  <c r="AX18" i="23"/>
  <c r="AW18" i="23"/>
  <c r="AV18" i="23"/>
  <c r="AU18" i="23"/>
  <c r="AT18" i="23"/>
  <c r="AS18" i="23"/>
  <c r="AR18" i="23"/>
  <c r="AQ18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Z18" i="23"/>
  <c r="Y18" i="23"/>
  <c r="X18" i="23"/>
  <c r="W18" i="23"/>
  <c r="V18" i="23"/>
  <c r="U18" i="23"/>
  <c r="T18" i="23"/>
  <c r="BA17" i="23"/>
  <c r="AZ17" i="23"/>
  <c r="AY17" i="23"/>
  <c r="AX17" i="23"/>
  <c r="AW17" i="23"/>
  <c r="AV17" i="23"/>
  <c r="AU17" i="23"/>
  <c r="AT17" i="23"/>
  <c r="AS17" i="23"/>
  <c r="AR17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Z17" i="23"/>
  <c r="Y17" i="23"/>
  <c r="X17" i="23"/>
  <c r="W17" i="23"/>
  <c r="V17" i="23"/>
  <c r="U17" i="23"/>
  <c r="T17" i="23"/>
  <c r="BA16" i="23"/>
  <c r="AZ16" i="23"/>
  <c r="AY16" i="23"/>
  <c r="AX16" i="23"/>
  <c r="AW16" i="23"/>
  <c r="AV16" i="23"/>
  <c r="AU16" i="23"/>
  <c r="AT16" i="23"/>
  <c r="AS16" i="23"/>
  <c r="AR16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BA15" i="23"/>
  <c r="AZ15" i="23"/>
  <c r="AY15" i="23"/>
  <c r="AX15" i="23"/>
  <c r="AW15" i="23"/>
  <c r="AV15" i="23"/>
  <c r="AU15" i="23"/>
  <c r="AT15" i="23"/>
  <c r="AS15" i="23"/>
  <c r="AR15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Z15" i="23"/>
  <c r="Y15" i="23"/>
  <c r="X15" i="23"/>
  <c r="W15" i="23"/>
  <c r="V15" i="23"/>
  <c r="U15" i="23"/>
  <c r="T15" i="23"/>
  <c r="BA14" i="23"/>
  <c r="AZ14" i="23"/>
  <c r="AY14" i="23"/>
  <c r="AX14" i="23"/>
  <c r="AW14" i="23"/>
  <c r="AV14" i="23"/>
  <c r="AU14" i="23"/>
  <c r="AT14" i="23"/>
  <c r="AS14" i="23"/>
  <c r="AR14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Z14" i="23"/>
  <c r="Y14" i="23"/>
  <c r="X14" i="23"/>
  <c r="W14" i="23"/>
  <c r="V14" i="23"/>
  <c r="U14" i="23"/>
  <c r="T14" i="23"/>
  <c r="BA13" i="23"/>
  <c r="AZ13" i="23"/>
  <c r="AY13" i="23"/>
  <c r="AX13" i="23"/>
  <c r="AW13" i="23"/>
  <c r="AV13" i="23"/>
  <c r="AU13" i="23"/>
  <c r="AT13" i="23"/>
  <c r="AS13" i="23"/>
  <c r="AR13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Z13" i="23"/>
  <c r="Y13" i="23"/>
  <c r="X13" i="23"/>
  <c r="W13" i="23"/>
  <c r="V13" i="23"/>
  <c r="U13" i="23"/>
  <c r="T13" i="23"/>
  <c r="BA12" i="23"/>
  <c r="AZ12" i="23"/>
  <c r="AY12" i="23"/>
  <c r="AX12" i="23"/>
  <c r="AW12" i="23"/>
  <c r="AV12" i="23"/>
  <c r="AU12" i="23"/>
  <c r="AT12" i="23"/>
  <c r="AS12" i="23"/>
  <c r="AR12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Z12" i="23"/>
  <c r="Y12" i="23"/>
  <c r="X12" i="23"/>
  <c r="W12" i="23"/>
  <c r="V12" i="23"/>
  <c r="U12" i="23"/>
  <c r="BA11" i="23"/>
  <c r="AZ11" i="23"/>
  <c r="AY11" i="23"/>
  <c r="AX11" i="23"/>
  <c r="AW11" i="23"/>
  <c r="AV11" i="23"/>
  <c r="AU11" i="23"/>
  <c r="AT11" i="23"/>
  <c r="AS11" i="23"/>
  <c r="AR11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Z11" i="23"/>
  <c r="Y11" i="23"/>
  <c r="X11" i="23"/>
  <c r="W11" i="23"/>
  <c r="V11" i="23"/>
  <c r="U11" i="23"/>
  <c r="BA10" i="23"/>
  <c r="AZ10" i="23"/>
  <c r="AY10" i="23"/>
  <c r="AX10" i="23"/>
  <c r="AW10" i="23"/>
  <c r="AV10" i="23"/>
  <c r="AU10" i="23"/>
  <c r="AT10" i="23"/>
  <c r="AS10" i="23"/>
  <c r="AR10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Z10" i="23"/>
  <c r="Y10" i="23"/>
  <c r="X10" i="23"/>
  <c r="W10" i="23"/>
  <c r="V10" i="23"/>
  <c r="U10" i="23"/>
  <c r="T10" i="23"/>
  <c r="BA9" i="23"/>
  <c r="AZ9" i="23"/>
  <c r="AY9" i="23"/>
  <c r="AX9" i="23"/>
  <c r="AW9" i="23"/>
  <c r="AV9" i="23"/>
  <c r="AU9" i="23"/>
  <c r="AT9" i="23"/>
  <c r="AS9" i="23"/>
  <c r="AR9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Z9" i="23"/>
  <c r="Y9" i="23"/>
  <c r="X9" i="23"/>
  <c r="W9" i="23"/>
  <c r="V9" i="23"/>
  <c r="U9" i="23"/>
  <c r="T9" i="23"/>
  <c r="BA8" i="23"/>
  <c r="AZ8" i="23"/>
  <c r="AY8" i="23"/>
  <c r="AX8" i="23"/>
  <c r="AW8" i="23"/>
  <c r="AV8" i="23"/>
  <c r="AU8" i="23"/>
  <c r="AT8" i="23"/>
  <c r="AS8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BA7" i="23"/>
  <c r="AZ7" i="23"/>
  <c r="AY7" i="23"/>
  <c r="AX7" i="23"/>
  <c r="AW7" i="23"/>
  <c r="AV7" i="23"/>
  <c r="AU7" i="23"/>
  <c r="AT7" i="23"/>
  <c r="AS7" i="23"/>
  <c r="AR7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Z7" i="23"/>
  <c r="Y7" i="23"/>
  <c r="X7" i="23"/>
  <c r="W7" i="23"/>
  <c r="V7" i="23"/>
  <c r="U7" i="23"/>
  <c r="T7" i="23"/>
  <c r="BA6" i="23"/>
  <c r="AZ6" i="23"/>
  <c r="AY6" i="23"/>
  <c r="AX6" i="23"/>
  <c r="AW6" i="23"/>
  <c r="AV6" i="23"/>
  <c r="AU6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BA5" i="23"/>
  <c r="AZ5" i="23"/>
  <c r="AY5" i="23"/>
  <c r="AX5" i="23"/>
  <c r="AW5" i="23"/>
  <c r="AV5" i="23"/>
  <c r="AU5" i="23"/>
  <c r="AT5" i="23"/>
  <c r="AS5" i="23"/>
  <c r="AR5" i="23"/>
  <c r="AQ5" i="23"/>
  <c r="AP5" i="23"/>
  <c r="AO5" i="23"/>
  <c r="AN5" i="23"/>
  <c r="AM5" i="23"/>
  <c r="AL5" i="23"/>
  <c r="AK5" i="23"/>
  <c r="AJ5" i="23"/>
  <c r="AI5" i="23"/>
  <c r="AH5" i="23"/>
  <c r="AG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BA4" i="23"/>
  <c r="AZ4" i="23"/>
  <c r="AY4" i="23"/>
  <c r="AX4" i="23"/>
  <c r="AW4" i="23"/>
  <c r="AV4" i="23"/>
  <c r="AU4" i="23"/>
  <c r="AT4" i="23"/>
  <c r="AS4" i="23"/>
  <c r="AR4" i="23"/>
  <c r="AQ4" i="23"/>
  <c r="AP4" i="23"/>
  <c r="AO4" i="23"/>
  <c r="AN4" i="23"/>
  <c r="AM4" i="23"/>
  <c r="AL4" i="23"/>
  <c r="AK4" i="23"/>
  <c r="AJ4" i="23"/>
  <c r="AI4" i="23"/>
  <c r="AH4" i="23"/>
  <c r="AG4" i="23"/>
  <c r="AF4" i="23"/>
  <c r="AE4" i="23"/>
  <c r="AD4" i="23"/>
  <c r="AC4" i="23"/>
  <c r="AB4" i="23"/>
  <c r="AA4" i="23"/>
  <c r="Z4" i="23"/>
  <c r="Y4" i="23"/>
  <c r="X4" i="23"/>
  <c r="W4" i="23"/>
  <c r="V4" i="23"/>
  <c r="U4" i="23"/>
  <c r="T4" i="23"/>
  <c r="BA3" i="23"/>
  <c r="AZ3" i="23"/>
  <c r="AY3" i="23"/>
  <c r="AX3" i="23"/>
  <c r="AW3" i="23"/>
  <c r="AV3" i="23"/>
  <c r="AU3" i="23"/>
  <c r="AT3" i="23"/>
  <c r="AS3" i="23"/>
  <c r="AR3" i="23"/>
  <c r="AQ3" i="23"/>
  <c r="AP3" i="23"/>
  <c r="AO3" i="23"/>
  <c r="AN3" i="23"/>
  <c r="AM3" i="23"/>
  <c r="AL3" i="23"/>
  <c r="AK3" i="23"/>
  <c r="AJ3" i="23"/>
  <c r="AI3" i="23"/>
  <c r="AH3" i="23"/>
  <c r="AG3" i="23"/>
  <c r="AF3" i="23"/>
  <c r="AE3" i="23"/>
  <c r="AD3" i="23"/>
  <c r="AC3" i="23"/>
  <c r="AB3" i="23"/>
  <c r="AA3" i="23"/>
  <c r="Z3" i="23"/>
  <c r="Y3" i="23"/>
  <c r="X3" i="23"/>
  <c r="W3" i="23"/>
  <c r="V3" i="23"/>
  <c r="U3" i="23"/>
  <c r="T3" i="23"/>
  <c r="BA2" i="23"/>
  <c r="AZ2" i="23"/>
  <c r="AY2" i="23"/>
  <c r="AX2" i="23"/>
  <c r="AW2" i="23"/>
  <c r="AV2" i="23"/>
  <c r="AU2" i="23"/>
  <c r="AT2" i="23"/>
  <c r="AS2" i="23"/>
  <c r="AR2" i="23"/>
  <c r="AQ2" i="23"/>
  <c r="AP2" i="23"/>
  <c r="AO2" i="23"/>
  <c r="AN2" i="23"/>
  <c r="AM2" i="23"/>
  <c r="AL2" i="23"/>
  <c r="AK2" i="23"/>
  <c r="AJ2" i="23"/>
  <c r="AI2" i="23"/>
  <c r="AH2" i="23"/>
  <c r="AG2" i="23"/>
  <c r="AF2" i="23"/>
  <c r="AE2" i="23"/>
  <c r="AD2" i="23"/>
  <c r="AC2" i="23"/>
  <c r="AB2" i="23"/>
  <c r="AA2" i="23"/>
  <c r="Z2" i="23"/>
  <c r="Y2" i="23"/>
  <c r="X2" i="23"/>
  <c r="W2" i="23"/>
  <c r="V2" i="23"/>
  <c r="U2" i="23"/>
  <c r="S85" i="24"/>
  <c r="R85" i="24"/>
  <c r="Q85" i="24"/>
  <c r="P85" i="24"/>
  <c r="O85" i="24"/>
  <c r="N85" i="24"/>
  <c r="M85" i="24"/>
  <c r="L85" i="24"/>
  <c r="K85" i="24"/>
  <c r="J85" i="24"/>
  <c r="I85" i="24"/>
  <c r="H85" i="24"/>
  <c r="G85" i="24"/>
  <c r="F85" i="24"/>
  <c r="E85" i="24"/>
  <c r="D85" i="24"/>
  <c r="C85" i="24"/>
  <c r="S84" i="24"/>
  <c r="R84" i="24"/>
  <c r="Q84" i="24"/>
  <c r="P84" i="24"/>
  <c r="O84" i="24"/>
  <c r="N84" i="24"/>
  <c r="M84" i="24"/>
  <c r="L84" i="24"/>
  <c r="K84" i="24"/>
  <c r="J84" i="24"/>
  <c r="I84" i="24"/>
  <c r="H84" i="24"/>
  <c r="G84" i="24"/>
  <c r="F84" i="24"/>
  <c r="E84" i="24"/>
  <c r="D84" i="24"/>
  <c r="C84" i="24"/>
  <c r="S83" i="24"/>
  <c r="R83" i="24"/>
  <c r="Q83" i="24"/>
  <c r="P83" i="24"/>
  <c r="O83" i="24"/>
  <c r="N83" i="24"/>
  <c r="M83" i="24"/>
  <c r="L83" i="24"/>
  <c r="K83" i="24"/>
  <c r="J83" i="24"/>
  <c r="I83" i="24"/>
  <c r="H83" i="24"/>
  <c r="G83" i="24"/>
  <c r="F83" i="24"/>
  <c r="E83" i="24"/>
  <c r="D83" i="24"/>
  <c r="C83" i="24"/>
  <c r="S82" i="24"/>
  <c r="R82" i="24"/>
  <c r="Q82" i="24"/>
  <c r="P82" i="24"/>
  <c r="O82" i="24"/>
  <c r="N82" i="24"/>
  <c r="M82" i="24"/>
  <c r="L82" i="24"/>
  <c r="K82" i="24"/>
  <c r="J82" i="24"/>
  <c r="I82" i="24"/>
  <c r="H82" i="24"/>
  <c r="G82" i="24"/>
  <c r="F82" i="24"/>
  <c r="E82" i="24"/>
  <c r="D82" i="24"/>
  <c r="C82" i="24"/>
  <c r="S81" i="24"/>
  <c r="R81" i="24"/>
  <c r="Q81" i="24"/>
  <c r="P81" i="24"/>
  <c r="O81" i="24"/>
  <c r="N81" i="24"/>
  <c r="M81" i="24"/>
  <c r="L81" i="24"/>
  <c r="K81" i="24"/>
  <c r="J81" i="24"/>
  <c r="I81" i="24"/>
  <c r="H81" i="24"/>
  <c r="G81" i="24"/>
  <c r="F81" i="24"/>
  <c r="E81" i="24"/>
  <c r="D81" i="24"/>
  <c r="C81" i="24"/>
  <c r="S80" i="24"/>
  <c r="R80" i="24"/>
  <c r="Q80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S79" i="24"/>
  <c r="R79" i="24"/>
  <c r="Q79" i="24"/>
  <c r="P79" i="24"/>
  <c r="O79" i="24"/>
  <c r="N79" i="24"/>
  <c r="M79" i="24"/>
  <c r="L79" i="24"/>
  <c r="K79" i="24"/>
  <c r="J79" i="24"/>
  <c r="I79" i="24"/>
  <c r="H79" i="24"/>
  <c r="G79" i="24"/>
  <c r="F79" i="24"/>
  <c r="E79" i="24"/>
  <c r="D79" i="24"/>
  <c r="C79" i="24"/>
  <c r="S78" i="24"/>
  <c r="R78" i="24"/>
  <c r="Q78" i="24"/>
  <c r="P78" i="24"/>
  <c r="O78" i="24"/>
  <c r="N78" i="24"/>
  <c r="M78" i="24"/>
  <c r="L78" i="24"/>
  <c r="K78" i="24"/>
  <c r="J78" i="24"/>
  <c r="I78" i="24"/>
  <c r="H78" i="24"/>
  <c r="G78" i="24"/>
  <c r="F78" i="24"/>
  <c r="E78" i="24"/>
  <c r="D78" i="24"/>
  <c r="C78" i="24"/>
  <c r="S77" i="24"/>
  <c r="R77" i="24"/>
  <c r="Q77" i="24"/>
  <c r="P77" i="24"/>
  <c r="O77" i="24"/>
  <c r="N77" i="24"/>
  <c r="M77" i="24"/>
  <c r="L77" i="24"/>
  <c r="K77" i="24"/>
  <c r="J77" i="24"/>
  <c r="I77" i="24"/>
  <c r="H77" i="24"/>
  <c r="G77" i="24"/>
  <c r="F77" i="24"/>
  <c r="E77" i="24"/>
  <c r="D77" i="24"/>
  <c r="C77" i="24"/>
  <c r="S76" i="24"/>
  <c r="R76" i="24"/>
  <c r="Q76" i="24"/>
  <c r="P76" i="24"/>
  <c r="O76" i="24"/>
  <c r="N76" i="24"/>
  <c r="M76" i="24"/>
  <c r="L76" i="24"/>
  <c r="K76" i="24"/>
  <c r="J76" i="24"/>
  <c r="I76" i="24"/>
  <c r="H76" i="24"/>
  <c r="G76" i="24"/>
  <c r="F76" i="24"/>
  <c r="E76" i="24"/>
  <c r="D76" i="24"/>
  <c r="C76" i="24"/>
  <c r="S75" i="24"/>
  <c r="R75" i="24"/>
  <c r="Q75" i="24"/>
  <c r="P75" i="24"/>
  <c r="O75" i="24"/>
  <c r="N75" i="24"/>
  <c r="M75" i="24"/>
  <c r="L75" i="24"/>
  <c r="K75" i="24"/>
  <c r="J75" i="24"/>
  <c r="I75" i="24"/>
  <c r="H75" i="24"/>
  <c r="G75" i="24"/>
  <c r="F75" i="24"/>
  <c r="E75" i="24"/>
  <c r="D75" i="24"/>
  <c r="C75" i="24"/>
  <c r="S74" i="24"/>
  <c r="R74" i="24"/>
  <c r="Q74" i="24"/>
  <c r="P74" i="24"/>
  <c r="O74" i="24"/>
  <c r="N74" i="24"/>
  <c r="M74" i="24"/>
  <c r="L74" i="24"/>
  <c r="K74" i="24"/>
  <c r="J74" i="24"/>
  <c r="I74" i="24"/>
  <c r="H74" i="24"/>
  <c r="G74" i="24"/>
  <c r="F74" i="24"/>
  <c r="E74" i="24"/>
  <c r="D74" i="24"/>
  <c r="C74" i="24"/>
  <c r="S73" i="24"/>
  <c r="R73" i="24"/>
  <c r="Q73" i="24"/>
  <c r="P73" i="24"/>
  <c r="O73" i="24"/>
  <c r="N73" i="24"/>
  <c r="M73" i="24"/>
  <c r="L73" i="24"/>
  <c r="K73" i="24"/>
  <c r="J73" i="24"/>
  <c r="I73" i="24"/>
  <c r="H73" i="24"/>
  <c r="G73" i="24"/>
  <c r="F73" i="24"/>
  <c r="E73" i="24"/>
  <c r="D73" i="24"/>
  <c r="C73" i="24"/>
  <c r="S72" i="24"/>
  <c r="R72" i="24"/>
  <c r="Q72" i="24"/>
  <c r="P72" i="24"/>
  <c r="O72" i="24"/>
  <c r="N72" i="24"/>
  <c r="M72" i="24"/>
  <c r="L72" i="24"/>
  <c r="K72" i="24"/>
  <c r="J72" i="24"/>
  <c r="I72" i="24"/>
  <c r="H72" i="24"/>
  <c r="G72" i="24"/>
  <c r="F72" i="24"/>
  <c r="E72" i="24"/>
  <c r="D72" i="24"/>
  <c r="C72" i="24"/>
  <c r="S71" i="24"/>
  <c r="R71" i="24"/>
  <c r="Q71" i="24"/>
  <c r="P71" i="24"/>
  <c r="O71" i="24"/>
  <c r="N71" i="24"/>
  <c r="M71" i="24"/>
  <c r="L71" i="24"/>
  <c r="K71" i="24"/>
  <c r="J71" i="24"/>
  <c r="I71" i="24"/>
  <c r="H71" i="24"/>
  <c r="G71" i="24"/>
  <c r="F71" i="24"/>
  <c r="E71" i="24"/>
  <c r="D71" i="24"/>
  <c r="C71" i="24"/>
  <c r="S70" i="24"/>
  <c r="R70" i="24"/>
  <c r="Q70" i="24"/>
  <c r="P70" i="24"/>
  <c r="O70" i="24"/>
  <c r="N70" i="24"/>
  <c r="M70" i="24"/>
  <c r="L70" i="24"/>
  <c r="K70" i="24"/>
  <c r="J70" i="24"/>
  <c r="I70" i="24"/>
  <c r="H70" i="24"/>
  <c r="G70" i="24"/>
  <c r="F70" i="24"/>
  <c r="E70" i="24"/>
  <c r="D70" i="24"/>
  <c r="C70" i="24"/>
  <c r="S69" i="24"/>
  <c r="R69" i="24"/>
  <c r="Q69" i="24"/>
  <c r="P69" i="24"/>
  <c r="O69" i="24"/>
  <c r="N69" i="24"/>
  <c r="M69" i="24"/>
  <c r="L69" i="24"/>
  <c r="K69" i="24"/>
  <c r="J69" i="24"/>
  <c r="I69" i="24"/>
  <c r="H69" i="24"/>
  <c r="G69" i="24"/>
  <c r="F69" i="24"/>
  <c r="E69" i="24"/>
  <c r="D69" i="24"/>
  <c r="C69" i="24"/>
  <c r="S68" i="24"/>
  <c r="R68" i="24"/>
  <c r="Q68" i="24"/>
  <c r="P68" i="24"/>
  <c r="O68" i="24"/>
  <c r="N68" i="24"/>
  <c r="M68" i="24"/>
  <c r="L68" i="24"/>
  <c r="K68" i="24"/>
  <c r="J68" i="24"/>
  <c r="I68" i="24"/>
  <c r="H68" i="24"/>
  <c r="G68" i="24"/>
  <c r="F68" i="24"/>
  <c r="E68" i="24"/>
  <c r="D68" i="24"/>
  <c r="C68" i="24"/>
  <c r="S67" i="24"/>
  <c r="R67" i="24"/>
  <c r="Q67" i="24"/>
  <c r="P67" i="24"/>
  <c r="O67" i="24"/>
  <c r="N67" i="24"/>
  <c r="M67" i="24"/>
  <c r="L67" i="24"/>
  <c r="K67" i="24"/>
  <c r="J67" i="24"/>
  <c r="I67" i="24"/>
  <c r="H67" i="24"/>
  <c r="G67" i="24"/>
  <c r="F67" i="24"/>
  <c r="E67" i="24"/>
  <c r="D67" i="24"/>
  <c r="C67" i="24"/>
  <c r="S66" i="24"/>
  <c r="R66" i="24"/>
  <c r="Q66" i="24"/>
  <c r="P66" i="24"/>
  <c r="O66" i="24"/>
  <c r="N66" i="24"/>
  <c r="M66" i="24"/>
  <c r="L66" i="24"/>
  <c r="K66" i="24"/>
  <c r="J66" i="24"/>
  <c r="I66" i="24"/>
  <c r="H66" i="24"/>
  <c r="G66" i="24"/>
  <c r="F66" i="24"/>
  <c r="E66" i="24"/>
  <c r="D66" i="24"/>
  <c r="C66" i="24"/>
  <c r="S65" i="24"/>
  <c r="R65" i="24"/>
  <c r="Q65" i="24"/>
  <c r="P65" i="24"/>
  <c r="O65" i="24"/>
  <c r="N65" i="24"/>
  <c r="M65" i="24"/>
  <c r="L65" i="24"/>
  <c r="K65" i="24"/>
  <c r="J65" i="24"/>
  <c r="I65" i="24"/>
  <c r="H65" i="24"/>
  <c r="G65" i="24"/>
  <c r="F65" i="24"/>
  <c r="E65" i="24"/>
  <c r="D65" i="24"/>
  <c r="C65" i="24"/>
  <c r="S64" i="24"/>
  <c r="R64" i="24"/>
  <c r="Q64" i="24"/>
  <c r="P64" i="24"/>
  <c r="O64" i="24"/>
  <c r="N64" i="24"/>
  <c r="M64" i="24"/>
  <c r="L64" i="24"/>
  <c r="K64" i="24"/>
  <c r="J64" i="24"/>
  <c r="I64" i="24"/>
  <c r="H64" i="24"/>
  <c r="G64" i="24"/>
  <c r="F64" i="24"/>
  <c r="E64" i="24"/>
  <c r="D64" i="24"/>
  <c r="C64" i="24"/>
  <c r="S63" i="24"/>
  <c r="R63" i="24"/>
  <c r="Q63" i="24"/>
  <c r="P63" i="24"/>
  <c r="O63" i="24"/>
  <c r="N63" i="24"/>
  <c r="M63" i="24"/>
  <c r="L63" i="24"/>
  <c r="K63" i="24"/>
  <c r="J63" i="24"/>
  <c r="I63" i="24"/>
  <c r="H63" i="24"/>
  <c r="G63" i="24"/>
  <c r="F63" i="24"/>
  <c r="E63" i="24"/>
  <c r="D63" i="24"/>
  <c r="C63" i="24"/>
  <c r="S62" i="24"/>
  <c r="R62" i="24"/>
  <c r="Q62" i="24"/>
  <c r="P62" i="24"/>
  <c r="O62" i="24"/>
  <c r="N62" i="24"/>
  <c r="M62" i="24"/>
  <c r="L62" i="24"/>
  <c r="K62" i="24"/>
  <c r="J62" i="24"/>
  <c r="I62" i="24"/>
  <c r="H62" i="24"/>
  <c r="G62" i="24"/>
  <c r="F62" i="24"/>
  <c r="E62" i="24"/>
  <c r="D62" i="24"/>
  <c r="C62" i="24"/>
  <c r="S61" i="24"/>
  <c r="R61" i="24"/>
  <c r="Q61" i="24"/>
  <c r="P61" i="24"/>
  <c r="O61" i="24"/>
  <c r="N61" i="24"/>
  <c r="M61" i="24"/>
  <c r="L61" i="24"/>
  <c r="K61" i="24"/>
  <c r="J61" i="24"/>
  <c r="I61" i="24"/>
  <c r="H61" i="24"/>
  <c r="G61" i="24"/>
  <c r="F61" i="24"/>
  <c r="E61" i="24"/>
  <c r="D61" i="24"/>
  <c r="C61" i="24"/>
  <c r="S60" i="24"/>
  <c r="R60" i="24"/>
  <c r="Q60" i="24"/>
  <c r="P60" i="24"/>
  <c r="O60" i="24"/>
  <c r="N60" i="24"/>
  <c r="M60" i="24"/>
  <c r="L60" i="24"/>
  <c r="K60" i="24"/>
  <c r="J60" i="24"/>
  <c r="I60" i="24"/>
  <c r="H60" i="24"/>
  <c r="G60" i="24"/>
  <c r="F60" i="24"/>
  <c r="E60" i="24"/>
  <c r="D60" i="24"/>
  <c r="C60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/>
  <c r="C59" i="24"/>
  <c r="S58" i="24"/>
  <c r="R58" i="24"/>
  <c r="Q58" i="24"/>
  <c r="P58" i="24"/>
  <c r="O58" i="24"/>
  <c r="N58" i="24"/>
  <c r="M58" i="24"/>
  <c r="L58" i="24"/>
  <c r="K58" i="24"/>
  <c r="J58" i="24"/>
  <c r="I58" i="24"/>
  <c r="H58" i="24"/>
  <c r="G58" i="24"/>
  <c r="F58" i="24"/>
  <c r="E58" i="24"/>
  <c r="D58" i="24"/>
  <c r="C58" i="24"/>
  <c r="S57" i="24"/>
  <c r="R57" i="24"/>
  <c r="Q57" i="24"/>
  <c r="P57" i="24"/>
  <c r="O57" i="24"/>
  <c r="N57" i="24"/>
  <c r="M57" i="24"/>
  <c r="L57" i="24"/>
  <c r="K57" i="24"/>
  <c r="J57" i="24"/>
  <c r="I57" i="24"/>
  <c r="H57" i="24"/>
  <c r="G57" i="24"/>
  <c r="F57" i="24"/>
  <c r="E57" i="24"/>
  <c r="D57" i="24"/>
  <c r="C57" i="24"/>
  <c r="S56" i="24"/>
  <c r="R56" i="24"/>
  <c r="Q56" i="24"/>
  <c r="P56" i="24"/>
  <c r="O56" i="24"/>
  <c r="N56" i="24"/>
  <c r="M56" i="24"/>
  <c r="L56" i="24"/>
  <c r="K56" i="24"/>
  <c r="J56" i="24"/>
  <c r="I56" i="24"/>
  <c r="H56" i="24"/>
  <c r="G56" i="24"/>
  <c r="F56" i="24"/>
  <c r="E56" i="24"/>
  <c r="D56" i="24"/>
  <c r="C56" i="24"/>
  <c r="S55" i="24"/>
  <c r="R55" i="24"/>
  <c r="Q55" i="24"/>
  <c r="P55" i="24"/>
  <c r="O55" i="24"/>
  <c r="N55" i="24"/>
  <c r="M55" i="24"/>
  <c r="L55" i="24"/>
  <c r="K55" i="24"/>
  <c r="J55" i="24"/>
  <c r="I55" i="24"/>
  <c r="H55" i="24"/>
  <c r="G55" i="24"/>
  <c r="F55" i="24"/>
  <c r="E55" i="24"/>
  <c r="D55" i="24"/>
  <c r="C55" i="24"/>
  <c r="S54" i="24"/>
  <c r="R54" i="24"/>
  <c r="Q54" i="24"/>
  <c r="P54" i="24"/>
  <c r="O54" i="24"/>
  <c r="N54" i="24"/>
  <c r="M54" i="24"/>
  <c r="L54" i="24"/>
  <c r="K54" i="24"/>
  <c r="J54" i="24"/>
  <c r="I54" i="24"/>
  <c r="H54" i="24"/>
  <c r="G54" i="24"/>
  <c r="F54" i="24"/>
  <c r="E54" i="24"/>
  <c r="D54" i="24"/>
  <c r="C54" i="24"/>
  <c r="S53" i="24"/>
  <c r="R53" i="24"/>
  <c r="Q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C53" i="24"/>
  <c r="S52" i="24"/>
  <c r="R52" i="24"/>
  <c r="Q52" i="24"/>
  <c r="P52" i="24"/>
  <c r="O52" i="24"/>
  <c r="N52" i="24"/>
  <c r="M52" i="24"/>
  <c r="L52" i="24"/>
  <c r="K52" i="24"/>
  <c r="J52" i="24"/>
  <c r="I52" i="24"/>
  <c r="H52" i="24"/>
  <c r="G52" i="24"/>
  <c r="F52" i="24"/>
  <c r="E52" i="24"/>
  <c r="D52" i="24"/>
  <c r="C52" i="24"/>
  <c r="S51" i="24"/>
  <c r="R51" i="24"/>
  <c r="Q51" i="24"/>
  <c r="P51" i="24"/>
  <c r="O51" i="24"/>
  <c r="N51" i="24"/>
  <c r="M51" i="24"/>
  <c r="L51" i="24"/>
  <c r="K51" i="24"/>
  <c r="J51" i="24"/>
  <c r="I51" i="24"/>
  <c r="H51" i="24"/>
  <c r="G51" i="24"/>
  <c r="F51" i="24"/>
  <c r="E51" i="24"/>
  <c r="D51" i="24"/>
  <c r="C51" i="24"/>
  <c r="S50" i="24"/>
  <c r="R50" i="24"/>
  <c r="Q50" i="24"/>
  <c r="P50" i="24"/>
  <c r="O50" i="24"/>
  <c r="N50" i="24"/>
  <c r="M50" i="24"/>
  <c r="L50" i="24"/>
  <c r="K50" i="24"/>
  <c r="J50" i="24"/>
  <c r="I50" i="24"/>
  <c r="H50" i="24"/>
  <c r="G50" i="24"/>
  <c r="F50" i="24"/>
  <c r="E50" i="24"/>
  <c r="D50" i="24"/>
  <c r="C50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S48" i="24"/>
  <c r="R48" i="24"/>
  <c r="Q48" i="24"/>
  <c r="P48" i="24"/>
  <c r="O48" i="24"/>
  <c r="N48" i="24"/>
  <c r="M48" i="24"/>
  <c r="L48" i="24"/>
  <c r="K48" i="24"/>
  <c r="J48" i="24"/>
  <c r="I48" i="24"/>
  <c r="H48" i="24"/>
  <c r="G48" i="24"/>
  <c r="F48" i="24"/>
  <c r="E48" i="24"/>
  <c r="D48" i="24"/>
  <c r="C48" i="24"/>
  <c r="S47" i="24"/>
  <c r="R47" i="24"/>
  <c r="Q47" i="24"/>
  <c r="P47" i="24"/>
  <c r="O47" i="24"/>
  <c r="N47" i="24"/>
  <c r="M47" i="24"/>
  <c r="L47" i="24"/>
  <c r="K47" i="24"/>
  <c r="J47" i="24"/>
  <c r="I47" i="24"/>
  <c r="H47" i="24"/>
  <c r="G47" i="24"/>
  <c r="F47" i="24"/>
  <c r="E47" i="24"/>
  <c r="D47" i="24"/>
  <c r="C47" i="24"/>
  <c r="S46" i="24"/>
  <c r="R46" i="24"/>
  <c r="Q46" i="24"/>
  <c r="P46" i="24"/>
  <c r="O46" i="24"/>
  <c r="N46" i="24"/>
  <c r="M46" i="24"/>
  <c r="L46" i="24"/>
  <c r="K46" i="24"/>
  <c r="J46" i="24"/>
  <c r="I46" i="24"/>
  <c r="H46" i="24"/>
  <c r="G46" i="24"/>
  <c r="F46" i="24"/>
  <c r="E46" i="24"/>
  <c r="D46" i="24"/>
  <c r="C46" i="24"/>
  <c r="S45" i="24"/>
  <c r="R45" i="24"/>
  <c r="Q45" i="24"/>
  <c r="P45" i="24"/>
  <c r="O45" i="24"/>
  <c r="N45" i="24"/>
  <c r="M45" i="24"/>
  <c r="L45" i="24"/>
  <c r="K45" i="24"/>
  <c r="J45" i="24"/>
  <c r="I45" i="24"/>
  <c r="H45" i="24"/>
  <c r="G45" i="24"/>
  <c r="F45" i="24"/>
  <c r="E45" i="24"/>
  <c r="D45" i="24"/>
  <c r="C45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S43" i="24"/>
  <c r="R43" i="24"/>
  <c r="Q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S42" i="24"/>
  <c r="R42" i="24"/>
  <c r="Q42" i="24"/>
  <c r="P42" i="24"/>
  <c r="O42" i="24"/>
  <c r="N42" i="24"/>
  <c r="M42" i="24"/>
  <c r="L42" i="24"/>
  <c r="K42" i="24"/>
  <c r="J42" i="24"/>
  <c r="I42" i="24"/>
  <c r="H42" i="24"/>
  <c r="G42" i="24"/>
  <c r="F42" i="24"/>
  <c r="E42" i="24"/>
  <c r="D42" i="24"/>
  <c r="C42" i="24"/>
  <c r="S41" i="24"/>
  <c r="R41" i="24"/>
  <c r="Q41" i="24"/>
  <c r="P41" i="24"/>
  <c r="O41" i="24"/>
  <c r="N41" i="24"/>
  <c r="M41" i="24"/>
  <c r="L41" i="24"/>
  <c r="K41" i="24"/>
  <c r="J41" i="24"/>
  <c r="I41" i="24"/>
  <c r="H41" i="24"/>
  <c r="G41" i="24"/>
  <c r="F41" i="24"/>
  <c r="E41" i="24"/>
  <c r="D41" i="24"/>
  <c r="C41" i="24"/>
  <c r="S40" i="24"/>
  <c r="R40" i="24"/>
  <c r="Q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D40" i="24"/>
  <c r="C40" i="24"/>
  <c r="S39" i="24"/>
  <c r="R39" i="24"/>
  <c r="Q39" i="24"/>
  <c r="P39" i="24"/>
  <c r="O39" i="24"/>
  <c r="N39" i="24"/>
  <c r="M39" i="24"/>
  <c r="L39" i="24"/>
  <c r="K39" i="24"/>
  <c r="J39" i="24"/>
  <c r="I39" i="24"/>
  <c r="H39" i="24"/>
  <c r="G39" i="24"/>
  <c r="F39" i="24"/>
  <c r="E39" i="24"/>
  <c r="D39" i="24"/>
  <c r="C39" i="24"/>
  <c r="S38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F38" i="24"/>
  <c r="E38" i="24"/>
  <c r="D38" i="24"/>
  <c r="C38" i="24"/>
  <c r="S37" i="24"/>
  <c r="R37" i="24"/>
  <c r="Q37" i="24"/>
  <c r="P37" i="24"/>
  <c r="O37" i="24"/>
  <c r="N37" i="24"/>
  <c r="M37" i="24"/>
  <c r="L37" i="24"/>
  <c r="K37" i="24"/>
  <c r="J37" i="24"/>
  <c r="I37" i="24"/>
  <c r="H37" i="24"/>
  <c r="G37" i="24"/>
  <c r="F37" i="24"/>
  <c r="E37" i="24"/>
  <c r="D37" i="24"/>
  <c r="C37" i="24"/>
  <c r="S36" i="24"/>
  <c r="R36" i="24"/>
  <c r="Q36" i="24"/>
  <c r="P36" i="24"/>
  <c r="O36" i="24"/>
  <c r="N36" i="24"/>
  <c r="M36" i="24"/>
  <c r="L36" i="24"/>
  <c r="K36" i="24"/>
  <c r="J36" i="24"/>
  <c r="I36" i="24"/>
  <c r="H36" i="24"/>
  <c r="G36" i="24"/>
  <c r="F36" i="24"/>
  <c r="E36" i="24"/>
  <c r="D36" i="24"/>
  <c r="C36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D34" i="24"/>
  <c r="C34" i="24"/>
  <c r="S33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D33" i="24"/>
  <c r="C33" i="24"/>
  <c r="S32" i="24"/>
  <c r="R32" i="24"/>
  <c r="Q32" i="24"/>
  <c r="P32" i="24"/>
  <c r="O32" i="24"/>
  <c r="N32" i="24"/>
  <c r="M32" i="24"/>
  <c r="L32" i="24"/>
  <c r="K32" i="24"/>
  <c r="J32" i="24"/>
  <c r="I32" i="24"/>
  <c r="H32" i="24"/>
  <c r="G32" i="24"/>
  <c r="F32" i="24"/>
  <c r="E32" i="24"/>
  <c r="D32" i="24"/>
  <c r="C32" i="24"/>
  <c r="S31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C31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S22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AM15" i="24"/>
  <c r="AN15" i="24"/>
  <c r="AO15" i="24"/>
  <c r="AP15" i="24"/>
  <c r="AQ15" i="24"/>
  <c r="AR15" i="24"/>
  <c r="AS15" i="24"/>
  <c r="AT15" i="24"/>
  <c r="AU15" i="24"/>
  <c r="AV15" i="24"/>
  <c r="AW15" i="24"/>
  <c r="AX15" i="24"/>
  <c r="AY15" i="24"/>
  <c r="AZ15" i="24"/>
  <c r="BA15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AM16" i="24"/>
  <c r="AN16" i="24"/>
  <c r="AO16" i="24"/>
  <c r="AP16" i="24"/>
  <c r="AQ16" i="24"/>
  <c r="AR16" i="24"/>
  <c r="AS16" i="24"/>
  <c r="AT16" i="24"/>
  <c r="AU16" i="24"/>
  <c r="AV16" i="24"/>
  <c r="AW16" i="24"/>
  <c r="AX16" i="24"/>
  <c r="AY16" i="24"/>
  <c r="AZ16" i="24"/>
  <c r="BA16" i="24"/>
  <c r="T17" i="24"/>
  <c r="U17" i="24"/>
  <c r="V17" i="24"/>
  <c r="W17" i="24"/>
  <c r="X17" i="24"/>
  <c r="Y17" i="24"/>
  <c r="Z17" i="24"/>
  <c r="AA17" i="24"/>
  <c r="AB17" i="24"/>
  <c r="AC17" i="24"/>
  <c r="AD17" i="24"/>
  <c r="AE17" i="24"/>
  <c r="AF17" i="24"/>
  <c r="AG17" i="24"/>
  <c r="AH17" i="24"/>
  <c r="AI17" i="24"/>
  <c r="AJ17" i="24"/>
  <c r="AK17" i="24"/>
  <c r="AL17" i="24"/>
  <c r="AM17" i="24"/>
  <c r="AN17" i="24"/>
  <c r="AO17" i="24"/>
  <c r="AP17" i="24"/>
  <c r="AQ17" i="24"/>
  <c r="AR17" i="24"/>
  <c r="AS17" i="24"/>
  <c r="AT17" i="24"/>
  <c r="AU17" i="24"/>
  <c r="AV17" i="24"/>
  <c r="AW17" i="24"/>
  <c r="AX17" i="24"/>
  <c r="AY17" i="24"/>
  <c r="AZ17" i="24"/>
  <c r="BA17" i="24"/>
  <c r="T18" i="24"/>
  <c r="U18" i="24"/>
  <c r="V18" i="24"/>
  <c r="W18" i="24"/>
  <c r="X18" i="24"/>
  <c r="Y18" i="24"/>
  <c r="Z18" i="24"/>
  <c r="AA18" i="24"/>
  <c r="AB18" i="24"/>
  <c r="AC18" i="24"/>
  <c r="AD18" i="24"/>
  <c r="AE18" i="24"/>
  <c r="AF18" i="24"/>
  <c r="AG18" i="24"/>
  <c r="AH18" i="24"/>
  <c r="AI18" i="24"/>
  <c r="AJ18" i="24"/>
  <c r="AK18" i="24"/>
  <c r="AL18" i="24"/>
  <c r="AM18" i="24"/>
  <c r="AN18" i="24"/>
  <c r="AO18" i="24"/>
  <c r="AP18" i="24"/>
  <c r="AQ18" i="24"/>
  <c r="AR18" i="24"/>
  <c r="AS18" i="24"/>
  <c r="AT18" i="24"/>
  <c r="AU18" i="24"/>
  <c r="AV18" i="24"/>
  <c r="AW18" i="24"/>
  <c r="AX18" i="24"/>
  <c r="AY18" i="24"/>
  <c r="AZ18" i="24"/>
  <c r="BA18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AM19" i="24"/>
  <c r="AN19" i="24"/>
  <c r="AO19" i="24"/>
  <c r="AP19" i="24"/>
  <c r="AQ19" i="24"/>
  <c r="AR19" i="24"/>
  <c r="AS19" i="24"/>
  <c r="AT19" i="24"/>
  <c r="AU19" i="24"/>
  <c r="AV19" i="24"/>
  <c r="AW19" i="24"/>
  <c r="AX19" i="24"/>
  <c r="AY19" i="24"/>
  <c r="AZ19" i="24"/>
  <c r="BA19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AM20" i="24"/>
  <c r="AN20" i="24"/>
  <c r="AO20" i="24"/>
  <c r="AP20" i="24"/>
  <c r="AQ20" i="24"/>
  <c r="AR20" i="24"/>
  <c r="AS20" i="24"/>
  <c r="AT20" i="24"/>
  <c r="AU20" i="24"/>
  <c r="AV20" i="24"/>
  <c r="AW20" i="24"/>
  <c r="AX20" i="24"/>
  <c r="AY20" i="24"/>
  <c r="AZ20" i="24"/>
  <c r="BA20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AM21" i="24"/>
  <c r="AN21" i="24"/>
  <c r="AO21" i="24"/>
  <c r="AP21" i="24"/>
  <c r="AQ21" i="24"/>
  <c r="AR21" i="24"/>
  <c r="AS21" i="24"/>
  <c r="AT21" i="24"/>
  <c r="AU21" i="24"/>
  <c r="AV21" i="24"/>
  <c r="AW21" i="24"/>
  <c r="AX21" i="24"/>
  <c r="AY21" i="24"/>
  <c r="AZ21" i="24"/>
  <c r="BA21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AN22" i="24"/>
  <c r="AO22" i="24"/>
  <c r="AP22" i="24"/>
  <c r="AQ22" i="24"/>
  <c r="AR22" i="24"/>
  <c r="AS22" i="24"/>
  <c r="AT22" i="24"/>
  <c r="AU22" i="24"/>
  <c r="AV22" i="24"/>
  <c r="AW22" i="24"/>
  <c r="AX22" i="24"/>
  <c r="AY22" i="24"/>
  <c r="AZ22" i="24"/>
  <c r="BA22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AM23" i="24"/>
  <c r="AN23" i="24"/>
  <c r="AO23" i="24"/>
  <c r="AP23" i="24"/>
  <c r="AQ23" i="24"/>
  <c r="AR23" i="24"/>
  <c r="AS23" i="24"/>
  <c r="AT23" i="24"/>
  <c r="AU23" i="24"/>
  <c r="AV23" i="24"/>
  <c r="AW23" i="24"/>
  <c r="AX23" i="24"/>
  <c r="AY23" i="24"/>
  <c r="AZ23" i="24"/>
  <c r="BA23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AM24" i="24"/>
  <c r="AN24" i="24"/>
  <c r="AO24" i="24"/>
  <c r="AP24" i="24"/>
  <c r="AQ24" i="24"/>
  <c r="AR24" i="24"/>
  <c r="AS24" i="24"/>
  <c r="AT24" i="24"/>
  <c r="AU24" i="24"/>
  <c r="AV24" i="24"/>
  <c r="AW24" i="24"/>
  <c r="AX24" i="24"/>
  <c r="AY24" i="24"/>
  <c r="AZ24" i="24"/>
  <c r="BA24" i="24"/>
  <c r="T25" i="24"/>
  <c r="U25" i="24"/>
  <c r="V25" i="24"/>
  <c r="W25" i="24"/>
  <c r="X25" i="24"/>
  <c r="Y25" i="24"/>
  <c r="Z25" i="24"/>
  <c r="AA25" i="24"/>
  <c r="AB25" i="24"/>
  <c r="AC25" i="24"/>
  <c r="AD25" i="24"/>
  <c r="AE25" i="24"/>
  <c r="AF25" i="24"/>
  <c r="AG25" i="24"/>
  <c r="AH25" i="24"/>
  <c r="AI25" i="24"/>
  <c r="AJ25" i="24"/>
  <c r="AK25" i="24"/>
  <c r="AL25" i="24"/>
  <c r="AM25" i="24"/>
  <c r="AN25" i="24"/>
  <c r="AO25" i="24"/>
  <c r="AP25" i="24"/>
  <c r="AQ25" i="24"/>
  <c r="AR25" i="24"/>
  <c r="AS25" i="24"/>
  <c r="AT25" i="24"/>
  <c r="AU25" i="24"/>
  <c r="AV25" i="24"/>
  <c r="AW25" i="24"/>
  <c r="AX25" i="24"/>
  <c r="AY25" i="24"/>
  <c r="AZ25" i="24"/>
  <c r="BA25" i="24"/>
  <c r="T26" i="24"/>
  <c r="U26" i="24"/>
  <c r="V26" i="24"/>
  <c r="W26" i="24"/>
  <c r="X26" i="24"/>
  <c r="Y26" i="24"/>
  <c r="Z26" i="24"/>
  <c r="AA26" i="24"/>
  <c r="AB26" i="24"/>
  <c r="AC26" i="24"/>
  <c r="AD26" i="24"/>
  <c r="AE26" i="24"/>
  <c r="AF26" i="24"/>
  <c r="AG26" i="24"/>
  <c r="AH26" i="24"/>
  <c r="AI26" i="24"/>
  <c r="AJ26" i="24"/>
  <c r="AK26" i="24"/>
  <c r="AL26" i="24"/>
  <c r="AM26" i="24"/>
  <c r="AN26" i="24"/>
  <c r="AO26" i="24"/>
  <c r="AP26" i="24"/>
  <c r="AQ26" i="24"/>
  <c r="AR26" i="24"/>
  <c r="AS26" i="24"/>
  <c r="AT26" i="24"/>
  <c r="AU26" i="24"/>
  <c r="AV26" i="24"/>
  <c r="AW26" i="24"/>
  <c r="AX26" i="24"/>
  <c r="AY26" i="24"/>
  <c r="AZ26" i="24"/>
  <c r="BA26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AM27" i="24"/>
  <c r="AN27" i="24"/>
  <c r="AO27" i="24"/>
  <c r="AP27" i="24"/>
  <c r="AQ27" i="24"/>
  <c r="AR27" i="24"/>
  <c r="AS27" i="24"/>
  <c r="AT27" i="24"/>
  <c r="AU27" i="24"/>
  <c r="AV27" i="24"/>
  <c r="AW27" i="24"/>
  <c r="AX27" i="24"/>
  <c r="AY27" i="24"/>
  <c r="AZ27" i="24"/>
  <c r="BA27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AM28" i="24"/>
  <c r="AN28" i="24"/>
  <c r="AO28" i="24"/>
  <c r="AP28" i="24"/>
  <c r="AQ28" i="24"/>
  <c r="AR28" i="24"/>
  <c r="AS28" i="24"/>
  <c r="AT28" i="24"/>
  <c r="AU28" i="24"/>
  <c r="AV28" i="24"/>
  <c r="AW28" i="24"/>
  <c r="AX28" i="24"/>
  <c r="AY28" i="24"/>
  <c r="AZ28" i="24"/>
  <c r="BA28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AM29" i="24"/>
  <c r="AN29" i="24"/>
  <c r="AO29" i="24"/>
  <c r="AP29" i="24"/>
  <c r="AQ29" i="24"/>
  <c r="AR29" i="24"/>
  <c r="AS29" i="24"/>
  <c r="AT29" i="24"/>
  <c r="AU29" i="24"/>
  <c r="AV29" i="24"/>
  <c r="AW29" i="24"/>
  <c r="AX29" i="24"/>
  <c r="AY29" i="24"/>
  <c r="AZ29" i="24"/>
  <c r="BA29" i="24"/>
  <c r="T30" i="24"/>
  <c r="U30" i="24"/>
  <c r="V30" i="24"/>
  <c r="W30" i="24"/>
  <c r="X30" i="24"/>
  <c r="Y30" i="24"/>
  <c r="Z30" i="24"/>
  <c r="AA30" i="24"/>
  <c r="AB30" i="24"/>
  <c r="AC30" i="24"/>
  <c r="AD30" i="24"/>
  <c r="AE30" i="24"/>
  <c r="AF30" i="24"/>
  <c r="AG30" i="24"/>
  <c r="AH30" i="24"/>
  <c r="AI30" i="24"/>
  <c r="AJ30" i="24"/>
  <c r="AK30" i="24"/>
  <c r="AL30" i="24"/>
  <c r="AM30" i="24"/>
  <c r="AN30" i="24"/>
  <c r="AO30" i="24"/>
  <c r="AP30" i="24"/>
  <c r="AQ30" i="24"/>
  <c r="AR30" i="24"/>
  <c r="AS30" i="24"/>
  <c r="AT30" i="24"/>
  <c r="AU30" i="24"/>
  <c r="AV30" i="24"/>
  <c r="AW30" i="24"/>
  <c r="AX30" i="24"/>
  <c r="AY30" i="24"/>
  <c r="AZ30" i="24"/>
  <c r="BA30" i="24"/>
  <c r="T31" i="24"/>
  <c r="U31" i="24"/>
  <c r="V31" i="24"/>
  <c r="W31" i="24"/>
  <c r="X31" i="24"/>
  <c r="Y31" i="24"/>
  <c r="Z31" i="24"/>
  <c r="AA31" i="24"/>
  <c r="AB31" i="24"/>
  <c r="AC31" i="24"/>
  <c r="AD31" i="24"/>
  <c r="AE31" i="24"/>
  <c r="AF31" i="24"/>
  <c r="AG31" i="24"/>
  <c r="AH31" i="24"/>
  <c r="AI31" i="24"/>
  <c r="AJ31" i="24"/>
  <c r="AK31" i="24"/>
  <c r="AL31" i="24"/>
  <c r="AM31" i="24"/>
  <c r="AN31" i="24"/>
  <c r="AO31" i="24"/>
  <c r="AP31" i="24"/>
  <c r="AQ31" i="24"/>
  <c r="AR31" i="24"/>
  <c r="AS31" i="24"/>
  <c r="AT31" i="24"/>
  <c r="AU31" i="24"/>
  <c r="AV31" i="24"/>
  <c r="AW31" i="24"/>
  <c r="AX31" i="24"/>
  <c r="AY31" i="24"/>
  <c r="AZ31" i="24"/>
  <c r="BA31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AM32" i="24"/>
  <c r="AN32" i="24"/>
  <c r="AO32" i="24"/>
  <c r="AP32" i="24"/>
  <c r="AQ32" i="24"/>
  <c r="AR32" i="24"/>
  <c r="AS32" i="24"/>
  <c r="AT32" i="24"/>
  <c r="AU32" i="24"/>
  <c r="AV32" i="24"/>
  <c r="AW32" i="24"/>
  <c r="AX32" i="24"/>
  <c r="AY32" i="24"/>
  <c r="AZ32" i="24"/>
  <c r="BA32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AM33" i="24"/>
  <c r="AN33" i="24"/>
  <c r="AO33" i="24"/>
  <c r="AP33" i="24"/>
  <c r="AQ33" i="24"/>
  <c r="AR33" i="24"/>
  <c r="AS33" i="24"/>
  <c r="AT33" i="24"/>
  <c r="AU33" i="24"/>
  <c r="AV33" i="24"/>
  <c r="AW33" i="24"/>
  <c r="AX33" i="24"/>
  <c r="AY33" i="24"/>
  <c r="AZ33" i="24"/>
  <c r="BA33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AM34" i="24"/>
  <c r="AN34" i="24"/>
  <c r="AO34" i="24"/>
  <c r="AP34" i="24"/>
  <c r="AQ34" i="24"/>
  <c r="AR34" i="24"/>
  <c r="AS34" i="24"/>
  <c r="AT34" i="24"/>
  <c r="AU34" i="24"/>
  <c r="AV34" i="24"/>
  <c r="AW34" i="24"/>
  <c r="AX34" i="24"/>
  <c r="AY34" i="24"/>
  <c r="AZ34" i="24"/>
  <c r="BA34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AM35" i="24"/>
  <c r="AN35" i="24"/>
  <c r="AO35" i="24"/>
  <c r="AP35" i="24"/>
  <c r="AQ35" i="24"/>
  <c r="AR35" i="24"/>
  <c r="AS35" i="24"/>
  <c r="AT35" i="24"/>
  <c r="AU35" i="24"/>
  <c r="AV35" i="24"/>
  <c r="AW35" i="24"/>
  <c r="AX35" i="24"/>
  <c r="AY35" i="24"/>
  <c r="AZ35" i="24"/>
  <c r="BA35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AJ36" i="24"/>
  <c r="AK36" i="24"/>
  <c r="AL36" i="24"/>
  <c r="AM36" i="24"/>
  <c r="AN36" i="24"/>
  <c r="AO36" i="24"/>
  <c r="AP36" i="24"/>
  <c r="AQ36" i="24"/>
  <c r="AR36" i="24"/>
  <c r="AS36" i="24"/>
  <c r="AT36" i="24"/>
  <c r="AU36" i="24"/>
  <c r="AV36" i="24"/>
  <c r="AW36" i="24"/>
  <c r="AX36" i="24"/>
  <c r="AY36" i="24"/>
  <c r="AZ36" i="24"/>
  <c r="BA36" i="24"/>
  <c r="T37" i="24"/>
  <c r="U37" i="24"/>
  <c r="V37" i="24"/>
  <c r="W37" i="24"/>
  <c r="X37" i="24"/>
  <c r="Y37" i="24"/>
  <c r="Z37" i="24"/>
  <c r="AA37" i="24"/>
  <c r="AB37" i="24"/>
  <c r="AC37" i="24"/>
  <c r="AD37" i="24"/>
  <c r="AE37" i="24"/>
  <c r="AF37" i="24"/>
  <c r="AG37" i="24"/>
  <c r="AH37" i="24"/>
  <c r="AI37" i="24"/>
  <c r="AJ37" i="24"/>
  <c r="AK37" i="24"/>
  <c r="AL37" i="24"/>
  <c r="AM37" i="24"/>
  <c r="AN37" i="24"/>
  <c r="AO37" i="24"/>
  <c r="AP37" i="24"/>
  <c r="AQ37" i="24"/>
  <c r="AR37" i="24"/>
  <c r="AS37" i="24"/>
  <c r="AT37" i="24"/>
  <c r="AU37" i="24"/>
  <c r="AV37" i="24"/>
  <c r="AW37" i="24"/>
  <c r="AX37" i="24"/>
  <c r="AY37" i="24"/>
  <c r="AZ37" i="24"/>
  <c r="BA37" i="24"/>
  <c r="T38" i="24"/>
  <c r="U38" i="24"/>
  <c r="V38" i="24"/>
  <c r="W38" i="24"/>
  <c r="X38" i="24"/>
  <c r="Y38" i="24"/>
  <c r="Z38" i="24"/>
  <c r="AA38" i="24"/>
  <c r="AB38" i="24"/>
  <c r="AC38" i="24"/>
  <c r="AD38" i="24"/>
  <c r="AE38" i="24"/>
  <c r="AF38" i="24"/>
  <c r="AG38" i="24"/>
  <c r="AH38" i="24"/>
  <c r="AI38" i="24"/>
  <c r="AJ38" i="24"/>
  <c r="AK38" i="24"/>
  <c r="AL38" i="24"/>
  <c r="AM38" i="24"/>
  <c r="AN38" i="24"/>
  <c r="AO38" i="24"/>
  <c r="AP38" i="24"/>
  <c r="AQ38" i="24"/>
  <c r="AR38" i="24"/>
  <c r="AS38" i="24"/>
  <c r="AT38" i="24"/>
  <c r="AU38" i="24"/>
  <c r="AV38" i="24"/>
  <c r="AW38" i="24"/>
  <c r="AX38" i="24"/>
  <c r="AY38" i="24"/>
  <c r="AZ38" i="24"/>
  <c r="BA38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AL39" i="24"/>
  <c r="AM39" i="24"/>
  <c r="AN39" i="24"/>
  <c r="AO39" i="24"/>
  <c r="AP39" i="24"/>
  <c r="AQ39" i="24"/>
  <c r="AR39" i="24"/>
  <c r="AS39" i="24"/>
  <c r="AT39" i="24"/>
  <c r="AU39" i="24"/>
  <c r="AV39" i="24"/>
  <c r="AW39" i="24"/>
  <c r="AX39" i="24"/>
  <c r="AY39" i="24"/>
  <c r="AZ39" i="24"/>
  <c r="BA39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AJ40" i="24"/>
  <c r="AK40" i="24"/>
  <c r="AL40" i="24"/>
  <c r="AM40" i="24"/>
  <c r="AN40" i="24"/>
  <c r="AO40" i="24"/>
  <c r="AP40" i="24"/>
  <c r="AQ40" i="24"/>
  <c r="AR40" i="24"/>
  <c r="AS40" i="24"/>
  <c r="AT40" i="24"/>
  <c r="AU40" i="24"/>
  <c r="AV40" i="24"/>
  <c r="AW40" i="24"/>
  <c r="AX40" i="24"/>
  <c r="AY40" i="24"/>
  <c r="AZ40" i="24"/>
  <c r="BA40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AJ41" i="24"/>
  <c r="AK41" i="24"/>
  <c r="AL41" i="24"/>
  <c r="AM41" i="24"/>
  <c r="AN41" i="24"/>
  <c r="AO41" i="24"/>
  <c r="AP41" i="24"/>
  <c r="AQ41" i="24"/>
  <c r="AR41" i="24"/>
  <c r="AS41" i="24"/>
  <c r="AT41" i="24"/>
  <c r="AU41" i="24"/>
  <c r="AV41" i="24"/>
  <c r="AW41" i="24"/>
  <c r="AX41" i="24"/>
  <c r="AY41" i="24"/>
  <c r="AZ41" i="24"/>
  <c r="BA41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AJ42" i="24"/>
  <c r="AK42" i="24"/>
  <c r="AL42" i="24"/>
  <c r="AM42" i="24"/>
  <c r="AN42" i="24"/>
  <c r="AO42" i="24"/>
  <c r="AP42" i="24"/>
  <c r="AQ42" i="24"/>
  <c r="AR42" i="24"/>
  <c r="AS42" i="24"/>
  <c r="AT42" i="24"/>
  <c r="AU42" i="24"/>
  <c r="AV42" i="24"/>
  <c r="AW42" i="24"/>
  <c r="AX42" i="24"/>
  <c r="AY42" i="24"/>
  <c r="AZ42" i="24"/>
  <c r="BA42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AJ43" i="24"/>
  <c r="AK43" i="24"/>
  <c r="AL43" i="24"/>
  <c r="AM43" i="24"/>
  <c r="AN43" i="24"/>
  <c r="AO43" i="24"/>
  <c r="AP43" i="24"/>
  <c r="AQ43" i="24"/>
  <c r="AR43" i="24"/>
  <c r="AS43" i="24"/>
  <c r="AT43" i="24"/>
  <c r="AU43" i="24"/>
  <c r="AV43" i="24"/>
  <c r="AW43" i="24"/>
  <c r="AX43" i="24"/>
  <c r="AY43" i="24"/>
  <c r="AZ43" i="24"/>
  <c r="BA43" i="24"/>
  <c r="T44" i="24"/>
  <c r="U44" i="24"/>
  <c r="V44" i="24"/>
  <c r="W44" i="24"/>
  <c r="X44" i="24"/>
  <c r="Y44" i="24"/>
  <c r="Z44" i="24"/>
  <c r="AA44" i="24"/>
  <c r="AB44" i="24"/>
  <c r="AC44" i="24"/>
  <c r="AD44" i="24"/>
  <c r="AE44" i="24"/>
  <c r="AF44" i="24"/>
  <c r="AG44" i="24"/>
  <c r="AH44" i="24"/>
  <c r="AI44" i="24"/>
  <c r="AJ44" i="24"/>
  <c r="AK44" i="24"/>
  <c r="AL44" i="24"/>
  <c r="AM44" i="24"/>
  <c r="AN44" i="24"/>
  <c r="AO44" i="24"/>
  <c r="AP44" i="24"/>
  <c r="AQ44" i="24"/>
  <c r="AR44" i="24"/>
  <c r="AS44" i="24"/>
  <c r="AT44" i="24"/>
  <c r="AU44" i="24"/>
  <c r="AV44" i="24"/>
  <c r="AW44" i="24"/>
  <c r="AX44" i="24"/>
  <c r="AY44" i="24"/>
  <c r="AZ44" i="24"/>
  <c r="BA44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AJ45" i="24"/>
  <c r="AK45" i="24"/>
  <c r="AL45" i="24"/>
  <c r="AM45" i="24"/>
  <c r="AN45" i="24"/>
  <c r="AO45" i="24"/>
  <c r="AP45" i="24"/>
  <c r="AQ45" i="24"/>
  <c r="AR45" i="24"/>
  <c r="AS45" i="24"/>
  <c r="AT45" i="24"/>
  <c r="AU45" i="24"/>
  <c r="AV45" i="24"/>
  <c r="AW45" i="24"/>
  <c r="AX45" i="24"/>
  <c r="AY45" i="24"/>
  <c r="AZ45" i="24"/>
  <c r="BA45" i="24"/>
  <c r="T46" i="24"/>
  <c r="U46" i="24"/>
  <c r="V46" i="24"/>
  <c r="W46" i="24"/>
  <c r="X46" i="24"/>
  <c r="Y46" i="24"/>
  <c r="Z46" i="24"/>
  <c r="AA46" i="24"/>
  <c r="AB46" i="24"/>
  <c r="AC46" i="24"/>
  <c r="AD46" i="24"/>
  <c r="AE46" i="24"/>
  <c r="AF46" i="24"/>
  <c r="AG46" i="24"/>
  <c r="AH46" i="24"/>
  <c r="AI46" i="24"/>
  <c r="AJ46" i="24"/>
  <c r="AK46" i="24"/>
  <c r="AL46" i="24"/>
  <c r="AM46" i="24"/>
  <c r="AN46" i="24"/>
  <c r="AO46" i="24"/>
  <c r="AP46" i="24"/>
  <c r="AQ46" i="24"/>
  <c r="AR46" i="24"/>
  <c r="AS46" i="24"/>
  <c r="AT46" i="24"/>
  <c r="AU46" i="24"/>
  <c r="AV46" i="24"/>
  <c r="AW46" i="24"/>
  <c r="AX46" i="24"/>
  <c r="AY46" i="24"/>
  <c r="AZ46" i="24"/>
  <c r="BA46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AJ47" i="24"/>
  <c r="AK47" i="24"/>
  <c r="AL47" i="24"/>
  <c r="AM47" i="24"/>
  <c r="AN47" i="24"/>
  <c r="AO47" i="24"/>
  <c r="AP47" i="24"/>
  <c r="AQ47" i="24"/>
  <c r="AR47" i="24"/>
  <c r="AS47" i="24"/>
  <c r="AT47" i="24"/>
  <c r="AU47" i="24"/>
  <c r="AV47" i="24"/>
  <c r="AW47" i="24"/>
  <c r="AX47" i="24"/>
  <c r="AY47" i="24"/>
  <c r="AZ47" i="24"/>
  <c r="BA47" i="24"/>
  <c r="T48" i="24"/>
  <c r="U48" i="24"/>
  <c r="V48" i="24"/>
  <c r="W48" i="24"/>
  <c r="X48" i="24"/>
  <c r="Y48" i="24"/>
  <c r="Z48" i="24"/>
  <c r="AA48" i="24"/>
  <c r="AB48" i="24"/>
  <c r="AC48" i="24"/>
  <c r="AD48" i="24"/>
  <c r="AE48" i="24"/>
  <c r="AF48" i="24"/>
  <c r="AG48" i="24"/>
  <c r="AH48" i="24"/>
  <c r="AI48" i="24"/>
  <c r="AJ48" i="24"/>
  <c r="AK48" i="24"/>
  <c r="AL48" i="24"/>
  <c r="AM48" i="24"/>
  <c r="AN48" i="24"/>
  <c r="AO48" i="24"/>
  <c r="AP48" i="24"/>
  <c r="AQ48" i="24"/>
  <c r="AR48" i="24"/>
  <c r="AS48" i="24"/>
  <c r="AT48" i="24"/>
  <c r="AU48" i="24"/>
  <c r="AV48" i="24"/>
  <c r="AW48" i="24"/>
  <c r="AX48" i="24"/>
  <c r="AY48" i="24"/>
  <c r="AZ48" i="24"/>
  <c r="BA48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AJ49" i="24"/>
  <c r="AK49" i="24"/>
  <c r="AL49" i="24"/>
  <c r="AM49" i="24"/>
  <c r="AN49" i="24"/>
  <c r="AO49" i="24"/>
  <c r="AP49" i="24"/>
  <c r="AQ49" i="24"/>
  <c r="AR49" i="24"/>
  <c r="AS49" i="24"/>
  <c r="AT49" i="24"/>
  <c r="AU49" i="24"/>
  <c r="AV49" i="24"/>
  <c r="AW49" i="24"/>
  <c r="AX49" i="24"/>
  <c r="AY49" i="24"/>
  <c r="AZ49" i="24"/>
  <c r="BA49" i="24"/>
  <c r="T50" i="24"/>
  <c r="U50" i="24"/>
  <c r="V50" i="24"/>
  <c r="W50" i="24"/>
  <c r="X50" i="24"/>
  <c r="Y50" i="24"/>
  <c r="Z50" i="24"/>
  <c r="AA50" i="24"/>
  <c r="AB50" i="24"/>
  <c r="AC50" i="24"/>
  <c r="AD50" i="24"/>
  <c r="AE50" i="24"/>
  <c r="AF50" i="24"/>
  <c r="AG50" i="24"/>
  <c r="AH50" i="24"/>
  <c r="AI50" i="24"/>
  <c r="AJ50" i="24"/>
  <c r="AK50" i="24"/>
  <c r="AL50" i="24"/>
  <c r="AM50" i="24"/>
  <c r="AN50" i="24"/>
  <c r="AO50" i="24"/>
  <c r="AP50" i="24"/>
  <c r="AQ50" i="24"/>
  <c r="AR50" i="24"/>
  <c r="AS50" i="24"/>
  <c r="AT50" i="24"/>
  <c r="AU50" i="24"/>
  <c r="AV50" i="24"/>
  <c r="AW50" i="24"/>
  <c r="AX50" i="24"/>
  <c r="AY50" i="24"/>
  <c r="AZ50" i="24"/>
  <c r="BA50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AJ51" i="24"/>
  <c r="AK51" i="24"/>
  <c r="AL51" i="24"/>
  <c r="AM51" i="24"/>
  <c r="AN51" i="24"/>
  <c r="AO51" i="24"/>
  <c r="AP51" i="24"/>
  <c r="AQ51" i="24"/>
  <c r="AR51" i="24"/>
  <c r="AS51" i="24"/>
  <c r="AT51" i="24"/>
  <c r="AU51" i="24"/>
  <c r="AV51" i="24"/>
  <c r="AW51" i="24"/>
  <c r="AX51" i="24"/>
  <c r="AY51" i="24"/>
  <c r="AZ51" i="24"/>
  <c r="BA51" i="24"/>
  <c r="T52" i="24"/>
  <c r="U52" i="24"/>
  <c r="V52" i="24"/>
  <c r="W52" i="24"/>
  <c r="X52" i="24"/>
  <c r="Y52" i="24"/>
  <c r="Z52" i="24"/>
  <c r="AA52" i="24"/>
  <c r="AB52" i="24"/>
  <c r="AC52" i="24"/>
  <c r="AD52" i="24"/>
  <c r="AE52" i="24"/>
  <c r="AF52" i="24"/>
  <c r="AG52" i="24"/>
  <c r="AH52" i="24"/>
  <c r="AI52" i="24"/>
  <c r="AJ52" i="24"/>
  <c r="AK52" i="24"/>
  <c r="AL52" i="24"/>
  <c r="AM52" i="24"/>
  <c r="AN52" i="24"/>
  <c r="AO52" i="24"/>
  <c r="AP52" i="24"/>
  <c r="AQ52" i="24"/>
  <c r="AR52" i="24"/>
  <c r="AS52" i="24"/>
  <c r="AT52" i="24"/>
  <c r="AU52" i="24"/>
  <c r="AV52" i="24"/>
  <c r="AW52" i="24"/>
  <c r="AX52" i="24"/>
  <c r="AY52" i="24"/>
  <c r="AZ52" i="24"/>
  <c r="BA52" i="24"/>
  <c r="T53" i="24"/>
  <c r="U53" i="24"/>
  <c r="V53" i="24"/>
  <c r="W53" i="24"/>
  <c r="X53" i="24"/>
  <c r="Y53" i="24"/>
  <c r="Z53" i="24"/>
  <c r="AA53" i="24"/>
  <c r="AB53" i="24"/>
  <c r="AC53" i="24"/>
  <c r="AD53" i="24"/>
  <c r="AE53" i="24"/>
  <c r="AF53" i="24"/>
  <c r="AG53" i="24"/>
  <c r="AH53" i="24"/>
  <c r="AI53" i="24"/>
  <c r="AJ53" i="24"/>
  <c r="AK53" i="24"/>
  <c r="AL53" i="24"/>
  <c r="AM53" i="24"/>
  <c r="AN53" i="24"/>
  <c r="AO53" i="24"/>
  <c r="AP53" i="24"/>
  <c r="AQ53" i="24"/>
  <c r="AR53" i="24"/>
  <c r="AS53" i="24"/>
  <c r="AT53" i="24"/>
  <c r="AU53" i="24"/>
  <c r="AV53" i="24"/>
  <c r="AW53" i="24"/>
  <c r="AX53" i="24"/>
  <c r="AY53" i="24"/>
  <c r="AZ53" i="24"/>
  <c r="BA53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AJ54" i="24"/>
  <c r="AK54" i="24"/>
  <c r="AL54" i="24"/>
  <c r="AM54" i="24"/>
  <c r="AN54" i="24"/>
  <c r="AO54" i="24"/>
  <c r="AP54" i="24"/>
  <c r="AQ54" i="24"/>
  <c r="AR54" i="24"/>
  <c r="AS54" i="24"/>
  <c r="AT54" i="24"/>
  <c r="AU54" i="24"/>
  <c r="AV54" i="24"/>
  <c r="AW54" i="24"/>
  <c r="AX54" i="24"/>
  <c r="AY54" i="24"/>
  <c r="AZ54" i="24"/>
  <c r="BA54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AJ55" i="24"/>
  <c r="AK55" i="24"/>
  <c r="AL55" i="24"/>
  <c r="AM55" i="24"/>
  <c r="AN55" i="24"/>
  <c r="AO55" i="24"/>
  <c r="AP55" i="24"/>
  <c r="AQ55" i="24"/>
  <c r="AR55" i="24"/>
  <c r="AS55" i="24"/>
  <c r="AT55" i="24"/>
  <c r="AU55" i="24"/>
  <c r="AV55" i="24"/>
  <c r="AW55" i="24"/>
  <c r="AX55" i="24"/>
  <c r="AY55" i="24"/>
  <c r="AZ55" i="24"/>
  <c r="BA55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AJ56" i="24"/>
  <c r="AK56" i="24"/>
  <c r="AL56" i="24"/>
  <c r="AM56" i="24"/>
  <c r="AN56" i="24"/>
  <c r="AO56" i="24"/>
  <c r="AP56" i="24"/>
  <c r="AQ56" i="24"/>
  <c r="AR56" i="24"/>
  <c r="AS56" i="24"/>
  <c r="AT56" i="24"/>
  <c r="AU56" i="24"/>
  <c r="AV56" i="24"/>
  <c r="AW56" i="24"/>
  <c r="AX56" i="24"/>
  <c r="AY56" i="24"/>
  <c r="AZ56" i="24"/>
  <c r="BA56" i="24"/>
  <c r="T57" i="24"/>
  <c r="U57" i="24"/>
  <c r="V57" i="24"/>
  <c r="W57" i="24"/>
  <c r="X57" i="24"/>
  <c r="Y57" i="24"/>
  <c r="Z57" i="24"/>
  <c r="AA57" i="24"/>
  <c r="AB57" i="24"/>
  <c r="AC57" i="24"/>
  <c r="AD57" i="24"/>
  <c r="AE57" i="24"/>
  <c r="AF57" i="24"/>
  <c r="AG57" i="24"/>
  <c r="AH57" i="24"/>
  <c r="AI57" i="24"/>
  <c r="AJ57" i="24"/>
  <c r="AK57" i="24"/>
  <c r="AL57" i="24"/>
  <c r="AM57" i="24"/>
  <c r="AN57" i="24"/>
  <c r="AO57" i="24"/>
  <c r="AP57" i="24"/>
  <c r="AQ57" i="24"/>
  <c r="AR57" i="24"/>
  <c r="AS57" i="24"/>
  <c r="AT57" i="24"/>
  <c r="AU57" i="24"/>
  <c r="AV57" i="24"/>
  <c r="AW57" i="24"/>
  <c r="AX57" i="24"/>
  <c r="AY57" i="24"/>
  <c r="AZ57" i="24"/>
  <c r="BA57" i="24"/>
  <c r="T58" i="24"/>
  <c r="U58" i="24"/>
  <c r="V58" i="24"/>
  <c r="W58" i="24"/>
  <c r="X58" i="24"/>
  <c r="Y58" i="24"/>
  <c r="Z58" i="24"/>
  <c r="AA58" i="24"/>
  <c r="AB58" i="24"/>
  <c r="AC58" i="24"/>
  <c r="AD58" i="24"/>
  <c r="AE58" i="24"/>
  <c r="AF58" i="24"/>
  <c r="AG58" i="24"/>
  <c r="AH58" i="24"/>
  <c r="AI58" i="24"/>
  <c r="AJ58" i="24"/>
  <c r="AK58" i="24"/>
  <c r="AL58" i="24"/>
  <c r="AM58" i="24"/>
  <c r="AN58" i="24"/>
  <c r="AO58" i="24"/>
  <c r="AP58" i="24"/>
  <c r="AQ58" i="24"/>
  <c r="AR58" i="24"/>
  <c r="AS58" i="24"/>
  <c r="AT58" i="24"/>
  <c r="AU58" i="24"/>
  <c r="AV58" i="24"/>
  <c r="AW58" i="24"/>
  <c r="AX58" i="24"/>
  <c r="AY58" i="24"/>
  <c r="AZ58" i="24"/>
  <c r="BA58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AJ59" i="24"/>
  <c r="AK59" i="24"/>
  <c r="AL59" i="24"/>
  <c r="AM59" i="24"/>
  <c r="AN59" i="24"/>
  <c r="AO59" i="24"/>
  <c r="AP59" i="24"/>
  <c r="AQ59" i="24"/>
  <c r="AR59" i="24"/>
  <c r="AS59" i="24"/>
  <c r="AT59" i="24"/>
  <c r="AU59" i="24"/>
  <c r="AV59" i="24"/>
  <c r="AW59" i="24"/>
  <c r="AX59" i="24"/>
  <c r="AY59" i="24"/>
  <c r="AZ59" i="24"/>
  <c r="BA59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AJ60" i="24"/>
  <c r="AK60" i="24"/>
  <c r="AL60" i="24"/>
  <c r="AM60" i="24"/>
  <c r="AN60" i="24"/>
  <c r="AO60" i="24"/>
  <c r="AP60" i="24"/>
  <c r="AQ60" i="24"/>
  <c r="AR60" i="24"/>
  <c r="AS60" i="24"/>
  <c r="AT60" i="24"/>
  <c r="AU60" i="24"/>
  <c r="AV60" i="24"/>
  <c r="AW60" i="24"/>
  <c r="AX60" i="24"/>
  <c r="AY60" i="24"/>
  <c r="AZ60" i="24"/>
  <c r="BA60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AH61" i="24"/>
  <c r="AI61" i="24"/>
  <c r="AJ61" i="24"/>
  <c r="AK61" i="24"/>
  <c r="AL61" i="24"/>
  <c r="AM61" i="24"/>
  <c r="AN61" i="24"/>
  <c r="AO61" i="24"/>
  <c r="AP61" i="24"/>
  <c r="AQ61" i="24"/>
  <c r="AR61" i="24"/>
  <c r="AS61" i="24"/>
  <c r="AT61" i="24"/>
  <c r="AU61" i="24"/>
  <c r="AV61" i="24"/>
  <c r="AW61" i="24"/>
  <c r="AX61" i="24"/>
  <c r="AY61" i="24"/>
  <c r="AZ61" i="24"/>
  <c r="BA61" i="24"/>
  <c r="T62" i="24"/>
  <c r="U62" i="24"/>
  <c r="V62" i="24"/>
  <c r="W62" i="24"/>
  <c r="X62" i="24"/>
  <c r="Y62" i="24"/>
  <c r="Z62" i="24"/>
  <c r="AA62" i="24"/>
  <c r="AB62" i="24"/>
  <c r="AC62" i="24"/>
  <c r="AD62" i="24"/>
  <c r="AE62" i="24"/>
  <c r="AF62" i="24"/>
  <c r="AG62" i="24"/>
  <c r="AH62" i="24"/>
  <c r="AI62" i="24"/>
  <c r="AJ62" i="24"/>
  <c r="AK62" i="24"/>
  <c r="AL62" i="24"/>
  <c r="AM62" i="24"/>
  <c r="AN62" i="24"/>
  <c r="AO62" i="24"/>
  <c r="AP62" i="24"/>
  <c r="AQ62" i="24"/>
  <c r="AR62" i="24"/>
  <c r="AS62" i="24"/>
  <c r="AT62" i="24"/>
  <c r="AU62" i="24"/>
  <c r="AV62" i="24"/>
  <c r="AW62" i="24"/>
  <c r="AX62" i="24"/>
  <c r="AY62" i="24"/>
  <c r="AZ62" i="24"/>
  <c r="BA62" i="24"/>
  <c r="T63" i="24"/>
  <c r="U63" i="24"/>
  <c r="V63" i="24"/>
  <c r="W63" i="24"/>
  <c r="X63" i="24"/>
  <c r="Y63" i="24"/>
  <c r="Z63" i="24"/>
  <c r="AA63" i="24"/>
  <c r="AB63" i="24"/>
  <c r="AC63" i="24"/>
  <c r="AD63" i="24"/>
  <c r="AE63" i="24"/>
  <c r="AF63" i="24"/>
  <c r="AG63" i="24"/>
  <c r="AH63" i="24"/>
  <c r="AI63" i="24"/>
  <c r="AJ63" i="24"/>
  <c r="AK63" i="24"/>
  <c r="AL63" i="24"/>
  <c r="AM63" i="24"/>
  <c r="AN63" i="24"/>
  <c r="AO63" i="24"/>
  <c r="AP63" i="24"/>
  <c r="AQ63" i="24"/>
  <c r="AR63" i="24"/>
  <c r="AS63" i="24"/>
  <c r="AT63" i="24"/>
  <c r="AU63" i="24"/>
  <c r="AV63" i="24"/>
  <c r="AW63" i="24"/>
  <c r="AX63" i="24"/>
  <c r="AY63" i="24"/>
  <c r="AZ63" i="24"/>
  <c r="BA63" i="24"/>
  <c r="T64" i="24"/>
  <c r="U64" i="24"/>
  <c r="V64" i="24"/>
  <c r="W64" i="24"/>
  <c r="X64" i="24"/>
  <c r="Y64" i="24"/>
  <c r="Z64" i="24"/>
  <c r="AA64" i="24"/>
  <c r="AB64" i="24"/>
  <c r="AC64" i="24"/>
  <c r="AD64" i="24"/>
  <c r="AE64" i="24"/>
  <c r="AF64" i="24"/>
  <c r="AG64" i="24"/>
  <c r="AH64" i="24"/>
  <c r="AI64" i="24"/>
  <c r="AJ64" i="24"/>
  <c r="AK64" i="24"/>
  <c r="AL64" i="24"/>
  <c r="AM64" i="24"/>
  <c r="AN64" i="24"/>
  <c r="AO64" i="24"/>
  <c r="AP64" i="24"/>
  <c r="AQ64" i="24"/>
  <c r="AR64" i="24"/>
  <c r="AS64" i="24"/>
  <c r="AT64" i="24"/>
  <c r="AU64" i="24"/>
  <c r="AV64" i="24"/>
  <c r="AW64" i="24"/>
  <c r="AX64" i="24"/>
  <c r="AY64" i="24"/>
  <c r="AZ64" i="24"/>
  <c r="BA64" i="24"/>
  <c r="T65" i="24"/>
  <c r="U65" i="24"/>
  <c r="V65" i="24"/>
  <c r="W65" i="24"/>
  <c r="X65" i="24"/>
  <c r="Y65" i="24"/>
  <c r="Z65" i="24"/>
  <c r="AA65" i="24"/>
  <c r="AB65" i="24"/>
  <c r="AC65" i="24"/>
  <c r="AD65" i="24"/>
  <c r="AE65" i="24"/>
  <c r="AF65" i="24"/>
  <c r="AG65" i="24"/>
  <c r="AH65" i="24"/>
  <c r="AI65" i="24"/>
  <c r="AJ65" i="24"/>
  <c r="AK65" i="24"/>
  <c r="AL65" i="24"/>
  <c r="AM65" i="24"/>
  <c r="AN65" i="24"/>
  <c r="AO65" i="24"/>
  <c r="AP65" i="24"/>
  <c r="AQ65" i="24"/>
  <c r="AR65" i="24"/>
  <c r="AS65" i="24"/>
  <c r="AT65" i="24"/>
  <c r="AU65" i="24"/>
  <c r="AV65" i="24"/>
  <c r="AW65" i="24"/>
  <c r="AX65" i="24"/>
  <c r="AY65" i="24"/>
  <c r="AZ65" i="24"/>
  <c r="BA65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AL66" i="24"/>
  <c r="AM66" i="24"/>
  <c r="AN66" i="24"/>
  <c r="AO66" i="24"/>
  <c r="AP66" i="24"/>
  <c r="AQ66" i="24"/>
  <c r="AR66" i="24"/>
  <c r="AS66" i="24"/>
  <c r="AT66" i="24"/>
  <c r="AU66" i="24"/>
  <c r="AV66" i="24"/>
  <c r="AW66" i="24"/>
  <c r="AX66" i="24"/>
  <c r="AY66" i="24"/>
  <c r="AZ66" i="24"/>
  <c r="BA66" i="24"/>
  <c r="T67" i="24"/>
  <c r="U67" i="24"/>
  <c r="V67" i="24"/>
  <c r="W67" i="24"/>
  <c r="X67" i="24"/>
  <c r="Y67" i="24"/>
  <c r="Z67" i="24"/>
  <c r="AA67" i="24"/>
  <c r="AB67" i="24"/>
  <c r="AC67" i="24"/>
  <c r="AD67" i="24"/>
  <c r="AE67" i="24"/>
  <c r="AF67" i="24"/>
  <c r="AG67" i="24"/>
  <c r="AH67" i="24"/>
  <c r="AI67" i="24"/>
  <c r="AJ67" i="24"/>
  <c r="AK67" i="24"/>
  <c r="AL67" i="24"/>
  <c r="AM67" i="24"/>
  <c r="AN67" i="24"/>
  <c r="AO67" i="24"/>
  <c r="AP67" i="24"/>
  <c r="AQ67" i="24"/>
  <c r="AR67" i="24"/>
  <c r="AS67" i="24"/>
  <c r="AT67" i="24"/>
  <c r="AU67" i="24"/>
  <c r="AV67" i="24"/>
  <c r="AW67" i="24"/>
  <c r="AX67" i="24"/>
  <c r="AY67" i="24"/>
  <c r="AZ67" i="24"/>
  <c r="BA67" i="24"/>
  <c r="T68" i="24"/>
  <c r="U68" i="24"/>
  <c r="V68" i="24"/>
  <c r="W68" i="24"/>
  <c r="X68" i="24"/>
  <c r="Y68" i="24"/>
  <c r="Z68" i="24"/>
  <c r="AA68" i="24"/>
  <c r="AB68" i="24"/>
  <c r="AC68" i="24"/>
  <c r="AD68" i="24"/>
  <c r="AE68" i="24"/>
  <c r="AF68" i="24"/>
  <c r="AG68" i="24"/>
  <c r="AH68" i="24"/>
  <c r="AI68" i="24"/>
  <c r="AJ68" i="24"/>
  <c r="AK68" i="24"/>
  <c r="AL68" i="24"/>
  <c r="AM68" i="24"/>
  <c r="AN68" i="24"/>
  <c r="AO68" i="24"/>
  <c r="AP68" i="24"/>
  <c r="AQ68" i="24"/>
  <c r="AR68" i="24"/>
  <c r="AS68" i="24"/>
  <c r="AT68" i="24"/>
  <c r="AU68" i="24"/>
  <c r="AV68" i="24"/>
  <c r="AW68" i="24"/>
  <c r="AX68" i="24"/>
  <c r="AY68" i="24"/>
  <c r="AZ68" i="24"/>
  <c r="BA68" i="24"/>
  <c r="T69" i="24"/>
  <c r="U69" i="24"/>
  <c r="V69" i="24"/>
  <c r="W69" i="24"/>
  <c r="X69" i="24"/>
  <c r="Y69" i="24"/>
  <c r="Z69" i="24"/>
  <c r="AA69" i="24"/>
  <c r="AB69" i="24"/>
  <c r="AC69" i="24"/>
  <c r="AD69" i="24"/>
  <c r="AE69" i="24"/>
  <c r="AF69" i="24"/>
  <c r="AG69" i="24"/>
  <c r="AH69" i="24"/>
  <c r="AI69" i="24"/>
  <c r="AJ69" i="24"/>
  <c r="AK69" i="24"/>
  <c r="AL69" i="24"/>
  <c r="AM69" i="24"/>
  <c r="AN69" i="24"/>
  <c r="AO69" i="24"/>
  <c r="AP69" i="24"/>
  <c r="AQ69" i="24"/>
  <c r="AR69" i="24"/>
  <c r="AS69" i="24"/>
  <c r="AT69" i="24"/>
  <c r="AU69" i="24"/>
  <c r="AV69" i="24"/>
  <c r="AW69" i="24"/>
  <c r="AX69" i="24"/>
  <c r="AY69" i="24"/>
  <c r="AZ69" i="24"/>
  <c r="BA69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AJ70" i="24"/>
  <c r="AK70" i="24"/>
  <c r="AL70" i="24"/>
  <c r="AM70" i="24"/>
  <c r="AN70" i="24"/>
  <c r="AO70" i="24"/>
  <c r="AP70" i="24"/>
  <c r="AQ70" i="24"/>
  <c r="AR70" i="24"/>
  <c r="AS70" i="24"/>
  <c r="AT70" i="24"/>
  <c r="AU70" i="24"/>
  <c r="AV70" i="24"/>
  <c r="AW70" i="24"/>
  <c r="AX70" i="24"/>
  <c r="AY70" i="24"/>
  <c r="AZ70" i="24"/>
  <c r="BA70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AJ71" i="24"/>
  <c r="AK71" i="24"/>
  <c r="AL71" i="24"/>
  <c r="AM71" i="24"/>
  <c r="AN71" i="24"/>
  <c r="AO71" i="24"/>
  <c r="AP71" i="24"/>
  <c r="AQ71" i="24"/>
  <c r="AR71" i="24"/>
  <c r="AS71" i="24"/>
  <c r="AT71" i="24"/>
  <c r="AU71" i="24"/>
  <c r="AV71" i="24"/>
  <c r="AW71" i="24"/>
  <c r="AX71" i="24"/>
  <c r="AY71" i="24"/>
  <c r="AZ71" i="24"/>
  <c r="BA71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AJ72" i="24"/>
  <c r="AK72" i="24"/>
  <c r="AL72" i="24"/>
  <c r="AM72" i="24"/>
  <c r="AN72" i="24"/>
  <c r="AO72" i="24"/>
  <c r="AP72" i="24"/>
  <c r="AQ72" i="24"/>
  <c r="AR72" i="24"/>
  <c r="AS72" i="24"/>
  <c r="AT72" i="24"/>
  <c r="AU72" i="24"/>
  <c r="AV72" i="24"/>
  <c r="AW72" i="24"/>
  <c r="AX72" i="24"/>
  <c r="AY72" i="24"/>
  <c r="AZ72" i="24"/>
  <c r="BA72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AJ73" i="24"/>
  <c r="AK73" i="24"/>
  <c r="AL73" i="24"/>
  <c r="AM73" i="24"/>
  <c r="AN73" i="24"/>
  <c r="AO73" i="24"/>
  <c r="AP73" i="24"/>
  <c r="AQ73" i="24"/>
  <c r="AR73" i="24"/>
  <c r="AS73" i="24"/>
  <c r="AT73" i="24"/>
  <c r="AU73" i="24"/>
  <c r="AV73" i="24"/>
  <c r="AW73" i="24"/>
  <c r="AX73" i="24"/>
  <c r="AY73" i="24"/>
  <c r="AZ73" i="24"/>
  <c r="BA73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AJ74" i="24"/>
  <c r="AK74" i="24"/>
  <c r="AL74" i="24"/>
  <c r="AM74" i="24"/>
  <c r="AN74" i="24"/>
  <c r="AO74" i="24"/>
  <c r="AP74" i="24"/>
  <c r="AQ74" i="24"/>
  <c r="AR74" i="24"/>
  <c r="AS74" i="24"/>
  <c r="AT74" i="24"/>
  <c r="AU74" i="24"/>
  <c r="AV74" i="24"/>
  <c r="AW74" i="24"/>
  <c r="AX74" i="24"/>
  <c r="AY74" i="24"/>
  <c r="AZ74" i="24"/>
  <c r="BA74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AJ75" i="24"/>
  <c r="AK75" i="24"/>
  <c r="AL75" i="24"/>
  <c r="AM75" i="24"/>
  <c r="AN75" i="24"/>
  <c r="AO75" i="24"/>
  <c r="AP75" i="24"/>
  <c r="AQ75" i="24"/>
  <c r="AR75" i="24"/>
  <c r="AS75" i="24"/>
  <c r="AT75" i="24"/>
  <c r="AU75" i="24"/>
  <c r="AV75" i="24"/>
  <c r="AW75" i="24"/>
  <c r="AX75" i="24"/>
  <c r="AY75" i="24"/>
  <c r="AZ75" i="24"/>
  <c r="BA75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AH76" i="24"/>
  <c r="AI76" i="24"/>
  <c r="AJ76" i="24"/>
  <c r="AK76" i="24"/>
  <c r="AL76" i="24"/>
  <c r="AM76" i="24"/>
  <c r="AN76" i="24"/>
  <c r="AO76" i="24"/>
  <c r="AP76" i="24"/>
  <c r="AQ76" i="24"/>
  <c r="AR76" i="24"/>
  <c r="AS76" i="24"/>
  <c r="AT76" i="24"/>
  <c r="AU76" i="24"/>
  <c r="AV76" i="24"/>
  <c r="AW76" i="24"/>
  <c r="AX76" i="24"/>
  <c r="AY76" i="24"/>
  <c r="AZ76" i="24"/>
  <c r="BA76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AH77" i="24"/>
  <c r="AI77" i="24"/>
  <c r="AJ77" i="24"/>
  <c r="AK77" i="24"/>
  <c r="AL77" i="24"/>
  <c r="AM77" i="24"/>
  <c r="AN77" i="24"/>
  <c r="AO77" i="24"/>
  <c r="AP77" i="24"/>
  <c r="AQ77" i="24"/>
  <c r="AR77" i="24"/>
  <c r="AS77" i="24"/>
  <c r="AT77" i="24"/>
  <c r="AU77" i="24"/>
  <c r="AV77" i="24"/>
  <c r="AW77" i="24"/>
  <c r="AX77" i="24"/>
  <c r="AY77" i="24"/>
  <c r="AZ77" i="24"/>
  <c r="BA77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AJ78" i="24"/>
  <c r="AK78" i="24"/>
  <c r="AL78" i="24"/>
  <c r="AM78" i="24"/>
  <c r="AN78" i="24"/>
  <c r="AO78" i="24"/>
  <c r="AP78" i="24"/>
  <c r="AQ78" i="24"/>
  <c r="AR78" i="24"/>
  <c r="AS78" i="24"/>
  <c r="AT78" i="24"/>
  <c r="AU78" i="24"/>
  <c r="AV78" i="24"/>
  <c r="AW78" i="24"/>
  <c r="AX78" i="24"/>
  <c r="AY78" i="24"/>
  <c r="AZ78" i="24"/>
  <c r="BA78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AJ79" i="24"/>
  <c r="AK79" i="24"/>
  <c r="AL79" i="24"/>
  <c r="AM79" i="24"/>
  <c r="AN79" i="24"/>
  <c r="AO79" i="24"/>
  <c r="AP79" i="24"/>
  <c r="AQ79" i="24"/>
  <c r="AR79" i="24"/>
  <c r="AS79" i="24"/>
  <c r="AT79" i="24"/>
  <c r="AU79" i="24"/>
  <c r="AV79" i="24"/>
  <c r="AW79" i="24"/>
  <c r="AX79" i="24"/>
  <c r="AY79" i="24"/>
  <c r="AZ79" i="24"/>
  <c r="BA79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AJ80" i="24"/>
  <c r="AK80" i="24"/>
  <c r="AL80" i="24"/>
  <c r="AM80" i="24"/>
  <c r="AN80" i="24"/>
  <c r="AO80" i="24"/>
  <c r="AP80" i="24"/>
  <c r="AQ80" i="24"/>
  <c r="AR80" i="24"/>
  <c r="AS80" i="24"/>
  <c r="AT80" i="24"/>
  <c r="AU80" i="24"/>
  <c r="AV80" i="24"/>
  <c r="AW80" i="24"/>
  <c r="AX80" i="24"/>
  <c r="AY80" i="24"/>
  <c r="AZ80" i="24"/>
  <c r="BA80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AL81" i="24"/>
  <c r="AM81" i="24"/>
  <c r="AN81" i="24"/>
  <c r="AO81" i="24"/>
  <c r="AP81" i="24"/>
  <c r="AQ81" i="24"/>
  <c r="AR81" i="24"/>
  <c r="AS81" i="24"/>
  <c r="AT81" i="24"/>
  <c r="AU81" i="24"/>
  <c r="AV81" i="24"/>
  <c r="AW81" i="24"/>
  <c r="AX81" i="24"/>
  <c r="AY81" i="24"/>
  <c r="AZ81" i="24"/>
  <c r="BA81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AJ82" i="24"/>
  <c r="AK82" i="24"/>
  <c r="AL82" i="24"/>
  <c r="AM82" i="24"/>
  <c r="AN82" i="24"/>
  <c r="AO82" i="24"/>
  <c r="AP82" i="24"/>
  <c r="AQ82" i="24"/>
  <c r="AR82" i="24"/>
  <c r="AS82" i="24"/>
  <c r="AT82" i="24"/>
  <c r="AU82" i="24"/>
  <c r="AV82" i="24"/>
  <c r="AW82" i="24"/>
  <c r="AX82" i="24"/>
  <c r="AY82" i="24"/>
  <c r="AZ82" i="24"/>
  <c r="BA82" i="24"/>
  <c r="T83" i="24"/>
  <c r="U83" i="24"/>
  <c r="V83" i="24"/>
  <c r="W83" i="24"/>
  <c r="X83" i="24"/>
  <c r="Y83" i="24"/>
  <c r="Z83" i="24"/>
  <c r="AA83" i="24"/>
  <c r="AB83" i="24"/>
  <c r="AC83" i="24"/>
  <c r="AD83" i="24"/>
  <c r="AE83" i="24"/>
  <c r="AF83" i="24"/>
  <c r="AG83" i="24"/>
  <c r="AH83" i="24"/>
  <c r="AI83" i="24"/>
  <c r="AJ83" i="24"/>
  <c r="AK83" i="24"/>
  <c r="AL83" i="24"/>
  <c r="AM83" i="24"/>
  <c r="AN83" i="24"/>
  <c r="AO83" i="24"/>
  <c r="AP83" i="24"/>
  <c r="AQ83" i="24"/>
  <c r="AR83" i="24"/>
  <c r="AS83" i="24"/>
  <c r="AT83" i="24"/>
  <c r="AU83" i="24"/>
  <c r="AV83" i="24"/>
  <c r="AW83" i="24"/>
  <c r="AX83" i="24"/>
  <c r="AY83" i="24"/>
  <c r="AZ83" i="24"/>
  <c r="BA83" i="24"/>
  <c r="T84" i="24"/>
  <c r="U84" i="24"/>
  <c r="V84" i="24"/>
  <c r="W84" i="24"/>
  <c r="X84" i="24"/>
  <c r="Y84" i="24"/>
  <c r="Z84" i="24"/>
  <c r="AA84" i="24"/>
  <c r="AB84" i="24"/>
  <c r="AC84" i="24"/>
  <c r="AD84" i="24"/>
  <c r="AE84" i="24"/>
  <c r="AF84" i="24"/>
  <c r="AG84" i="24"/>
  <c r="AH84" i="24"/>
  <c r="AI84" i="24"/>
  <c r="AJ84" i="24"/>
  <c r="AK84" i="24"/>
  <c r="AL84" i="24"/>
  <c r="AM84" i="24"/>
  <c r="AN84" i="24"/>
  <c r="AO84" i="24"/>
  <c r="AP84" i="24"/>
  <c r="AQ84" i="24"/>
  <c r="AR84" i="24"/>
  <c r="AS84" i="24"/>
  <c r="AT84" i="24"/>
  <c r="AU84" i="24"/>
  <c r="AV84" i="24"/>
  <c r="AW84" i="24"/>
  <c r="AX84" i="24"/>
  <c r="AY84" i="24"/>
  <c r="AZ84" i="24"/>
  <c r="BA84" i="24"/>
  <c r="T85" i="24"/>
  <c r="U85" i="24"/>
  <c r="V85" i="24"/>
  <c r="W85" i="24"/>
  <c r="X85" i="24"/>
  <c r="Y85" i="24"/>
  <c r="Z85" i="24"/>
  <c r="AA85" i="24"/>
  <c r="AB85" i="24"/>
  <c r="AC85" i="24"/>
  <c r="AD85" i="24"/>
  <c r="AE85" i="24"/>
  <c r="AF85" i="24"/>
  <c r="AG85" i="24"/>
  <c r="AH85" i="24"/>
  <c r="AI85" i="24"/>
  <c r="AJ85" i="24"/>
  <c r="AK85" i="24"/>
  <c r="AL85" i="24"/>
  <c r="AM85" i="24"/>
  <c r="AN85" i="24"/>
  <c r="AO85" i="24"/>
  <c r="AP85" i="24"/>
  <c r="AQ85" i="24"/>
  <c r="AR85" i="24"/>
  <c r="AS85" i="24"/>
  <c r="AT85" i="24"/>
  <c r="AU85" i="24"/>
  <c r="AV85" i="24"/>
  <c r="AW85" i="24"/>
  <c r="AX85" i="24"/>
  <c r="AY85" i="24"/>
  <c r="AZ85" i="24"/>
  <c r="BA85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AM7" i="24"/>
  <c r="AN7" i="24"/>
  <c r="AO7" i="24"/>
  <c r="AP7" i="24"/>
  <c r="AQ7" i="24"/>
  <c r="AR7" i="24"/>
  <c r="AS7" i="24"/>
  <c r="AT7" i="24"/>
  <c r="AU7" i="24"/>
  <c r="AV7" i="24"/>
  <c r="AW7" i="24"/>
  <c r="AX7" i="24"/>
  <c r="AY7" i="24"/>
  <c r="AZ7" i="24"/>
  <c r="BA7" i="24"/>
  <c r="T8" i="24"/>
  <c r="U8" i="24"/>
  <c r="V8" i="24"/>
  <c r="W8" i="24"/>
  <c r="X8" i="24"/>
  <c r="Y8" i="24"/>
  <c r="Z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T9" i="24"/>
  <c r="U9" i="24"/>
  <c r="V9" i="24"/>
  <c r="W9" i="24"/>
  <c r="X9" i="24"/>
  <c r="Y9" i="24"/>
  <c r="Z9" i="24"/>
  <c r="AA9" i="24"/>
  <c r="AB9" i="24"/>
  <c r="AC9" i="24"/>
  <c r="AD9" i="24"/>
  <c r="AE9" i="24"/>
  <c r="AF9" i="24"/>
  <c r="AG9" i="24"/>
  <c r="AH9" i="24"/>
  <c r="AI9" i="24"/>
  <c r="AJ9" i="24"/>
  <c r="AK9" i="24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T10" i="24"/>
  <c r="U10" i="24"/>
  <c r="V10" i="24"/>
  <c r="W10" i="24"/>
  <c r="X10" i="24"/>
  <c r="Y10" i="24"/>
  <c r="Z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AM12" i="24"/>
  <c r="AN12" i="24"/>
  <c r="AO12" i="24"/>
  <c r="AP12" i="24"/>
  <c r="AQ12" i="24"/>
  <c r="AR12" i="24"/>
  <c r="AS12" i="24"/>
  <c r="AT12" i="24"/>
  <c r="AU12" i="24"/>
  <c r="AV12" i="24"/>
  <c r="AW12" i="24"/>
  <c r="AX12" i="24"/>
  <c r="AY12" i="24"/>
  <c r="AZ12" i="24"/>
  <c r="BA12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AM14" i="24"/>
  <c r="AN14" i="24"/>
  <c r="AO14" i="24"/>
  <c r="AP14" i="24"/>
  <c r="AQ14" i="24"/>
  <c r="AR14" i="24"/>
  <c r="AS14" i="24"/>
  <c r="AT14" i="24"/>
  <c r="AU14" i="24"/>
  <c r="AV14" i="24"/>
  <c r="AW14" i="24"/>
  <c r="AX14" i="24"/>
  <c r="AY14" i="24"/>
  <c r="AZ14" i="24"/>
  <c r="BA14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U2" i="24"/>
  <c r="V2" i="24"/>
  <c r="W2" i="24"/>
  <c r="T2" i="24"/>
  <c r="C44" i="25" l="1"/>
  <c r="C48" i="25" s="1"/>
  <c r="D48" i="25" s="1"/>
  <c r="E5" i="12"/>
  <c r="B16" i="26"/>
  <c r="B15" i="26"/>
  <c r="D17" i="12" l="1"/>
  <c r="K29" i="25"/>
  <c r="K24" i="25"/>
  <c r="W22" i="18" l="1"/>
  <c r="W24" i="18" s="1"/>
  <c r="X22" i="18"/>
  <c r="X24" i="18" s="1"/>
  <c r="Y22" i="18"/>
  <c r="Y24" i="18" s="1"/>
  <c r="Z22" i="18"/>
  <c r="Z24" i="18" s="1"/>
  <c r="AA22" i="18"/>
  <c r="AA24" i="18" s="1"/>
  <c r="AB22" i="18"/>
  <c r="AB24" i="18" s="1"/>
  <c r="AC22" i="18"/>
  <c r="AC24" i="18" s="1"/>
  <c r="AD22" i="18"/>
  <c r="AD24" i="18" s="1"/>
  <c r="V22" i="18"/>
  <c r="V24" i="18" s="1"/>
  <c r="V25" i="18" l="1"/>
  <c r="J36" i="18"/>
  <c r="J34" i="18"/>
  <c r="C27" i="18"/>
  <c r="C29" i="18" s="1"/>
  <c r="D13" i="12" l="1"/>
  <c r="C28" i="25"/>
  <c r="C27" i="25"/>
  <c r="C26" i="25"/>
  <c r="C25" i="25"/>
  <c r="D9" i="12"/>
  <c r="E9" i="12" s="1"/>
  <c r="D12" i="12"/>
  <c r="K27" i="25"/>
  <c r="D11" i="12"/>
  <c r="D10" i="12"/>
  <c r="E11" i="12" l="1"/>
  <c r="D25" i="12"/>
  <c r="E25" i="12" s="1"/>
  <c r="E10" i="12"/>
  <c r="D24" i="12"/>
  <c r="E24" i="12" s="1"/>
  <c r="E13" i="12"/>
  <c r="D27" i="12"/>
  <c r="E27" i="12" s="1"/>
  <c r="D26" i="12"/>
  <c r="E26" i="12" s="1"/>
  <c r="D23" i="12"/>
  <c r="E23" i="12" s="1"/>
  <c r="D5" i="12"/>
  <c r="D6" i="12"/>
  <c r="E44" i="25"/>
  <c r="D45" i="25"/>
  <c r="E45" i="25" s="1"/>
  <c r="D41" i="25"/>
  <c r="D4" i="12"/>
  <c r="D3" i="12"/>
  <c r="E4" i="12" l="1"/>
  <c r="D18" i="12"/>
  <c r="E18" i="12" s="1"/>
  <c r="D20" i="12"/>
  <c r="E20" i="12" s="1"/>
  <c r="D19" i="12"/>
  <c r="E19" i="12" s="1"/>
  <c r="E3" i="12"/>
  <c r="E17" i="12"/>
  <c r="D8" i="12"/>
  <c r="A53" i="1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B10" i="22"/>
  <c r="B18" i="22"/>
  <c r="B17" i="22"/>
  <c r="B15" i="22"/>
  <c r="B12" i="22"/>
  <c r="B11" i="22"/>
  <c r="B9" i="22"/>
  <c r="B8" i="22"/>
  <c r="C48" i="22" s="1"/>
  <c r="D48" i="22" s="1"/>
  <c r="B7" i="22"/>
  <c r="B6" i="22"/>
  <c r="B5" i="22"/>
  <c r="C52" i="22" s="1"/>
  <c r="B4" i="22"/>
  <c r="B14" i="22"/>
  <c r="B3" i="22"/>
  <c r="C47" i="22" l="1"/>
  <c r="C46" i="22"/>
  <c r="B46" i="22" s="1"/>
  <c r="B52" i="22"/>
  <c r="D52" i="22"/>
  <c r="E8" i="12"/>
  <c r="C51" i="22" s="1"/>
  <c r="D22" i="12"/>
  <c r="E22" i="12" s="1"/>
  <c r="C23" i="22"/>
  <c r="K23" i="22"/>
  <c r="S23" i="22"/>
  <c r="AA23" i="22"/>
  <c r="AI23" i="22"/>
  <c r="J24" i="22"/>
  <c r="R24" i="22"/>
  <c r="Z24" i="22"/>
  <c r="AH24" i="22"/>
  <c r="I25" i="22"/>
  <c r="Q25" i="22"/>
  <c r="Y25" i="22"/>
  <c r="AG25" i="22"/>
  <c r="H29" i="22"/>
  <c r="P29" i="22"/>
  <c r="X29" i="22"/>
  <c r="AF29" i="22"/>
  <c r="G30" i="22"/>
  <c r="O30" i="22"/>
  <c r="W30" i="22"/>
  <c r="AE30" i="22"/>
  <c r="F31" i="22"/>
  <c r="N31" i="22"/>
  <c r="V31" i="22"/>
  <c r="AD31" i="22"/>
  <c r="E32" i="22"/>
  <c r="M32" i="22"/>
  <c r="U32" i="22"/>
  <c r="AC32" i="22"/>
  <c r="D33" i="22"/>
  <c r="L33" i="22"/>
  <c r="T33" i="22"/>
  <c r="AB33" i="22"/>
  <c r="C34" i="22"/>
  <c r="K34" i="22"/>
  <c r="D23" i="22"/>
  <c r="E23" i="22"/>
  <c r="M23" i="22"/>
  <c r="U23" i="22"/>
  <c r="AC23" i="22"/>
  <c r="D24" i="22"/>
  <c r="L24" i="22"/>
  <c r="T24" i="22"/>
  <c r="AB24" i="22"/>
  <c r="C25" i="22"/>
  <c r="K25" i="22"/>
  <c r="S25" i="22"/>
  <c r="AA25" i="22"/>
  <c r="AI25" i="22"/>
  <c r="J29" i="22"/>
  <c r="R29" i="22"/>
  <c r="Z29" i="22"/>
  <c r="AH29" i="22"/>
  <c r="I30" i="22"/>
  <c r="Q30" i="22"/>
  <c r="Y30" i="22"/>
  <c r="AG30" i="22"/>
  <c r="H31" i="22"/>
  <c r="P31" i="22"/>
  <c r="X31" i="22"/>
  <c r="AF31" i="22"/>
  <c r="G32" i="22"/>
  <c r="O32" i="22"/>
  <c r="W32" i="22"/>
  <c r="AE32" i="22"/>
  <c r="F33" i="22"/>
  <c r="N33" i="22"/>
  <c r="V33" i="22"/>
  <c r="AD33" i="22"/>
  <c r="E34" i="22"/>
  <c r="M34" i="22"/>
  <c r="U34" i="22"/>
  <c r="AC34" i="22"/>
  <c r="D37" i="22"/>
  <c r="L37" i="22"/>
  <c r="T37" i="22"/>
  <c r="AB37" i="22"/>
  <c r="C38" i="22"/>
  <c r="C59" i="22" s="1"/>
  <c r="K38" i="22"/>
  <c r="S38" i="22"/>
  <c r="AA38" i="22"/>
  <c r="AI38" i="22"/>
  <c r="J39" i="22"/>
  <c r="R39" i="22"/>
  <c r="Z39" i="22"/>
  <c r="AH39" i="22"/>
  <c r="I40" i="22"/>
  <c r="Q40" i="22"/>
  <c r="Y40" i="22"/>
  <c r="AG40" i="22"/>
  <c r="H41" i="22"/>
  <c r="P41" i="22"/>
  <c r="X41" i="22"/>
  <c r="AF41" i="22"/>
  <c r="G42" i="22"/>
  <c r="O42" i="22"/>
  <c r="W42" i="22"/>
  <c r="AE42" i="22"/>
  <c r="B39" i="22"/>
  <c r="B29" i="22"/>
  <c r="F23" i="22"/>
  <c r="N23" i="22"/>
  <c r="V23" i="22"/>
  <c r="AD23" i="22"/>
  <c r="E24" i="22"/>
  <c r="M24" i="22"/>
  <c r="U24" i="22"/>
  <c r="AC24" i="22"/>
  <c r="D25" i="22"/>
  <c r="L25" i="22"/>
  <c r="T25" i="22"/>
  <c r="AB25" i="22"/>
  <c r="C29" i="22"/>
  <c r="C60" i="22" s="1"/>
  <c r="K29" i="22"/>
  <c r="S29" i="22"/>
  <c r="AA29" i="22"/>
  <c r="AI29" i="22"/>
  <c r="R30" i="22"/>
  <c r="Z30" i="22"/>
  <c r="AH30" i="22"/>
  <c r="I31" i="22"/>
  <c r="J30" i="22"/>
  <c r="G23" i="22"/>
  <c r="O23" i="22"/>
  <c r="W23" i="22"/>
  <c r="AE23" i="22"/>
  <c r="F24" i="22"/>
  <c r="N24" i="22"/>
  <c r="V24" i="22"/>
  <c r="AD24" i="22"/>
  <c r="E25" i="22"/>
  <c r="M25" i="22"/>
  <c r="U25" i="22"/>
  <c r="AC25" i="22"/>
  <c r="D29" i="22"/>
  <c r="L29" i="22"/>
  <c r="T29" i="22"/>
  <c r="AB29" i="22"/>
  <c r="C30" i="22"/>
  <c r="K30" i="22"/>
  <c r="S30" i="22"/>
  <c r="AA30" i="22"/>
  <c r="AI30" i="22"/>
  <c r="J31" i="22"/>
  <c r="R31" i="22"/>
  <c r="Z31" i="22"/>
  <c r="AH31" i="22"/>
  <c r="I32" i="22"/>
  <c r="Q32" i="22"/>
  <c r="Y32" i="22"/>
  <c r="AG32" i="22"/>
  <c r="H33" i="22"/>
  <c r="P33" i="22"/>
  <c r="X33" i="22"/>
  <c r="AF33" i="22"/>
  <c r="G34" i="22"/>
  <c r="H23" i="22"/>
  <c r="P23" i="22"/>
  <c r="X23" i="22"/>
  <c r="AF23" i="22"/>
  <c r="G24" i="22"/>
  <c r="O24" i="22"/>
  <c r="W24" i="22"/>
  <c r="AE24" i="22"/>
  <c r="F25" i="22"/>
  <c r="N25" i="22"/>
  <c r="V25" i="22"/>
  <c r="AD25" i="22"/>
  <c r="E29" i="22"/>
  <c r="M29" i="22"/>
  <c r="U29" i="22"/>
  <c r="AC29" i="22"/>
  <c r="D30" i="22"/>
  <c r="L30" i="22"/>
  <c r="T30" i="22"/>
  <c r="AB30" i="22"/>
  <c r="C31" i="22"/>
  <c r="K31" i="22"/>
  <c r="S31" i="22"/>
  <c r="AA31" i="22"/>
  <c r="AI31" i="22"/>
  <c r="J32" i="22"/>
  <c r="R32" i="22"/>
  <c r="Z32" i="22"/>
  <c r="AH32" i="22"/>
  <c r="I33" i="22"/>
  <c r="Q33" i="22"/>
  <c r="Y33" i="22"/>
  <c r="AG33" i="22"/>
  <c r="H34" i="22"/>
  <c r="P34" i="22"/>
  <c r="X34" i="22"/>
  <c r="AF34" i="22"/>
  <c r="G37" i="22"/>
  <c r="O37" i="22"/>
  <c r="W37" i="22"/>
  <c r="AE37" i="22"/>
  <c r="F38" i="22"/>
  <c r="N38" i="22"/>
  <c r="V38" i="22"/>
  <c r="AD38" i="22"/>
  <c r="E39" i="22"/>
  <c r="M39" i="22"/>
  <c r="U39" i="22"/>
  <c r="AC39" i="22"/>
  <c r="D40" i="22"/>
  <c r="L40" i="22"/>
  <c r="T40" i="22"/>
  <c r="AB40" i="22"/>
  <c r="C41" i="22"/>
  <c r="K41" i="22"/>
  <c r="S41" i="22"/>
  <c r="AA41" i="22"/>
  <c r="AI41" i="22"/>
  <c r="J42" i="22"/>
  <c r="R42" i="22"/>
  <c r="Z42" i="22"/>
  <c r="AH42" i="22"/>
  <c r="B34" i="22"/>
  <c r="B23" i="22"/>
  <c r="J23" i="22"/>
  <c r="Q24" i="22"/>
  <c r="H25" i="22"/>
  <c r="X25" i="22"/>
  <c r="G29" i="22"/>
  <c r="W29" i="22"/>
  <c r="F30" i="22"/>
  <c r="V30" i="22"/>
  <c r="AD30" i="22"/>
  <c r="M31" i="22"/>
  <c r="AC31" i="22"/>
  <c r="D32" i="22"/>
  <c r="T32" i="22"/>
  <c r="C33" i="22"/>
  <c r="S33" i="22"/>
  <c r="J34" i="22"/>
  <c r="I23" i="22"/>
  <c r="Q23" i="22"/>
  <c r="Y23" i="22"/>
  <c r="AG23" i="22"/>
  <c r="H24" i="22"/>
  <c r="P24" i="22"/>
  <c r="X24" i="22"/>
  <c r="AF24" i="22"/>
  <c r="G25" i="22"/>
  <c r="O25" i="22"/>
  <c r="W25" i="22"/>
  <c r="AE25" i="22"/>
  <c r="F29" i="22"/>
  <c r="N29" i="22"/>
  <c r="V29" i="22"/>
  <c r="AD29" i="22"/>
  <c r="E30" i="22"/>
  <c r="M30" i="22"/>
  <c r="U30" i="22"/>
  <c r="AC30" i="22"/>
  <c r="D31" i="22"/>
  <c r="L31" i="22"/>
  <c r="T31" i="22"/>
  <c r="AB31" i="22"/>
  <c r="C32" i="22"/>
  <c r="K32" i="22"/>
  <c r="S32" i="22"/>
  <c r="AA32" i="22"/>
  <c r="AI32" i="22"/>
  <c r="J33" i="22"/>
  <c r="R33" i="22"/>
  <c r="Z33" i="22"/>
  <c r="AH33" i="22"/>
  <c r="I34" i="22"/>
  <c r="Q34" i="22"/>
  <c r="Y34" i="22"/>
  <c r="AG34" i="22"/>
  <c r="H37" i="22"/>
  <c r="P37" i="22"/>
  <c r="X37" i="22"/>
  <c r="AF37" i="22"/>
  <c r="G38" i="22"/>
  <c r="O38" i="22"/>
  <c r="W38" i="22"/>
  <c r="AE38" i="22"/>
  <c r="F39" i="22"/>
  <c r="N39" i="22"/>
  <c r="V39" i="22"/>
  <c r="AD39" i="22"/>
  <c r="E40" i="22"/>
  <c r="M40" i="22"/>
  <c r="U40" i="22"/>
  <c r="AC40" i="22"/>
  <c r="D41" i="22"/>
  <c r="L41" i="22"/>
  <c r="T41" i="22"/>
  <c r="AB41" i="22"/>
  <c r="C42" i="22"/>
  <c r="K42" i="22"/>
  <c r="S42" i="22"/>
  <c r="AA42" i="22"/>
  <c r="AI42" i="22"/>
  <c r="B32" i="22"/>
  <c r="R23" i="22"/>
  <c r="Z23" i="22"/>
  <c r="AH23" i="22"/>
  <c r="I24" i="22"/>
  <c r="Y24" i="22"/>
  <c r="AG24" i="22"/>
  <c r="P25" i="22"/>
  <c r="AF25" i="22"/>
  <c r="O29" i="22"/>
  <c r="AE29" i="22"/>
  <c r="N30" i="22"/>
  <c r="E31" i="22"/>
  <c r="U31" i="22"/>
  <c r="L32" i="22"/>
  <c r="AB32" i="22"/>
  <c r="K33" i="22"/>
  <c r="AA33" i="22"/>
  <c r="AI33" i="22"/>
  <c r="T23" i="22"/>
  <c r="R25" i="22"/>
  <c r="P30" i="22"/>
  <c r="AE31" i="22"/>
  <c r="AD32" i="22"/>
  <c r="AC33" i="22"/>
  <c r="S34" i="22"/>
  <c r="AE34" i="22"/>
  <c r="K37" i="22"/>
  <c r="Y37" i="22"/>
  <c r="D38" i="22"/>
  <c r="Q38" i="22"/>
  <c r="AC38" i="22"/>
  <c r="I39" i="22"/>
  <c r="W39" i="22"/>
  <c r="AI39" i="22"/>
  <c r="O40" i="22"/>
  <c r="AA40" i="22"/>
  <c r="G41" i="22"/>
  <c r="U41" i="22"/>
  <c r="AG41" i="22"/>
  <c r="M42" i="22"/>
  <c r="Y42" i="22"/>
  <c r="B40" i="22"/>
  <c r="AB23" i="22"/>
  <c r="Z25" i="22"/>
  <c r="X30" i="22"/>
  <c r="AG31" i="22"/>
  <c r="AF32" i="22"/>
  <c r="AE33" i="22"/>
  <c r="T34" i="22"/>
  <c r="AH34" i="22"/>
  <c r="M37" i="22"/>
  <c r="Z37" i="22"/>
  <c r="E38" i="22"/>
  <c r="R38" i="22"/>
  <c r="AF38" i="22"/>
  <c r="K39" i="22"/>
  <c r="X39" i="22"/>
  <c r="C40" i="22"/>
  <c r="P40" i="22"/>
  <c r="AD40" i="22"/>
  <c r="I41" i="22"/>
  <c r="V41" i="22"/>
  <c r="AH41" i="22"/>
  <c r="N42" i="22"/>
  <c r="AB42" i="22"/>
  <c r="B38" i="22"/>
  <c r="P38" i="22"/>
  <c r="R41" i="22"/>
  <c r="C24" i="22"/>
  <c r="C58" i="22" s="1"/>
  <c r="AH25" i="22"/>
  <c r="AF30" i="22"/>
  <c r="F32" i="22"/>
  <c r="E33" i="22"/>
  <c r="D34" i="22"/>
  <c r="V34" i="22"/>
  <c r="AI34" i="22"/>
  <c r="N37" i="22"/>
  <c r="AA37" i="22"/>
  <c r="H38" i="22"/>
  <c r="T38" i="22"/>
  <c r="AG38" i="22"/>
  <c r="L39" i="22"/>
  <c r="Y39" i="22"/>
  <c r="F40" i="22"/>
  <c r="R40" i="22"/>
  <c r="AE40" i="22"/>
  <c r="J41" i="22"/>
  <c r="W41" i="22"/>
  <c r="D42" i="22"/>
  <c r="P42" i="22"/>
  <c r="AC42" i="22"/>
  <c r="B37" i="22"/>
  <c r="AF40" i="22"/>
  <c r="Y41" i="22"/>
  <c r="Q42" i="22"/>
  <c r="B31" i="22"/>
  <c r="T42" i="22"/>
  <c r="V32" i="22"/>
  <c r="U33" i="22"/>
  <c r="O34" i="22"/>
  <c r="AB34" i="22"/>
  <c r="I37" i="22"/>
  <c r="M38" i="22"/>
  <c r="G39" i="22"/>
  <c r="K40" i="22"/>
  <c r="AD41" i="22"/>
  <c r="B25" i="22"/>
  <c r="J25" i="22"/>
  <c r="AI37" i="22"/>
  <c r="AG39" i="22"/>
  <c r="F41" i="22"/>
  <c r="B41" i="22"/>
  <c r="K24" i="22"/>
  <c r="I29" i="22"/>
  <c r="G31" i="22"/>
  <c r="H32" i="22"/>
  <c r="G33" i="22"/>
  <c r="F34" i="22"/>
  <c r="W34" i="22"/>
  <c r="C37" i="22"/>
  <c r="Q37" i="22"/>
  <c r="AC37" i="22"/>
  <c r="I38" i="22"/>
  <c r="U38" i="22"/>
  <c r="AH38" i="22"/>
  <c r="O39" i="22"/>
  <c r="AA39" i="22"/>
  <c r="G40" i="22"/>
  <c r="S40" i="22"/>
  <c r="M41" i="22"/>
  <c r="E42" i="22"/>
  <c r="AD42" i="22"/>
  <c r="AF42" i="22"/>
  <c r="AI24" i="22"/>
  <c r="U37" i="22"/>
  <c r="AF39" i="22"/>
  <c r="Q41" i="22"/>
  <c r="V42" i="22"/>
  <c r="Y31" i="22"/>
  <c r="W33" i="22"/>
  <c r="AD34" i="22"/>
  <c r="V37" i="22"/>
  <c r="H39" i="22"/>
  <c r="N40" i="22"/>
  <c r="AE41" i="22"/>
  <c r="S24" i="22"/>
  <c r="Q29" i="22"/>
  <c r="O31" i="22"/>
  <c r="N32" i="22"/>
  <c r="M33" i="22"/>
  <c r="L34" i="22"/>
  <c r="Z34" i="22"/>
  <c r="E37" i="22"/>
  <c r="R37" i="22"/>
  <c r="AD37" i="22"/>
  <c r="J38" i="22"/>
  <c r="X38" i="22"/>
  <c r="C39" i="22"/>
  <c r="P39" i="22"/>
  <c r="AB39" i="22"/>
  <c r="H40" i="22"/>
  <c r="V40" i="22"/>
  <c r="AH40" i="22"/>
  <c r="N41" i="22"/>
  <c r="Z41" i="22"/>
  <c r="F42" i="22"/>
  <c r="B30" i="22"/>
  <c r="W31" i="22"/>
  <c r="Z38" i="22"/>
  <c r="X40" i="22"/>
  <c r="B42" i="22"/>
  <c r="H30" i="22"/>
  <c r="T39" i="22"/>
  <c r="X42" i="22"/>
  <c r="AA24" i="22"/>
  <c r="Y29" i="22"/>
  <c r="Q31" i="22"/>
  <c r="P32" i="22"/>
  <c r="O33" i="22"/>
  <c r="N34" i="22"/>
  <c r="AA34" i="22"/>
  <c r="F37" i="22"/>
  <c r="S37" i="22"/>
  <c r="AG37" i="22"/>
  <c r="L38" i="22"/>
  <c r="Y38" i="22"/>
  <c r="D39" i="22"/>
  <c r="Q39" i="22"/>
  <c r="AE39" i="22"/>
  <c r="J40" i="22"/>
  <c r="W40" i="22"/>
  <c r="AI40" i="22"/>
  <c r="O41" i="22"/>
  <c r="AC41" i="22"/>
  <c r="H42" i="22"/>
  <c r="U42" i="22"/>
  <c r="AG42" i="22"/>
  <c r="B33" i="22"/>
  <c r="AG29" i="22"/>
  <c r="AH37" i="22"/>
  <c r="S39" i="22"/>
  <c r="E41" i="22"/>
  <c r="I42" i="22"/>
  <c r="L23" i="22"/>
  <c r="X32" i="22"/>
  <c r="R34" i="22"/>
  <c r="J37" i="22"/>
  <c r="AB38" i="22"/>
  <c r="Z40" i="22"/>
  <c r="L42" i="22"/>
  <c r="B24" i="22"/>
  <c r="D7" i="12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D57" i="22" l="1"/>
  <c r="B51" i="22"/>
  <c r="D51" i="22"/>
  <c r="E51" i="22" s="1"/>
  <c r="F51" i="22" s="1"/>
  <c r="G51" i="22" s="1"/>
  <c r="H51" i="22" s="1"/>
  <c r="I51" i="22" s="1"/>
  <c r="J51" i="22" s="1"/>
  <c r="K51" i="22" s="1"/>
  <c r="L51" i="22" s="1"/>
  <c r="M51" i="22" s="1"/>
  <c r="N51" i="22" s="1"/>
  <c r="O51" i="22" s="1"/>
  <c r="P51" i="22" s="1"/>
  <c r="Q51" i="22" s="1"/>
  <c r="R51" i="22" s="1"/>
  <c r="S51" i="22" s="1"/>
  <c r="T51" i="22" s="1"/>
  <c r="U51" i="22" s="1"/>
  <c r="V51" i="22" s="1"/>
  <c r="W51" i="22" s="1"/>
  <c r="X51" i="22" s="1"/>
  <c r="Y51" i="22" s="1"/>
  <c r="Z51" i="22" s="1"/>
  <c r="AA51" i="22" s="1"/>
  <c r="AB51" i="22" s="1"/>
  <c r="AC51" i="22" s="1"/>
  <c r="AD51" i="22" s="1"/>
  <c r="AE51" i="22" s="1"/>
  <c r="AF51" i="22" s="1"/>
  <c r="AG51" i="22" s="1"/>
  <c r="AH51" i="22" s="1"/>
  <c r="AI51" i="22" s="1"/>
  <c r="E52" i="22"/>
  <c r="B48" i="22"/>
  <c r="D46" i="22"/>
  <c r="D60" i="22"/>
  <c r="B60" i="22"/>
  <c r="B58" i="22"/>
  <c r="D58" i="22"/>
  <c r="B59" i="22"/>
  <c r="D59" i="22"/>
  <c r="D47" i="22"/>
  <c r="B47" i="22"/>
  <c r="B49" i="22"/>
  <c r="D49" i="22"/>
  <c r="E7" i="12"/>
  <c r="C50" i="22" s="1"/>
  <c r="D21" i="12"/>
  <c r="E21" i="12" s="1"/>
  <c r="E47" i="22" l="1"/>
  <c r="E46" i="22"/>
  <c r="E59" i="22"/>
  <c r="B18" i="10"/>
  <c r="E48" i="22"/>
  <c r="B50" i="22"/>
  <c r="D50" i="22"/>
  <c r="F52" i="22"/>
  <c r="E58" i="22"/>
  <c r="B4" i="10"/>
  <c r="E49" i="22"/>
  <c r="E60" i="22"/>
  <c r="B9" i="10"/>
  <c r="B57" i="22"/>
  <c r="B5" i="28" l="1"/>
  <c r="B5" i="26"/>
  <c r="E57" i="22"/>
  <c r="B3" i="10"/>
  <c r="F48" i="22"/>
  <c r="E50" i="22"/>
  <c r="F46" i="22"/>
  <c r="F49" i="22"/>
  <c r="F58" i="22"/>
  <c r="C4" i="10"/>
  <c r="F59" i="22"/>
  <c r="C18" i="10"/>
  <c r="G52" i="22"/>
  <c r="F60" i="22"/>
  <c r="C9" i="10"/>
  <c r="F47" i="22"/>
  <c r="B2" i="28" l="1"/>
  <c r="B13" i="28" s="1"/>
  <c r="B2" i="26"/>
  <c r="B13" i="26" s="1"/>
  <c r="C5" i="28"/>
  <c r="C5" i="26"/>
  <c r="H52" i="22"/>
  <c r="F50" i="22"/>
  <c r="G58" i="22"/>
  <c r="D4" i="10"/>
  <c r="G48" i="22"/>
  <c r="G59" i="22"/>
  <c r="D18" i="10"/>
  <c r="G46" i="22"/>
  <c r="G47" i="22"/>
  <c r="G60" i="22"/>
  <c r="D9" i="10"/>
  <c r="G49" i="22"/>
  <c r="F57" i="22"/>
  <c r="C3" i="10"/>
  <c r="B17" i="10"/>
  <c r="C2" i="26" l="1"/>
  <c r="C13" i="26" s="1"/>
  <c r="C2" i="28"/>
  <c r="C13" i="28" s="1"/>
  <c r="D5" i="28"/>
  <c r="D5" i="26"/>
  <c r="H48" i="22"/>
  <c r="H58" i="22"/>
  <c r="E4" i="10"/>
  <c r="G50" i="22"/>
  <c r="H47" i="22"/>
  <c r="H46" i="22"/>
  <c r="H60" i="22"/>
  <c r="E9" i="10"/>
  <c r="G57" i="22"/>
  <c r="D3" i="10"/>
  <c r="H49" i="22"/>
  <c r="H59" i="22"/>
  <c r="E18" i="10"/>
  <c r="I52" i="22"/>
  <c r="C17" i="10"/>
  <c r="D2" i="26" l="1"/>
  <c r="D13" i="26" s="1"/>
  <c r="D2" i="28"/>
  <c r="D13" i="28" s="1"/>
  <c r="E5" i="28"/>
  <c r="E5" i="26"/>
  <c r="I47" i="22"/>
  <c r="I49" i="22"/>
  <c r="I60" i="22"/>
  <c r="F9" i="10"/>
  <c r="I58" i="22"/>
  <c r="F4" i="10"/>
  <c r="H50" i="22"/>
  <c r="H57" i="22"/>
  <c r="E3" i="10"/>
  <c r="J52" i="22"/>
  <c r="I59" i="22"/>
  <c r="F18" i="10"/>
  <c r="I46" i="22"/>
  <c r="I48" i="22"/>
  <c r="D17" i="10"/>
  <c r="E2" i="26" l="1"/>
  <c r="E13" i="26" s="1"/>
  <c r="E2" i="28"/>
  <c r="E13" i="28" s="1"/>
  <c r="F5" i="26"/>
  <c r="F5" i="28"/>
  <c r="J58" i="22"/>
  <c r="G4" i="10"/>
  <c r="K52" i="22"/>
  <c r="J60" i="22"/>
  <c r="G9" i="10"/>
  <c r="J49" i="22"/>
  <c r="J59" i="22"/>
  <c r="G18" i="10"/>
  <c r="J48" i="22"/>
  <c r="I57" i="22"/>
  <c r="F3" i="10"/>
  <c r="J46" i="22"/>
  <c r="I50" i="22"/>
  <c r="J47" i="22"/>
  <c r="E17" i="10"/>
  <c r="F2" i="28" l="1"/>
  <c r="F13" i="28" s="1"/>
  <c r="F2" i="26"/>
  <c r="F13" i="26" s="1"/>
  <c r="G5" i="26"/>
  <c r="G5" i="28"/>
  <c r="K49" i="22"/>
  <c r="K60" i="22"/>
  <c r="H9" i="10"/>
  <c r="L52" i="22"/>
  <c r="J57" i="22"/>
  <c r="G3" i="10"/>
  <c r="K48" i="22"/>
  <c r="K46" i="22"/>
  <c r="K47" i="22"/>
  <c r="J50" i="22"/>
  <c r="K59" i="22"/>
  <c r="H18" i="10"/>
  <c r="K58" i="22"/>
  <c r="H4" i="10"/>
  <c r="F17" i="10"/>
  <c r="G2" i="28" l="1"/>
  <c r="G13" i="28" s="1"/>
  <c r="G2" i="26"/>
  <c r="G13" i="26" s="1"/>
  <c r="H5" i="26"/>
  <c r="H5" i="28"/>
  <c r="K57" i="22"/>
  <c r="H3" i="10"/>
  <c r="K50" i="22"/>
  <c r="L46" i="22"/>
  <c r="L60" i="22"/>
  <c r="I9" i="10"/>
  <c r="M52" i="22"/>
  <c r="L47" i="22"/>
  <c r="L58" i="22"/>
  <c r="I4" i="10"/>
  <c r="L59" i="22"/>
  <c r="I18" i="10"/>
  <c r="L48" i="22"/>
  <c r="L49" i="22"/>
  <c r="G17" i="10"/>
  <c r="H2" i="28" l="1"/>
  <c r="H13" i="28" s="1"/>
  <c r="H2" i="26"/>
  <c r="H13" i="26" s="1"/>
  <c r="I5" i="28"/>
  <c r="I5" i="26"/>
  <c r="M59" i="22"/>
  <c r="J18" i="10"/>
  <c r="M58" i="22"/>
  <c r="J4" i="10"/>
  <c r="L50" i="22"/>
  <c r="M60" i="22"/>
  <c r="J9" i="10"/>
  <c r="M46" i="22"/>
  <c r="M47" i="22"/>
  <c r="M49" i="22"/>
  <c r="M48" i="22"/>
  <c r="N52" i="22"/>
  <c r="L57" i="22"/>
  <c r="I3" i="10"/>
  <c r="H17" i="10"/>
  <c r="I2" i="28" l="1"/>
  <c r="I13" i="28" s="1"/>
  <c r="I2" i="26"/>
  <c r="I13" i="26" s="1"/>
  <c r="J5" i="28"/>
  <c r="J5" i="26"/>
  <c r="N60" i="22"/>
  <c r="K9" i="10"/>
  <c r="M50" i="22"/>
  <c r="M57" i="22"/>
  <c r="J3" i="10"/>
  <c r="N58" i="22"/>
  <c r="K4" i="10"/>
  <c r="N49" i="22"/>
  <c r="N48" i="22"/>
  <c r="N47" i="22"/>
  <c r="O52" i="22"/>
  <c r="N46" i="22"/>
  <c r="N59" i="22"/>
  <c r="K18" i="10"/>
  <c r="I17" i="10"/>
  <c r="J2" i="28" l="1"/>
  <c r="J13" i="28" s="1"/>
  <c r="J2" i="26"/>
  <c r="J13" i="26" s="1"/>
  <c r="K5" i="28"/>
  <c r="K5" i="26"/>
  <c r="N50" i="22"/>
  <c r="O58" i="22"/>
  <c r="L4" i="10"/>
  <c r="N57" i="22"/>
  <c r="K3" i="10"/>
  <c r="P52" i="22"/>
  <c r="O47" i="22"/>
  <c r="O59" i="22"/>
  <c r="L18" i="10"/>
  <c r="O48" i="22"/>
  <c r="O46" i="22"/>
  <c r="O49" i="22"/>
  <c r="O60" i="22"/>
  <c r="L9" i="10"/>
  <c r="J17" i="10"/>
  <c r="K2" i="26" l="1"/>
  <c r="K13" i="26" s="1"/>
  <c r="K2" i="28"/>
  <c r="K13" i="28" s="1"/>
  <c r="L5" i="26"/>
  <c r="L5" i="28"/>
  <c r="Q52" i="22"/>
  <c r="P59" i="22"/>
  <c r="M18" i="10"/>
  <c r="P58" i="22"/>
  <c r="M4" i="10"/>
  <c r="P48" i="22"/>
  <c r="P60" i="22"/>
  <c r="M9" i="10"/>
  <c r="P46" i="22"/>
  <c r="O57" i="22"/>
  <c r="L3" i="10"/>
  <c r="P49" i="22"/>
  <c r="P47" i="22"/>
  <c r="O50" i="22"/>
  <c r="K17" i="10"/>
  <c r="L2" i="26" l="1"/>
  <c r="L13" i="26" s="1"/>
  <c r="L2" i="28"/>
  <c r="L13" i="28" s="1"/>
  <c r="M5" i="28"/>
  <c r="M5" i="26"/>
  <c r="Q48" i="22"/>
  <c r="P57" i="22"/>
  <c r="M3" i="10"/>
  <c r="Q58" i="22"/>
  <c r="N4" i="10"/>
  <c r="Q59" i="22"/>
  <c r="N18" i="10"/>
  <c r="Q49" i="22"/>
  <c r="P50" i="22"/>
  <c r="Q46" i="22"/>
  <c r="Q47" i="22"/>
  <c r="Q60" i="22"/>
  <c r="N9" i="10"/>
  <c r="R52" i="22"/>
  <c r="L17" i="10"/>
  <c r="M2" i="26" l="1"/>
  <c r="M13" i="26" s="1"/>
  <c r="M2" i="28"/>
  <c r="M13" i="28" s="1"/>
  <c r="N5" i="28"/>
  <c r="N5" i="26"/>
  <c r="Q50" i="22"/>
  <c r="Q57" i="22"/>
  <c r="N3" i="10"/>
  <c r="R59" i="22"/>
  <c r="O18" i="10"/>
  <c r="R46" i="22"/>
  <c r="R47" i="22"/>
  <c r="R58" i="22"/>
  <c r="O4" i="10"/>
  <c r="S52" i="22"/>
  <c r="R60" i="22"/>
  <c r="O9" i="10"/>
  <c r="R49" i="22"/>
  <c r="R48" i="22"/>
  <c r="M17" i="10"/>
  <c r="N2" i="28" l="1"/>
  <c r="N13" i="28" s="1"/>
  <c r="N2" i="26"/>
  <c r="N13" i="26" s="1"/>
  <c r="O5" i="26"/>
  <c r="O5" i="28"/>
  <c r="S46" i="22"/>
  <c r="T52" i="22"/>
  <c r="S48" i="22"/>
  <c r="R57" i="22"/>
  <c r="O3" i="10"/>
  <c r="S59" i="22"/>
  <c r="P18" i="10"/>
  <c r="S60" i="22"/>
  <c r="P9" i="10"/>
  <c r="S58" i="22"/>
  <c r="P4" i="10"/>
  <c r="S49" i="22"/>
  <c r="S47" i="22"/>
  <c r="R50" i="22"/>
  <c r="N17" i="10"/>
  <c r="O2" i="28" l="1"/>
  <c r="O13" i="28" s="1"/>
  <c r="O2" i="26"/>
  <c r="O13" i="26" s="1"/>
  <c r="P5" i="26"/>
  <c r="P5" i="28"/>
  <c r="T49" i="22"/>
  <c r="T58" i="22"/>
  <c r="Q4" i="10"/>
  <c r="S50" i="22"/>
  <c r="T60" i="22"/>
  <c r="Q9" i="10"/>
  <c r="U52" i="22"/>
  <c r="T48" i="22"/>
  <c r="S57" i="22"/>
  <c r="P3" i="10"/>
  <c r="T47" i="22"/>
  <c r="T59" i="22"/>
  <c r="Q18" i="10"/>
  <c r="T46" i="22"/>
  <c r="O17" i="10"/>
  <c r="P2" i="28" l="1"/>
  <c r="P13" i="28" s="1"/>
  <c r="P2" i="26"/>
  <c r="P13" i="26" s="1"/>
  <c r="Q5" i="26"/>
  <c r="Q5" i="28"/>
  <c r="U60" i="22"/>
  <c r="R9" i="10"/>
  <c r="T57" i="22"/>
  <c r="Q3" i="10"/>
  <c r="U58" i="22"/>
  <c r="R4" i="10"/>
  <c r="U47" i="22"/>
  <c r="T50" i="22"/>
  <c r="U46" i="22"/>
  <c r="U48" i="22"/>
  <c r="U59" i="22"/>
  <c r="R18" i="10"/>
  <c r="V52" i="22"/>
  <c r="U49" i="22"/>
  <c r="P17" i="10"/>
  <c r="Q2" i="28" l="1"/>
  <c r="Q13" i="28" s="1"/>
  <c r="Q2" i="26"/>
  <c r="Q13" i="26" s="1"/>
  <c r="R5" i="28"/>
  <c r="R5" i="26"/>
  <c r="V47" i="22"/>
  <c r="V48" i="22"/>
  <c r="V49" i="22"/>
  <c r="U57" i="22"/>
  <c r="R3" i="10"/>
  <c r="V58" i="22"/>
  <c r="S4" i="10"/>
  <c r="V59" i="22"/>
  <c r="S18" i="10"/>
  <c r="V46" i="22"/>
  <c r="W52" i="22"/>
  <c r="U50" i="22"/>
  <c r="V60" i="22"/>
  <c r="S9" i="10"/>
  <c r="Q17" i="10"/>
  <c r="R2" i="28" l="1"/>
  <c r="R13" i="28" s="1"/>
  <c r="R2" i="26"/>
  <c r="R13" i="26" s="1"/>
  <c r="S5" i="28"/>
  <c r="S5" i="26"/>
  <c r="X52" i="22"/>
  <c r="W46" i="22"/>
  <c r="W59" i="22"/>
  <c r="T18" i="10"/>
  <c r="W48" i="22"/>
  <c r="V57" i="22"/>
  <c r="S3" i="10"/>
  <c r="W60" i="22"/>
  <c r="T9" i="10"/>
  <c r="W49" i="22"/>
  <c r="V50" i="22"/>
  <c r="W58" i="22"/>
  <c r="T4" i="10"/>
  <c r="W47" i="22"/>
  <c r="R17" i="10"/>
  <c r="S2" i="26" l="1"/>
  <c r="S13" i="26" s="1"/>
  <c r="S2" i="28"/>
  <c r="S13" i="28" s="1"/>
  <c r="T5" i="28"/>
  <c r="T5" i="26"/>
  <c r="W50" i="22"/>
  <c r="X59" i="22"/>
  <c r="U18" i="10"/>
  <c r="X47" i="22"/>
  <c r="X60" i="22"/>
  <c r="U9" i="10"/>
  <c r="X46" i="22"/>
  <c r="X48" i="22"/>
  <c r="X49" i="22"/>
  <c r="X58" i="22"/>
  <c r="U4" i="10"/>
  <c r="W57" i="22"/>
  <c r="T3" i="10"/>
  <c r="Y52" i="22"/>
  <c r="S17" i="10"/>
  <c r="T2" i="26" l="1"/>
  <c r="T13" i="26" s="1"/>
  <c r="T2" i="28"/>
  <c r="T13" i="28" s="1"/>
  <c r="U5" i="28"/>
  <c r="U5" i="26"/>
  <c r="Y58" i="22"/>
  <c r="V4" i="10"/>
  <c r="Y47" i="22"/>
  <c r="Y59" i="22"/>
  <c r="V18" i="10"/>
  <c r="Y60" i="22"/>
  <c r="V9" i="10"/>
  <c r="Y49" i="22"/>
  <c r="Z52" i="22"/>
  <c r="Y48" i="22"/>
  <c r="X57" i="22"/>
  <c r="U3" i="10"/>
  <c r="Y46" i="22"/>
  <c r="X50" i="22"/>
  <c r="T17" i="10"/>
  <c r="U2" i="26" l="1"/>
  <c r="U13" i="26" s="1"/>
  <c r="U2" i="28"/>
  <c r="U13" i="28" s="1"/>
  <c r="V5" i="26"/>
  <c r="V5" i="28"/>
  <c r="Y57" i="22"/>
  <c r="V3" i="10"/>
  <c r="Z60" i="22"/>
  <c r="W9" i="10"/>
  <c r="Z59" i="22"/>
  <c r="W18" i="10"/>
  <c r="Z47" i="22"/>
  <c r="Y50" i="22"/>
  <c r="Z48" i="22"/>
  <c r="AA52" i="22"/>
  <c r="Z46" i="22"/>
  <c r="Z49" i="22"/>
  <c r="Z58" i="22"/>
  <c r="W4" i="10"/>
  <c r="U17" i="10"/>
  <c r="V2" i="28" l="1"/>
  <c r="V13" i="28" s="1"/>
  <c r="V2" i="26"/>
  <c r="V13" i="26" s="1"/>
  <c r="W5" i="26"/>
  <c r="W5" i="28"/>
  <c r="AA47" i="22"/>
  <c r="AA46" i="22"/>
  <c r="AA59" i="22"/>
  <c r="X18" i="10"/>
  <c r="AA48" i="22"/>
  <c r="AA60" i="22"/>
  <c r="X9" i="10"/>
  <c r="AB52" i="22"/>
  <c r="AA58" i="22"/>
  <c r="X4" i="10"/>
  <c r="AA49" i="22"/>
  <c r="Z50" i="22"/>
  <c r="Z57" i="22"/>
  <c r="W3" i="10"/>
  <c r="V17" i="10"/>
  <c r="W2" i="28" l="1"/>
  <c r="W13" i="28" s="1"/>
  <c r="W2" i="26"/>
  <c r="W13" i="26" s="1"/>
  <c r="X5" i="26"/>
  <c r="X5" i="28"/>
  <c r="AB49" i="22"/>
  <c r="AB59" i="22"/>
  <c r="Y18" i="10"/>
  <c r="AA57" i="22"/>
  <c r="X3" i="10"/>
  <c r="AB46" i="22"/>
  <c r="AB58" i="22"/>
  <c r="Y4" i="10"/>
  <c r="AB48" i="22"/>
  <c r="AC52" i="22"/>
  <c r="AA50" i="22"/>
  <c r="AB60" i="22"/>
  <c r="Y9" i="10"/>
  <c r="AB47" i="22"/>
  <c r="W17" i="10"/>
  <c r="X2" i="28" l="1"/>
  <c r="X13" i="28" s="1"/>
  <c r="X2" i="26"/>
  <c r="X13" i="26" s="1"/>
  <c r="Y5" i="28"/>
  <c r="Y5" i="26"/>
  <c r="AD52" i="22"/>
  <c r="AB57" i="22"/>
  <c r="Y3" i="10"/>
  <c r="AC59" i="22"/>
  <c r="Z18" i="10"/>
  <c r="AC46" i="22"/>
  <c r="AC48" i="22"/>
  <c r="AB50" i="22"/>
  <c r="AC47" i="22"/>
  <c r="AC60" i="22"/>
  <c r="Z9" i="10"/>
  <c r="AC58" i="22"/>
  <c r="Z4" i="10"/>
  <c r="AC49" i="22"/>
  <c r="X17" i="10"/>
  <c r="Y2" i="28" l="1"/>
  <c r="Y13" i="28" s="1"/>
  <c r="Y2" i="26"/>
  <c r="Y13" i="26" s="1"/>
  <c r="Z5" i="28"/>
  <c r="Z5" i="26"/>
  <c r="AD60" i="22"/>
  <c r="AA9" i="10"/>
  <c r="AD46" i="22"/>
  <c r="AD49" i="22"/>
  <c r="AC57" i="22"/>
  <c r="Z3" i="10"/>
  <c r="AD59" i="22"/>
  <c r="AA18" i="10"/>
  <c r="AD47" i="22"/>
  <c r="AC50" i="22"/>
  <c r="AD58" i="22"/>
  <c r="AA4" i="10"/>
  <c r="AD48" i="22"/>
  <c r="AE52" i="22"/>
  <c r="Y17" i="10"/>
  <c r="Z2" i="28" l="1"/>
  <c r="Z13" i="28" s="1"/>
  <c r="Z2" i="26"/>
  <c r="Z13" i="26" s="1"/>
  <c r="AA5" i="28"/>
  <c r="AA5" i="26"/>
  <c r="AD57" i="22"/>
  <c r="AA3" i="10"/>
  <c r="AE49" i="22"/>
  <c r="AE47" i="22"/>
  <c r="AE58" i="22"/>
  <c r="AB4" i="10"/>
  <c r="AD50" i="22"/>
  <c r="AF52" i="22"/>
  <c r="AE46" i="22"/>
  <c r="AE48" i="22"/>
  <c r="AE59" i="22"/>
  <c r="AB18" i="10"/>
  <c r="AE60" i="22"/>
  <c r="AB9" i="10"/>
  <c r="Z17" i="10"/>
  <c r="AA2" i="26" l="1"/>
  <c r="AA13" i="26" s="1"/>
  <c r="AA2" i="28"/>
  <c r="AA13" i="28" s="1"/>
  <c r="AB5" i="26"/>
  <c r="AB5" i="28"/>
  <c r="AF58" i="22"/>
  <c r="AC4" i="10"/>
  <c r="AF49" i="22"/>
  <c r="AF47" i="22"/>
  <c r="AF48" i="22"/>
  <c r="AF46" i="22"/>
  <c r="AF60" i="22"/>
  <c r="AC9" i="10"/>
  <c r="AG52" i="22"/>
  <c r="AF59" i="22"/>
  <c r="AC18" i="10"/>
  <c r="AE50" i="22"/>
  <c r="AE57" i="22"/>
  <c r="AB3" i="10"/>
  <c r="AA17" i="10"/>
  <c r="AB2" i="26" l="1"/>
  <c r="AB13" i="26" s="1"/>
  <c r="AB2" i="28"/>
  <c r="AB13" i="28" s="1"/>
  <c r="AC5" i="28"/>
  <c r="AC5" i="26"/>
  <c r="AG48" i="22"/>
  <c r="AG47" i="22"/>
  <c r="AG60" i="22"/>
  <c r="AD9" i="10"/>
  <c r="AG49" i="22"/>
  <c r="AG59" i="22"/>
  <c r="AD18" i="10"/>
  <c r="AH52" i="22"/>
  <c r="AF57" i="22"/>
  <c r="AC3" i="10"/>
  <c r="AF50" i="22"/>
  <c r="AG46" i="22"/>
  <c r="AG58" i="22"/>
  <c r="AD4" i="10"/>
  <c r="AB17" i="10"/>
  <c r="AC2" i="26" l="1"/>
  <c r="AC13" i="26" s="1"/>
  <c r="AC2" i="28"/>
  <c r="AC13" i="28" s="1"/>
  <c r="AD5" i="28"/>
  <c r="AD5" i="26"/>
  <c r="AI52" i="22"/>
  <c r="AH47" i="22"/>
  <c r="AG50" i="22"/>
  <c r="AH60" i="22"/>
  <c r="AE9" i="10"/>
  <c r="AH49" i="22"/>
  <c r="AG57" i="22"/>
  <c r="AD3" i="10"/>
  <c r="AH58" i="22"/>
  <c r="AE4" i="10"/>
  <c r="AH46" i="22"/>
  <c r="AH59" i="22"/>
  <c r="AE18" i="10"/>
  <c r="AH48" i="22"/>
  <c r="AC17" i="10"/>
  <c r="AD2" i="28" l="1"/>
  <c r="AD13" i="28" s="1"/>
  <c r="AD2" i="26"/>
  <c r="AD13" i="26" s="1"/>
  <c r="AE5" i="26"/>
  <c r="AE5" i="28"/>
  <c r="AI46" i="22"/>
  <c r="AI58" i="22"/>
  <c r="AG4" i="10" s="1"/>
  <c r="AF4" i="10"/>
  <c r="AI48" i="22"/>
  <c r="AI60" i="22"/>
  <c r="AG9" i="10" s="1"/>
  <c r="AF9" i="10"/>
  <c r="AH50" i="22"/>
  <c r="AH57" i="22"/>
  <c r="AE3" i="10"/>
  <c r="AI47" i="22"/>
  <c r="AI59" i="22"/>
  <c r="AG18" i="10" s="1"/>
  <c r="AF18" i="10"/>
  <c r="AI49" i="22"/>
  <c r="AD17" i="10"/>
  <c r="AE2" i="28" l="1"/>
  <c r="AE13" i="28" s="1"/>
  <c r="AE2" i="26"/>
  <c r="AE13" i="26" s="1"/>
  <c r="AF5" i="26"/>
  <c r="AF5" i="28"/>
  <c r="AI57" i="22"/>
  <c r="AG3" i="10" s="1"/>
  <c r="AF3" i="10"/>
  <c r="AI50" i="22"/>
  <c r="AE17" i="10"/>
  <c r="AF2" i="26" l="1"/>
  <c r="AF13" i="26" s="1"/>
  <c r="AF2" i="28"/>
  <c r="AF13" i="28" s="1"/>
  <c r="AF17" i="10"/>
  <c r="AG17" i="10"/>
</calcChain>
</file>

<file path=xl/sharedStrings.xml><?xml version="1.0" encoding="utf-8"?>
<sst xmlns="http://schemas.openxmlformats.org/spreadsheetml/2006/main" count="2099" uniqueCount="614">
  <si>
    <t>Source:</t>
  </si>
  <si>
    <t>Total</t>
  </si>
  <si>
    <t>solar</t>
  </si>
  <si>
    <t>wind</t>
  </si>
  <si>
    <t>hydro</t>
  </si>
  <si>
    <t>biomass</t>
  </si>
  <si>
    <t>coal</t>
  </si>
  <si>
    <t>natural gas</t>
  </si>
  <si>
    <t>nuclear</t>
  </si>
  <si>
    <t/>
  </si>
  <si>
    <t>Imports</t>
  </si>
  <si>
    <t>Exports</t>
  </si>
  <si>
    <t>biofuel gasoline</t>
  </si>
  <si>
    <t>biofuel diesel</t>
  </si>
  <si>
    <t>Unit</t>
  </si>
  <si>
    <t>Notes</t>
  </si>
  <si>
    <t>Year</t>
  </si>
  <si>
    <t>electricity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</si>
  <si>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</si>
  <si>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</si>
  <si>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</si>
  <si>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</si>
  <si>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</si>
  <si>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</si>
  <si>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</si>
  <si>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</si>
  <si>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</si>
  <si>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</si>
  <si>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thermal ($/MWh)</t>
  </si>
  <si>
    <t>See "cpi.xlsx" in the InputData folder for source information.</t>
  </si>
  <si>
    <t>Coal</t>
  </si>
  <si>
    <t>Fuel/Electricity</t>
  </si>
  <si>
    <t>Electricity</t>
  </si>
  <si>
    <t>Fuel</t>
  </si>
  <si>
    <t>geothermal</t>
  </si>
  <si>
    <t>biomass ($/MWh)</t>
  </si>
  <si>
    <t>natural gas nonpeaker ($/MWh)</t>
  </si>
  <si>
    <t>petroleum ($/MWh)</t>
  </si>
  <si>
    <t>geothermal ($/MWh)</t>
  </si>
  <si>
    <t>natural gas peaker ($/MWh)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</si>
  <si>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</si>
  <si>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</si>
  <si>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</si>
  <si>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</si>
  <si>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</si>
  <si>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</si>
  <si>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</si>
  <si>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</si>
  <si>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</si>
  <si>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</si>
  <si>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</si>
  <si>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</si>
  <si>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</si>
  <si>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</si>
  <si>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</si>
  <si>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</si>
  <si>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</si>
  <si>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</si>
  <si>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</si>
  <si>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</si>
  <si>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</si>
  <si>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</si>
  <si>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</si>
  <si>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</si>
  <si>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</si>
  <si>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</si>
  <si>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</si>
  <si>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</si>
  <si>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Natural gas</t>
  </si>
  <si>
    <t>Nuclear</t>
  </si>
  <si>
    <t>Biomass</t>
  </si>
  <si>
    <t>Solar</t>
  </si>
  <si>
    <t>Hydro</t>
  </si>
  <si>
    <t>Geothermal</t>
  </si>
  <si>
    <t>pixels</t>
  </si>
  <si>
    <t>Pixel conversion</t>
  </si>
  <si>
    <t>Infrastructure</t>
  </si>
  <si>
    <t>Support to energy demand</t>
  </si>
  <si>
    <t>Study on energy costs, taxes and the impact of government interventions on investments</t>
  </si>
  <si>
    <t>https://ec.europa.eu/energy/studies_main/final_studies/study-energy-costs-taxes-and-impact-government-interventions-investments_en</t>
  </si>
  <si>
    <t>European Commission (EC)</t>
  </si>
  <si>
    <t>Gas</t>
  </si>
  <si>
    <t>Oil</t>
  </si>
  <si>
    <t>All fossil fuels</t>
  </si>
  <si>
    <t>Heat</t>
  </si>
  <si>
    <t>All energy sources</t>
  </si>
  <si>
    <t>Bioenergy</t>
  </si>
  <si>
    <t>Hydrogen</t>
  </si>
  <si>
    <t>Renewables</t>
  </si>
  <si>
    <t>-ENER-Conversion-Electricity production</t>
  </si>
  <si>
    <t>EU27</t>
  </si>
  <si>
    <t>Number of interventions</t>
  </si>
  <si>
    <t>Distribution</t>
  </si>
  <si>
    <t>Total number of measures</t>
  </si>
  <si>
    <t>Yes</t>
  </si>
  <si>
    <t>Share of new measures (vs 2018 study)</t>
  </si>
  <si>
    <t>Share of measures with actual costs</t>
  </si>
  <si>
    <t>Share of measures with cost estimates</t>
  </si>
  <si>
    <t>Share of measures without amounts</t>
  </si>
  <si>
    <t>Energy subsidies by type</t>
  </si>
  <si>
    <t>Energy subsidies (€2018bn)</t>
  </si>
  <si>
    <t>No</t>
  </si>
  <si>
    <t>Total 2008/18</t>
  </si>
  <si>
    <t>2008/18 (%)</t>
  </si>
  <si>
    <t>2008/18 CAGR (%/y)</t>
  </si>
  <si>
    <t>Support to energy efficiency</t>
  </si>
  <si>
    <t>Support to infrastructure</t>
  </si>
  <si>
    <t>Support to production</t>
  </si>
  <si>
    <t>Support to R&amp;D</t>
  </si>
  <si>
    <t>Support to industry restructuring</t>
  </si>
  <si>
    <t>Energy subsidies by category</t>
  </si>
  <si>
    <t>Tax expenditures</t>
  </si>
  <si>
    <t>Under-pricing of goods/services</t>
  </si>
  <si>
    <t>Direct transfers</t>
  </si>
  <si>
    <t>Income or price supports</t>
  </si>
  <si>
    <t>RD&amp;D budgets</t>
  </si>
  <si>
    <t>Energy subsidies (€2018bn) by energy carrier</t>
  </si>
  <si>
    <t>All energies</t>
  </si>
  <si>
    <t>Fossil fuels</t>
  </si>
  <si>
    <t xml:space="preserve">Natural </t>
  </si>
  <si>
    <t>Heating &amp; cooling</t>
  </si>
  <si>
    <t>RES</t>
  </si>
  <si>
    <t>Hydropower</t>
  </si>
  <si>
    <t>Wind</t>
  </si>
  <si>
    <t>Others/several RES</t>
  </si>
  <si>
    <t>Electricity from coal/lignite, peat</t>
  </si>
  <si>
    <t>FF-Coal / Lignite</t>
  </si>
  <si>
    <t>FF-Peat</t>
  </si>
  <si>
    <t>Heat from coal/lignite, peat</t>
  </si>
  <si>
    <t>Electricity from gas</t>
  </si>
  <si>
    <t>FF-Natural Gas</t>
  </si>
  <si>
    <t>Electricity from natural gas</t>
  </si>
  <si>
    <t>FF-Mine gas</t>
  </si>
  <si>
    <t>Electricity from mine gas</t>
  </si>
  <si>
    <t>Heat from gas</t>
  </si>
  <si>
    <t>Heat from natural gas</t>
  </si>
  <si>
    <t>FF-Crude oil &amp; NGL</t>
  </si>
  <si>
    <t>Crude oil &amp; NGL</t>
  </si>
  <si>
    <t>FF-Oil &amp; Gas</t>
  </si>
  <si>
    <t>Oil &amp; Gas</t>
  </si>
  <si>
    <t>Petroleum products</t>
  </si>
  <si>
    <t>FF-Petroleum products</t>
  </si>
  <si>
    <t>FF-PP-Unleaded Gasoline</t>
  </si>
  <si>
    <t>Unleaded Gasoline</t>
  </si>
  <si>
    <t>FF-PP-Gasoline</t>
  </si>
  <si>
    <t>Gasoline</t>
  </si>
  <si>
    <t>FF-PP-Blended Gasoline</t>
  </si>
  <si>
    <t>Blended Gasoline</t>
  </si>
  <si>
    <t>FF-PP-Gasoil</t>
  </si>
  <si>
    <t>Gasoil</t>
  </si>
  <si>
    <t>FF-PP-Blended Gasoil</t>
  </si>
  <si>
    <t>Blended Gasoil</t>
  </si>
  <si>
    <t>FF-PP-Kerosene</t>
  </si>
  <si>
    <t>Kerosene</t>
  </si>
  <si>
    <t>FF-PP-LPG</t>
  </si>
  <si>
    <t>LPG</t>
  </si>
  <si>
    <t>FF-PP-Heavy fuel oil (HFO)</t>
  </si>
  <si>
    <t>Heavy fuel oil (HFO)</t>
  </si>
  <si>
    <t>FF-PP-Fossil-based marine fuels</t>
  </si>
  <si>
    <t>Fossil-based marine fuels</t>
  </si>
  <si>
    <t>Electricity from oil</t>
  </si>
  <si>
    <t>Electricity from petroelum products</t>
  </si>
  <si>
    <t>Electricity from gasoil</t>
  </si>
  <si>
    <t>Electricity from HFO</t>
  </si>
  <si>
    <t>Heat from oil</t>
  </si>
  <si>
    <t>Fossil fuels (others)</t>
  </si>
  <si>
    <t>Of which electricity from All fossil fuels</t>
  </si>
  <si>
    <t>FF-All fossil fuels</t>
  </si>
  <si>
    <t>Electricity-All fossil fuels</t>
  </si>
  <si>
    <t>FF-Several fossil fuels</t>
  </si>
  <si>
    <t>Electricity-Several fossil fuels</t>
  </si>
  <si>
    <t>Heat from fossil fuels</t>
  </si>
  <si>
    <t>RES-Biogas</t>
  </si>
  <si>
    <t>Biogas</t>
  </si>
  <si>
    <t>RES-Biomass &amp; biogas</t>
  </si>
  <si>
    <t>Biomass &amp; biogas</t>
  </si>
  <si>
    <t>RES-Biomass (solid)</t>
  </si>
  <si>
    <t>Biomass (solid)</t>
  </si>
  <si>
    <t>RES-Liquid biofuels</t>
  </si>
  <si>
    <t>Liquid biofuels</t>
  </si>
  <si>
    <t>RES-Liquid biofuels-Biodiesel</t>
  </si>
  <si>
    <t>Liquid biofuels-Biodiesel</t>
  </si>
  <si>
    <t>RES-Liquid biofuels-Bioethanol</t>
  </si>
  <si>
    <t>Liquid biofuels-Bioethanol</t>
  </si>
  <si>
    <t>Electricity from renewables</t>
  </si>
  <si>
    <t>RES-All</t>
  </si>
  <si>
    <t>All</t>
  </si>
  <si>
    <t>RES-Biomass MSW</t>
  </si>
  <si>
    <t>Biomass MSW</t>
  </si>
  <si>
    <t>RES-Geothermal</t>
  </si>
  <si>
    <t>RES-Heat</t>
  </si>
  <si>
    <t>RES-Hydro</t>
  </si>
  <si>
    <t>RES-Marine energy</t>
  </si>
  <si>
    <t>Marine energy</t>
  </si>
  <si>
    <t>RES-Several</t>
  </si>
  <si>
    <t>Several</t>
  </si>
  <si>
    <t>RES-Solar</t>
  </si>
  <si>
    <t>RES-Wind</t>
  </si>
  <si>
    <t>RES-Wind offshore</t>
  </si>
  <si>
    <t>Wind offshore</t>
  </si>
  <si>
    <t>RES-Wind onshore</t>
  </si>
  <si>
    <t>Wind onshore</t>
  </si>
  <si>
    <t>Heat from renewables</t>
  </si>
  <si>
    <r>
      <t xml:space="preserve">Heat </t>
    </r>
    <r>
      <rPr>
        <sz val="10"/>
        <color rgb="FF0070C0"/>
        <rFont val="Calibri"/>
        <family val="2"/>
        <scheme val="minor"/>
      </rPr>
      <t>(others)</t>
    </r>
  </si>
  <si>
    <r>
      <rPr>
        <b/>
        <sz val="10"/>
        <color rgb="FF0070C0"/>
        <rFont val="Calibri"/>
        <family val="2"/>
        <scheme val="minor"/>
      </rPr>
      <t xml:space="preserve">Electricity </t>
    </r>
    <r>
      <rPr>
        <sz val="10"/>
        <color rgb="FF0070C0"/>
        <rFont val="Calibri"/>
        <family val="2"/>
        <scheme val="minor"/>
      </rPr>
      <t>(others)</t>
    </r>
  </si>
  <si>
    <t>Support by sector</t>
  </si>
  <si>
    <t>Energy sector</t>
  </si>
  <si>
    <t>Energy sector as a whole</t>
  </si>
  <si>
    <t>-ENER-Fossil fuel extraction</t>
  </si>
  <si>
    <t>Fossil fuel extraction</t>
  </si>
  <si>
    <t>-ENER-Energy crops</t>
  </si>
  <si>
    <t>Energy crops</t>
  </si>
  <si>
    <t>-ENER-Conversion</t>
  </si>
  <si>
    <t>Conversion</t>
  </si>
  <si>
    <t>-ENER-Conversion-Refining</t>
  </si>
  <si>
    <t>Conversion-Refining</t>
  </si>
  <si>
    <t>-ENER-Conversion-LNG</t>
  </si>
  <si>
    <t>Conversion-LNG</t>
  </si>
  <si>
    <t>-ENER-Conversion-CHP</t>
  </si>
  <si>
    <t>Conversion-CHP</t>
  </si>
  <si>
    <t>Conversion-Electricity production</t>
  </si>
  <si>
    <t>-ENER-Conversion-Heating &amp; Cooling</t>
  </si>
  <si>
    <t>Conversion-Heating &amp; Cooling</t>
  </si>
  <si>
    <t>-ENER-Conversion-Liquid biofuels</t>
  </si>
  <si>
    <t>Conversion-Liquid biofuels</t>
  </si>
  <si>
    <t>-ENER-Conversion-Biogas production</t>
  </si>
  <si>
    <t>Conversion-Biogas production</t>
  </si>
  <si>
    <t>-ENER-Conversion-Hydrogen production</t>
  </si>
  <si>
    <t>Conversion-Hydrogen production</t>
  </si>
  <si>
    <t>-ENER-Infrastructure</t>
  </si>
  <si>
    <t>-ENER-Infra-Transmission</t>
  </si>
  <si>
    <t>Infra-Transmission</t>
  </si>
  <si>
    <t>-ENER-Infra-Distribution</t>
  </si>
  <si>
    <t>Infra-Distribution</t>
  </si>
  <si>
    <t>-ENER-Infra-T&amp;D</t>
  </si>
  <si>
    <t>Infra-T&amp;D</t>
  </si>
  <si>
    <t>-ENER-Infra-Storage</t>
  </si>
  <si>
    <t>Infra-Storage</t>
  </si>
  <si>
    <t>-ENER-Assets decommissioning</t>
  </si>
  <si>
    <t>Assets decommissioning</t>
  </si>
  <si>
    <t>-ENER-Waste management</t>
  </si>
  <si>
    <t>Waste management</t>
  </si>
  <si>
    <t>-ENER-Retail</t>
  </si>
  <si>
    <t>Retail</t>
  </si>
  <si>
    <t>Agriculture</t>
  </si>
  <si>
    <t>Agriculture as a whole</t>
  </si>
  <si>
    <t>-AGRI-Crop, animal production, hunting</t>
  </si>
  <si>
    <t>Crop, animal production, hunting</t>
  </si>
  <si>
    <t>-AGRI-Forestry and logging</t>
  </si>
  <si>
    <t>Forestry and logging</t>
  </si>
  <si>
    <t>-AGRI-Fishing and aquaculture</t>
  </si>
  <si>
    <t>Fishing and aquaculture</t>
  </si>
  <si>
    <t>Construction</t>
  </si>
  <si>
    <t>Mining</t>
  </si>
  <si>
    <t>Industry</t>
  </si>
  <si>
    <t>Industry as a whole</t>
  </si>
  <si>
    <t>-INDU-Energy-intensive industry</t>
  </si>
  <si>
    <t>Energy-intensive industry</t>
  </si>
  <si>
    <t>-INDU-Non energy intensive-industry</t>
  </si>
  <si>
    <t>Non energy intensive-industry</t>
  </si>
  <si>
    <t>-INDU-Industry under ETS</t>
  </si>
  <si>
    <t>Industry under ETS</t>
  </si>
  <si>
    <t>-INDU-Industry not coverd by ETS</t>
  </si>
  <si>
    <t>Industry not coverd by ETS</t>
  </si>
  <si>
    <t>Transport</t>
  </si>
  <si>
    <t>Transport as a whole</t>
  </si>
  <si>
    <t>-TRANS-Air transport</t>
  </si>
  <si>
    <t>Air transport</t>
  </si>
  <si>
    <t>-TRANS-Rail transport</t>
  </si>
  <si>
    <t>Rail transport</t>
  </si>
  <si>
    <t>-TRANS-Road transport</t>
  </si>
  <si>
    <t>Road transport</t>
  </si>
  <si>
    <t>-TRANS-Water transport</t>
  </si>
  <si>
    <t>Water transport</t>
  </si>
  <si>
    <t>-TRANS-Public transport</t>
  </si>
  <si>
    <t>Public transport</t>
  </si>
  <si>
    <t>Services (tertiary sector)</t>
  </si>
  <si>
    <t>Services</t>
  </si>
  <si>
    <t>Business</t>
  </si>
  <si>
    <t>Households</t>
  </si>
  <si>
    <t>-HH-Low income</t>
  </si>
  <si>
    <t>Low income households</t>
  </si>
  <si>
    <t>Public</t>
  </si>
  <si>
    <t>Cross sectors</t>
  </si>
  <si>
    <t>-</t>
  </si>
  <si>
    <t>Others</t>
  </si>
  <si>
    <t>EU28 - Power generation</t>
  </si>
  <si>
    <t>Electricity Balance (ktoe)</t>
  </si>
  <si>
    <t>Final energy demand</t>
  </si>
  <si>
    <t>Residential</t>
  </si>
  <si>
    <t>Services and Agriculture</t>
  </si>
  <si>
    <t>Transport (incl. pipelines)</t>
  </si>
  <si>
    <t>Energy branch consumption</t>
  </si>
  <si>
    <t>Own consumption</t>
  </si>
  <si>
    <t>Pumping</t>
  </si>
  <si>
    <t>Refineries</t>
  </si>
  <si>
    <t>Hydrogen production</t>
  </si>
  <si>
    <t>Transformation input for district heating</t>
  </si>
  <si>
    <t>Transmission and Distribution Losses</t>
  </si>
  <si>
    <t>Electricity supply</t>
  </si>
  <si>
    <t>Electricity generation</t>
  </si>
  <si>
    <t>Nuclear power plants</t>
  </si>
  <si>
    <t>Thermal power plants</t>
  </si>
  <si>
    <t>Electricity only power plants</t>
  </si>
  <si>
    <t>Electricity only power plants with CCS</t>
  </si>
  <si>
    <t>CHP power plants</t>
  </si>
  <si>
    <t>CHP power plants with CCS</t>
  </si>
  <si>
    <t>Variable renewable energy plants</t>
  </si>
  <si>
    <t>Total net electricity prod. (excluding pumped hydro) (GWh)</t>
  </si>
  <si>
    <t>Conventional thermal</t>
  </si>
  <si>
    <t>Coal fired</t>
  </si>
  <si>
    <t>Lignite fired</t>
  </si>
  <si>
    <t>Gas fired</t>
  </si>
  <si>
    <t>Derived gas fired</t>
  </si>
  <si>
    <t>Refinery gas fired</t>
  </si>
  <si>
    <t>Diesel oil fired</t>
  </si>
  <si>
    <t>Fuel Oil fired</t>
  </si>
  <si>
    <t>Solid biomass &amp; waste fired</t>
  </si>
  <si>
    <t>Fuel cells</t>
  </si>
  <si>
    <t>On-shore</t>
  </si>
  <si>
    <t>Off-shore</t>
  </si>
  <si>
    <t>Solar photovoltaics</t>
  </si>
  <si>
    <t>Solar thermal</t>
  </si>
  <si>
    <t>Tide, wave and ocean</t>
  </si>
  <si>
    <t>Run-of-river</t>
  </si>
  <si>
    <t>Reservoirs (dams)</t>
  </si>
  <si>
    <t>Pump storage</t>
  </si>
  <si>
    <t>Transformation input (ktoe)</t>
  </si>
  <si>
    <t>Exchanges and transfers (ktoe)</t>
  </si>
  <si>
    <t>Net electric efficiencies</t>
  </si>
  <si>
    <t>Gross capacities installed (MW)</t>
  </si>
  <si>
    <t>of which power plants equipped with CCS</t>
  </si>
  <si>
    <t>Gross capacities of investments (MW)</t>
  </si>
  <si>
    <t>Total CO2 emissions (kt CO2)</t>
  </si>
  <si>
    <t>CO2 emissions intensity (t CO2/MWh net)</t>
  </si>
  <si>
    <t>Unit costs (in € 2010 per MWh net)</t>
  </si>
  <si>
    <t>Capacities in operation</t>
  </si>
  <si>
    <t>Annuities of capital cost</t>
  </si>
  <si>
    <t>Other fixed operating costs</t>
  </si>
  <si>
    <t>Variable costs</t>
  </si>
  <si>
    <t>Variable operating costs</t>
  </si>
  <si>
    <t>Fuel costs</t>
  </si>
  <si>
    <t>Direct policy related costs</t>
  </si>
  <si>
    <t>ETS</t>
  </si>
  <si>
    <t>Policies promoting energy efficiency</t>
  </si>
  <si>
    <t>Renewable energies support</t>
  </si>
  <si>
    <t>Capacities in reserve mode</t>
  </si>
  <si>
    <t>Investment capital cost (per KW)</t>
  </si>
  <si>
    <t>Total investment expenditure (M€2010)</t>
  </si>
  <si>
    <t>[ktoe]</t>
  </si>
  <si>
    <t>Gross inland consumption</t>
  </si>
  <si>
    <t>Energy Available for Final Consumption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</si>
  <si>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</si>
  <si>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</si>
  <si>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</si>
  <si>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>File: Central_2018_EU28_summary_yearly.xlsx</t>
  </si>
  <si>
    <t>EU27 Energy Subsidies</t>
  </si>
  <si>
    <t>UK Energy Subsidies</t>
  </si>
  <si>
    <t>hard coal</t>
  </si>
  <si>
    <t>natural gas nonpeaker</t>
  </si>
  <si>
    <t xml:space="preserve">nuclear </t>
  </si>
  <si>
    <t xml:space="preserve">hydro </t>
  </si>
  <si>
    <t xml:space="preserve">onshore wind </t>
  </si>
  <si>
    <t xml:space="preserve">solar PV </t>
  </si>
  <si>
    <t xml:space="preserve">solar thermal </t>
  </si>
  <si>
    <t xml:space="preserve">biomass </t>
  </si>
  <si>
    <t xml:space="preserve">geothermal </t>
  </si>
  <si>
    <t xml:space="preserve">petroleum </t>
  </si>
  <si>
    <t xml:space="preserve">natural gas peaker </t>
  </si>
  <si>
    <t xml:space="preserve">lignite </t>
  </si>
  <si>
    <t xml:space="preserve">offshore wind </t>
  </si>
  <si>
    <t xml:space="preserve">crude oil </t>
  </si>
  <si>
    <t xml:space="preserve">heavy or residual fuel oil </t>
  </si>
  <si>
    <t xml:space="preserve">municipal solid waste </t>
  </si>
  <si>
    <t>We assume a 50/50 split between biomass and MSW in JRC's power generation data.</t>
  </si>
  <si>
    <t>Conversions</t>
  </si>
  <si>
    <t>BTU per ktoe</t>
  </si>
  <si>
    <t>Electricity Generation</t>
  </si>
  <si>
    <t>File: Central_2018_EU28_bal_yearly.xlsx</t>
  </si>
  <si>
    <t>Sheet: PowerGen</t>
  </si>
  <si>
    <t>Energy Supply</t>
  </si>
  <si>
    <t>All Products</t>
  </si>
  <si>
    <t>0000</t>
  </si>
  <si>
    <t>Solid Fuels</t>
  </si>
  <si>
    <t>2000</t>
  </si>
  <si>
    <t>Hard coal and derivatives</t>
  </si>
  <si>
    <t>2100</t>
  </si>
  <si>
    <t>Hard Coal</t>
  </si>
  <si>
    <t>2111</t>
  </si>
  <si>
    <t>Anthracite</t>
  </si>
  <si>
    <t>2115</t>
  </si>
  <si>
    <t>Coking Coal</t>
  </si>
  <si>
    <t>2116</t>
  </si>
  <si>
    <t>Other Bituminous Coal</t>
  </si>
  <si>
    <t>2117</t>
  </si>
  <si>
    <t>Sub-bituminous Coal</t>
  </si>
  <si>
    <t>2118</t>
  </si>
  <si>
    <t>Patent Fuels</t>
  </si>
  <si>
    <t>2112</t>
  </si>
  <si>
    <t>Coke</t>
  </si>
  <si>
    <t>2120</t>
  </si>
  <si>
    <t>Coke Oven Coke</t>
  </si>
  <si>
    <t>2121</t>
  </si>
  <si>
    <t>Gas Coke</t>
  </si>
  <si>
    <t>2122</t>
  </si>
  <si>
    <t>Coal Tar</t>
  </si>
  <si>
    <t>2130</t>
  </si>
  <si>
    <t>Lignite and Derivatives</t>
  </si>
  <si>
    <t>2200</t>
  </si>
  <si>
    <t>Lignite/Brown Coal</t>
  </si>
  <si>
    <t>2210</t>
  </si>
  <si>
    <t>Peat</t>
  </si>
  <si>
    <t>2310</t>
  </si>
  <si>
    <t>BKB (brown coal briquettes)</t>
  </si>
  <si>
    <t>2230</t>
  </si>
  <si>
    <t>Peat Products</t>
  </si>
  <si>
    <t>2330</t>
  </si>
  <si>
    <t>Oil Shale and Oil Sands</t>
  </si>
  <si>
    <t>2410</t>
  </si>
  <si>
    <t>Total petroleum products (without biofuels)</t>
  </si>
  <si>
    <t>3000</t>
  </si>
  <si>
    <t>Crude oil, feedstocks and other hydrocarbons</t>
  </si>
  <si>
    <t>3100</t>
  </si>
  <si>
    <t>Crude oil and NGL</t>
  </si>
  <si>
    <t>3110</t>
  </si>
  <si>
    <t>Crude Oil without NGL</t>
  </si>
  <si>
    <t>3105</t>
  </si>
  <si>
    <t>Natural Gas Liquids (NGL)</t>
  </si>
  <si>
    <t>3106</t>
  </si>
  <si>
    <t>Feedstocks and other hydrocarbons</t>
  </si>
  <si>
    <t>3190</t>
  </si>
  <si>
    <t>Refinery Feedstocks</t>
  </si>
  <si>
    <t>3191</t>
  </si>
  <si>
    <t>Additives / Oxygenates</t>
  </si>
  <si>
    <t>3192</t>
  </si>
  <si>
    <t>Other Hydrocarbons (without biofuels)</t>
  </si>
  <si>
    <t>3193</t>
  </si>
  <si>
    <t>All Petroleum Products</t>
  </si>
  <si>
    <t>3200</t>
  </si>
  <si>
    <t>Refinery gas and ethane</t>
  </si>
  <si>
    <t>3210</t>
  </si>
  <si>
    <t>Refinery Gas (not. Liquid)</t>
  </si>
  <si>
    <t>3214</t>
  </si>
  <si>
    <t>Ethane</t>
  </si>
  <si>
    <t>3215</t>
  </si>
  <si>
    <t>Liquified petroleum gas (LPG)</t>
  </si>
  <si>
    <t>3220</t>
  </si>
  <si>
    <t>Motor spirit</t>
  </si>
  <si>
    <t>3230</t>
  </si>
  <si>
    <t>Gasoline (without biofuels)</t>
  </si>
  <si>
    <t>3234</t>
  </si>
  <si>
    <t>Aviation Gasoline</t>
  </si>
  <si>
    <t>3235</t>
  </si>
  <si>
    <t>Kerosenes - Jet Fuels</t>
  </si>
  <si>
    <t>3240</t>
  </si>
  <si>
    <t>Gasoline Type Jet Fuel</t>
  </si>
  <si>
    <t>3246</t>
  </si>
  <si>
    <t>Kerosene Type Jet Fuel</t>
  </si>
  <si>
    <t>3247</t>
  </si>
  <si>
    <t>Other Kerosene</t>
  </si>
  <si>
    <t>3244</t>
  </si>
  <si>
    <t>Naphtha</t>
  </si>
  <si>
    <t>3250</t>
  </si>
  <si>
    <t>Gas/Diesel oil (without biofuels)</t>
  </si>
  <si>
    <t>3260</t>
  </si>
  <si>
    <t>Residual Fuel Oil</t>
  </si>
  <si>
    <t>3270A</t>
  </si>
  <si>
    <t>Other Petroleum Products</t>
  </si>
  <si>
    <t>3280</t>
  </si>
  <si>
    <t>White Spirit and SBP</t>
  </si>
  <si>
    <t>3281</t>
  </si>
  <si>
    <t>Lubricants</t>
  </si>
  <si>
    <t>3282</t>
  </si>
  <si>
    <t>Bitumen</t>
  </si>
  <si>
    <t>3283</t>
  </si>
  <si>
    <t>Petroleum Coke</t>
  </si>
  <si>
    <t>3285</t>
  </si>
  <si>
    <t>Paraffin Waxes</t>
  </si>
  <si>
    <t>3286</t>
  </si>
  <si>
    <t>Other Oil Products</t>
  </si>
  <si>
    <t>3295</t>
  </si>
  <si>
    <t>Gases</t>
  </si>
  <si>
    <t>4000</t>
  </si>
  <si>
    <t>4100</t>
  </si>
  <si>
    <t>Derived Gases</t>
  </si>
  <si>
    <t>4200</t>
  </si>
  <si>
    <t>Coke Oven Gas</t>
  </si>
  <si>
    <t>4210</t>
  </si>
  <si>
    <t>Blast Furnace Gas</t>
  </si>
  <si>
    <t>4220</t>
  </si>
  <si>
    <t>Gas Works Gas</t>
  </si>
  <si>
    <t>4230</t>
  </si>
  <si>
    <t>Other recovered gases</t>
  </si>
  <si>
    <t>4240</t>
  </si>
  <si>
    <t>Nuclear heat</t>
  </si>
  <si>
    <t>5100</t>
  </si>
  <si>
    <t>Derived heat</t>
  </si>
  <si>
    <t>5200</t>
  </si>
  <si>
    <t>Renewable energies</t>
  </si>
  <si>
    <t>5500</t>
  </si>
  <si>
    <t>Hydro power</t>
  </si>
  <si>
    <t>5510</t>
  </si>
  <si>
    <t>Wind Power</t>
  </si>
  <si>
    <t>5520</t>
  </si>
  <si>
    <t>Solar energy</t>
  </si>
  <si>
    <t>5530</t>
  </si>
  <si>
    <t>5532</t>
  </si>
  <si>
    <t>Solar Photovoltaic</t>
  </si>
  <si>
    <t>5534</t>
  </si>
  <si>
    <t>Tide, Wave and Ocean</t>
  </si>
  <si>
    <t>5535</t>
  </si>
  <si>
    <t>Biomass and Renewable wastes</t>
  </si>
  <si>
    <t>5540</t>
  </si>
  <si>
    <t>Solid biofuels (Wood &amp; Wood waste)</t>
  </si>
  <si>
    <t>5541</t>
  </si>
  <si>
    <t>Charcoal</t>
  </si>
  <si>
    <t>5544</t>
  </si>
  <si>
    <t>5542</t>
  </si>
  <si>
    <t>Municipal waste (renewable)</t>
  </si>
  <si>
    <t>55431</t>
  </si>
  <si>
    <t>5545</t>
  </si>
  <si>
    <t>Biogasoline</t>
  </si>
  <si>
    <t>5546</t>
  </si>
  <si>
    <t>Biodiesels</t>
  </si>
  <si>
    <t>5547</t>
  </si>
  <si>
    <t>Bio jet kerosene</t>
  </si>
  <si>
    <t>5549</t>
  </si>
  <si>
    <t>Other liquid biofuels</t>
  </si>
  <si>
    <t>5548</t>
  </si>
  <si>
    <t>5550</t>
  </si>
  <si>
    <t>6000</t>
  </si>
  <si>
    <t>Wastes (non-renewable)</t>
  </si>
  <si>
    <t>Industrial wastes</t>
  </si>
  <si>
    <t>7100</t>
  </si>
  <si>
    <t>Municipal waste (non-renewable)</t>
  </si>
  <si>
    <t>55432</t>
  </si>
  <si>
    <t>H2F</t>
  </si>
  <si>
    <t>Synthetic Liquid Fuels</t>
  </si>
  <si>
    <t>SLF</t>
  </si>
  <si>
    <t>Methanol (fuel cells)</t>
  </si>
  <si>
    <t>MET</t>
  </si>
  <si>
    <t xml:space="preserve">hard coal </t>
  </si>
  <si>
    <t xml:space="preserve">natural gas </t>
  </si>
  <si>
    <t xml:space="preserve">petroleum gasoline </t>
  </si>
  <si>
    <t xml:space="preserve">petroleum diesel </t>
  </si>
  <si>
    <t xml:space="preserve">jet fuel </t>
  </si>
  <si>
    <t>Sheets: GIC, AVFCO</t>
  </si>
  <si>
    <t>solar (not a fuel)</t>
  </si>
  <si>
    <t>wind (not a fuel)</t>
  </si>
  <si>
    <t>hydro (not a fuel)</t>
  </si>
  <si>
    <t>electricity (not a fuel)</t>
  </si>
  <si>
    <t>heat (not a fuel)</t>
  </si>
  <si>
    <t>geothermal (not a fuel)</t>
  </si>
  <si>
    <t>nuclear (heat from uranium)</t>
  </si>
  <si>
    <t>Offshore Wind</t>
  </si>
  <si>
    <t>2018 Subsidies (billion 2018 Euro)</t>
  </si>
  <si>
    <t>Onshore Wind</t>
  </si>
  <si>
    <t>Other/Various</t>
  </si>
  <si>
    <t>onshore wind</t>
  </si>
  <si>
    <t>offshore wind</t>
  </si>
  <si>
    <t>UK</t>
  </si>
  <si>
    <t>billion 2018 EUR</t>
  </si>
  <si>
    <t>We assume 2017 subsidies are equal to 2018 subsidies and that subsidies remain constant after 2018.</t>
  </si>
  <si>
    <t>EPS Energy Source</t>
  </si>
  <si>
    <t>Electricity Share</t>
  </si>
  <si>
    <t>% Share</t>
  </si>
  <si>
    <t>Electricity Subsidies</t>
  </si>
  <si>
    <t>Non-Electricity Subsidies</t>
  </si>
  <si>
    <t>Fossil Fuel Subsidy Breakdown</t>
  </si>
  <si>
    <t>Fuel Subsidies</t>
  </si>
  <si>
    <t>Total FF Subsidies</t>
  </si>
  <si>
    <t>Coal-Gas Fuel Subsidy Ratio</t>
  </si>
  <si>
    <t>see EC Study_EU27 sheet</t>
  </si>
  <si>
    <t>2018 RE Subsidies (billion 2018 EUR)</t>
  </si>
  <si>
    <t>EU27 to EU28 scaling factor</t>
  </si>
  <si>
    <t>2018 FF Subsidies (billion 2018 EUR)</t>
  </si>
  <si>
    <t>Country subsidy factsheets, Final Report - Energy Subsidies (Figures 2-4, 2-5, 2-17)</t>
  </si>
  <si>
    <t>Final Report - Energy Subsidies (Figures 2-8 and 2-12)</t>
  </si>
  <si>
    <t>Study on Energy Prices, Costs and Subsidies and their Impact on Industry and Households</t>
  </si>
  <si>
    <t>https://data.europa.eu/euodp/en/data/dataset/6844318a-4be9-4785-9084-4674b4930ca0</t>
  </si>
  <si>
    <t>Annexes to the Final report (p. 401 for EU28 nuclear subsidies)</t>
  </si>
  <si>
    <t>Nuclear Subsidies</t>
  </si>
  <si>
    <t>see EC Study_EU27 Figures sheet</t>
  </si>
  <si>
    <t>from table above</t>
  </si>
  <si>
    <t>EU28 (billion 2017 EUR)</t>
  </si>
  <si>
    <t>EU27 (billion 2018 EUR)</t>
  </si>
  <si>
    <t>EU28 (billion 2018 EUR)</t>
  </si>
  <si>
    <t>2017 to 2018 EUR conversion factor</t>
  </si>
  <si>
    <t>https://ec.europa.eu/eurostat/databrowser/view/prc_hicp_aind/default/table?lang=en</t>
  </si>
  <si>
    <t>Avg EU27 to EU28 scaling factor</t>
  </si>
  <si>
    <t>EU27 Subsidies</t>
  </si>
  <si>
    <t>Estimated EU28 (EU27 + UK) Subsidies</t>
  </si>
  <si>
    <t>Converted to 2012 US$</t>
  </si>
  <si>
    <t>We adjust 2018 dollars to 2012 dollars using the following conversion factor:</t>
  </si>
  <si>
    <t>2018 USD per Euro</t>
  </si>
  <si>
    <t>Currency Conversions</t>
  </si>
  <si>
    <t>Source: https://www.exchangerates.org.uk/EUR-USD-spot-exchange-rates-history-2018.html</t>
  </si>
  <si>
    <t>Electricity Subsidies (2012$/MWh)</t>
  </si>
  <si>
    <t>solar PV ($/MWh)</t>
  </si>
  <si>
    <t>EU 28</t>
  </si>
  <si>
    <t>EU28</t>
  </si>
  <si>
    <t>UK - Power generation</t>
  </si>
  <si>
    <t>EU27 - Power generation</t>
  </si>
  <si>
    <t>Gross inland consumption (EU27)</t>
  </si>
  <si>
    <t>Energy Available for Final Consumption (EU 27)</t>
  </si>
  <si>
    <t>EU27 Energy Supply (BTU)</t>
  </si>
  <si>
    <t>EU27 Power Generation (MWh)</t>
  </si>
  <si>
    <t xml:space="preserve">https://op.europa.eu/en/publication-detail/-/publication/34a55767-55a1-11ed-92ed-01aa75ed71a1/language-en?WT.mc_id=Searchresult&amp;WT.ria_c=37085&amp;WT.ria_f=3608&amp;WT.ria_ev=search&amp;WT.URL=https%3A%2F%2Fenergy.ec.europa.eu%2F </t>
  </si>
  <si>
    <t>Study on energy subsidies and other government interventions in the European Union (2022 Edition)</t>
  </si>
  <si>
    <t>2020 Subsidies (billion 2021 Euro)</t>
  </si>
  <si>
    <t>adjusting 2018 EURO to 2020 EUR</t>
  </si>
  <si>
    <t>PRC_HICP_AIND (eurostat)</t>
  </si>
  <si>
    <t>2022 Edition Figure Updates (No changes to fossil fuel spending)</t>
  </si>
  <si>
    <t>EU28 Added Generation 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</si>
</sst>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#,##0.0"/>
    <numFmt numFmtId="166" formatCode="0.0"/>
    <numFmt numFmtId="167" formatCode="\+0%;\-0%"/>
    <numFmt numFmtId="168" formatCode="#,##0;\-#,##0;&quot;-&quot;"/>
    <numFmt numFmtId="169" formatCode="_-* #,##0.00_-;\-* #,##0.00_-;_-* &quot;-&quot;??_-;_-@_-"/>
    <numFmt numFmtId="170" formatCode="#,##0.000"/>
    <numFmt numFmtId="171" formatCode="#,##0.0;\-#,##0.0;&quot;-&quot;"/>
    <numFmt numFmtId="172" formatCode="#,##0;\-#,##0;&quot;&quot;"/>
    <numFmt numFmtId="173" formatCode="###0.00_)"/>
    <numFmt numFmtId="174" formatCode="#,##0_)"/>
    <numFmt numFmtId="175" formatCode="#,##0.00;\-#,##0.00;&quot;-&quot;"/>
  </numFmts>
  <fonts count="8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i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Calibri"/>
      <family val="2"/>
      <scheme val="minor"/>
    </font>
    <font>
      <sz val="8"/>
      <color indexed="16"/>
      <name val="Calibri"/>
      <family val="2"/>
      <scheme val="minor"/>
    </font>
    <font>
      <sz val="8"/>
      <color indexed="21"/>
      <name val="Calibri"/>
      <family val="2"/>
      <scheme val="minor"/>
    </font>
    <font>
      <sz val="8"/>
      <color indexed="12"/>
      <name val="Calibri"/>
      <family val="2"/>
      <scheme val="minor"/>
    </font>
    <font>
      <sz val="8"/>
      <color indexed="6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rgb="FF112250"/>
      <name val="Lucida Sans Unicode"/>
      <family val="2"/>
    </font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11"/>
      <color theme="1" tint="0.49998474074526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9" fillId="0" borderId="0" applyFont="0" applyFill="0" applyBorder="0" applyAlignment="0" applyProtection="0"/>
    <xf numFmtId="0" fontId="25" fillId="0" borderId="0"/>
    <xf numFmtId="169" fontId="9" fillId="0" borderId="0" applyFont="0" applyFill="0" applyBorder="0" applyAlignment="0" applyProtection="0"/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14" borderId="0" applyNumberFormat="0" applyBorder="0" applyAlignment="0" applyProtection="0"/>
    <xf numFmtId="0" fontId="34" fillId="17" borderId="0" applyNumberFormat="0" applyBorder="0" applyAlignment="0" applyProtection="0"/>
    <xf numFmtId="0" fontId="34" fillId="20" borderId="0" applyNumberFormat="0" applyBorder="0" applyAlignment="0" applyProtection="0"/>
    <xf numFmtId="0" fontId="35" fillId="21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8" borderId="0" applyNumberFormat="0" applyBorder="0" applyAlignment="0" applyProtection="0"/>
    <xf numFmtId="0" fontId="36" fillId="12" borderId="0" applyNumberFormat="0" applyBorder="0" applyAlignment="0" applyProtection="0"/>
    <xf numFmtId="0" fontId="7" fillId="0" borderId="7" applyNumberFormat="0" applyFont="0" applyProtection="0">
      <alignment wrapText="1"/>
    </xf>
    <xf numFmtId="0" fontId="37" fillId="29" borderId="29" applyNumberFormat="0" applyAlignment="0" applyProtection="0"/>
    <xf numFmtId="0" fontId="38" fillId="30" borderId="30" applyNumberFormat="0" applyAlignment="0" applyProtection="0"/>
    <xf numFmtId="0" fontId="39" fillId="0" borderId="0">
      <alignment horizontal="center" vertical="center" wrapText="1"/>
    </xf>
    <xf numFmtId="43" fontId="4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1" fillId="0" borderId="0">
      <alignment horizontal="left" vertical="center" wrapText="1"/>
    </xf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40" fillId="0" borderId="0" applyFont="0" applyFill="0" applyBorder="0" applyAlignment="0" applyProtection="0"/>
    <xf numFmtId="173" fontId="42" fillId="0" borderId="31" applyNumberFormat="0" applyFill="0">
      <alignment horizontal="right"/>
    </xf>
    <xf numFmtId="173" fontId="43" fillId="0" borderId="31" applyNumberFormat="0" applyFill="0">
      <alignment horizontal="right"/>
    </xf>
    <xf numFmtId="174" fontId="44" fillId="0" borderId="31">
      <alignment horizontal="right" vertical="center"/>
    </xf>
    <xf numFmtId="49" fontId="45" fillId="0" borderId="31">
      <alignment horizontal="left" vertical="center"/>
    </xf>
    <xf numFmtId="173" fontId="42" fillId="0" borderId="31" applyNumberFormat="0" applyFill="0">
      <alignment horizontal="right"/>
    </xf>
    <xf numFmtId="0" fontId="4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8" applyNumberFormat="0" applyProtection="0">
      <alignment wrapText="1"/>
    </xf>
    <xf numFmtId="0" fontId="47" fillId="13" borderId="0" applyNumberFormat="0" applyBorder="0" applyAlignment="0" applyProtection="0"/>
    <xf numFmtId="0" fontId="8" fillId="0" borderId="5" applyNumberFormat="0" applyProtection="0">
      <alignment wrapText="1"/>
    </xf>
    <xf numFmtId="0" fontId="48" fillId="0" borderId="32" applyNumberFormat="0" applyFill="0" applyAlignment="0" applyProtection="0"/>
    <xf numFmtId="0" fontId="49" fillId="0" borderId="33" applyNumberFormat="0" applyFill="0" applyAlignment="0" applyProtection="0"/>
    <xf numFmtId="0" fontId="50" fillId="0" borderId="34" applyNumberFormat="0" applyFill="0" applyAlignment="0" applyProtection="0"/>
    <xf numFmtId="0" fontId="50" fillId="0" borderId="0" applyNumberFormat="0" applyFill="0" applyBorder="0" applyAlignment="0" applyProtection="0"/>
    <xf numFmtId="0" fontId="51" fillId="0" borderId="31">
      <alignment horizontal="left"/>
    </xf>
    <xf numFmtId="0" fontId="52" fillId="0" borderId="31">
      <alignment horizontal="left"/>
    </xf>
    <xf numFmtId="0" fontId="53" fillId="0" borderId="20">
      <alignment horizontal="right" vertical="center"/>
    </xf>
    <xf numFmtId="0" fontId="54" fillId="0" borderId="31">
      <alignment horizontal="left" vertical="center"/>
    </xf>
    <xf numFmtId="0" fontId="42" fillId="0" borderId="31">
      <alignment horizontal="left" vertical="center"/>
    </xf>
    <xf numFmtId="0" fontId="51" fillId="0" borderId="31">
      <alignment horizontal="left"/>
    </xf>
    <xf numFmtId="0" fontId="51" fillId="31" borderId="0">
      <alignment horizontal="centerContinuous" wrapText="1"/>
    </xf>
    <xf numFmtId="49" fontId="51" fillId="31" borderId="35">
      <alignment horizontal="left" vertical="center"/>
    </xf>
    <xf numFmtId="0" fontId="51" fillId="31" borderId="0">
      <alignment horizontal="centerContinuous" vertical="center" wrapText="1"/>
    </xf>
    <xf numFmtId="0" fontId="55" fillId="0" borderId="0" applyNumberFormat="0" applyFill="0" applyBorder="0" applyAlignment="0" applyProtection="0">
      <alignment vertical="top"/>
      <protection locked="0"/>
    </xf>
    <xf numFmtId="0" fontId="56" fillId="16" borderId="29" applyNumberFormat="0" applyAlignment="0" applyProtection="0"/>
    <xf numFmtId="0" fontId="57" fillId="0" borderId="36" applyNumberFormat="0" applyFill="0" applyAlignment="0" applyProtection="0"/>
    <xf numFmtId="0" fontId="58" fillId="32" borderId="0" applyNumberFormat="0" applyBorder="0" applyAlignment="0" applyProtection="0"/>
    <xf numFmtId="0" fontId="9" fillId="0" borderId="0"/>
    <xf numFmtId="0" fontId="9" fillId="0" borderId="0"/>
    <xf numFmtId="0" fontId="40" fillId="0" borderId="0"/>
    <xf numFmtId="0" fontId="59" fillId="0" borderId="0"/>
    <xf numFmtId="0" fontId="40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5" borderId="9" applyNumberFormat="0" applyFont="0" applyAlignment="0" applyProtection="0"/>
    <xf numFmtId="0" fontId="40" fillId="33" borderId="37" applyNumberFormat="0" applyFont="0" applyAlignment="0" applyProtection="0"/>
    <xf numFmtId="0" fontId="60" fillId="29" borderId="38" applyNumberFormat="0" applyAlignment="0" applyProtection="0"/>
    <xf numFmtId="0" fontId="8" fillId="0" borderId="6" applyNumberFormat="0" applyProtection="0">
      <alignment wrapText="1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9" fillId="0" borderId="0" applyFont="0" applyFill="0" applyBorder="0" applyAlignment="0" applyProtection="0"/>
    <xf numFmtId="3" fontId="44" fillId="0" borderId="0">
      <alignment horizontal="left" vertical="center"/>
    </xf>
    <xf numFmtId="0" fontId="39" fillId="0" borderId="0">
      <alignment horizontal="left" vertical="center"/>
    </xf>
    <xf numFmtId="0" fontId="61" fillId="0" borderId="0">
      <alignment horizontal="right"/>
    </xf>
    <xf numFmtId="49" fontId="61" fillId="0" borderId="0">
      <alignment horizontal="center"/>
    </xf>
    <xf numFmtId="0" fontId="45" fillId="0" borderId="0">
      <alignment horizontal="right"/>
    </xf>
    <xf numFmtId="0" fontId="62" fillId="0" borderId="0">
      <alignment horizontal="right"/>
    </xf>
    <xf numFmtId="0" fontId="61" fillId="0" borderId="0">
      <alignment horizontal="left"/>
    </xf>
    <xf numFmtId="0" fontId="63" fillId="0" borderId="0">
      <alignment horizontal="left"/>
    </xf>
    <xf numFmtId="49" fontId="44" fillId="0" borderId="0">
      <alignment horizontal="left" vertical="center"/>
    </xf>
    <xf numFmtId="49" fontId="45" fillId="0" borderId="31">
      <alignment horizontal="left"/>
    </xf>
    <xf numFmtId="173" fontId="44" fillId="0" borderId="0" applyNumberFormat="0">
      <alignment horizontal="right"/>
    </xf>
    <xf numFmtId="0" fontId="53" fillId="34" borderId="0">
      <alignment horizontal="centerContinuous" vertical="center" wrapText="1"/>
    </xf>
    <xf numFmtId="0" fontId="53" fillId="0" borderId="39">
      <alignment horizontal="left" vertical="center"/>
    </xf>
    <xf numFmtId="0" fontId="6" fillId="0" borderId="0" applyNumberFormat="0" applyProtection="0">
      <alignment horizontal="left"/>
    </xf>
    <xf numFmtId="0" fontId="64" fillId="0" borderId="0" applyNumberFormat="0" applyFill="0" applyBorder="0" applyAlignment="0" applyProtection="0"/>
    <xf numFmtId="0" fontId="51" fillId="0" borderId="0">
      <alignment horizontal="left"/>
    </xf>
    <xf numFmtId="0" fontId="41" fillId="0" borderId="0">
      <alignment horizontal="left"/>
    </xf>
    <xf numFmtId="0" fontId="42" fillId="0" borderId="0">
      <alignment horizontal="left"/>
    </xf>
    <xf numFmtId="0" fontId="65" fillId="0" borderId="0">
      <alignment horizontal="left" vertical="top"/>
    </xf>
    <xf numFmtId="0" fontId="41" fillId="0" borderId="0">
      <alignment horizontal="left"/>
    </xf>
    <xf numFmtId="0" fontId="42" fillId="0" borderId="0">
      <alignment horizontal="left"/>
    </xf>
    <xf numFmtId="0" fontId="66" fillId="0" borderId="40" applyNumberFormat="0" applyFill="0" applyAlignment="0" applyProtection="0"/>
    <xf numFmtId="0" fontId="67" fillId="0" borderId="0" applyNumberFormat="0" applyFill="0" applyBorder="0" applyAlignment="0" applyProtection="0"/>
    <xf numFmtId="49" fontId="44" fillId="0" borderId="31">
      <alignment horizontal="left"/>
    </xf>
    <xf numFmtId="0" fontId="53" fillId="0" borderId="20">
      <alignment horizontal="left"/>
    </xf>
    <xf numFmtId="0" fontId="51" fillId="0" borderId="0">
      <alignment horizontal="left" vertical="center"/>
    </xf>
    <xf numFmtId="49" fontId="61" fillId="0" borderId="31">
      <alignment horizontal="left"/>
    </xf>
    <xf numFmtId="0" fontId="25" fillId="0" borderId="0"/>
    <xf numFmtId="0" fontId="77" fillId="0" borderId="0"/>
  </cellStyleXfs>
  <cellXfs count="312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3" borderId="0" xfId="0" applyFont="1" applyFill="1"/>
    <xf numFmtId="0" fontId="2" fillId="0" borderId="0" xfId="1" applyAlignment="1"/>
    <xf numFmtId="0" fontId="11" fillId="6" borderId="0" xfId="0" applyFont="1" applyFill="1"/>
    <xf numFmtId="0" fontId="12" fillId="6" borderId="0" xfId="0" applyFont="1" applyFill="1" applyAlignment="1">
      <alignment vertical="center"/>
    </xf>
    <xf numFmtId="0" fontId="13" fillId="6" borderId="0" xfId="1" applyFont="1" applyFill="1"/>
    <xf numFmtId="4" fontId="11" fillId="6" borderId="0" xfId="0" applyNumberFormat="1" applyFont="1" applyFill="1"/>
    <xf numFmtId="0" fontId="11" fillId="0" borderId="0" xfId="0" applyFont="1"/>
    <xf numFmtId="0" fontId="15" fillId="6" borderId="0" xfId="0" applyFont="1" applyFill="1" applyAlignment="1">
      <alignment vertical="center"/>
    </xf>
    <xf numFmtId="0" fontId="12" fillId="6" borderId="0" xfId="0" applyFont="1" applyFill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4" fontId="15" fillId="6" borderId="0" xfId="0" applyNumberFormat="1" applyFont="1" applyFill="1" applyAlignment="1">
      <alignment horizontal="center" vertical="center"/>
    </xf>
    <xf numFmtId="0" fontId="15" fillId="6" borderId="11" xfId="0" applyFont="1" applyFill="1" applyBorder="1" applyAlignment="1">
      <alignment vertical="center"/>
    </xf>
    <xf numFmtId="0" fontId="15" fillId="6" borderId="11" xfId="0" applyFont="1" applyFill="1" applyBorder="1" applyAlignment="1">
      <alignment horizontal="center" vertical="center"/>
    </xf>
    <xf numFmtId="9" fontId="17" fillId="6" borderId="10" xfId="0" applyNumberFormat="1" applyFont="1" applyFill="1" applyBorder="1" applyAlignment="1">
      <alignment horizontal="center" vertical="center"/>
    </xf>
    <xf numFmtId="9" fontId="17" fillId="6" borderId="0" xfId="0" applyNumberFormat="1" applyFont="1" applyFill="1"/>
    <xf numFmtId="0" fontId="11" fillId="6" borderId="11" xfId="0" applyFont="1" applyFill="1" applyBorder="1" applyAlignment="1">
      <alignment vertical="center"/>
    </xf>
    <xf numFmtId="0" fontId="11" fillId="6" borderId="11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left" vertical="center"/>
    </xf>
    <xf numFmtId="0" fontId="15" fillId="6" borderId="14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19" fillId="6" borderId="15" xfId="0" applyFont="1" applyFill="1" applyBorder="1" applyAlignment="1">
      <alignment horizontal="center" vertical="center"/>
    </xf>
    <xf numFmtId="4" fontId="19" fillId="6" borderId="10" xfId="0" applyNumberFormat="1" applyFont="1" applyFill="1" applyBorder="1" applyAlignment="1">
      <alignment horizontal="center" vertical="center" wrapText="1"/>
    </xf>
    <xf numFmtId="0" fontId="19" fillId="6" borderId="10" xfId="0" applyFont="1" applyFill="1" applyBorder="1" applyAlignment="1">
      <alignment horizontal="center" vertical="center" wrapText="1"/>
    </xf>
    <xf numFmtId="2" fontId="11" fillId="6" borderId="10" xfId="0" applyNumberFormat="1" applyFont="1" applyFill="1" applyBorder="1"/>
    <xf numFmtId="4" fontId="11" fillId="6" borderId="10" xfId="0" applyNumberFormat="1" applyFont="1" applyFill="1" applyBorder="1"/>
    <xf numFmtId="167" fontId="11" fillId="6" borderId="10" xfId="0" applyNumberFormat="1" applyFont="1" applyFill="1" applyBorder="1"/>
    <xf numFmtId="9" fontId="16" fillId="6" borderId="10" xfId="0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vertical="center"/>
    </xf>
    <xf numFmtId="2" fontId="15" fillId="6" borderId="10" xfId="0" applyNumberFormat="1" applyFont="1" applyFill="1" applyBorder="1"/>
    <xf numFmtId="4" fontId="15" fillId="6" borderId="10" xfId="0" applyNumberFormat="1" applyFont="1" applyFill="1" applyBorder="1"/>
    <xf numFmtId="167" fontId="15" fillId="6" borderId="10" xfId="0" applyNumberFormat="1" applyFont="1" applyFill="1" applyBorder="1"/>
    <xf numFmtId="2" fontId="11" fillId="6" borderId="0" xfId="0" applyNumberFormat="1" applyFont="1" applyFill="1"/>
    <xf numFmtId="9" fontId="11" fillId="6" borderId="0" xfId="8" applyFont="1" applyFill="1" applyBorder="1"/>
    <xf numFmtId="2" fontId="17" fillId="6" borderId="10" xfId="0" applyNumberFormat="1" applyFont="1" applyFill="1" applyBorder="1"/>
    <xf numFmtId="0" fontId="17" fillId="6" borderId="0" xfId="0" applyFont="1" applyFill="1"/>
    <xf numFmtId="0" fontId="17" fillId="6" borderId="11" xfId="0" quotePrefix="1" applyFont="1" applyFill="1" applyBorder="1" applyAlignment="1">
      <alignment horizontal="left" vertical="center" indent="1"/>
    </xf>
    <xf numFmtId="0" fontId="17" fillId="6" borderId="11" xfId="0" applyFont="1" applyFill="1" applyBorder="1" applyAlignment="1">
      <alignment horizontal="right" vertical="center" indent="1"/>
    </xf>
    <xf numFmtId="4" fontId="17" fillId="6" borderId="10" xfId="0" applyNumberFormat="1" applyFont="1" applyFill="1" applyBorder="1"/>
    <xf numFmtId="167" fontId="17" fillId="6" borderId="10" xfId="0" applyNumberFormat="1" applyFont="1" applyFill="1" applyBorder="1"/>
    <xf numFmtId="0" fontId="20" fillId="6" borderId="0" xfId="0" applyFont="1" applyFill="1" applyAlignment="1">
      <alignment horizontal="left" vertical="center" indent="1"/>
    </xf>
    <xf numFmtId="164" fontId="11" fillId="6" borderId="0" xfId="0" applyNumberFormat="1" applyFont="1" applyFill="1"/>
    <xf numFmtId="9" fontId="16" fillId="6" borderId="0" xfId="0" applyNumberFormat="1" applyFont="1" applyFill="1" applyAlignment="1">
      <alignment horizontal="center" vertical="center"/>
    </xf>
    <xf numFmtId="2" fontId="15" fillId="6" borderId="0" xfId="0" applyNumberFormat="1" applyFont="1" applyFill="1"/>
    <xf numFmtId="4" fontId="15" fillId="6" borderId="0" xfId="0" applyNumberFormat="1" applyFont="1" applyFill="1"/>
    <xf numFmtId="167" fontId="15" fillId="6" borderId="0" xfId="0" applyNumberFormat="1" applyFont="1" applyFill="1"/>
    <xf numFmtId="0" fontId="21" fillId="6" borderId="0" xfId="0" applyFont="1" applyFill="1"/>
    <xf numFmtId="0" fontId="21" fillId="6" borderId="0" xfId="0" applyFont="1" applyFill="1" applyAlignment="1">
      <alignment vertical="center"/>
    </xf>
    <xf numFmtId="0" fontId="21" fillId="6" borderId="11" xfId="0" applyFont="1" applyFill="1" applyBorder="1" applyAlignment="1">
      <alignment vertical="center"/>
    </xf>
    <xf numFmtId="0" fontId="21" fillId="0" borderId="11" xfId="0" applyFont="1" applyBorder="1" applyAlignment="1">
      <alignment horizontal="center" vertical="center"/>
    </xf>
    <xf numFmtId="9" fontId="22" fillId="6" borderId="10" xfId="0" applyNumberFormat="1" applyFont="1" applyFill="1" applyBorder="1" applyAlignment="1">
      <alignment horizontal="center" vertical="center"/>
    </xf>
    <xf numFmtId="9" fontId="22" fillId="6" borderId="0" xfId="0" applyNumberFormat="1" applyFont="1" applyFill="1"/>
    <xf numFmtId="2" fontId="22" fillId="6" borderId="10" xfId="0" applyNumberFormat="1" applyFont="1" applyFill="1" applyBorder="1"/>
    <xf numFmtId="2" fontId="22" fillId="2" borderId="10" xfId="0" applyNumberFormat="1" applyFont="1" applyFill="1" applyBorder="1"/>
    <xf numFmtId="4" fontId="21" fillId="6" borderId="10" xfId="0" applyNumberFormat="1" applyFont="1" applyFill="1" applyBorder="1"/>
    <xf numFmtId="167" fontId="21" fillId="6" borderId="10" xfId="0" applyNumberFormat="1" applyFont="1" applyFill="1" applyBorder="1"/>
    <xf numFmtId="0" fontId="23" fillId="6" borderId="0" xfId="0" applyFont="1" applyFill="1"/>
    <xf numFmtId="0" fontId="22" fillId="6" borderId="0" xfId="0" applyFont="1" applyFill="1" applyAlignment="1">
      <alignment horizontal="left" vertical="center" indent="1"/>
    </xf>
    <xf numFmtId="0" fontId="23" fillId="6" borderId="11" xfId="0" quotePrefix="1" applyFont="1" applyFill="1" applyBorder="1" applyAlignment="1">
      <alignment horizontal="left" vertical="center" indent="1"/>
    </xf>
    <xf numFmtId="0" fontId="23" fillId="0" borderId="11" xfId="0" applyFont="1" applyBorder="1" applyAlignment="1">
      <alignment horizontal="center" vertical="center"/>
    </xf>
    <xf numFmtId="9" fontId="23" fillId="6" borderId="10" xfId="0" applyNumberFormat="1" applyFont="1" applyFill="1" applyBorder="1" applyAlignment="1">
      <alignment horizontal="center" vertical="center"/>
    </xf>
    <xf numFmtId="9" fontId="23" fillId="6" borderId="0" xfId="0" applyNumberFormat="1" applyFont="1" applyFill="1"/>
    <xf numFmtId="2" fontId="23" fillId="6" borderId="10" xfId="0" applyNumberFormat="1" applyFont="1" applyFill="1" applyBorder="1"/>
    <xf numFmtId="4" fontId="23" fillId="6" borderId="10" xfId="0" applyNumberFormat="1" applyFont="1" applyFill="1" applyBorder="1"/>
    <xf numFmtId="167" fontId="23" fillId="6" borderId="10" xfId="0" applyNumberFormat="1" applyFont="1" applyFill="1" applyBorder="1"/>
    <xf numFmtId="2" fontId="21" fillId="6" borderId="10" xfId="0" applyNumberFormat="1" applyFont="1" applyFill="1" applyBorder="1"/>
    <xf numFmtId="0" fontId="24" fillId="6" borderId="0" xfId="0" applyFont="1" applyFill="1"/>
    <xf numFmtId="0" fontId="24" fillId="6" borderId="11" xfId="0" applyFont="1" applyFill="1" applyBorder="1" applyAlignment="1">
      <alignment vertical="center"/>
    </xf>
    <xf numFmtId="2" fontId="24" fillId="6" borderId="10" xfId="0" applyNumberFormat="1" applyFont="1" applyFill="1" applyBorder="1"/>
    <xf numFmtId="4" fontId="24" fillId="6" borderId="10" xfId="0" applyNumberFormat="1" applyFont="1" applyFill="1" applyBorder="1"/>
    <xf numFmtId="167" fontId="24" fillId="6" borderId="10" xfId="0" applyNumberFormat="1" applyFont="1" applyFill="1" applyBorder="1"/>
    <xf numFmtId="0" fontId="22" fillId="0" borderId="11" xfId="0" applyFont="1" applyBorder="1" applyAlignment="1">
      <alignment horizontal="center" vertical="center"/>
    </xf>
    <xf numFmtId="0" fontId="22" fillId="6" borderId="0" xfId="0" applyFont="1" applyFill="1" applyAlignment="1">
      <alignment horizontal="left" vertical="center" indent="2"/>
    </xf>
    <xf numFmtId="0" fontId="23" fillId="6" borderId="11" xfId="0" quotePrefix="1" applyFont="1" applyFill="1" applyBorder="1" applyAlignment="1">
      <alignment horizontal="left" vertical="center" indent="2"/>
    </xf>
    <xf numFmtId="9" fontId="23" fillId="6" borderId="10" xfId="0" applyNumberFormat="1" applyFont="1" applyFill="1" applyBorder="1" applyAlignment="1">
      <alignment horizontal="left" vertical="center" indent="1"/>
    </xf>
    <xf numFmtId="9" fontId="23" fillId="6" borderId="0" xfId="0" applyNumberFormat="1" applyFont="1" applyFill="1" applyAlignment="1">
      <alignment horizontal="left" indent="1"/>
    </xf>
    <xf numFmtId="4" fontId="23" fillId="6" borderId="10" xfId="0" applyNumberFormat="1" applyFont="1" applyFill="1" applyBorder="1" applyAlignment="1">
      <alignment horizontal="left" indent="1"/>
    </xf>
    <xf numFmtId="167" fontId="23" fillId="6" borderId="10" xfId="0" applyNumberFormat="1" applyFont="1" applyFill="1" applyBorder="1" applyAlignment="1">
      <alignment horizontal="left" indent="1"/>
    </xf>
    <xf numFmtId="0" fontId="23" fillId="6" borderId="0" xfId="0" applyFont="1" applyFill="1" applyAlignment="1">
      <alignment horizontal="left" indent="1"/>
    </xf>
    <xf numFmtId="0" fontId="24" fillId="0" borderId="11" xfId="0" applyFont="1" applyBorder="1" applyAlignment="1">
      <alignment horizontal="center" vertical="center"/>
    </xf>
    <xf numFmtId="2" fontId="24" fillId="8" borderId="10" xfId="0" applyNumberFormat="1" applyFont="1" applyFill="1" applyBorder="1"/>
    <xf numFmtId="2" fontId="23" fillId="8" borderId="10" xfId="0" applyNumberFormat="1" applyFont="1" applyFill="1" applyBorder="1"/>
    <xf numFmtId="2" fontId="23" fillId="2" borderId="10" xfId="0" applyNumberFormat="1" applyFont="1" applyFill="1" applyBorder="1"/>
    <xf numFmtId="0" fontId="23" fillId="6" borderId="11" xfId="0" quotePrefix="1" applyFont="1" applyFill="1" applyBorder="1" applyAlignment="1">
      <alignment horizontal="left" vertical="center" indent="3"/>
    </xf>
    <xf numFmtId="2" fontId="24" fillId="2" borderId="10" xfId="0" applyNumberFormat="1" applyFont="1" applyFill="1" applyBorder="1"/>
    <xf numFmtId="0" fontId="21" fillId="6" borderId="14" xfId="0" applyFont="1" applyFill="1" applyBorder="1" applyAlignment="1">
      <alignment vertical="center"/>
    </xf>
    <xf numFmtId="0" fontId="20" fillId="6" borderId="0" xfId="0" applyFont="1" applyFill="1" applyAlignment="1">
      <alignment vertical="center"/>
    </xf>
    <xf numFmtId="0" fontId="17" fillId="6" borderId="11" xfId="0" applyFont="1" applyFill="1" applyBorder="1" applyAlignment="1">
      <alignment horizontal="left" vertical="center" indent="1"/>
    </xf>
    <xf numFmtId="0" fontId="17" fillId="6" borderId="11" xfId="0" applyFont="1" applyFill="1" applyBorder="1" applyAlignment="1">
      <alignment horizontal="center" vertical="center"/>
    </xf>
    <xf numFmtId="2" fontId="17" fillId="2" borderId="10" xfId="0" applyNumberFormat="1" applyFont="1" applyFill="1" applyBorder="1"/>
    <xf numFmtId="9" fontId="11" fillId="6" borderId="10" xfId="0" applyNumberFormat="1" applyFont="1" applyFill="1" applyBorder="1" applyAlignment="1">
      <alignment horizontal="center" vertical="center"/>
    </xf>
    <xf numFmtId="9" fontId="11" fillId="6" borderId="0" xfId="0" applyNumberFormat="1" applyFont="1" applyFill="1"/>
    <xf numFmtId="164" fontId="17" fillId="6" borderId="10" xfId="0" applyNumberFormat="1" applyFont="1" applyFill="1" applyBorder="1"/>
    <xf numFmtId="4" fontId="12" fillId="6" borderId="0" xfId="0" applyNumberFormat="1" applyFont="1" applyFill="1" applyAlignment="1">
      <alignment vertical="center"/>
    </xf>
    <xf numFmtId="0" fontId="12" fillId="0" borderId="0" xfId="0" applyFont="1" applyAlignment="1">
      <alignment vertical="center"/>
    </xf>
    <xf numFmtId="4" fontId="11" fillId="0" borderId="0" xfId="0" applyNumberFormat="1" applyFont="1"/>
    <xf numFmtId="0" fontId="26" fillId="9" borderId="16" xfId="9" applyFont="1" applyFill="1" applyBorder="1" applyAlignment="1">
      <alignment horizontal="left" vertical="center"/>
    </xf>
    <xf numFmtId="1" fontId="27" fillId="9" borderId="16" xfId="9" applyNumberFormat="1" applyFont="1" applyFill="1" applyBorder="1" applyAlignment="1">
      <alignment horizontal="center" vertical="center"/>
    </xf>
    <xf numFmtId="0" fontId="28" fillId="6" borderId="0" xfId="9" applyFont="1" applyFill="1" applyAlignment="1">
      <alignment vertical="center"/>
    </xf>
    <xf numFmtId="166" fontId="29" fillId="0" borderId="0" xfId="9" applyNumberFormat="1" applyFont="1" applyAlignment="1">
      <alignment vertical="center"/>
    </xf>
    <xf numFmtId="1" fontId="28" fillId="6" borderId="0" xfId="9" applyNumberFormat="1" applyFont="1" applyFill="1" applyAlignment="1">
      <alignment vertical="center"/>
    </xf>
    <xf numFmtId="3" fontId="28" fillId="6" borderId="0" xfId="9" applyNumberFormat="1" applyFont="1" applyFill="1" applyAlignment="1">
      <alignment vertical="center"/>
    </xf>
    <xf numFmtId="0" fontId="30" fillId="4" borderId="16" xfId="9" applyFont="1" applyFill="1" applyBorder="1" applyAlignment="1">
      <alignment horizontal="left" vertical="center"/>
    </xf>
    <xf numFmtId="3" fontId="31" fillId="4" borderId="16" xfId="9" applyNumberFormat="1" applyFont="1" applyFill="1" applyBorder="1" applyAlignment="1">
      <alignment vertical="center"/>
    </xf>
    <xf numFmtId="165" fontId="31" fillId="4" borderId="16" xfId="9" applyNumberFormat="1" applyFont="1" applyFill="1" applyBorder="1" applyAlignment="1">
      <alignment vertical="center"/>
    </xf>
    <xf numFmtId="0" fontId="31" fillId="10" borderId="16" xfId="9" applyFont="1" applyFill="1" applyBorder="1" applyAlignment="1">
      <alignment horizontal="left" vertical="center" indent="1"/>
    </xf>
    <xf numFmtId="168" fontId="31" fillId="10" borderId="16" xfId="9" applyNumberFormat="1" applyFont="1" applyFill="1" applyBorder="1" applyAlignment="1">
      <alignment vertical="center"/>
    </xf>
    <xf numFmtId="0" fontId="28" fillId="0" borderId="17" xfId="9" applyFont="1" applyBorder="1" applyAlignment="1">
      <alignment horizontal="left" vertical="center" indent="2"/>
    </xf>
    <xf numFmtId="168" fontId="28" fillId="0" borderId="17" xfId="9" applyNumberFormat="1" applyFont="1" applyBorder="1" applyAlignment="1">
      <alignment vertical="center"/>
    </xf>
    <xf numFmtId="0" fontId="28" fillId="0" borderId="0" xfId="9" applyFont="1" applyAlignment="1">
      <alignment horizontal="left" vertical="center" indent="2"/>
    </xf>
    <xf numFmtId="168" fontId="28" fillId="0" borderId="0" xfId="9" applyNumberFormat="1" applyFont="1" applyAlignment="1">
      <alignment vertical="center"/>
    </xf>
    <xf numFmtId="168" fontId="28" fillId="0" borderId="18" xfId="9" applyNumberFormat="1" applyFont="1" applyBorder="1" applyAlignment="1">
      <alignment vertical="center"/>
    </xf>
    <xf numFmtId="0" fontId="28" fillId="6" borderId="17" xfId="9" applyFont="1" applyFill="1" applyBorder="1" applyAlignment="1">
      <alignment horizontal="left" vertical="center" indent="2"/>
    </xf>
    <xf numFmtId="0" fontId="28" fillId="6" borderId="0" xfId="9" applyFont="1" applyFill="1" applyAlignment="1">
      <alignment horizontal="left" vertical="center" indent="2"/>
    </xf>
    <xf numFmtId="0" fontId="31" fillId="0" borderId="16" xfId="9" applyFont="1" applyBorder="1" applyAlignment="1">
      <alignment horizontal="left" vertical="center" indent="2"/>
    </xf>
    <xf numFmtId="168" fontId="31" fillId="0" borderId="16" xfId="9" applyNumberFormat="1" applyFont="1" applyBorder="1" applyAlignment="1">
      <alignment vertical="center"/>
    </xf>
    <xf numFmtId="0" fontId="28" fillId="6" borderId="19" xfId="9" applyFont="1" applyFill="1" applyBorder="1" applyAlignment="1">
      <alignment horizontal="left" vertical="center" indent="3"/>
    </xf>
    <xf numFmtId="168" fontId="28" fillId="0" borderId="19" xfId="9" applyNumberFormat="1" applyFont="1" applyBorder="1" applyAlignment="1">
      <alignment vertical="center"/>
    </xf>
    <xf numFmtId="0" fontId="28" fillId="6" borderId="0" xfId="9" applyFont="1" applyFill="1" applyAlignment="1">
      <alignment horizontal="left" vertical="center" indent="3"/>
    </xf>
    <xf numFmtId="0" fontId="28" fillId="6" borderId="20" xfId="9" applyFont="1" applyFill="1" applyBorder="1" applyAlignment="1">
      <alignment horizontal="left" vertical="center" indent="3"/>
    </xf>
    <xf numFmtId="168" fontId="28" fillId="0" borderId="20" xfId="9" applyNumberFormat="1" applyFont="1" applyBorder="1" applyAlignment="1">
      <alignment vertical="center"/>
    </xf>
    <xf numFmtId="0" fontId="28" fillId="6" borderId="18" xfId="9" applyFont="1" applyFill="1" applyBorder="1" applyAlignment="1">
      <alignment horizontal="left" vertical="center" indent="2"/>
    </xf>
    <xf numFmtId="3" fontId="28" fillId="0" borderId="0" xfId="10" applyNumberFormat="1" applyFont="1" applyAlignment="1">
      <alignment vertical="center"/>
    </xf>
    <xf numFmtId="0" fontId="28" fillId="0" borderId="0" xfId="9" applyFont="1" applyAlignment="1">
      <alignment vertical="center"/>
    </xf>
    <xf numFmtId="168" fontId="31" fillId="4" borderId="16" xfId="9" applyNumberFormat="1" applyFont="1" applyFill="1" applyBorder="1" applyAlignment="1">
      <alignment vertical="center"/>
    </xf>
    <xf numFmtId="0" fontId="31" fillId="0" borderId="17" xfId="9" applyFont="1" applyBorder="1" applyAlignment="1">
      <alignment horizontal="left" vertical="center" indent="1"/>
    </xf>
    <xf numFmtId="168" fontId="31" fillId="0" borderId="17" xfId="9" applyNumberFormat="1" applyFont="1" applyBorder="1" applyAlignment="1">
      <alignment vertical="center"/>
    </xf>
    <xf numFmtId="0" fontId="31" fillId="0" borderId="21" xfId="9" applyFont="1" applyBorder="1" applyAlignment="1">
      <alignment horizontal="left" vertical="center" indent="1"/>
    </xf>
    <xf numFmtId="168" fontId="31" fillId="0" borderId="21" xfId="9" applyNumberFormat="1" applyFont="1" applyBorder="1" applyAlignment="1">
      <alignment vertical="center"/>
    </xf>
    <xf numFmtId="0" fontId="28" fillId="6" borderId="19" xfId="9" applyFont="1" applyFill="1" applyBorder="1" applyAlignment="1">
      <alignment horizontal="left" vertical="center" indent="2"/>
    </xf>
    <xf numFmtId="0" fontId="28" fillId="6" borderId="20" xfId="9" applyFont="1" applyFill="1" applyBorder="1" applyAlignment="1">
      <alignment horizontal="left" vertical="center" indent="2"/>
    </xf>
    <xf numFmtId="0" fontId="31" fillId="6" borderId="0" xfId="9" applyFont="1" applyFill="1" applyAlignment="1">
      <alignment horizontal="left" vertical="center" indent="1"/>
    </xf>
    <xf numFmtId="168" fontId="31" fillId="0" borderId="0" xfId="9" applyNumberFormat="1" applyFont="1" applyAlignment="1">
      <alignment vertical="center"/>
    </xf>
    <xf numFmtId="0" fontId="31" fillId="6" borderId="20" xfId="9" applyFont="1" applyFill="1" applyBorder="1" applyAlignment="1">
      <alignment horizontal="left" vertical="center" indent="1"/>
    </xf>
    <xf numFmtId="168" fontId="31" fillId="0" borderId="20" xfId="9" applyNumberFormat="1" applyFont="1" applyBorder="1" applyAlignment="1">
      <alignment vertical="center"/>
    </xf>
    <xf numFmtId="0" fontId="32" fillId="6" borderId="16" xfId="9" applyFont="1" applyFill="1" applyBorder="1" applyAlignment="1">
      <alignment horizontal="left" vertical="center"/>
    </xf>
    <xf numFmtId="168" fontId="32" fillId="0" borderId="16" xfId="9" applyNumberFormat="1" applyFont="1" applyBorder="1" applyAlignment="1">
      <alignment vertical="center"/>
    </xf>
    <xf numFmtId="168" fontId="30" fillId="4" borderId="16" xfId="9" applyNumberFormat="1" applyFont="1" applyFill="1" applyBorder="1" applyAlignment="1">
      <alignment vertical="center"/>
    </xf>
    <xf numFmtId="0" fontId="31" fillId="6" borderId="18" xfId="9" applyFont="1" applyFill="1" applyBorder="1" applyAlignment="1">
      <alignment horizontal="left" vertical="center" indent="1"/>
    </xf>
    <xf numFmtId="168" fontId="31" fillId="0" borderId="18" xfId="9" applyNumberFormat="1" applyFont="1" applyBorder="1" applyAlignment="1">
      <alignment vertical="center"/>
    </xf>
    <xf numFmtId="0" fontId="32" fillId="6" borderId="18" xfId="9" applyFont="1" applyFill="1" applyBorder="1" applyAlignment="1">
      <alignment horizontal="left" vertical="center"/>
    </xf>
    <xf numFmtId="168" fontId="32" fillId="0" borderId="18" xfId="9" applyNumberFormat="1" applyFont="1" applyBorder="1" applyAlignment="1">
      <alignment vertical="center"/>
    </xf>
    <xf numFmtId="2" fontId="30" fillId="4" borderId="16" xfId="8" applyNumberFormat="1" applyFont="1" applyFill="1" applyBorder="1" applyAlignment="1">
      <alignment vertical="center"/>
    </xf>
    <xf numFmtId="2" fontId="31" fillId="0" borderId="17" xfId="8" applyNumberFormat="1" applyFont="1" applyFill="1" applyBorder="1" applyAlignment="1">
      <alignment vertical="center"/>
    </xf>
    <xf numFmtId="2" fontId="31" fillId="0" borderId="21" xfId="8" applyNumberFormat="1" applyFont="1" applyFill="1" applyBorder="1" applyAlignment="1">
      <alignment vertical="center"/>
    </xf>
    <xf numFmtId="2" fontId="28" fillId="0" borderId="19" xfId="8" applyNumberFormat="1" applyFont="1" applyBorder="1" applyAlignment="1">
      <alignment vertical="center"/>
    </xf>
    <xf numFmtId="2" fontId="28" fillId="0" borderId="0" xfId="8" applyNumberFormat="1" applyFont="1" applyBorder="1" applyAlignment="1">
      <alignment vertical="center"/>
    </xf>
    <xf numFmtId="2" fontId="28" fillId="0" borderId="20" xfId="8" applyNumberFormat="1" applyFont="1" applyBorder="1" applyAlignment="1">
      <alignment vertical="center"/>
    </xf>
    <xf numFmtId="2" fontId="31" fillId="0" borderId="0" xfId="8" applyNumberFormat="1" applyFont="1" applyBorder="1" applyAlignment="1">
      <alignment vertical="center"/>
    </xf>
    <xf numFmtId="2" fontId="31" fillId="0" borderId="18" xfId="8" applyNumberFormat="1" applyFont="1" applyBorder="1" applyAlignment="1">
      <alignment vertical="center"/>
    </xf>
    <xf numFmtId="2" fontId="32" fillId="0" borderId="18" xfId="8" applyNumberFormat="1" applyFont="1" applyBorder="1" applyAlignment="1">
      <alignment vertical="center"/>
    </xf>
    <xf numFmtId="0" fontId="31" fillId="0" borderId="17" xfId="9" applyFont="1" applyBorder="1" applyAlignment="1">
      <alignment horizontal="left" vertical="center" indent="2"/>
    </xf>
    <xf numFmtId="0" fontId="31" fillId="0" borderId="21" xfId="9" applyFont="1" applyBorder="1" applyAlignment="1">
      <alignment horizontal="left" vertical="center" indent="2"/>
    </xf>
    <xf numFmtId="0" fontId="31" fillId="6" borderId="0" xfId="9" applyFont="1" applyFill="1" applyAlignment="1">
      <alignment horizontal="left" vertical="center" indent="2"/>
    </xf>
    <xf numFmtId="0" fontId="31" fillId="6" borderId="21" xfId="9" applyFont="1" applyFill="1" applyBorder="1" applyAlignment="1">
      <alignment horizontal="left" vertical="center" indent="2"/>
    </xf>
    <xf numFmtId="0" fontId="32" fillId="6" borderId="18" xfId="9" applyFont="1" applyFill="1" applyBorder="1" applyAlignment="1">
      <alignment horizontal="left" vertical="center" indent="2"/>
    </xf>
    <xf numFmtId="170" fontId="30" fillId="4" borderId="16" xfId="9" applyNumberFormat="1" applyFont="1" applyFill="1" applyBorder="1" applyAlignment="1">
      <alignment vertical="center"/>
    </xf>
    <xf numFmtId="170" fontId="28" fillId="0" borderId="0" xfId="9" applyNumberFormat="1" applyFont="1" applyAlignment="1">
      <alignment vertical="center"/>
    </xf>
    <xf numFmtId="170" fontId="28" fillId="0" borderId="18" xfId="9" applyNumberFormat="1" applyFont="1" applyBorder="1" applyAlignment="1">
      <alignment vertical="center"/>
    </xf>
    <xf numFmtId="171" fontId="30" fillId="4" borderId="16" xfId="9" applyNumberFormat="1" applyFont="1" applyFill="1" applyBorder="1" applyAlignment="1">
      <alignment vertical="center"/>
    </xf>
    <xf numFmtId="0" fontId="28" fillId="10" borderId="16" xfId="9" applyFont="1" applyFill="1" applyBorder="1" applyAlignment="1">
      <alignment horizontal="left" vertical="center" indent="1"/>
    </xf>
    <xf numFmtId="171" fontId="28" fillId="10" borderId="16" xfId="9" applyNumberFormat="1" applyFont="1" applyFill="1" applyBorder="1" applyAlignment="1">
      <alignment vertical="center"/>
    </xf>
    <xf numFmtId="171" fontId="28" fillId="6" borderId="0" xfId="9" applyNumberFormat="1" applyFont="1" applyFill="1" applyAlignment="1">
      <alignment vertical="center"/>
    </xf>
    <xf numFmtId="171" fontId="28" fillId="6" borderId="19" xfId="9" applyNumberFormat="1" applyFont="1" applyFill="1" applyBorder="1" applyAlignment="1">
      <alignment vertical="center"/>
    </xf>
    <xf numFmtId="171" fontId="28" fillId="6" borderId="20" xfId="9" applyNumberFormat="1" applyFont="1" applyFill="1" applyBorder="1" applyAlignment="1">
      <alignment vertical="center"/>
    </xf>
    <xf numFmtId="0" fontId="28" fillId="6" borderId="21" xfId="9" applyFont="1" applyFill="1" applyBorder="1" applyAlignment="1">
      <alignment horizontal="left" vertical="center" indent="3"/>
    </xf>
    <xf numFmtId="171" fontId="28" fillId="6" borderId="21" xfId="9" applyNumberFormat="1" applyFont="1" applyFill="1" applyBorder="1" applyAlignment="1">
      <alignment vertical="center"/>
    </xf>
    <xf numFmtId="0" fontId="28" fillId="6" borderId="0" xfId="9" applyFont="1" applyFill="1" applyAlignment="1">
      <alignment horizontal="left" vertical="center" indent="4"/>
    </xf>
    <xf numFmtId="172" fontId="31" fillId="4" borderId="16" xfId="9" applyNumberFormat="1" applyFont="1" applyFill="1" applyBorder="1" applyAlignment="1">
      <alignment vertical="center"/>
    </xf>
    <xf numFmtId="0" fontId="33" fillId="0" borderId="0" xfId="0" applyFont="1"/>
    <xf numFmtId="0" fontId="2" fillId="0" borderId="0" xfId="1"/>
    <xf numFmtId="9" fontId="0" fillId="0" borderId="0" xfId="8" applyFont="1" applyAlignment="1">
      <alignment horizontal="center"/>
    </xf>
    <xf numFmtId="9" fontId="0" fillId="35" borderId="0" xfId="8" applyFont="1" applyFill="1" applyAlignment="1">
      <alignment horizontal="center"/>
    </xf>
    <xf numFmtId="11" fontId="0" fillId="0" borderId="0" xfId="0" applyNumberFormat="1" applyAlignment="1">
      <alignment horizontal="center"/>
    </xf>
    <xf numFmtId="0" fontId="68" fillId="9" borderId="42" xfId="0" applyFont="1" applyFill="1" applyBorder="1"/>
    <xf numFmtId="0" fontId="68" fillId="9" borderId="41" xfId="0" applyFont="1" applyFill="1" applyBorder="1"/>
    <xf numFmtId="0" fontId="68" fillId="9" borderId="42" xfId="0" quotePrefix="1" applyFont="1" applyFill="1" applyBorder="1" applyAlignment="1">
      <alignment horizontal="center"/>
    </xf>
    <xf numFmtId="0" fontId="68" fillId="9" borderId="41" xfId="0" quotePrefix="1" applyFont="1" applyFill="1" applyBorder="1" applyAlignment="1">
      <alignment horizontal="center"/>
    </xf>
    <xf numFmtId="0" fontId="68" fillId="9" borderId="43" xfId="0" quotePrefix="1" applyFont="1" applyFill="1" applyBorder="1" applyAlignment="1">
      <alignment horizontal="center"/>
    </xf>
    <xf numFmtId="49" fontId="68" fillId="0" borderId="24" xfId="0" applyNumberFormat="1" applyFont="1" applyBorder="1"/>
    <xf numFmtId="49" fontId="68" fillId="0" borderId="25" xfId="0" applyNumberFormat="1" applyFont="1" applyBorder="1"/>
    <xf numFmtId="175" fontId="68" fillId="0" borderId="24" xfId="0" applyNumberFormat="1" applyFont="1" applyBorder="1"/>
    <xf numFmtId="175" fontId="68" fillId="0" borderId="25" xfId="0" applyNumberFormat="1" applyFont="1" applyBorder="1"/>
    <xf numFmtId="175" fontId="68" fillId="0" borderId="44" xfId="0" applyNumberFormat="1" applyFont="1" applyBorder="1"/>
    <xf numFmtId="49" fontId="69" fillId="0" borderId="26" xfId="0" applyNumberFormat="1" applyFont="1" applyBorder="1" applyAlignment="1">
      <alignment indent="1"/>
    </xf>
    <xf numFmtId="49" fontId="69" fillId="0" borderId="21" xfId="0" applyNumberFormat="1" applyFont="1" applyBorder="1"/>
    <xf numFmtId="175" fontId="69" fillId="0" borderId="26" xfId="0" applyNumberFormat="1" applyFont="1" applyBorder="1"/>
    <xf numFmtId="175" fontId="69" fillId="0" borderId="21" xfId="0" applyNumberFormat="1" applyFont="1" applyBorder="1"/>
    <xf numFmtId="175" fontId="69" fillId="0" borderId="45" xfId="0" applyNumberFormat="1" applyFont="1" applyBorder="1"/>
    <xf numFmtId="49" fontId="70" fillId="0" borderId="23" xfId="0" applyNumberFormat="1" applyFont="1" applyBorder="1" applyAlignment="1">
      <alignment indent="2"/>
    </xf>
    <xf numFmtId="49" fontId="70" fillId="0" borderId="0" xfId="0" applyNumberFormat="1" applyFont="1"/>
    <xf numFmtId="175" fontId="70" fillId="0" borderId="23" xfId="0" applyNumberFormat="1" applyFont="1" applyBorder="1"/>
    <xf numFmtId="175" fontId="70" fillId="0" borderId="0" xfId="0" applyNumberFormat="1" applyFont="1"/>
    <xf numFmtId="175" fontId="70" fillId="0" borderId="46" xfId="0" applyNumberFormat="1" applyFont="1" applyBorder="1"/>
    <xf numFmtId="49" fontId="71" fillId="0" borderId="23" xfId="0" applyNumberFormat="1" applyFont="1" applyBorder="1" applyAlignment="1">
      <alignment indent="3"/>
    </xf>
    <xf numFmtId="49" fontId="71" fillId="0" borderId="0" xfId="0" applyNumberFormat="1" applyFont="1"/>
    <xf numFmtId="175" fontId="71" fillId="0" borderId="23" xfId="0" applyNumberFormat="1" applyFont="1" applyBorder="1"/>
    <xf numFmtId="175" fontId="71" fillId="0" borderId="0" xfId="0" applyNumberFormat="1" applyFont="1"/>
    <xf numFmtId="175" fontId="71" fillId="0" borderId="46" xfId="0" applyNumberFormat="1" applyFont="1" applyBorder="1"/>
    <xf numFmtId="49" fontId="72" fillId="0" borderId="23" xfId="0" applyNumberFormat="1" applyFont="1" applyBorder="1" applyAlignment="1">
      <alignment indent="4"/>
    </xf>
    <xf numFmtId="49" fontId="72" fillId="0" borderId="0" xfId="0" applyNumberFormat="1" applyFont="1"/>
    <xf numFmtId="175" fontId="72" fillId="0" borderId="23" xfId="0" applyNumberFormat="1" applyFont="1" applyBorder="1"/>
    <xf numFmtId="175" fontId="72" fillId="0" borderId="0" xfId="0" applyNumberFormat="1" applyFont="1"/>
    <xf numFmtId="175" fontId="72" fillId="0" borderId="46" xfId="0" applyNumberFormat="1" applyFont="1" applyBorder="1"/>
    <xf numFmtId="49" fontId="69" fillId="0" borderId="47" xfId="0" applyNumberFormat="1" applyFont="1" applyBorder="1" applyAlignment="1">
      <alignment indent="1"/>
    </xf>
    <xf numFmtId="49" fontId="69" fillId="0" borderId="19" xfId="0" applyNumberFormat="1" applyFont="1" applyBorder="1"/>
    <xf numFmtId="175" fontId="69" fillId="0" borderId="47" xfId="0" applyNumberFormat="1" applyFont="1" applyBorder="1"/>
    <xf numFmtId="175" fontId="69" fillId="0" borderId="19" xfId="0" applyNumberFormat="1" applyFont="1" applyBorder="1"/>
    <xf numFmtId="175" fontId="69" fillId="0" borderId="48" xfId="0" applyNumberFormat="1" applyFont="1" applyBorder="1"/>
    <xf numFmtId="49" fontId="69" fillId="0" borderId="27" xfId="0" applyNumberFormat="1" applyFont="1" applyBorder="1" applyAlignment="1">
      <alignment indent="1"/>
    </xf>
    <xf numFmtId="49" fontId="69" fillId="0" borderId="28" xfId="0" applyNumberFormat="1" applyFont="1" applyBorder="1"/>
    <xf numFmtId="175" fontId="69" fillId="0" borderId="27" xfId="0" applyNumberFormat="1" applyFont="1" applyBorder="1"/>
    <xf numFmtId="175" fontId="69" fillId="0" borderId="28" xfId="0" applyNumberFormat="1" applyFont="1" applyBorder="1"/>
    <xf numFmtId="175" fontId="69" fillId="0" borderId="49" xfId="0" applyNumberFormat="1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6" borderId="42" xfId="0" applyFill="1" applyBorder="1"/>
    <xf numFmtId="0" fontId="0" fillId="6" borderId="41" xfId="0" applyFill="1" applyBorder="1"/>
    <xf numFmtId="0" fontId="0" fillId="6" borderId="43" xfId="0" applyFill="1" applyBorder="1"/>
    <xf numFmtId="0" fontId="0" fillId="6" borderId="23" xfId="0" applyFill="1" applyBorder="1"/>
    <xf numFmtId="0" fontId="0" fillId="6" borderId="0" xfId="0" applyFill="1"/>
    <xf numFmtId="0" fontId="0" fillId="6" borderId="46" xfId="0" applyFill="1" applyBorder="1"/>
    <xf numFmtId="0" fontId="1" fillId="6" borderId="41" xfId="0" applyFont="1" applyFill="1" applyBorder="1"/>
    <xf numFmtId="0" fontId="0" fillId="6" borderId="22" xfId="0" applyFill="1" applyBorder="1"/>
    <xf numFmtId="0" fontId="0" fillId="6" borderId="18" xfId="0" applyFill="1" applyBorder="1"/>
    <xf numFmtId="0" fontId="0" fillId="6" borderId="50" xfId="0" applyFill="1" applyBorder="1"/>
    <xf numFmtId="166" fontId="0" fillId="6" borderId="0" xfId="0" applyNumberFormat="1" applyFill="1"/>
    <xf numFmtId="0" fontId="1" fillId="6" borderId="0" xfId="0" applyFont="1" applyFill="1"/>
    <xf numFmtId="1" fontId="0" fillId="6" borderId="0" xfId="0" applyNumberFormat="1" applyFill="1"/>
    <xf numFmtId="9" fontId="0" fillId="6" borderId="0" xfId="8" applyFont="1" applyFill="1" applyBorder="1"/>
    <xf numFmtId="0" fontId="73" fillId="0" borderId="0" xfId="0" applyFont="1" applyAlignment="1">
      <alignment horizontal="center"/>
    </xf>
    <xf numFmtId="0" fontId="73" fillId="0" borderId="0" xfId="0" applyFont="1"/>
    <xf numFmtId="9" fontId="73" fillId="0" borderId="0" xfId="8" applyFont="1" applyAlignment="1">
      <alignment horizontal="center"/>
    </xf>
    <xf numFmtId="2" fontId="0" fillId="35" borderId="0" xfId="0" applyNumberFormat="1" applyFill="1"/>
    <xf numFmtId="0" fontId="10" fillId="6" borderId="0" xfId="0" applyFont="1" applyFill="1"/>
    <xf numFmtId="0" fontId="1" fillId="6" borderId="23" xfId="0" applyFont="1" applyFill="1" applyBorder="1"/>
    <xf numFmtId="0" fontId="1" fillId="35" borderId="23" xfId="0" applyFont="1" applyFill="1" applyBorder="1"/>
    <xf numFmtId="0" fontId="1" fillId="35" borderId="0" xfId="0" applyFont="1" applyFill="1"/>
    <xf numFmtId="2" fontId="1" fillId="35" borderId="0" xfId="0" applyNumberFormat="1" applyFont="1" applyFill="1"/>
    <xf numFmtId="0" fontId="2" fillId="0" borderId="0" xfId="1" applyFill="1" applyBorder="1" applyAlignment="1"/>
    <xf numFmtId="0" fontId="74" fillId="6" borderId="0" xfId="1" applyFont="1" applyFill="1" applyBorder="1"/>
    <xf numFmtId="11" fontId="0" fillId="0" borderId="0" xfId="0" applyNumberFormat="1" applyAlignment="1">
      <alignment horizontal="left"/>
    </xf>
    <xf numFmtId="11" fontId="1" fillId="0" borderId="0" xfId="0" applyNumberFormat="1" applyFont="1" applyAlignment="1">
      <alignment horizontal="left"/>
    </xf>
    <xf numFmtId="3" fontId="0" fillId="0" borderId="0" xfId="0" applyNumberFormat="1" applyAlignment="1">
      <alignment horizontal="center"/>
    </xf>
    <xf numFmtId="11" fontId="0" fillId="35" borderId="0" xfId="0" applyNumberFormat="1" applyFill="1"/>
    <xf numFmtId="0" fontId="75" fillId="0" borderId="0" xfId="0" applyFont="1"/>
    <xf numFmtId="0" fontId="68" fillId="9" borderId="51" xfId="0" applyFont="1" applyFill="1" applyBorder="1"/>
    <xf numFmtId="0" fontId="68" fillId="9" borderId="52" xfId="0" quotePrefix="1" applyFont="1" applyFill="1" applyBorder="1" applyAlignment="1">
      <alignment horizontal="center"/>
    </xf>
    <xf numFmtId="0" fontId="68" fillId="9" borderId="51" xfId="0" quotePrefix="1" applyFont="1" applyFill="1" applyBorder="1" applyAlignment="1">
      <alignment horizontal="center"/>
    </xf>
    <xf numFmtId="0" fontId="68" fillId="9" borderId="53" xfId="0" quotePrefix="1" applyFont="1" applyFill="1" applyBorder="1" applyAlignment="1">
      <alignment horizontal="center"/>
    </xf>
    <xf numFmtId="49" fontId="68" fillId="0" borderId="54" xfId="0" applyNumberFormat="1" applyFont="1" applyBorder="1"/>
    <xf numFmtId="49" fontId="68" fillId="0" borderId="55" xfId="0" applyNumberFormat="1" applyFont="1" applyBorder="1"/>
    <xf numFmtId="175" fontId="68" fillId="0" borderId="54" xfId="0" applyNumberFormat="1" applyFont="1" applyBorder="1"/>
    <xf numFmtId="175" fontId="68" fillId="0" borderId="55" xfId="0" applyNumberFormat="1" applyFont="1" applyBorder="1"/>
    <xf numFmtId="175" fontId="68" fillId="0" borderId="56" xfId="0" applyNumberFormat="1" applyFont="1" applyBorder="1"/>
    <xf numFmtId="0" fontId="68" fillId="9" borderId="52" xfId="0" applyFont="1" applyFill="1" applyBorder="1"/>
    <xf numFmtId="0" fontId="31" fillId="2" borderId="17" xfId="9" applyFont="1" applyFill="1" applyBorder="1" applyAlignment="1">
      <alignment horizontal="left" vertical="center" indent="1"/>
    </xf>
    <xf numFmtId="0" fontId="31" fillId="2" borderId="21" xfId="9" applyFont="1" applyFill="1" applyBorder="1" applyAlignment="1">
      <alignment horizontal="left" vertical="center" indent="1"/>
    </xf>
    <xf numFmtId="0" fontId="28" fillId="2" borderId="19" xfId="9" applyFont="1" applyFill="1" applyBorder="1" applyAlignment="1">
      <alignment horizontal="left" vertical="center" indent="2"/>
    </xf>
    <xf numFmtId="0" fontId="28" fillId="2" borderId="0" xfId="9" applyFont="1" applyFill="1" applyAlignment="1">
      <alignment horizontal="left" vertical="center" indent="2"/>
    </xf>
    <xf numFmtId="0" fontId="28" fillId="2" borderId="20" xfId="9" applyFont="1" applyFill="1" applyBorder="1" applyAlignment="1">
      <alignment horizontal="left" vertical="center" indent="2"/>
    </xf>
    <xf numFmtId="0" fontId="31" fillId="2" borderId="0" xfId="9" applyFont="1" applyFill="1" applyAlignment="1">
      <alignment horizontal="left" vertical="center" indent="1"/>
    </xf>
    <xf numFmtId="0" fontId="31" fillId="2" borderId="20" xfId="9" applyFont="1" applyFill="1" applyBorder="1" applyAlignment="1">
      <alignment horizontal="left" vertical="center" indent="1"/>
    </xf>
    <xf numFmtId="0" fontId="26" fillId="9" borderId="57" xfId="9" applyFont="1" applyFill="1" applyBorder="1" applyAlignment="1">
      <alignment horizontal="left" vertical="center"/>
    </xf>
    <xf numFmtId="1" fontId="27" fillId="9" borderId="57" xfId="9" applyNumberFormat="1" applyFont="1" applyFill="1" applyBorder="1" applyAlignment="1">
      <alignment horizontal="center" vertical="center"/>
    </xf>
    <xf numFmtId="0" fontId="30" fillId="4" borderId="57" xfId="9" applyFont="1" applyFill="1" applyBorder="1" applyAlignment="1">
      <alignment horizontal="left" vertical="center"/>
    </xf>
    <xf numFmtId="3" fontId="31" fillId="4" borderId="57" xfId="9" applyNumberFormat="1" applyFont="1" applyFill="1" applyBorder="1" applyAlignment="1">
      <alignment vertical="center"/>
    </xf>
    <xf numFmtId="165" fontId="31" fillId="4" borderId="57" xfId="9" applyNumberFormat="1" applyFont="1" applyFill="1" applyBorder="1" applyAlignment="1">
      <alignment vertical="center"/>
    </xf>
    <xf numFmtId="0" fontId="31" fillId="10" borderId="57" xfId="9" applyFont="1" applyFill="1" applyBorder="1" applyAlignment="1">
      <alignment horizontal="left" vertical="center" indent="1"/>
    </xf>
    <xf numFmtId="168" fontId="31" fillId="10" borderId="57" xfId="9" applyNumberFormat="1" applyFont="1" applyFill="1" applyBorder="1" applyAlignment="1">
      <alignment vertical="center"/>
    </xf>
    <xf numFmtId="0" fontId="28" fillId="0" borderId="51" xfId="9" applyFont="1" applyBorder="1" applyAlignment="1">
      <alignment horizontal="left" vertical="center" indent="2"/>
    </xf>
    <xf numFmtId="168" fontId="28" fillId="0" borderId="51" xfId="9" applyNumberFormat="1" applyFont="1" applyBorder="1" applyAlignment="1">
      <alignment vertical="center"/>
    </xf>
    <xf numFmtId="168" fontId="28" fillId="0" borderId="35" xfId="9" applyNumberFormat="1" applyFont="1" applyBorder="1" applyAlignment="1">
      <alignment vertical="center"/>
    </xf>
    <xf numFmtId="0" fontId="28" fillId="6" borderId="51" xfId="9" applyFont="1" applyFill="1" applyBorder="1" applyAlignment="1">
      <alignment horizontal="left" vertical="center" indent="2"/>
    </xf>
    <xf numFmtId="0" fontId="31" fillId="0" borderId="57" xfId="9" applyFont="1" applyBorder="1" applyAlignment="1">
      <alignment horizontal="left" vertical="center" indent="2"/>
    </xf>
    <xf numFmtId="168" fontId="31" fillId="0" borderId="57" xfId="9" applyNumberFormat="1" applyFont="1" applyBorder="1" applyAlignment="1">
      <alignment vertical="center"/>
    </xf>
    <xf numFmtId="0" fontId="28" fillId="6" borderId="35" xfId="9" applyFont="1" applyFill="1" applyBorder="1" applyAlignment="1">
      <alignment horizontal="left" vertical="center" indent="2"/>
    </xf>
    <xf numFmtId="168" fontId="31" fillId="4" borderId="57" xfId="9" applyNumberFormat="1" applyFont="1" applyFill="1" applyBorder="1" applyAlignment="1">
      <alignment vertical="center"/>
    </xf>
    <xf numFmtId="0" fontId="31" fillId="0" borderId="51" xfId="9" applyFont="1" applyBorder="1" applyAlignment="1">
      <alignment horizontal="left" vertical="center" indent="1"/>
    </xf>
    <xf numFmtId="168" fontId="31" fillId="0" borderId="51" xfId="9" applyNumberFormat="1" applyFont="1" applyBorder="1" applyAlignment="1">
      <alignment vertical="center"/>
    </xf>
    <xf numFmtId="0" fontId="32" fillId="6" borderId="57" xfId="9" applyFont="1" applyFill="1" applyBorder="1" applyAlignment="1">
      <alignment horizontal="left" vertical="center"/>
    </xf>
    <xf numFmtId="168" fontId="32" fillId="0" borderId="57" xfId="9" applyNumberFormat="1" applyFont="1" applyBorder="1" applyAlignment="1">
      <alignment vertical="center"/>
    </xf>
    <xf numFmtId="0" fontId="28" fillId="0" borderId="19" xfId="9" applyFont="1" applyBorder="1" applyAlignment="1">
      <alignment horizontal="left" vertical="center" indent="2"/>
    </xf>
    <xf numFmtId="0" fontId="28" fillId="0" borderId="20" xfId="9" applyFont="1" applyBorder="1" applyAlignment="1">
      <alignment horizontal="left" vertical="center" indent="2"/>
    </xf>
    <xf numFmtId="0" fontId="31" fillId="0" borderId="0" xfId="9" applyFont="1" applyAlignment="1">
      <alignment horizontal="left" vertical="center" indent="1"/>
    </xf>
    <xf numFmtId="0" fontId="31" fillId="0" borderId="20" xfId="9" applyFont="1" applyBorder="1" applyAlignment="1">
      <alignment horizontal="left" vertical="center" indent="1"/>
    </xf>
    <xf numFmtId="0" fontId="76" fillId="0" borderId="0" xfId="0" applyFont="1" applyAlignment="1">
      <alignment vertical="center" wrapText="1"/>
    </xf>
    <xf numFmtId="0" fontId="0" fillId="6" borderId="52" xfId="0" applyFill="1" applyBorder="1"/>
    <xf numFmtId="0" fontId="0" fillId="6" borderId="51" xfId="0" applyFill="1" applyBorder="1"/>
    <xf numFmtId="0" fontId="0" fillId="6" borderId="53" xfId="0" applyFill="1" applyBorder="1"/>
    <xf numFmtId="0" fontId="1" fillId="6" borderId="51" xfId="0" applyFont="1" applyFill="1" applyBorder="1"/>
    <xf numFmtId="0" fontId="0" fillId="6" borderId="58" xfId="0" applyFill="1" applyBorder="1"/>
    <xf numFmtId="0" fontId="0" fillId="6" borderId="35" xfId="0" applyFill="1" applyBorder="1"/>
    <xf numFmtId="0" fontId="78" fillId="0" borderId="0" xfId="164" applyFont="1" applyAlignment="1">
      <alignment horizontal="left" vertical="center"/>
    </xf>
    <xf numFmtId="0" fontId="15" fillId="6" borderId="11" xfId="0" applyFont="1" applyFill="1" applyBorder="1" applyAlignment="1">
      <alignment horizontal="center" vertical="center"/>
    </xf>
    <xf numFmtId="0" fontId="15" fillId="6" borderId="12" xfId="0" applyFont="1" applyFill="1" applyBorder="1" applyAlignment="1">
      <alignment horizontal="center" vertical="center"/>
    </xf>
    <xf numFmtId="0" fontId="15" fillId="6" borderId="13" xfId="0" applyFont="1" applyFill="1" applyBorder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166" fontId="79" fillId="6" borderId="0" xfId="0" applyNumberFormat="1" applyFont="1" applyFill="1"/>
    <xf numFmtId="166" fontId="0" fillId="0" borderId="0" xfId="0" applyNumberFormat="1"/>
    <xf numFmtId="166" fontId="79" fillId="0" borderId="0" xfId="0" applyNumberFormat="1" applyFont="1"/>
  </cellXfs>
  <cellStyles count="165">
    <cellStyle name="20% - Accent1 2" xfId="18" xr:uid="{BE1D5FCA-1401-455A-932A-DB9FDF6C7253}"/>
    <cellStyle name="20% - Accent2 2" xfId="19" xr:uid="{636F24EA-F75A-4102-95E6-84D428ED518C}"/>
    <cellStyle name="20% - Accent3 2" xfId="20" xr:uid="{0E2EF24F-BAD9-4A10-8B4E-0AC812918BA5}"/>
    <cellStyle name="20% - Accent4 2" xfId="21" xr:uid="{D85BCA83-6036-4532-AB8F-BF0D4FDC50E8}"/>
    <cellStyle name="20% - Accent5 2" xfId="22" xr:uid="{68C1C10F-54C2-4941-9BF0-774476CF6571}"/>
    <cellStyle name="20% - Accent6 2" xfId="23" xr:uid="{6710F848-9783-490F-A377-AD775B102B15}"/>
    <cellStyle name="40% - Accent1 2" xfId="24" xr:uid="{4231D034-A5F2-43BF-8C84-F962B836C1CA}"/>
    <cellStyle name="40% - Accent2 2" xfId="25" xr:uid="{DC70CF7E-6BE0-48D7-953D-E1CFC243BFD6}"/>
    <cellStyle name="40% - Accent3 2" xfId="26" xr:uid="{F54E18E1-F7C1-43B6-9B36-325F6C6BF40E}"/>
    <cellStyle name="40% - Accent4 2" xfId="27" xr:uid="{53520F65-3C49-475D-B4B2-90A67A6EB45D}"/>
    <cellStyle name="40% - Accent5 2" xfId="28" xr:uid="{6900DC61-00B8-490D-B0FE-AC8F462BF064}"/>
    <cellStyle name="40% - Accent6 2" xfId="29" xr:uid="{0B04FA15-6F8F-4153-9C5F-74C0E1BAFA3B}"/>
    <cellStyle name="60% - Accent1 2" xfId="30" xr:uid="{359ADCBD-398E-4337-ACCE-97A89F63AB98}"/>
    <cellStyle name="60% - Accent2 2" xfId="31" xr:uid="{C90CDBFB-9EF9-4740-BCE2-7A1BF2C3E538}"/>
    <cellStyle name="60% - Accent3 2" xfId="32" xr:uid="{9FF2C37F-693B-4C1A-8B23-B3D0099BE2CB}"/>
    <cellStyle name="60% - Accent4 2" xfId="33" xr:uid="{9B042FD8-F096-429B-8F3D-10C3A11A9EC5}"/>
    <cellStyle name="60% - Accent5 2" xfId="34" xr:uid="{46433836-7A38-4F3D-9738-798D34783501}"/>
    <cellStyle name="60% - Accent6 2" xfId="35" xr:uid="{4D55EDBF-4EBD-47EE-9E3B-0ED66BB480E8}"/>
    <cellStyle name="Accent1 2" xfId="36" xr:uid="{B18C1040-7255-448F-AF31-CC20D1F9276B}"/>
    <cellStyle name="Accent2 2" xfId="37" xr:uid="{05675337-45D3-481A-BB25-1BDC59465190}"/>
    <cellStyle name="Accent3 2" xfId="38" xr:uid="{451B20EC-F0D3-40E1-8B2F-B1A1B6A337C6}"/>
    <cellStyle name="Accent4 2" xfId="39" xr:uid="{9E064C8E-649D-4C83-8398-18C468D28144}"/>
    <cellStyle name="Accent5 2" xfId="40" xr:uid="{520A8AFD-3DCC-46AC-9AC3-F70C4264F4BB}"/>
    <cellStyle name="Accent6 2" xfId="41" xr:uid="{C4CBCB6F-60EE-4D6A-8FEA-CDDBC9CD11D5}"/>
    <cellStyle name="Bad 2" xfId="42" xr:uid="{9E29F47B-89EA-4DAB-98FB-0EBCF3009B8D}"/>
    <cellStyle name="Body: normal cell" xfId="5" xr:uid="{00000000-0005-0000-0000-000000000000}"/>
    <cellStyle name="Body: normal cell 2" xfId="43" xr:uid="{91C79230-3D82-4582-8C81-27A92F20A33F}"/>
    <cellStyle name="Body: normal cell 3" xfId="14" xr:uid="{26DD78CE-9ACA-4C2B-A4AE-D893DA383538}"/>
    <cellStyle name="Calculation 2" xfId="44" xr:uid="{3E31FD46-61E8-42C6-8B23-F825119B2D1F}"/>
    <cellStyle name="Check Cell 2" xfId="45" xr:uid="{74A25E0C-7294-411D-88DA-6C79A4A2D0B6}"/>
    <cellStyle name="Column heading" xfId="46" xr:uid="{2199E9CD-6FE0-4879-BE74-DA63FF37D2EE}"/>
    <cellStyle name="Comma 2" xfId="10" xr:uid="{73CEE6F3-38FF-412B-9201-F7A97C07179C}"/>
    <cellStyle name="Comma 2 2" xfId="48" xr:uid="{BE9FD9A9-589F-4E89-93E6-F938FA864BA7}"/>
    <cellStyle name="Comma 2 3" xfId="47" xr:uid="{84BDD59A-AAAB-4E2D-89D5-05D57F864827}"/>
    <cellStyle name="Comma 3" xfId="49" xr:uid="{2583AD05-DDE5-407D-8E36-29A6A85FF567}"/>
    <cellStyle name="Comma 4" xfId="50" xr:uid="{AB1D8F3F-7937-4B80-B837-1E8750A0B5DD}"/>
    <cellStyle name="Comma 5" xfId="51" xr:uid="{DEA3F848-2302-4711-8D2F-4DFB5BD66AFA}"/>
    <cellStyle name="Comma 6" xfId="52" xr:uid="{B8E47F41-E89C-4A07-9ADF-9C8DF9F51D95}"/>
    <cellStyle name="Comma 7" xfId="53" xr:uid="{8FE58BAA-B180-4F9E-9223-EE0BD2821EB0}"/>
    <cellStyle name="Comma 8" xfId="54" xr:uid="{453E8F9C-45B2-43C0-B1B1-A5CA51CD6E9D}"/>
    <cellStyle name="Corner heading" xfId="55" xr:uid="{06E08C62-64FA-472F-852E-9716CB719E55}"/>
    <cellStyle name="Currency 2" xfId="56" xr:uid="{1826DBC6-79B9-49E8-A1FE-4F5E260DE06C}"/>
    <cellStyle name="Currency 3" xfId="57" xr:uid="{5A71C8FB-4AF5-47BE-BCEA-BAE4A7720D96}"/>
    <cellStyle name="Currency 3 2" xfId="58" xr:uid="{7E4440B2-B7D3-4092-ABC7-691DF0B9868F}"/>
    <cellStyle name="Data" xfId="59" xr:uid="{2B11517E-34F0-4C5B-8667-D6BCAD4CB7A3}"/>
    <cellStyle name="Data 2" xfId="60" xr:uid="{C1D56AC6-DFAD-4929-AADF-8383B7BD3E39}"/>
    <cellStyle name="Data no deci" xfId="61" xr:uid="{595A1B6A-17EC-4831-A03D-C1E60FB10A7E}"/>
    <cellStyle name="Data Superscript" xfId="62" xr:uid="{F40F420A-E6D2-430D-BD44-F87EBA934819}"/>
    <cellStyle name="Data_1-1A-Regular" xfId="63" xr:uid="{666B6ACF-5585-4559-BB8A-9181BC130165}"/>
    <cellStyle name="Explanatory Text 2" xfId="64" xr:uid="{BF42AB0D-3254-462D-8928-F2F1FE1E308F}"/>
    <cellStyle name="Font: Calibri, 9pt regular" xfId="2" xr:uid="{00000000-0005-0000-0000-000001000000}"/>
    <cellStyle name="Font: Calibri, 9pt regular 2" xfId="65" xr:uid="{08CE0471-FC60-4BC8-A600-B39BEBAE2784}"/>
    <cellStyle name="Font: Calibri, 9pt regular 3" xfId="16" xr:uid="{D440CDA0-84AB-4C0C-9533-01F09ABAFB65}"/>
    <cellStyle name="Footnotes: top row" xfId="7" xr:uid="{00000000-0005-0000-0000-000002000000}"/>
    <cellStyle name="Footnotes: top row 2" xfId="66" xr:uid="{0E5614F3-6450-4314-953A-BBC9D31B0D38}"/>
    <cellStyle name="Footnotes: top row 3" xfId="12" xr:uid="{090671B7-C9FA-4E14-9557-2F50F72C8F1C}"/>
    <cellStyle name="Good 2" xfId="67" xr:uid="{ACAB4C66-3EFA-4CEF-B4A6-234052CB3663}"/>
    <cellStyle name="Header: bottom row" xfId="3" xr:uid="{00000000-0005-0000-0000-000003000000}"/>
    <cellStyle name="Header: bottom row 2" xfId="68" xr:uid="{3D17CB0F-2BFB-43D4-A8FA-A2BE5BBEE226}"/>
    <cellStyle name="Header: bottom row 3" xfId="15" xr:uid="{B1E1F6FB-3350-4338-9171-8C86FBF414D6}"/>
    <cellStyle name="Heading 1 2" xfId="69" xr:uid="{2B79F89A-EE24-4349-9B53-EC4F746F3491}"/>
    <cellStyle name="Heading 2 2" xfId="70" xr:uid="{5BEAD1B7-3C79-4D5B-BFBE-F6C9391E594C}"/>
    <cellStyle name="Heading 3 2" xfId="71" xr:uid="{0216AC5B-17CB-4F97-8D8E-94A206249C3B}"/>
    <cellStyle name="Heading 4 2" xfId="72" xr:uid="{6EDABF88-B607-46F5-8EEC-0360F1A6D653}"/>
    <cellStyle name="Hed Side" xfId="73" xr:uid="{A0B24008-DF5E-4AE2-A061-453C18575E72}"/>
    <cellStyle name="Hed Side 2" xfId="74" xr:uid="{B517B8E5-0F91-448A-B017-B34FBF26F0A0}"/>
    <cellStyle name="Hed Side bold" xfId="75" xr:uid="{2084511E-41F0-4F46-9FA0-4B478BE6400E}"/>
    <cellStyle name="Hed Side Indent" xfId="76" xr:uid="{59CC58D5-FD5B-424F-A5C1-6F9238C5ED5C}"/>
    <cellStyle name="Hed Side Regular" xfId="77" xr:uid="{67F2ACD3-F35F-4ED3-9D41-2304A3E6A3E4}"/>
    <cellStyle name="Hed Side_1-1A-Regular" xfId="78" xr:uid="{82074D8C-BD10-49E2-836C-3843F0713A92}"/>
    <cellStyle name="Hed Top" xfId="79" xr:uid="{BB6C30A5-6620-461C-A033-C9D5DBEF88A1}"/>
    <cellStyle name="Hed Top - SECTION" xfId="80" xr:uid="{764CED40-4B66-4FA7-BE61-CAAA857B8FF1}"/>
    <cellStyle name="Hed Top_3-new4" xfId="81" xr:uid="{3055804D-723A-4C46-BB50-2DAA31D3DCF6}"/>
    <cellStyle name="Hyperlink" xfId="1" builtinId="8"/>
    <cellStyle name="Hyperlink 2" xfId="82" xr:uid="{B593487E-01AB-4725-ADB2-29D1CB47E77F}"/>
    <cellStyle name="Input 2" xfId="83" xr:uid="{EFFEF6C9-C8A8-460B-83F7-D027BD424DAA}"/>
    <cellStyle name="Linked Cell 2" xfId="84" xr:uid="{9782E3A7-67A4-430D-90D7-3E9DCDF84631}"/>
    <cellStyle name="Neutral 2" xfId="85" xr:uid="{A6BAE855-2B94-4C83-9F52-5582E53F823A}"/>
    <cellStyle name="Normal" xfId="0" builtinId="0"/>
    <cellStyle name="Normal 10" xfId="86" xr:uid="{855AD9C2-777A-47BF-8BE3-119089912CC5}"/>
    <cellStyle name="Normal 11" xfId="87" xr:uid="{B8DA99FC-C3FD-481B-B3CA-64912967E0B3}"/>
    <cellStyle name="Normal 12" xfId="164" xr:uid="{6AE5D001-530D-4D3F-9880-0E0B52EEFBCF}"/>
    <cellStyle name="Normal 2" xfId="9" xr:uid="{34B5F149-54A7-49C7-97D6-2B6880251CE7}"/>
    <cellStyle name="Normal 2 2" xfId="88" xr:uid="{ACD2BB87-9FE9-47DA-A5AB-50E9EE3CB244}"/>
    <cellStyle name="Normal 2 3" xfId="89" xr:uid="{66D83BA0-FC14-48A6-A4F9-3B421E3C7401}"/>
    <cellStyle name="Normal 2 4" xfId="163" xr:uid="{F263F38D-DA1D-4EE6-BF48-42FAF4E29A2A}"/>
    <cellStyle name="Normal 2 5" xfId="11" xr:uid="{097C6FDA-FBE2-4160-A8F9-C7E042A62A57}"/>
    <cellStyle name="Normal 3" xfId="90" xr:uid="{CB210059-8BBE-4C39-820F-16322F51E145}"/>
    <cellStyle name="Normal 3 2" xfId="91" xr:uid="{C35D4695-C61F-4A91-BA1D-787EE39DDC84}"/>
    <cellStyle name="Normal 3 2 2" xfId="92" xr:uid="{BB53B29E-DD81-47B6-83F9-6AC091F2278E}"/>
    <cellStyle name="Normal 3 2 2 2" xfId="93" xr:uid="{25D7216D-F2DE-4660-9CB7-EC5D33AB6E8D}"/>
    <cellStyle name="Normal 3 2 3" xfId="94" xr:uid="{11A6DF17-8337-45EA-BEA0-7D25B6EDDB3F}"/>
    <cellStyle name="Normal 3 3" xfId="95" xr:uid="{55EB521D-0E91-4CD1-AD6E-51C267CE2DCB}"/>
    <cellStyle name="Normal 3 3 2" xfId="96" xr:uid="{083BD1BF-B83F-48B6-AF22-8290490E2D8F}"/>
    <cellStyle name="Normal 3 3 2 2" xfId="97" xr:uid="{26839B4E-A312-4709-BCA4-0EC3E54207A7}"/>
    <cellStyle name="Normal 3 3 3" xfId="98" xr:uid="{A86FB711-E864-47AE-AA93-4CC62CDD787A}"/>
    <cellStyle name="Normal 3 4" xfId="99" xr:uid="{E3C67A0E-4F19-4F32-AA93-65C58EA7A275}"/>
    <cellStyle name="Normal 3 4 2" xfId="100" xr:uid="{6634CC19-3963-4226-A5CE-4030355315C8}"/>
    <cellStyle name="Normal 3 5" xfId="101" xr:uid="{3C07594E-97A9-4AB8-9554-6611756084A0}"/>
    <cellStyle name="Normal 3 6" xfId="102" xr:uid="{D6AE2E6D-3A48-498A-A2F8-807F6C003C2F}"/>
    <cellStyle name="Normal 3 7" xfId="103" xr:uid="{FA38BAF9-85E5-4048-A9AB-A5ADB691097F}"/>
    <cellStyle name="Normal 4" xfId="104" xr:uid="{F25EC9D4-640B-4B69-8781-60B84593CC82}"/>
    <cellStyle name="Normal 4 2" xfId="105" xr:uid="{860C1D1A-16E1-48C5-9DB8-BAF2924911D6}"/>
    <cellStyle name="Normal 4 2 2" xfId="106" xr:uid="{6CEA9C31-E6D4-48EB-B3A0-EE097D3EE38B}"/>
    <cellStyle name="Normal 4 2 2 2" xfId="107" xr:uid="{6CB3F9C7-1680-4D74-83EE-25871EF0B922}"/>
    <cellStyle name="Normal 4 2 3" xfId="108" xr:uid="{13E47633-EEE8-4967-9DE5-875ED0569D5E}"/>
    <cellStyle name="Normal 4 3" xfId="109" xr:uid="{389BB645-306D-46C0-AC8F-7CB6B501F91E}"/>
    <cellStyle name="Normal 4 3 2" xfId="110" xr:uid="{C0E2EBAC-A7EB-4795-81F1-AA2F16E03FEE}"/>
    <cellStyle name="Normal 4 3 2 2" xfId="111" xr:uid="{909C3A07-6855-4731-BD26-4E09720504C1}"/>
    <cellStyle name="Normal 4 3 3" xfId="112" xr:uid="{5D3A089B-8813-45A2-9445-FD22358805C5}"/>
    <cellStyle name="Normal 4 4" xfId="113" xr:uid="{6188D901-D713-4792-9479-FE030BA88297}"/>
    <cellStyle name="Normal 4 4 2" xfId="114" xr:uid="{4AAACD0C-94F5-46A2-8743-F808CD62B858}"/>
    <cellStyle name="Normal 4 5" xfId="115" xr:uid="{64435523-7C51-41EC-B106-1809DB2DA769}"/>
    <cellStyle name="Normal 4 6" xfId="116" xr:uid="{24ADD045-9747-45F2-9EA1-FB338680A087}"/>
    <cellStyle name="Normal 4 7" xfId="117" xr:uid="{E7EEC009-656F-4321-A1E5-E2D59240DC59}"/>
    <cellStyle name="Normal 5" xfId="118" xr:uid="{84BDBC0D-BB56-4D08-A617-D2B9FB9CF8B2}"/>
    <cellStyle name="Normal 5 2" xfId="119" xr:uid="{135D3561-AF78-47AD-A7D6-C9CE703788B8}"/>
    <cellStyle name="Normal 5 3" xfId="120" xr:uid="{BB0FEF63-2739-46F7-9659-48D33E83F7C8}"/>
    <cellStyle name="Normal 6" xfId="121" xr:uid="{379E620E-58FC-4984-8906-67FC89ED9984}"/>
    <cellStyle name="Normal 6 2" xfId="122" xr:uid="{4E0A22AB-F4D8-4C5E-956D-B1D1C0EC54E8}"/>
    <cellStyle name="Normal 7" xfId="123" xr:uid="{727D695A-2D16-4645-A46A-0B6EEE56DD9A}"/>
    <cellStyle name="Normal 7 2" xfId="124" xr:uid="{CA799F8F-069A-4BAA-8D28-2D4313224D67}"/>
    <cellStyle name="Normal 8" xfId="125" xr:uid="{78B33B61-E331-4492-8C3A-4491BF736D15}"/>
    <cellStyle name="Normal 9" xfId="126" xr:uid="{54B0CD56-50D6-4BC2-9B2C-83E5EEB3A2FE}"/>
    <cellStyle name="Note 2" xfId="127" xr:uid="{03E9C8B9-6017-4A69-B442-9884CD04B12E}"/>
    <cellStyle name="Note 2 2" xfId="128" xr:uid="{1B13C3E0-1BB2-472D-9A6D-DCE7F26F8BA4}"/>
    <cellStyle name="Output 2" xfId="129" xr:uid="{C0E998E5-F26B-4224-9E2A-774DF62B061A}"/>
    <cellStyle name="Parent row" xfId="6" xr:uid="{00000000-0005-0000-0000-000006000000}"/>
    <cellStyle name="Parent row 2" xfId="130" xr:uid="{3EF3DC7C-A8A6-4D42-B97A-AAA9FDE03152}"/>
    <cellStyle name="Parent row 3" xfId="13" xr:uid="{154B2240-BE7C-43C4-8017-DE8498816013}"/>
    <cellStyle name="Percent" xfId="8" builtinId="5"/>
    <cellStyle name="Percent 2" xfId="131" xr:uid="{00A8DE13-2290-4BDE-857D-9ACE4C7377D5}"/>
    <cellStyle name="Percent 2 2" xfId="132" xr:uid="{09BCC4CE-B161-4637-85EB-2FDE926C8AB7}"/>
    <cellStyle name="Percent 3" xfId="133" xr:uid="{280DF82E-8B87-4355-AA3C-D61B64330128}"/>
    <cellStyle name="Percent 3 2" xfId="134" xr:uid="{6A08FEB8-F3DF-469C-908E-EA0C2972EB76}"/>
    <cellStyle name="Percent 4" xfId="135" xr:uid="{4FA90651-624C-4D48-9889-118ABE068AC9}"/>
    <cellStyle name="Reference" xfId="136" xr:uid="{51BDE984-7DB0-48B0-9C4D-7B8492AC6374}"/>
    <cellStyle name="Row heading" xfId="137" xr:uid="{75FA2190-E3C9-49F8-AE9C-2A4E2FF23831}"/>
    <cellStyle name="Source Hed" xfId="138" xr:uid="{5FBEDB74-7225-4AA1-8453-ACBF04A5B67D}"/>
    <cellStyle name="Source Letter" xfId="139" xr:uid="{D5BD791A-FED1-4B6C-A75A-9D8DA10783EA}"/>
    <cellStyle name="Source Superscript" xfId="140" xr:uid="{0B168693-B979-4563-BB4B-0C74A5AF650B}"/>
    <cellStyle name="Source Superscript 2" xfId="141" xr:uid="{389D739C-03CA-45CF-AC88-CEC34A3B317B}"/>
    <cellStyle name="Source Text" xfId="142" xr:uid="{702389B7-B3BD-4B60-826B-6EBA08E39017}"/>
    <cellStyle name="Source Text 2" xfId="143" xr:uid="{FA45E4AA-01F4-4131-88FC-8404C3E394A1}"/>
    <cellStyle name="State" xfId="144" xr:uid="{87EAC609-2EC3-4094-B608-698A59423A29}"/>
    <cellStyle name="Superscript" xfId="145" xr:uid="{75DCCA5A-4FCC-4359-8517-47B61407CFFE}"/>
    <cellStyle name="Table Data" xfId="146" xr:uid="{84F6D10C-4AB3-4BF0-A354-25993A0EE10A}"/>
    <cellStyle name="Table Head Top" xfId="147" xr:uid="{043AEA53-F5A6-4BB0-AAE7-EFDB390F7F40}"/>
    <cellStyle name="Table Hed Side" xfId="148" xr:uid="{422E0807-185B-4399-B0B2-99E91F813995}"/>
    <cellStyle name="Table title" xfId="4" xr:uid="{00000000-0005-0000-0000-000008000000}"/>
    <cellStyle name="Table title 2" xfId="149" xr:uid="{00D2E399-0140-44B4-8305-E5BF838D4F1A}"/>
    <cellStyle name="Table title 3" xfId="17" xr:uid="{87AED822-A679-44E5-8DCC-0E306D8BB9CA}"/>
    <cellStyle name="Title 2" xfId="150" xr:uid="{D59188AC-015C-4384-8939-533C71657108}"/>
    <cellStyle name="Title Text" xfId="151" xr:uid="{2309FFA3-A90D-483D-AD97-F67C7E3DFF0E}"/>
    <cellStyle name="Title Text 1" xfId="152" xr:uid="{DAA00815-97B0-4492-92F8-F47B9A34F524}"/>
    <cellStyle name="Title Text 2" xfId="153" xr:uid="{1758326A-E4BA-4328-8B46-D1EB737F7437}"/>
    <cellStyle name="Title-1" xfId="154" xr:uid="{1F34FB50-4E29-49D1-9A1F-133BBD13BB65}"/>
    <cellStyle name="Title-2" xfId="155" xr:uid="{0496702A-81C7-4B73-99A0-90054EDC2419}"/>
    <cellStyle name="Title-3" xfId="156" xr:uid="{1372926F-18E3-4453-918F-99009BCB51EF}"/>
    <cellStyle name="Total 2" xfId="157" xr:uid="{77719F37-9DED-4878-B223-8C9A04C67D9D}"/>
    <cellStyle name="Warning Text 2" xfId="158" xr:uid="{5510CD64-0E31-4D67-A436-36A6807A932B}"/>
    <cellStyle name="Wrap" xfId="159" xr:uid="{CC9A2EAE-7B34-4BF3-8189-6B9768FA0445}"/>
    <cellStyle name="Wrap Bold" xfId="160" xr:uid="{F2A18CE2-96FF-4893-8348-B462618836F2}"/>
    <cellStyle name="Wrap Title" xfId="161" xr:uid="{D29F6876-BA23-49B6-8E85-DBD6098B7CA3}"/>
    <cellStyle name="Wrap_NTS99-~11" xfId="162" xr:uid="{B536C502-CA17-464A-88BD-6CA40F824B35}"/>
  </cellStyles>
  <dxfs count="23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600" b="1"/>
              <a:t>Interventions distribution by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749749627926965"/>
          <c:y val="0.29379646245225893"/>
          <c:w val="0.43615257671918106"/>
          <c:h val="0.517649002213626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B2-4F45-90D8-101A6DF050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B2-4F45-90D8-101A6DF050CB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B2-4F45-90D8-101A6DF050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B2-4F45-90D8-101A6DF050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B2-4F45-90D8-101A6DF050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B2-4F45-90D8-101A6DF050CB}"/>
              </c:ext>
            </c:extLst>
          </c:dPt>
          <c:dLbls>
            <c:dLbl>
              <c:idx val="0"/>
              <c:layout>
                <c:manualLayout>
                  <c:x val="7.6239995501639971E-2"/>
                  <c:y val="0.108896795118730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B2-4F45-90D8-101A6DF050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 Study_EU27 data'!$C$16:$C$21</c:f>
              <c:strCache>
                <c:ptCount val="6"/>
                <c:pt idx="0">
                  <c:v>Support to energy demand</c:v>
                </c:pt>
                <c:pt idx="1">
                  <c:v>Support to energy efficiency</c:v>
                </c:pt>
                <c:pt idx="2">
                  <c:v>Support to infrastructure</c:v>
                </c:pt>
                <c:pt idx="3">
                  <c:v>Support to production</c:v>
                </c:pt>
                <c:pt idx="4">
                  <c:v>Support to R&amp;D</c:v>
                </c:pt>
                <c:pt idx="5">
                  <c:v>Support to industry restructuring</c:v>
                </c:pt>
              </c:strCache>
            </c:strRef>
          </c:cat>
          <c:val>
            <c:numRef>
              <c:f>'EC Study_EU27 data'!$E$16:$E$21</c:f>
              <c:numCache>
                <c:formatCode>0%</c:formatCode>
                <c:ptCount val="6"/>
                <c:pt idx="0">
                  <c:v>0.27644492911668483</c:v>
                </c:pt>
                <c:pt idx="1">
                  <c:v>0.17993456924754633</c:v>
                </c:pt>
                <c:pt idx="2">
                  <c:v>3.8167938931297711E-2</c:v>
                </c:pt>
                <c:pt idx="3">
                  <c:v>0.28244274809160308</c:v>
                </c:pt>
                <c:pt idx="4">
                  <c:v>0.20719738276990185</c:v>
                </c:pt>
                <c:pt idx="5">
                  <c:v>1.5812431842966195E-2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F45-90D8-101A6DF050C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600" b="1"/>
              <a:t>Interventions distribution by category</a:t>
            </a:r>
          </a:p>
        </c:rich>
      </c:tx>
      <c:layout>
        <c:manualLayout>
          <c:xMode val="edge"/>
          <c:yMode val="edge"/>
          <c:x val="0.12834990593855286"/>
          <c:y val="2.4199287804162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288362380564213"/>
          <c:y val="0.32678298610747275"/>
          <c:w val="0.44729885614786485"/>
          <c:h val="0.5207966145740553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31-4835-AE15-C4AFC84CEF9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31-4835-AE15-C4AFC84CEF95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31-4835-AE15-C4AFC84CEF95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31-4835-AE15-C4AFC84CEF95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31-4835-AE15-C4AFC84CEF95}"/>
              </c:ext>
            </c:extLst>
          </c:dPt>
          <c:dLbls>
            <c:dLbl>
              <c:idx val="0"/>
              <c:layout>
                <c:manualLayout>
                  <c:x val="5.7536266986884195E-2"/>
                  <c:y val="-1.760905488702027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31-4835-AE15-C4AFC84CEF95}"/>
                </c:ext>
              </c:extLst>
            </c:dLbl>
            <c:dLbl>
              <c:idx val="2"/>
              <c:layout>
                <c:manualLayout>
                  <c:x val="-6.162323259372534E-2"/>
                  <c:y val="-3.75992252283566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31-4835-AE15-C4AFC84CEF95}"/>
                </c:ext>
              </c:extLst>
            </c:dLbl>
            <c:dLbl>
              <c:idx val="4"/>
              <c:layout>
                <c:manualLayout>
                  <c:x val="4.5546208004640348E-2"/>
                  <c:y val="-6.70933324528434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31-4835-AE15-C4AFC84CEF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 Study_EU27 data'!$C$50:$C$54</c:f>
              <c:strCache>
                <c:ptCount val="5"/>
                <c:pt idx="0">
                  <c:v>Tax expenditures</c:v>
                </c:pt>
                <c:pt idx="1">
                  <c:v>Under-pricing of goods/services</c:v>
                </c:pt>
                <c:pt idx="2">
                  <c:v>Direct transfers</c:v>
                </c:pt>
                <c:pt idx="3">
                  <c:v>Income or price supports</c:v>
                </c:pt>
                <c:pt idx="4">
                  <c:v>RD&amp;D budgets</c:v>
                </c:pt>
              </c:strCache>
            </c:strRef>
          </c:cat>
          <c:val>
            <c:numRef>
              <c:f>'EC Study_EU27 data'!$E$50:$E$54</c:f>
              <c:numCache>
                <c:formatCode>0%</c:formatCode>
                <c:ptCount val="5"/>
                <c:pt idx="0">
                  <c:v>0.29443838604143946</c:v>
                </c:pt>
                <c:pt idx="1">
                  <c:v>0</c:v>
                </c:pt>
                <c:pt idx="2">
                  <c:v>0.32279171210468921</c:v>
                </c:pt>
                <c:pt idx="3">
                  <c:v>0.17938931297709923</c:v>
                </c:pt>
                <c:pt idx="4">
                  <c:v>0.20338058887677207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31-4835-AE15-C4AFC84CEF9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600" b="1"/>
              <a:t>Interventions distribution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921374934795047"/>
          <c:y val="0.26104465964413359"/>
          <c:w val="0.4295191077419081"/>
          <c:h val="0.515834580744780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F8-4051-B136-2F2438BC4632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F8-4051-B136-2F2438BC463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F8-4051-B136-2F2438BC4632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F8-4051-B136-2F2438BC4632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F8-4051-B136-2F2438BC4632}"/>
              </c:ext>
            </c:extLst>
          </c:dPt>
          <c:dPt>
            <c:idx val="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F8-4051-B136-2F2438BC4632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8F8-4051-B136-2F2438BC4632}"/>
              </c:ext>
            </c:extLst>
          </c:dPt>
          <c:dPt>
            <c:idx val="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8F8-4051-B136-2F2438BC4632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8F8-4051-B136-2F2438BC463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88F8-4051-B136-2F2438BC46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('EC Study_EU27 data'!$C$83:$C$84,'EC Study_EU27 data'!$C$88:$C$92,'EC Study_EU27 data'!$C$98)</c:f>
              <c:strCache>
                <c:ptCount val="8"/>
                <c:pt idx="0">
                  <c:v>All energies</c:v>
                </c:pt>
                <c:pt idx="1">
                  <c:v>Fossil fuels</c:v>
                </c:pt>
                <c:pt idx="2">
                  <c:v>Heating &amp; cooling</c:v>
                </c:pt>
                <c:pt idx="3">
                  <c:v>Nuclear</c:v>
                </c:pt>
                <c:pt idx="4">
                  <c:v>Electricity</c:v>
                </c:pt>
                <c:pt idx="5">
                  <c:v>Bioenergy</c:v>
                </c:pt>
                <c:pt idx="6">
                  <c:v>RES</c:v>
                </c:pt>
                <c:pt idx="7">
                  <c:v>Hydrogen</c:v>
                </c:pt>
              </c:strCache>
            </c:strRef>
          </c:cat>
          <c:val>
            <c:numRef>
              <c:f>('EC Study_EU27 data'!$E$83:$E$84,'EC Study_EU27 data'!$E$88:$E$92,'EC Study_EU27 data'!$E$98)</c:f>
              <c:numCache>
                <c:formatCode>0%</c:formatCode>
                <c:ptCount val="8"/>
                <c:pt idx="0">
                  <c:v>0.16848418756815703</c:v>
                </c:pt>
                <c:pt idx="1">
                  <c:v>0.31679389312977096</c:v>
                </c:pt>
                <c:pt idx="2">
                  <c:v>2.1810250817884406E-2</c:v>
                </c:pt>
                <c:pt idx="3">
                  <c:v>2.1264994547437296E-2</c:v>
                </c:pt>
                <c:pt idx="4">
                  <c:v>0.10414394765539804</c:v>
                </c:pt>
                <c:pt idx="5">
                  <c:v>6.9792802617230101E-2</c:v>
                </c:pt>
                <c:pt idx="6">
                  <c:v>0.27480916030534353</c:v>
                </c:pt>
                <c:pt idx="7">
                  <c:v>2.0719738276990186E-2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8F8-4051-B136-2F2438BC4632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Energy subsidies </a:t>
            </a:r>
            <a:r>
              <a:rPr lang="fr-FR" b="1"/>
              <a:t>by type (€2018bn)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440813782270653E-2"/>
          <c:y val="0.10466447126301177"/>
          <c:w val="0.68027031870576826"/>
          <c:h val="0.82498191144690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 Study_EU27 data'!$C$16</c:f>
              <c:strCache>
                <c:ptCount val="1"/>
                <c:pt idx="0">
                  <c:v>Support to energy demand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data'!$G$16:$Q$16</c:f>
              <c:numCache>
                <c:formatCode>0.00</c:formatCode>
                <c:ptCount val="11"/>
                <c:pt idx="0">
                  <c:v>45.323796999999999</c:v>
                </c:pt>
                <c:pt idx="1">
                  <c:v>43.721235</c:v>
                </c:pt>
                <c:pt idx="2">
                  <c:v>48.466031999999998</c:v>
                </c:pt>
                <c:pt idx="3">
                  <c:v>47.032743000000004</c:v>
                </c:pt>
                <c:pt idx="4">
                  <c:v>49.075434999999999</c:v>
                </c:pt>
                <c:pt idx="5">
                  <c:v>49.626331</c:v>
                </c:pt>
                <c:pt idx="6">
                  <c:v>49.141807</c:v>
                </c:pt>
                <c:pt idx="7">
                  <c:v>48.149797999999997</c:v>
                </c:pt>
                <c:pt idx="8">
                  <c:v>48.809873000000003</c:v>
                </c:pt>
                <c:pt idx="9">
                  <c:v>50.132140999999997</c:v>
                </c:pt>
                <c:pt idx="10">
                  <c:v>51.848515999999996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4317-9A84-15AAE1F1E1DD}"/>
            </c:ext>
          </c:extLst>
        </c:ser>
        <c:ser>
          <c:idx val="1"/>
          <c:order val="1"/>
          <c:tx>
            <c:strRef>
              <c:f>'EC Study_EU27 data'!$C$17</c:f>
              <c:strCache>
                <c:ptCount val="1"/>
                <c:pt idx="0">
                  <c:v>Support to energy efficiency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data'!$G$17:$Q$17</c:f>
              <c:numCache>
                <c:formatCode>0.00</c:formatCode>
                <c:ptCount val="11"/>
                <c:pt idx="0">
                  <c:v>6.8729959999999997</c:v>
                </c:pt>
                <c:pt idx="1">
                  <c:v>8.6525289999999995</c:v>
                </c:pt>
                <c:pt idx="2">
                  <c:v>9.5688270000000006</c:v>
                </c:pt>
                <c:pt idx="3">
                  <c:v>10.403665</c:v>
                </c:pt>
                <c:pt idx="4">
                  <c:v>10.031905</c:v>
                </c:pt>
                <c:pt idx="5">
                  <c:v>9.3122779999999992</c:v>
                </c:pt>
                <c:pt idx="6">
                  <c:v>10.862428</c:v>
                </c:pt>
                <c:pt idx="7">
                  <c:v>12.193281000000001</c:v>
                </c:pt>
                <c:pt idx="8">
                  <c:v>13.225587000000001</c:v>
                </c:pt>
                <c:pt idx="9">
                  <c:v>14.5532</c:v>
                </c:pt>
                <c:pt idx="10">
                  <c:v>14.735207000000001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7-4317-9A84-15AAE1F1E1DD}"/>
            </c:ext>
          </c:extLst>
        </c:ser>
        <c:ser>
          <c:idx val="2"/>
          <c:order val="2"/>
          <c:tx>
            <c:strRef>
              <c:f>'EC Study_EU27 data'!$C$18</c:f>
              <c:strCache>
                <c:ptCount val="1"/>
                <c:pt idx="0">
                  <c:v>Support to infrastructure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data'!$G$18:$Q$18</c:f>
              <c:numCache>
                <c:formatCode>0.00</c:formatCode>
                <c:ptCount val="11"/>
                <c:pt idx="0">
                  <c:v>0.82620700000000002</c:v>
                </c:pt>
                <c:pt idx="1">
                  <c:v>0.84397999999999995</c:v>
                </c:pt>
                <c:pt idx="2">
                  <c:v>1.4894860000000001</c:v>
                </c:pt>
                <c:pt idx="3">
                  <c:v>1.2563169999999999</c:v>
                </c:pt>
                <c:pt idx="4">
                  <c:v>1.0967659999999999</c:v>
                </c:pt>
                <c:pt idx="5">
                  <c:v>1.245852</c:v>
                </c:pt>
                <c:pt idx="6">
                  <c:v>1.9058999999999999</c:v>
                </c:pt>
                <c:pt idx="7">
                  <c:v>1.6901550000000001</c:v>
                </c:pt>
                <c:pt idx="8">
                  <c:v>1.9644820000000001</c:v>
                </c:pt>
                <c:pt idx="9">
                  <c:v>1.83585</c:v>
                </c:pt>
                <c:pt idx="10">
                  <c:v>1.45095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47-4317-9A84-15AAE1F1E1DD}"/>
            </c:ext>
          </c:extLst>
        </c:ser>
        <c:ser>
          <c:idx val="3"/>
          <c:order val="3"/>
          <c:tx>
            <c:strRef>
              <c:f>'EC Study_EU27 data'!$C$19</c:f>
              <c:strCache>
                <c:ptCount val="1"/>
                <c:pt idx="0">
                  <c:v>Support to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data'!$G$19:$Q$19</c:f>
              <c:numCache>
                <c:formatCode>0.00</c:formatCode>
                <c:ptCount val="11"/>
                <c:pt idx="0">
                  <c:v>37.142001</c:v>
                </c:pt>
                <c:pt idx="1">
                  <c:v>41.36383</c:v>
                </c:pt>
                <c:pt idx="2">
                  <c:v>49.690705000000001</c:v>
                </c:pt>
                <c:pt idx="3">
                  <c:v>61.751525000000001</c:v>
                </c:pt>
                <c:pt idx="4">
                  <c:v>74.910807000000005</c:v>
                </c:pt>
                <c:pt idx="5">
                  <c:v>78.025711999999999</c:v>
                </c:pt>
                <c:pt idx="6">
                  <c:v>78.395452000000006</c:v>
                </c:pt>
                <c:pt idx="7">
                  <c:v>81.507228999999995</c:v>
                </c:pt>
                <c:pt idx="8">
                  <c:v>82.051005000000004</c:v>
                </c:pt>
                <c:pt idx="9">
                  <c:v>85.100426999999996</c:v>
                </c:pt>
                <c:pt idx="10">
                  <c:v>84.931078999999997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47-4317-9A84-15AAE1F1E1DD}"/>
            </c:ext>
          </c:extLst>
        </c:ser>
        <c:ser>
          <c:idx val="4"/>
          <c:order val="4"/>
          <c:tx>
            <c:strRef>
              <c:f>'EC Study_EU27 data'!$C$20</c:f>
              <c:strCache>
                <c:ptCount val="1"/>
                <c:pt idx="0">
                  <c:v>Support to R&amp;D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data'!$G$20:$Q$20</c:f>
              <c:numCache>
                <c:formatCode>0.00</c:formatCode>
                <c:ptCount val="11"/>
                <c:pt idx="0">
                  <c:v>3.4620860000000002</c:v>
                </c:pt>
                <c:pt idx="1">
                  <c:v>4.17042</c:v>
                </c:pt>
                <c:pt idx="2">
                  <c:v>4.7085049999999997</c:v>
                </c:pt>
                <c:pt idx="3">
                  <c:v>5.2265280000000001</c:v>
                </c:pt>
                <c:pt idx="4">
                  <c:v>5.1569609999999999</c:v>
                </c:pt>
                <c:pt idx="5">
                  <c:v>4.9909369999999997</c:v>
                </c:pt>
                <c:pt idx="6">
                  <c:v>5.6275139999999997</c:v>
                </c:pt>
                <c:pt idx="7">
                  <c:v>5.7247909999999997</c:v>
                </c:pt>
                <c:pt idx="8">
                  <c:v>5.3060479999999997</c:v>
                </c:pt>
                <c:pt idx="9">
                  <c:v>5.3999389999999998</c:v>
                </c:pt>
                <c:pt idx="10">
                  <c:v>4.5542689999999997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47-4317-9A84-15AAE1F1E1DD}"/>
            </c:ext>
          </c:extLst>
        </c:ser>
        <c:ser>
          <c:idx val="5"/>
          <c:order val="5"/>
          <c:tx>
            <c:strRef>
              <c:f>'EC Study_EU27 data'!$C$21</c:f>
              <c:strCache>
                <c:ptCount val="1"/>
                <c:pt idx="0">
                  <c:v>Support to industry restructuring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data'!$G$21:$Q$21</c:f>
              <c:numCache>
                <c:formatCode>0.00</c:formatCode>
                <c:ptCount val="11"/>
                <c:pt idx="0">
                  <c:v>1.6947270000000001</c:v>
                </c:pt>
                <c:pt idx="1">
                  <c:v>2.446504</c:v>
                </c:pt>
                <c:pt idx="2">
                  <c:v>2.5717379999999999</c:v>
                </c:pt>
                <c:pt idx="3">
                  <c:v>2.1458400000000002</c:v>
                </c:pt>
                <c:pt idx="4">
                  <c:v>1.5783700000000001</c:v>
                </c:pt>
                <c:pt idx="5">
                  <c:v>1.582249</c:v>
                </c:pt>
                <c:pt idx="6">
                  <c:v>1.554438</c:v>
                </c:pt>
                <c:pt idx="7">
                  <c:v>1.688876</c:v>
                </c:pt>
                <c:pt idx="8">
                  <c:v>1.608765</c:v>
                </c:pt>
                <c:pt idx="9">
                  <c:v>1.9165719999999999</c:v>
                </c:pt>
                <c:pt idx="10">
                  <c:v>1.8532709999999999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47-4317-9A84-15AAE1F1E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8903384"/>
        <c:axId val="458910600"/>
      </c:barChart>
      <c:catAx>
        <c:axId val="45890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10600"/>
        <c:crosses val="autoZero"/>
        <c:auto val="1"/>
        <c:lblAlgn val="ctr"/>
        <c:lblOffset val="100"/>
        <c:noMultiLvlLbl val="0"/>
      </c:catAx>
      <c:valAx>
        <c:axId val="45891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0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53374946254301"/>
          <c:y val="0.19485948847151502"/>
          <c:w val="0.26703245614221494"/>
          <c:h val="0.75031399448655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Energy subsidies by category (€2018bn)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539134937298161E-2"/>
          <c:y val="0.10466447126301177"/>
          <c:w val="0.67866453241094948"/>
          <c:h val="0.82498191144690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 Study_EU27 data'!$C$50</c:f>
              <c:strCache>
                <c:ptCount val="1"/>
                <c:pt idx="0">
                  <c:v>Tax expenditures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data'!$G$50:$Q$50</c:f>
              <c:numCache>
                <c:formatCode>0.00</c:formatCode>
                <c:ptCount val="11"/>
                <c:pt idx="0">
                  <c:v>49.169817000000002</c:v>
                </c:pt>
                <c:pt idx="1">
                  <c:v>48.534553000000002</c:v>
                </c:pt>
                <c:pt idx="2">
                  <c:v>53.016933999999999</c:v>
                </c:pt>
                <c:pt idx="3">
                  <c:v>51.847653999999999</c:v>
                </c:pt>
                <c:pt idx="4">
                  <c:v>53.451546</c:v>
                </c:pt>
                <c:pt idx="5">
                  <c:v>52.518709000000001</c:v>
                </c:pt>
                <c:pt idx="6">
                  <c:v>51.920948000000003</c:v>
                </c:pt>
                <c:pt idx="7">
                  <c:v>51.924456999999997</c:v>
                </c:pt>
                <c:pt idx="8">
                  <c:v>53.007916999999999</c:v>
                </c:pt>
                <c:pt idx="9">
                  <c:v>54.793787000000002</c:v>
                </c:pt>
                <c:pt idx="10">
                  <c:v>57.324041000000001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E-4A71-8B91-210DB7C5BD80}"/>
            </c:ext>
          </c:extLst>
        </c:ser>
        <c:ser>
          <c:idx val="4"/>
          <c:order val="1"/>
          <c:tx>
            <c:strRef>
              <c:f>'EC Study_EU27 data'!$C$51</c:f>
              <c:strCache>
                <c:ptCount val="1"/>
                <c:pt idx="0">
                  <c:v>Under-pricing of goods/services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'EC Study_EU27 data'!$G$51:$Q$51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E-4A71-8B91-210DB7C5BD80}"/>
            </c:ext>
          </c:extLst>
        </c:ser>
        <c:ser>
          <c:idx val="1"/>
          <c:order val="2"/>
          <c:tx>
            <c:strRef>
              <c:f>'EC Study_EU27 data'!$C$52</c:f>
              <c:strCache>
                <c:ptCount val="1"/>
                <c:pt idx="0">
                  <c:v>Direct transfers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data'!$G$52:$Q$52</c:f>
              <c:numCache>
                <c:formatCode>0.00</c:formatCode>
                <c:ptCount val="11"/>
                <c:pt idx="0">
                  <c:v>9.1919830000000005</c:v>
                </c:pt>
                <c:pt idx="1">
                  <c:v>11.103837</c:v>
                </c:pt>
                <c:pt idx="2">
                  <c:v>12.055012</c:v>
                </c:pt>
                <c:pt idx="3">
                  <c:v>12.226203</c:v>
                </c:pt>
                <c:pt idx="4">
                  <c:v>11.395619999999999</c:v>
                </c:pt>
                <c:pt idx="5">
                  <c:v>11.140869</c:v>
                </c:pt>
                <c:pt idx="6">
                  <c:v>13.44591</c:v>
                </c:pt>
                <c:pt idx="7">
                  <c:v>13.164027000000001</c:v>
                </c:pt>
                <c:pt idx="8">
                  <c:v>13.883426999999999</c:v>
                </c:pt>
                <c:pt idx="9">
                  <c:v>14.497978</c:v>
                </c:pt>
                <c:pt idx="10">
                  <c:v>14.981617999999999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EE-4A71-8B91-210DB7C5BD80}"/>
            </c:ext>
          </c:extLst>
        </c:ser>
        <c:ser>
          <c:idx val="2"/>
          <c:order val="3"/>
          <c:tx>
            <c:strRef>
              <c:f>'EC Study_EU27 data'!$C$53</c:f>
              <c:strCache>
                <c:ptCount val="1"/>
                <c:pt idx="0">
                  <c:v>Income or price supports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data'!$G$53:$Q$53</c:f>
              <c:numCache>
                <c:formatCode>0.00</c:formatCode>
                <c:ptCount val="11"/>
                <c:pt idx="0">
                  <c:v>33.498058999999998</c:v>
                </c:pt>
                <c:pt idx="1">
                  <c:v>37.389820999999998</c:v>
                </c:pt>
                <c:pt idx="2">
                  <c:v>46.714973999999998</c:v>
                </c:pt>
                <c:pt idx="3">
                  <c:v>58.520792999999998</c:v>
                </c:pt>
                <c:pt idx="4">
                  <c:v>71.926736000000005</c:v>
                </c:pt>
                <c:pt idx="5">
                  <c:v>76.184773000000007</c:v>
                </c:pt>
                <c:pt idx="6">
                  <c:v>76.557647000000003</c:v>
                </c:pt>
                <c:pt idx="7">
                  <c:v>80.255761000000007</c:v>
                </c:pt>
                <c:pt idx="8">
                  <c:v>80.881345999999994</c:v>
                </c:pt>
                <c:pt idx="9">
                  <c:v>84.374617000000001</c:v>
                </c:pt>
                <c:pt idx="10">
                  <c:v>82.641740999999996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EE-4A71-8B91-210DB7C5BD80}"/>
            </c:ext>
          </c:extLst>
        </c:ser>
        <c:ser>
          <c:idx val="3"/>
          <c:order val="4"/>
          <c:tx>
            <c:strRef>
              <c:f>'EC Study_EU27 data'!$C$54</c:f>
              <c:strCache>
                <c:ptCount val="1"/>
                <c:pt idx="0">
                  <c:v>RD&amp;D budgets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data'!$G$54:$Q$54</c:f>
              <c:numCache>
                <c:formatCode>0.00</c:formatCode>
                <c:ptCount val="11"/>
                <c:pt idx="0">
                  <c:v>3.4619550000000001</c:v>
                </c:pt>
                <c:pt idx="1">
                  <c:v>4.1702870000000001</c:v>
                </c:pt>
                <c:pt idx="2">
                  <c:v>4.7083729999999999</c:v>
                </c:pt>
                <c:pt idx="3">
                  <c:v>5.2219680000000004</c:v>
                </c:pt>
                <c:pt idx="4">
                  <c:v>5.0763420000000004</c:v>
                </c:pt>
                <c:pt idx="5">
                  <c:v>4.9390080000000003</c:v>
                </c:pt>
                <c:pt idx="6">
                  <c:v>5.563034</c:v>
                </c:pt>
                <c:pt idx="7">
                  <c:v>5.6098850000000002</c:v>
                </c:pt>
                <c:pt idx="8">
                  <c:v>5.1930699999999996</c:v>
                </c:pt>
                <c:pt idx="9">
                  <c:v>5.2717470000000004</c:v>
                </c:pt>
                <c:pt idx="10">
                  <c:v>4.4258920000000002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EE-4A71-8B91-210DB7C5B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8903384"/>
        <c:axId val="458910600"/>
      </c:barChart>
      <c:catAx>
        <c:axId val="45890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10600"/>
        <c:crosses val="autoZero"/>
        <c:auto val="1"/>
        <c:lblAlgn val="ctr"/>
        <c:lblOffset val="100"/>
        <c:noMultiLvlLbl val="0"/>
      </c:catAx>
      <c:valAx>
        <c:axId val="45891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0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9010414693966"/>
          <c:y val="0.18465634140319248"/>
          <c:w val="0.25316872293697518"/>
          <c:h val="0.758014023033939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Energy subsidies</a:t>
            </a:r>
            <a:r>
              <a:rPr lang="fr-FR" sz="1400" b="1"/>
              <a:t> by category (€2018bn)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4154996280306E-2"/>
          <c:y val="0.10940194944223751"/>
          <c:w val="0.66847370046728749"/>
          <c:h val="0.8224516839083696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'EC Study_EU27 data'!$C$84</c:f>
              <c:strCache>
                <c:ptCount val="1"/>
                <c:pt idx="0">
                  <c:v>Fossil fuels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data'!$G$84:$Q$84</c:f>
              <c:numCache>
                <c:formatCode>0.00</c:formatCode>
                <c:ptCount val="11"/>
                <c:pt idx="0">
                  <c:v>51.429659000000001</c:v>
                </c:pt>
                <c:pt idx="1">
                  <c:v>49.582183999999998</c:v>
                </c:pt>
                <c:pt idx="2">
                  <c:v>51.803224000000007</c:v>
                </c:pt>
                <c:pt idx="3">
                  <c:v>51.009149999999991</c:v>
                </c:pt>
                <c:pt idx="4">
                  <c:v>52.737831999999997</c:v>
                </c:pt>
                <c:pt idx="5">
                  <c:v>50.379289999999997</c:v>
                </c:pt>
                <c:pt idx="6">
                  <c:v>48.134704999999997</c:v>
                </c:pt>
                <c:pt idx="7">
                  <c:v>47.239083999999991</c:v>
                </c:pt>
                <c:pt idx="8">
                  <c:v>47.868418999999989</c:v>
                </c:pt>
                <c:pt idx="9">
                  <c:v>50.728659999999998</c:v>
                </c:pt>
                <c:pt idx="10">
                  <c:v>50.238081000000008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5-4115-8ED6-6F75123AABA4}"/>
            </c:ext>
          </c:extLst>
        </c:ser>
        <c:ser>
          <c:idx val="2"/>
          <c:order val="1"/>
          <c:tx>
            <c:strRef>
              <c:f>'EC Study_EU27 data'!$C$88</c:f>
              <c:strCache>
                <c:ptCount val="1"/>
                <c:pt idx="0">
                  <c:v>Heating &amp; cooling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data'!$G$88:$Q$88</c:f>
              <c:numCache>
                <c:formatCode>0.00</c:formatCode>
                <c:ptCount val="11"/>
                <c:pt idx="0">
                  <c:v>0.40762399999999999</c:v>
                </c:pt>
                <c:pt idx="1">
                  <c:v>0.71429200000000004</c:v>
                </c:pt>
                <c:pt idx="2">
                  <c:v>1.460909</c:v>
                </c:pt>
                <c:pt idx="3">
                  <c:v>1.821029</c:v>
                </c:pt>
                <c:pt idx="4">
                  <c:v>1.900223</c:v>
                </c:pt>
                <c:pt idx="5">
                  <c:v>1.418463</c:v>
                </c:pt>
                <c:pt idx="6">
                  <c:v>1.7674840000000001</c:v>
                </c:pt>
                <c:pt idx="7">
                  <c:v>1.7165139999999999</c:v>
                </c:pt>
                <c:pt idx="8">
                  <c:v>1.9119570000000001</c:v>
                </c:pt>
                <c:pt idx="9">
                  <c:v>2.4132289999999998</c:v>
                </c:pt>
                <c:pt idx="10">
                  <c:v>2.429243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5-4115-8ED6-6F75123AABA4}"/>
            </c:ext>
          </c:extLst>
        </c:ser>
        <c:ser>
          <c:idx val="3"/>
          <c:order val="2"/>
          <c:tx>
            <c:strRef>
              <c:f>'EC Study_EU27 data'!$C$89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data'!$G$89:$Q$89</c:f>
              <c:numCache>
                <c:formatCode>0.00</c:formatCode>
                <c:ptCount val="11"/>
                <c:pt idx="0">
                  <c:v>3.3270050000000002</c:v>
                </c:pt>
                <c:pt idx="1">
                  <c:v>3.2900710000000002</c:v>
                </c:pt>
                <c:pt idx="2">
                  <c:v>3.5392420000000002</c:v>
                </c:pt>
                <c:pt idx="3">
                  <c:v>2.8972959999999999</c:v>
                </c:pt>
                <c:pt idx="4">
                  <c:v>2.9956200000000002</c:v>
                </c:pt>
                <c:pt idx="5">
                  <c:v>3.107167</c:v>
                </c:pt>
                <c:pt idx="6">
                  <c:v>3.340503</c:v>
                </c:pt>
                <c:pt idx="7">
                  <c:v>3.5517810000000001</c:v>
                </c:pt>
                <c:pt idx="8">
                  <c:v>3.3868770000000001</c:v>
                </c:pt>
                <c:pt idx="9">
                  <c:v>3.2139929999999999</c:v>
                </c:pt>
                <c:pt idx="10">
                  <c:v>2.9543119999999998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5-4115-8ED6-6F75123AABA4}"/>
            </c:ext>
          </c:extLst>
        </c:ser>
        <c:ser>
          <c:idx val="0"/>
          <c:order val="3"/>
          <c:tx>
            <c:strRef>
              <c:f>'EC Study_EU27 data'!$C$83</c:f>
              <c:strCache>
                <c:ptCount val="1"/>
                <c:pt idx="0">
                  <c:v>All energies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data'!$G$83:$Q$83</c:f>
              <c:numCache>
                <c:formatCode>0.00</c:formatCode>
                <c:ptCount val="11"/>
                <c:pt idx="0">
                  <c:v>7.7144250000000003</c:v>
                </c:pt>
                <c:pt idx="1">
                  <c:v>9.2485870000000006</c:v>
                </c:pt>
                <c:pt idx="2">
                  <c:v>9.8635169999999999</c:v>
                </c:pt>
                <c:pt idx="3">
                  <c:v>10.651554000000001</c:v>
                </c:pt>
                <c:pt idx="4">
                  <c:v>9.7755209999999995</c:v>
                </c:pt>
                <c:pt idx="5">
                  <c:v>9.1796670000000002</c:v>
                </c:pt>
                <c:pt idx="6">
                  <c:v>10.86562</c:v>
                </c:pt>
                <c:pt idx="7">
                  <c:v>11.884107</c:v>
                </c:pt>
                <c:pt idx="8">
                  <c:v>12.059343</c:v>
                </c:pt>
                <c:pt idx="9">
                  <c:v>12.295337999999999</c:v>
                </c:pt>
                <c:pt idx="10">
                  <c:v>13.162375000000001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5-4115-8ED6-6F75123AABA4}"/>
            </c:ext>
          </c:extLst>
        </c:ser>
        <c:ser>
          <c:idx val="5"/>
          <c:order val="4"/>
          <c:tx>
            <c:strRef>
              <c:f>'EC Study_EU27 data'!$C$91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data'!$G$91:$Q$91</c:f>
              <c:numCache>
                <c:formatCode>0.00</c:formatCode>
                <c:ptCount val="11"/>
                <c:pt idx="0">
                  <c:v>2.1126900000000002</c:v>
                </c:pt>
                <c:pt idx="1">
                  <c:v>2.3336429999999999</c:v>
                </c:pt>
                <c:pt idx="2">
                  <c:v>3.1956349999999998</c:v>
                </c:pt>
                <c:pt idx="3">
                  <c:v>2.4451390000000006</c:v>
                </c:pt>
                <c:pt idx="4">
                  <c:v>2.4331459999999998</c:v>
                </c:pt>
                <c:pt idx="5">
                  <c:v>2.2580070000000001</c:v>
                </c:pt>
                <c:pt idx="6">
                  <c:v>2.1563390000000004</c:v>
                </c:pt>
                <c:pt idx="7">
                  <c:v>1.9917739999999999</c:v>
                </c:pt>
                <c:pt idx="8">
                  <c:v>1.9633260000000001</c:v>
                </c:pt>
                <c:pt idx="9">
                  <c:v>2.0408150000000003</c:v>
                </c:pt>
                <c:pt idx="10">
                  <c:v>1.9672099999999999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5-4115-8ED6-6F75123AABA4}"/>
            </c:ext>
          </c:extLst>
        </c:ser>
        <c:ser>
          <c:idx val="6"/>
          <c:order val="5"/>
          <c:tx>
            <c:strRef>
              <c:f>'EC Study_EU27 data'!$C$92</c:f>
              <c:strCache>
                <c:ptCount val="1"/>
                <c:pt idx="0">
                  <c:v>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data'!$G$92:$Q$92</c:f>
              <c:numCache>
                <c:formatCode>0.00</c:formatCode>
                <c:ptCount val="11"/>
                <c:pt idx="0">
                  <c:v>19.636555999999999</c:v>
                </c:pt>
                <c:pt idx="1">
                  <c:v>25.208752</c:v>
                </c:pt>
                <c:pt idx="2">
                  <c:v>33.973061000000001</c:v>
                </c:pt>
                <c:pt idx="3">
                  <c:v>45.009207000000004</c:v>
                </c:pt>
                <c:pt idx="4">
                  <c:v>56.985994999999988</c:v>
                </c:pt>
                <c:pt idx="5">
                  <c:v>62.755993999999994</c:v>
                </c:pt>
                <c:pt idx="6">
                  <c:v>64.956806</c:v>
                </c:pt>
                <c:pt idx="7">
                  <c:v>68.308042999999998</c:v>
                </c:pt>
                <c:pt idx="8">
                  <c:v>69.018106999999986</c:v>
                </c:pt>
                <c:pt idx="9">
                  <c:v>70.518847999999991</c:v>
                </c:pt>
                <c:pt idx="10">
                  <c:v>71.154675000000012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5-4115-8ED6-6F75123AABA4}"/>
            </c:ext>
          </c:extLst>
        </c:ser>
        <c:ser>
          <c:idx val="4"/>
          <c:order val="6"/>
          <c:tx>
            <c:strRef>
              <c:f>'EC Study_EU27 data'!$C$90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data'!$G$90:$Q$90</c:f>
              <c:numCache>
                <c:formatCode>0.00</c:formatCode>
                <c:ptCount val="11"/>
                <c:pt idx="0">
                  <c:v>10.653807</c:v>
                </c:pt>
                <c:pt idx="1">
                  <c:v>10.765246999999999</c:v>
                </c:pt>
                <c:pt idx="2">
                  <c:v>12.615697000000001</c:v>
                </c:pt>
                <c:pt idx="3">
                  <c:v>13.928791</c:v>
                </c:pt>
                <c:pt idx="4">
                  <c:v>14.980048999999999</c:v>
                </c:pt>
                <c:pt idx="5">
                  <c:v>15.636271000000001</c:v>
                </c:pt>
                <c:pt idx="6">
                  <c:v>16.220829999999999</c:v>
                </c:pt>
                <c:pt idx="7">
                  <c:v>16.223838999999998</c:v>
                </c:pt>
                <c:pt idx="8">
                  <c:v>16.724941000000001</c:v>
                </c:pt>
                <c:pt idx="9">
                  <c:v>17.69126</c:v>
                </c:pt>
                <c:pt idx="10">
                  <c:v>17.410794000000003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5-4115-8ED6-6F75123AABA4}"/>
            </c:ext>
          </c:extLst>
        </c:ser>
        <c:ser>
          <c:idx val="7"/>
          <c:order val="7"/>
          <c:tx>
            <c:strRef>
              <c:f>'EC Study_EU27 data'!$C$98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data'!$G$98:$Q$98</c:f>
              <c:numCache>
                <c:formatCode>0.00</c:formatCode>
                <c:ptCount val="11"/>
                <c:pt idx="0">
                  <c:v>4.0048E-2</c:v>
                </c:pt>
                <c:pt idx="1">
                  <c:v>5.5722000000000001E-2</c:v>
                </c:pt>
                <c:pt idx="2">
                  <c:v>4.4007999999999999E-2</c:v>
                </c:pt>
                <c:pt idx="3">
                  <c:v>5.4452E-2</c:v>
                </c:pt>
                <c:pt idx="4">
                  <c:v>4.1857999999999999E-2</c:v>
                </c:pt>
                <c:pt idx="5">
                  <c:v>4.8500000000000001E-2</c:v>
                </c:pt>
                <c:pt idx="6">
                  <c:v>4.5252000000000001E-2</c:v>
                </c:pt>
                <c:pt idx="7">
                  <c:v>3.8988000000000002E-2</c:v>
                </c:pt>
                <c:pt idx="8">
                  <c:v>3.279E-2</c:v>
                </c:pt>
                <c:pt idx="9">
                  <c:v>3.5985999999999997E-2</c:v>
                </c:pt>
                <c:pt idx="10">
                  <c:v>5.0754000000000001E-2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55-4115-8ED6-6F75123AA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67634248"/>
        <c:axId val="1067631952"/>
      </c:barChart>
      <c:catAx>
        <c:axId val="106763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31952"/>
        <c:crosses val="autoZero"/>
        <c:auto val="1"/>
        <c:lblAlgn val="ctr"/>
        <c:lblOffset val="100"/>
        <c:noMultiLvlLbl val="0"/>
      </c:catAx>
      <c:valAx>
        <c:axId val="10676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3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94806396117307"/>
          <c:y val="0.18087963862308185"/>
          <c:w val="0.14891818829839307"/>
          <c:h val="0.75066000331219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Energy subsidies</a:t>
            </a:r>
            <a:r>
              <a:rPr lang="fr-FR" b="1"/>
              <a:t> by sector (€2018bn)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4275238299265E-2"/>
          <c:y val="0.13409865268453425"/>
          <c:w val="0.66993768553678257"/>
          <c:h val="0.7770403636039647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'EC Study_EU27 data'!$C$268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data'!$G$268:$Q$268</c:f>
              <c:numCache>
                <c:formatCode>0.00</c:formatCode>
                <c:ptCount val="11"/>
                <c:pt idx="0">
                  <c:v>4.5115550000000004</c:v>
                </c:pt>
                <c:pt idx="1">
                  <c:v>4.6278440000000005</c:v>
                </c:pt>
                <c:pt idx="2">
                  <c:v>4.6991139999999998</c:v>
                </c:pt>
                <c:pt idx="3">
                  <c:v>5.4876700000000005</c:v>
                </c:pt>
                <c:pt idx="4">
                  <c:v>5.0724359999999988</c:v>
                </c:pt>
                <c:pt idx="5">
                  <c:v>5.1262460000000001</c:v>
                </c:pt>
                <c:pt idx="6">
                  <c:v>4.9672850000000004</c:v>
                </c:pt>
                <c:pt idx="7">
                  <c:v>4.6435219999999999</c:v>
                </c:pt>
                <c:pt idx="8">
                  <c:v>4.8321730000000009</c:v>
                </c:pt>
                <c:pt idx="9">
                  <c:v>4.8930280000000002</c:v>
                </c:pt>
                <c:pt idx="10">
                  <c:v>4.9530209999999997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E-4F75-A7A3-FB72483CAA88}"/>
            </c:ext>
          </c:extLst>
        </c:ser>
        <c:ser>
          <c:idx val="0"/>
          <c:order val="1"/>
          <c:tx>
            <c:strRef>
              <c:f>'EC Study_EU27 data'!$C$247</c:f>
              <c:strCache>
                <c:ptCount val="1"/>
                <c:pt idx="0">
                  <c:v>Energy sector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data'!$G$247:$Q$247</c:f>
              <c:numCache>
                <c:formatCode>0.00</c:formatCode>
                <c:ptCount val="11"/>
                <c:pt idx="0">
                  <c:v>42.602950000000007</c:v>
                </c:pt>
                <c:pt idx="1">
                  <c:v>48.401616000000004</c:v>
                </c:pt>
                <c:pt idx="2">
                  <c:v>58.253864</c:v>
                </c:pt>
                <c:pt idx="3">
                  <c:v>69.444280000000006</c:v>
                </c:pt>
                <c:pt idx="4">
                  <c:v>81.242547000000002</c:v>
                </c:pt>
                <c:pt idx="5">
                  <c:v>84.212682999999998</c:v>
                </c:pt>
                <c:pt idx="6">
                  <c:v>86.618825000000015</c:v>
                </c:pt>
                <c:pt idx="7">
                  <c:v>90.00076700000001</c:v>
                </c:pt>
                <c:pt idx="8">
                  <c:v>90.410603000000009</c:v>
                </c:pt>
                <c:pt idx="9">
                  <c:v>93.945534000000009</c:v>
                </c:pt>
                <c:pt idx="10">
                  <c:v>92.049179999999993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E-4F75-A7A3-FB72483CAA88}"/>
            </c:ext>
          </c:extLst>
        </c:ser>
        <c:ser>
          <c:idx val="2"/>
          <c:order val="2"/>
          <c:tx>
            <c:strRef>
              <c:f>'EC Study_EU27 data'!$C$273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data'!$G$273:$Q$273</c:f>
              <c:numCache>
                <c:formatCode>0.00</c:formatCode>
                <c:ptCount val="11"/>
                <c:pt idx="0">
                  <c:v>0.42403800000000003</c:v>
                </c:pt>
                <c:pt idx="1">
                  <c:v>0.38487300000000002</c:v>
                </c:pt>
                <c:pt idx="2">
                  <c:v>0.36263000000000001</c:v>
                </c:pt>
                <c:pt idx="3">
                  <c:v>0.56398599999999999</c:v>
                </c:pt>
                <c:pt idx="4">
                  <c:v>0.50549599999999995</c:v>
                </c:pt>
                <c:pt idx="5">
                  <c:v>0.52044100000000004</c:v>
                </c:pt>
                <c:pt idx="6">
                  <c:v>0.44934299999999999</c:v>
                </c:pt>
                <c:pt idx="7">
                  <c:v>0.51830500000000002</c:v>
                </c:pt>
                <c:pt idx="8">
                  <c:v>0.53436099999999997</c:v>
                </c:pt>
                <c:pt idx="9">
                  <c:v>0.48391499999999998</c:v>
                </c:pt>
                <c:pt idx="10">
                  <c:v>0.54051000000000005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7E-4F75-A7A3-FB72483CAA88}"/>
            </c:ext>
          </c:extLst>
        </c:ser>
        <c:ser>
          <c:idx val="3"/>
          <c:order val="3"/>
          <c:tx>
            <c:strRef>
              <c:f>'EC Study_EU27 data'!$C$274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data'!$G$274:$Q$274</c:f>
              <c:numCache>
                <c:formatCode>0.00</c:formatCode>
                <c:ptCount val="11"/>
                <c:pt idx="0">
                  <c:v>0.30140099999999997</c:v>
                </c:pt>
                <c:pt idx="1">
                  <c:v>0.26630300000000001</c:v>
                </c:pt>
                <c:pt idx="2">
                  <c:v>0.38433499999999998</c:v>
                </c:pt>
                <c:pt idx="3">
                  <c:v>0.414491</c:v>
                </c:pt>
                <c:pt idx="4">
                  <c:v>0.39406099999999999</c:v>
                </c:pt>
                <c:pt idx="5">
                  <c:v>0.42094199999999998</c:v>
                </c:pt>
                <c:pt idx="6">
                  <c:v>0.44321500000000003</c:v>
                </c:pt>
                <c:pt idx="7">
                  <c:v>0.53619399999999995</c:v>
                </c:pt>
                <c:pt idx="8">
                  <c:v>0.644791</c:v>
                </c:pt>
                <c:pt idx="9">
                  <c:v>0.85887800000000003</c:v>
                </c:pt>
                <c:pt idx="10">
                  <c:v>0.59276799999999996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7E-4F75-A7A3-FB72483CAA88}"/>
            </c:ext>
          </c:extLst>
        </c:ser>
        <c:ser>
          <c:idx val="4"/>
          <c:order val="4"/>
          <c:tx>
            <c:strRef>
              <c:f>'EC Study_EU27 data'!$C$275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data'!$G$275:$Q$275</c:f>
              <c:numCache>
                <c:formatCode>0.00</c:formatCode>
                <c:ptCount val="11"/>
                <c:pt idx="0">
                  <c:v>18.798687000000001</c:v>
                </c:pt>
                <c:pt idx="1">
                  <c:v>18.097617</c:v>
                </c:pt>
                <c:pt idx="2">
                  <c:v>18.726938999999998</c:v>
                </c:pt>
                <c:pt idx="3">
                  <c:v>17.402515000000001</c:v>
                </c:pt>
                <c:pt idx="4">
                  <c:v>19.077164</c:v>
                </c:pt>
                <c:pt idx="5">
                  <c:v>18.933589000000001</c:v>
                </c:pt>
                <c:pt idx="6">
                  <c:v>19.326567000000001</c:v>
                </c:pt>
                <c:pt idx="7">
                  <c:v>18.347515999999999</c:v>
                </c:pt>
                <c:pt idx="8">
                  <c:v>18.402031999999998</c:v>
                </c:pt>
                <c:pt idx="9">
                  <c:v>19.300337000000003</c:v>
                </c:pt>
                <c:pt idx="10">
                  <c:v>20.140412999999995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7E-4F75-A7A3-FB72483CAA88}"/>
            </c:ext>
          </c:extLst>
        </c:ser>
        <c:ser>
          <c:idx val="5"/>
          <c:order val="5"/>
          <c:tx>
            <c:strRef>
              <c:f>'EC Study_EU27 data'!$C$281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data'!$G$281:$Q$281</c:f>
              <c:numCache>
                <c:formatCode>0.00</c:formatCode>
                <c:ptCount val="11"/>
                <c:pt idx="0">
                  <c:v>10.523886000000001</c:v>
                </c:pt>
                <c:pt idx="1">
                  <c:v>10.055503</c:v>
                </c:pt>
                <c:pt idx="2">
                  <c:v>10.821152999999999</c:v>
                </c:pt>
                <c:pt idx="3">
                  <c:v>10.584759</c:v>
                </c:pt>
                <c:pt idx="4">
                  <c:v>11.210479000000001</c:v>
                </c:pt>
                <c:pt idx="5">
                  <c:v>11.252144000000001</c:v>
                </c:pt>
                <c:pt idx="6">
                  <c:v>11.051238000000001</c:v>
                </c:pt>
                <c:pt idx="7">
                  <c:v>11.049337999999999</c:v>
                </c:pt>
                <c:pt idx="8">
                  <c:v>11.466044</c:v>
                </c:pt>
                <c:pt idx="9">
                  <c:v>12.137075000000001</c:v>
                </c:pt>
                <c:pt idx="10">
                  <c:v>13.057891999999999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7E-4F75-A7A3-FB72483CAA88}"/>
            </c:ext>
          </c:extLst>
        </c:ser>
        <c:ser>
          <c:idx val="6"/>
          <c:order val="6"/>
          <c:tx>
            <c:strRef>
              <c:f>'EC Study_EU27 data'!$C$288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data'!$G$288:$Q$288</c:f>
              <c:numCache>
                <c:formatCode>0.00</c:formatCode>
                <c:ptCount val="11"/>
                <c:pt idx="0">
                  <c:v>0.170406</c:v>
                </c:pt>
                <c:pt idx="1">
                  <c:v>0.161664</c:v>
                </c:pt>
                <c:pt idx="2">
                  <c:v>0.164327</c:v>
                </c:pt>
                <c:pt idx="3">
                  <c:v>0.13141600000000001</c:v>
                </c:pt>
                <c:pt idx="4">
                  <c:v>0.142452</c:v>
                </c:pt>
                <c:pt idx="5">
                  <c:v>0.143988</c:v>
                </c:pt>
                <c:pt idx="6">
                  <c:v>0.147483</c:v>
                </c:pt>
                <c:pt idx="7">
                  <c:v>0.135995</c:v>
                </c:pt>
                <c:pt idx="8">
                  <c:v>0.13863500000000001</c:v>
                </c:pt>
                <c:pt idx="9">
                  <c:v>0.12876799999999999</c:v>
                </c:pt>
                <c:pt idx="10">
                  <c:v>0.122807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7E-4F75-A7A3-FB72483CAA88}"/>
            </c:ext>
          </c:extLst>
        </c:ser>
        <c:ser>
          <c:idx val="7"/>
          <c:order val="7"/>
          <c:tx>
            <c:strRef>
              <c:f>'EC Study_EU27 data'!$C$289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data'!$G$289:$Q$289</c:f>
              <c:numCache>
                <c:formatCode>0.00</c:formatCode>
                <c:ptCount val="11"/>
                <c:pt idx="0">
                  <c:v>1.1744680000000001</c:v>
                </c:pt>
                <c:pt idx="1">
                  <c:v>0.979634</c:v>
                </c:pt>
                <c:pt idx="2">
                  <c:v>1.009541</c:v>
                </c:pt>
                <c:pt idx="3">
                  <c:v>1.0730949999999999</c:v>
                </c:pt>
                <c:pt idx="4">
                  <c:v>1.066983</c:v>
                </c:pt>
                <c:pt idx="5">
                  <c:v>1.0460750000000001</c:v>
                </c:pt>
                <c:pt idx="6">
                  <c:v>1.4526479999999999</c:v>
                </c:pt>
                <c:pt idx="7">
                  <c:v>1.294999</c:v>
                </c:pt>
                <c:pt idx="8">
                  <c:v>1.3086359999999999</c:v>
                </c:pt>
                <c:pt idx="9">
                  <c:v>1.370989</c:v>
                </c:pt>
                <c:pt idx="10">
                  <c:v>1.450248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7E-4F75-A7A3-FB72483CAA88}"/>
            </c:ext>
          </c:extLst>
        </c:ser>
        <c:ser>
          <c:idx val="8"/>
          <c:order val="8"/>
          <c:tx>
            <c:strRef>
              <c:f>'EC Study_EU27 data'!$C$290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data'!$G$290:$Q$290</c:f>
              <c:numCache>
                <c:formatCode>0.00</c:formatCode>
                <c:ptCount val="11"/>
                <c:pt idx="0">
                  <c:v>13.217274</c:v>
                </c:pt>
                <c:pt idx="1">
                  <c:v>14.185452</c:v>
                </c:pt>
                <c:pt idx="2">
                  <c:v>16.437951999999999</c:v>
                </c:pt>
                <c:pt idx="3">
                  <c:v>15.607067000000001</c:v>
                </c:pt>
                <c:pt idx="4">
                  <c:v>15.358734999999999</c:v>
                </c:pt>
                <c:pt idx="5">
                  <c:v>15.591797000000001</c:v>
                </c:pt>
                <c:pt idx="6">
                  <c:v>15.937153</c:v>
                </c:pt>
                <c:pt idx="7">
                  <c:v>16.635293000000001</c:v>
                </c:pt>
                <c:pt idx="8">
                  <c:v>17.349907999999999</c:v>
                </c:pt>
                <c:pt idx="9">
                  <c:v>16.423992999999999</c:v>
                </c:pt>
                <c:pt idx="10">
                  <c:v>17.088016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7E-4F75-A7A3-FB72483CAA88}"/>
            </c:ext>
          </c:extLst>
        </c:ser>
        <c:ser>
          <c:idx val="9"/>
          <c:order val="9"/>
          <c:tx>
            <c:strRef>
              <c:f>'EC Study_EU27 data'!$C$293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data'!$G$293:$Q$293</c:f>
              <c:numCache>
                <c:formatCode>0.00</c:formatCode>
                <c:ptCount val="11"/>
                <c:pt idx="0">
                  <c:v>0.62326999999999999</c:v>
                </c:pt>
                <c:pt idx="1">
                  <c:v>0.53128799999999998</c:v>
                </c:pt>
                <c:pt idx="2">
                  <c:v>0.77122299999999999</c:v>
                </c:pt>
                <c:pt idx="3">
                  <c:v>0.78491500000000003</c:v>
                </c:pt>
                <c:pt idx="4">
                  <c:v>0.90023500000000001</c:v>
                </c:pt>
                <c:pt idx="5">
                  <c:v>0.78861400000000004</c:v>
                </c:pt>
                <c:pt idx="6">
                  <c:v>0.74804400000000004</c:v>
                </c:pt>
                <c:pt idx="7">
                  <c:v>0.70204500000000003</c:v>
                </c:pt>
                <c:pt idx="8">
                  <c:v>0.69843699999999997</c:v>
                </c:pt>
                <c:pt idx="9">
                  <c:v>0.36509900000000001</c:v>
                </c:pt>
                <c:pt idx="10">
                  <c:v>0.38653500000000002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7E-4F75-A7A3-FB72483CAA88}"/>
            </c:ext>
          </c:extLst>
        </c:ser>
        <c:ser>
          <c:idx val="10"/>
          <c:order val="10"/>
          <c:tx>
            <c:strRef>
              <c:f>'EC Study_EU27 data'!$C$294</c:f>
              <c:strCache>
                <c:ptCount val="1"/>
                <c:pt idx="0">
                  <c:v>Cross sectors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data'!$G$294:$Q$294</c:f>
              <c:numCache>
                <c:formatCode>0.00</c:formatCode>
                <c:ptCount val="11"/>
                <c:pt idx="0">
                  <c:v>2.5913469999999998</c:v>
                </c:pt>
                <c:pt idx="1">
                  <c:v>3.2027450000000002</c:v>
                </c:pt>
                <c:pt idx="2">
                  <c:v>4.4666119999999996</c:v>
                </c:pt>
                <c:pt idx="3">
                  <c:v>5.9209690000000004</c:v>
                </c:pt>
                <c:pt idx="4">
                  <c:v>6.4353660000000001</c:v>
                </c:pt>
                <c:pt idx="5">
                  <c:v>6.2981540000000003</c:v>
                </c:pt>
                <c:pt idx="6">
                  <c:v>6.1479330000000001</c:v>
                </c:pt>
                <c:pt idx="7">
                  <c:v>6.9357379999999997</c:v>
                </c:pt>
                <c:pt idx="8">
                  <c:v>7.0397600000000002</c:v>
                </c:pt>
                <c:pt idx="9">
                  <c:v>8.9044550000000005</c:v>
                </c:pt>
                <c:pt idx="10">
                  <c:v>8.8748830000000005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7E-4F75-A7A3-FB72483CA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8931920"/>
        <c:axId val="458930280"/>
      </c:barChart>
      <c:catAx>
        <c:axId val="458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30280"/>
        <c:crosses val="autoZero"/>
        <c:auto val="1"/>
        <c:lblAlgn val="ctr"/>
        <c:lblOffset val="100"/>
        <c:noMultiLvlLbl val="0"/>
      </c:catAx>
      <c:valAx>
        <c:axId val="45893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3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61956160939399"/>
          <c:y val="0.11446804933220756"/>
          <c:w val="0.14907776006930634"/>
          <c:h val="0.82879423820611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600" b="1"/>
              <a:t>Interventions distribution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921374934795047"/>
          <c:y val="0.25447108196661711"/>
          <c:w val="0.43630350602421786"/>
          <c:h val="0.565086876797862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29-4382-95C6-FC9370A22F5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29-4382-95C6-FC9370A22F59}"/>
              </c:ext>
            </c:extLst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29-4382-95C6-FC9370A22F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29-4382-95C6-FC9370A22F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29-4382-95C6-FC9370A22F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D29-4382-95C6-FC9370A22F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D29-4382-95C6-FC9370A22F59}"/>
              </c:ext>
            </c:extLst>
          </c:dPt>
          <c:dPt>
            <c:idx val="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D29-4382-95C6-FC9370A22F5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D29-4382-95C6-FC9370A22F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D29-4382-95C6-FC9370A22F59}"/>
              </c:ext>
            </c:extLst>
          </c:dPt>
          <c:dPt>
            <c:idx val="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D29-4382-95C6-FC9370A22F59}"/>
              </c:ext>
            </c:extLst>
          </c:dPt>
          <c:dPt>
            <c:idx val="1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D29-4382-95C6-FC9370A22F59}"/>
              </c:ext>
            </c:extLst>
          </c:dPt>
          <c:dPt>
            <c:idx val="12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D29-4382-95C6-FC9370A22F5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D29-4382-95C6-FC9370A22F5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FD29-4382-95C6-FC9370A22F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('EC Study_EU27 data'!$C$247,'EC Study_EU27 data'!$C$268,'EC Study_EU27 data'!$C$273:$C$275,'EC Study_EU27 data'!$C$274:$C$275,'EC Study_EU27 data'!$C$281,'EC Study_EU27 data'!$C$288:$C$290,'EC Study_EU27 data'!$C$293:$C$294)</c15:sqref>
                  </c15:fullRef>
                </c:ext>
              </c:extLst>
              <c:f>('EC Study_EU27 data'!$C$247,'EC Study_EU27 data'!$C$268,'EC Study_EU27 data'!$C$273:$C$275,'EC Study_EU27 data'!$C$281,'EC Study_EU27 data'!$C$288:$C$290,'EC Study_EU27 data'!$C$293:$C$294)</c:f>
              <c:strCache>
                <c:ptCount val="11"/>
                <c:pt idx="0">
                  <c:v>Energy sector</c:v>
                </c:pt>
                <c:pt idx="1">
                  <c:v>Agriculture</c:v>
                </c:pt>
                <c:pt idx="2">
                  <c:v>Construction</c:v>
                </c:pt>
                <c:pt idx="3">
                  <c:v>Mining</c:v>
                </c:pt>
                <c:pt idx="4">
                  <c:v>Industry</c:v>
                </c:pt>
                <c:pt idx="5">
                  <c:v>Transport</c:v>
                </c:pt>
                <c:pt idx="6">
                  <c:v>Services</c:v>
                </c:pt>
                <c:pt idx="7">
                  <c:v>Business</c:v>
                </c:pt>
                <c:pt idx="8">
                  <c:v>Households</c:v>
                </c:pt>
                <c:pt idx="9">
                  <c:v>Public</c:v>
                </c:pt>
                <c:pt idx="10">
                  <c:v>Cross sectors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('EC Study_EU27 data'!$D$247,'EC Study_EU27 data'!$D$268,'EC Study_EU27 data'!$D$273:$D$275,'EC Study_EU27 data'!$D$274:$D$275,'EC Study_EU27 data'!$D$281,'EC Study_EU27 data'!$D$288:$D$290,'EC Study_EU27 data'!$D$293:$D$294)</c15:sqref>
                  </c15:fullRef>
                </c:ext>
              </c:extLst>
              <c:f>('EC Study_EU27 data'!$D$247,'EC Study_EU27 data'!$D$268,'EC Study_EU27 data'!$D$273:$D$275,'EC Study_EU27 data'!$D$281,'EC Study_EU27 data'!$D$288:$D$290,'EC Study_EU27 data'!$D$293:$D$294)</c:f>
              <c:numCache>
                <c:formatCode>General</c:formatCode>
                <c:ptCount val="11"/>
                <c:pt idx="0">
                  <c:v>934</c:v>
                </c:pt>
                <c:pt idx="1">
                  <c:v>73</c:v>
                </c:pt>
                <c:pt idx="2">
                  <c:v>2</c:v>
                </c:pt>
                <c:pt idx="3">
                  <c:v>20</c:v>
                </c:pt>
                <c:pt idx="4">
                  <c:v>151</c:v>
                </c:pt>
                <c:pt idx="5">
                  <c:v>178</c:v>
                </c:pt>
                <c:pt idx="6">
                  <c:v>6</c:v>
                </c:pt>
                <c:pt idx="7">
                  <c:v>44</c:v>
                </c:pt>
                <c:pt idx="8">
                  <c:v>209</c:v>
                </c:pt>
                <c:pt idx="9">
                  <c:v>65</c:v>
                </c:pt>
                <c:pt idx="10">
                  <c:v>137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A-FD29-4382-95C6-FC9370A22F5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1659591</xdr:colOff>
      <xdr:row>22</xdr:row>
      <xdr:rowOff>67236</xdr:rowOff>
    </xdr:from>
    <xdr:to>
      <xdr:col>4</xdr:col>
      <xdr:colOff>734787</xdr:colOff>
      <xdr:row>44</xdr:row>
      <xdr:rowOff>14979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1BB3A24-0EED-4518-93DB-4F715B8D6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61123</xdr:colOff>
      <xdr:row>55</xdr:row>
      <xdr:rowOff>49917</xdr:rowOff>
    </xdr:from>
    <xdr:to>
      <xdr:col>4</xdr:col>
      <xdr:colOff>721180</xdr:colOff>
      <xdr:row>76</xdr:row>
      <xdr:rowOff>146813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5C82A43-4CED-4E60-974D-5FE88D696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135342</xdr:colOff>
      <xdr:row>99</xdr:row>
      <xdr:rowOff>42523</xdr:rowOff>
    </xdr:from>
    <xdr:to>
      <xdr:col>4</xdr:col>
      <xdr:colOff>663348</xdr:colOff>
      <xdr:row>224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D73414D-E2F2-45BD-9F8B-5F4773FE2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351311</xdr:colOff>
      <xdr:row>4</xdr:row>
      <xdr:rowOff>48243</xdr:rowOff>
    </xdr:from>
    <xdr:to>
      <xdr:col>25</xdr:col>
      <xdr:colOff>351311</xdr:colOff>
      <xdr:row>9</xdr:row>
      <xdr:rowOff>34636</xdr:rowOff>
    </xdr:to>
    <xdr:sp macro="" textlink="">
      <xdr:nvSpPr>
        <xdr:cNvPr id="5" name="Bulle narrative : rectangle à coins arrondis 4">
          <a:extLst>
            <a:ext uri="{FF2B5EF4-FFF2-40B4-BE49-F238E27FC236}">
              <a16:creationId xmlns:a16="http://schemas.microsoft.com/office/drawing/2014/main" id="{D563D455-0CDC-40A9-9503-364FB527E830}"/>
            </a:ext>
          </a:extLst>
        </xdr:cNvPr>
        <xdr:cNvSpPr/>
      </xdr:nvSpPr>
      <xdr:spPr>
        <a:xfrm>
          <a:off x="14410211" y="723900"/>
          <a:ext cx="3276600" cy="0"/>
        </a:xfrm>
        <a:prstGeom prst="wedgeRoundRectCallout">
          <a:avLst>
            <a:gd name="adj1" fmla="val -54510"/>
            <a:gd name="adj2" fmla="val -73349"/>
            <a:gd name="adj3" fmla="val 16667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2000"/>
            <a:t>Select your country using the rolling menu in the dark </a:t>
          </a:r>
          <a:r>
            <a:rPr lang="fr-FR" sz="2000" u="none"/>
            <a:t>blue</a:t>
          </a:r>
          <a:r>
            <a:rPr lang="fr-FR" sz="2000" u="none" baseline="0"/>
            <a:t> </a:t>
          </a:r>
          <a:r>
            <a:rPr lang="fr-FR" sz="2000" baseline="0"/>
            <a:t>cell on the top of the page</a:t>
          </a:r>
          <a:endParaRPr lang="fr-FR" sz="2000"/>
        </a:p>
      </xdr:txBody>
    </xdr:sp>
    <xdr:clientData/>
  </xdr:twoCellAnchor>
  <xdr:twoCellAnchor>
    <xdr:from>
      <xdr:col>4</xdr:col>
      <xdr:colOff>773906</xdr:colOff>
      <xdr:row>22</xdr:row>
      <xdr:rowOff>68034</xdr:rowOff>
    </xdr:from>
    <xdr:to>
      <xdr:col>20</xdr:col>
      <xdr:colOff>693965</xdr:colOff>
      <xdr:row>44</xdr:row>
      <xdr:rowOff>27213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18AF253-789C-4130-B4A1-30B548D06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782411</xdr:colOff>
      <xdr:row>55</xdr:row>
      <xdr:rowOff>51028</xdr:rowOff>
    </xdr:from>
    <xdr:to>
      <xdr:col>20</xdr:col>
      <xdr:colOff>721179</xdr:colOff>
      <xdr:row>76</xdr:row>
      <xdr:rowOff>136072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4799EED-5A8C-4A48-9626-84358E026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750757</xdr:colOff>
      <xdr:row>99</xdr:row>
      <xdr:rowOff>50344</xdr:rowOff>
    </xdr:from>
    <xdr:to>
      <xdr:col>20</xdr:col>
      <xdr:colOff>693965</xdr:colOff>
      <xdr:row>224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D05654B-77F2-48BE-ACB1-26FBF1A8E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857252</xdr:colOff>
      <xdr:row>298</xdr:row>
      <xdr:rowOff>1703</xdr:rowOff>
    </xdr:from>
    <xdr:to>
      <xdr:col>20</xdr:col>
      <xdr:colOff>693966</xdr:colOff>
      <xdr:row>317</xdr:row>
      <xdr:rowOff>89437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A9E7301-8EB9-47BB-9AB5-7FE8E7A0F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40821</xdr:colOff>
      <xdr:row>298</xdr:row>
      <xdr:rowOff>0</xdr:rowOff>
    </xdr:from>
    <xdr:to>
      <xdr:col>4</xdr:col>
      <xdr:colOff>816429</xdr:colOff>
      <xdr:row>317</xdr:row>
      <xdr:rowOff>81643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BDFF0FE-1831-4D9D-A3E2-C96641A71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49586</xdr:colOff>
      <xdr:row>1</xdr:row>
      <xdr:rowOff>44824</xdr:rowOff>
    </xdr:from>
    <xdr:ext cx="5020234" cy="3309318"/>
    <xdr:pic>
      <xdr:nvPicPr>
        <xdr:cNvPr id="2" name="Picture 1">
          <a:extLst>
            <a:ext uri="{FF2B5EF4-FFF2-40B4-BE49-F238E27FC236}">
              <a16:creationId xmlns:a16="http://schemas.microsoft.com/office/drawing/2014/main" id="{3C96A040-6FFD-4193-AABD-23CC24EBB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98" y="224118"/>
          <a:ext cx="5020234" cy="3309318"/>
        </a:xfrm>
        <a:prstGeom prst="rect">
          <a:avLst/>
        </a:prstGeom>
      </xdr:spPr>
    </xdr:pic>
    <xdr:clientData/>
  </xdr:oneCellAnchor>
  <xdr:oneCellAnchor>
    <xdr:from>
      <xdr:col>8</xdr:col>
      <xdr:colOff>49303</xdr:colOff>
      <xdr:row>1</xdr:row>
      <xdr:rowOff>49586</xdr:rowOff>
    </xdr:from>
    <xdr:ext cx="4913410" cy="3361765"/>
    <xdr:pic>
      <xdr:nvPicPr>
        <xdr:cNvPr id="7" name="Picture 6">
          <a:extLst>
            <a:ext uri="{FF2B5EF4-FFF2-40B4-BE49-F238E27FC236}">
              <a16:creationId xmlns:a16="http://schemas.microsoft.com/office/drawing/2014/main" id="{D4FACA95-B4B8-4C49-AB29-996E4A7F7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0332" y="83204"/>
          <a:ext cx="4913410" cy="3361765"/>
        </a:xfrm>
        <a:prstGeom prst="rect">
          <a:avLst/>
        </a:prstGeom>
      </xdr:spPr>
    </xdr:pic>
    <xdr:clientData/>
  </xdr:oneCellAnchor>
  <xdr:oneCellAnchor>
    <xdr:from>
      <xdr:col>16</xdr:col>
      <xdr:colOff>39781</xdr:colOff>
      <xdr:row>1</xdr:row>
      <xdr:rowOff>47904</xdr:rowOff>
    </xdr:from>
    <xdr:ext cx="5148544" cy="3276688"/>
    <xdr:pic>
      <xdr:nvPicPr>
        <xdr:cNvPr id="8" name="Picture 7">
          <a:extLst>
            <a:ext uri="{FF2B5EF4-FFF2-40B4-BE49-F238E27FC236}">
              <a16:creationId xmlns:a16="http://schemas.microsoft.com/office/drawing/2014/main" id="{96244A35-8A02-4D70-8C7F-B00F63B15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58575" y="81522"/>
          <a:ext cx="5148544" cy="3276688"/>
        </a:xfrm>
        <a:prstGeom prst="rect">
          <a:avLst/>
        </a:prstGeom>
      </xdr:spPr>
    </xdr:pic>
    <xdr:clientData/>
  </xdr:oneCellAnchor>
  <xdr:twoCellAnchor editAs="oneCell">
    <xdr:from>
      <xdr:col>8</xdr:col>
      <xdr:colOff>40319</xdr:colOff>
      <xdr:row>37</xdr:row>
      <xdr:rowOff>90714</xdr:rowOff>
    </xdr:from>
    <xdr:to>
      <xdr:col>17</xdr:col>
      <xdr:colOff>625944</xdr:colOff>
      <xdr:row>55</xdr:row>
      <xdr:rowOff>120952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8EE0B5-E931-C72A-9F87-561ECAA08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90081" y="6652381"/>
          <a:ext cx="6149434" cy="3295952"/>
        </a:xfrm>
        <a:prstGeom prst="rect">
          <a:avLst/>
        </a:prstGeom>
      </xdr:spPr>
    </xdr:pic>
    <xdr:clientData/>
  </xdr:twoCellAnchor>
  <xdr:twoCellAnchor editAs="oneCell">
    <xdr:from>
      <xdr:col>19</xdr:col>
      <xdr:colOff>151191</xdr:colOff>
      <xdr:row>37</xdr:row>
      <xdr:rowOff>70553</xdr:rowOff>
    </xdr:from>
    <xdr:to>
      <xdr:col>29</xdr:col>
      <xdr:colOff>564544</xdr:colOff>
      <xdr:row>57</xdr:row>
      <xdr:rowOff>8903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25B2D7-47DC-FB22-73FE-A5D3F2D57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24683" y="6632220"/>
          <a:ext cx="6454622" cy="35732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20731</xdr:colOff>
      <xdr:row>1</xdr:row>
      <xdr:rowOff>60792</xdr:rowOff>
    </xdr:from>
    <xdr:to>
      <xdr:col>17</xdr:col>
      <xdr:colOff>608248</xdr:colOff>
      <xdr:row>28</xdr:row>
      <xdr:rowOff>125911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6A5B43-7DBA-404A-A50D-4B24A0A8A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2672" y="94410"/>
          <a:ext cx="7557576" cy="4906060"/>
        </a:xfrm>
        <a:prstGeom prst="rect">
          <a:avLst/>
        </a:prstGeom>
      </xdr:spPr>
    </xdr:pic>
    <xdr:clientData/>
  </xdr:twoCellAnchor>
  <xdr:twoCellAnchor editAs="oneCell">
    <xdr:from>
      <xdr:col>1</xdr:col>
      <xdr:colOff>44580</xdr:colOff>
      <xdr:row>1</xdr:row>
      <xdr:rowOff>33617</xdr:rowOff>
    </xdr:from>
    <xdr:to>
      <xdr:col>6</xdr:col>
      <xdr:colOff>610571</xdr:colOff>
      <xdr:row>21</xdr:row>
      <xdr:rowOff>153201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EDCA54-6203-4095-9F3C-02C919DA5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521" y="67235"/>
          <a:ext cx="4913873" cy="3705466"/>
        </a:xfrm>
        <a:prstGeom prst="rect">
          <a:avLst/>
        </a:prstGeom>
      </xdr:spPr>
    </xdr:pic>
    <xdr:clientData/>
  </xdr:twoCellAnchor>
  <xdr:twoCellAnchor editAs="oneCell">
    <xdr:from>
      <xdr:col>19</xdr:col>
      <xdr:colOff>65554</xdr:colOff>
      <xdr:row>1</xdr:row>
      <xdr:rowOff>49587</xdr:rowOff>
    </xdr:from>
    <xdr:to>
      <xdr:col>32</xdr:col>
      <xdr:colOff>64564</xdr:colOff>
      <xdr:row>13</xdr:row>
      <xdr:rowOff>78442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224633-26A0-4F39-A0DB-4A01AA4D1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09201" y="83205"/>
          <a:ext cx="9736922" cy="2180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jrc/en/publication/eur-scientific-and-technical-research-reports/potencia-central-scenario-eu-energy-outlook-205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energy/studies_main/final_studies/study-energy-costs-taxes-and-impact-government-interventions-investments_en" TargetMode="External"/><Relationship Id="rId1" Type="http://schemas.openxmlformats.org/officeDocument/2006/relationships/hyperlink" Target="https://ec.europa.eu/energy/studies_main/final_studies/study-energy-costs-taxes-and-impact-government-interventions-investments_en" TargetMode="External"/><Relationship Id="rId6" Type="http://schemas.openxmlformats.org/officeDocument/2006/relationships/hyperlink" Target="https://op.europa.eu/en/publication-detail/-/publication/34a55767-55a1-11ed-92ed-01aa75ed71a1/language-en?WT.mc_id=Searchresult&amp;WT.ria_c=37085&amp;WT.ria_f=3608&amp;WT.ria_ev=search&amp;WT.URL=https%3A%2F%2Fenergy.ec.europa.eu%2F" TargetMode="External"/><Relationship Id="rId5" Type="http://schemas.openxmlformats.org/officeDocument/2006/relationships/hyperlink" Target="https://data.europa.eu/euodp/en/data/dataset/6844318a-4be9-4785-9084-4674b4930ca0" TargetMode="External"/><Relationship Id="rId4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ec.europa.eu/eurostat/databrowser/view/prc_hicp_aind/default/table?lang=e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"/>
  <sheetViews>
    <sheetView topLeftCell="A27" zoomScale="85" zoomScaleNormal="85" workbookViewId="0">
      <selection activeCell="C65" sqref="C65"/>
    </sheetView>
  </sheetViews>
  <sheetFormatPr defaultColWidth="9.08984375" defaultRowHeight="14.5"/>
  <cols>
    <col min="1" max="1" width="9.6328125" customWidth="1"/>
    <col min="2" max="2" width="83.26953125" customWidth="1"/>
  </cols>
  <sheetData>
    <row r="1" spans="1:4">
      <c r="A1" s="6" t="s">
        <v>26</v>
      </c>
    </row>
    <row r="2" spans="1:4">
      <c r="A2" s="6" t="s">
        <v>25</v>
      </c>
    </row>
    <row r="3" spans="1:4">
      <c r="A3" s="6" t="s">
        <v>46</v>
      </c>
    </row>
    <row r="5" spans="1:4">
      <c r="A5" s="6" t="s">
        <v>0</v>
      </c>
      <c r="B5" s="7" t="s">
        <v>356</v>
      </c>
    </row>
    <row r="6" spans="1:4">
      <c r="B6" t="s">
        <v>80</v>
      </c>
    </row>
    <row r="7" spans="1:4">
      <c r="B7" s="1">
        <v>2020</v>
      </c>
      <c r="D7" s="1"/>
    </row>
    <row r="8" spans="1:4">
      <c r="B8" t="s">
        <v>78</v>
      </c>
    </row>
    <row r="9" spans="1:4">
      <c r="B9" s="8" t="s">
        <v>79</v>
      </c>
    </row>
    <row r="10" spans="1:4">
      <c r="B10" t="s">
        <v>576</v>
      </c>
    </row>
    <row r="12" spans="1:4">
      <c r="B12" s="296" t="s">
        <v>608</v>
      </c>
    </row>
    <row r="13" spans="1:4">
      <c r="B13" s="179" t="s">
        <v>607</v>
      </c>
    </row>
    <row r="15" spans="1:4">
      <c r="B15" s="7" t="s">
        <v>357</v>
      </c>
    </row>
    <row r="16" spans="1:4">
      <c r="B16" t="s">
        <v>80</v>
      </c>
    </row>
    <row r="17" spans="2:2">
      <c r="B17" s="1">
        <v>2020</v>
      </c>
    </row>
    <row r="18" spans="2:2">
      <c r="B18" t="s">
        <v>78</v>
      </c>
    </row>
    <row r="19" spans="2:2">
      <c r="B19" s="8" t="s">
        <v>79</v>
      </c>
    </row>
    <row r="20" spans="2:2">
      <c r="B20" t="s">
        <v>577</v>
      </c>
    </row>
    <row r="22" spans="2:2">
      <c r="B22" t="s">
        <v>80</v>
      </c>
    </row>
    <row r="23" spans="2:2">
      <c r="B23" s="1">
        <v>2018</v>
      </c>
    </row>
    <row r="24" spans="2:2">
      <c r="B24" t="s">
        <v>578</v>
      </c>
    </row>
    <row r="25" spans="2:2">
      <c r="B25" s="249" t="s">
        <v>579</v>
      </c>
    </row>
    <row r="26" spans="2:2">
      <c r="B26" t="s">
        <v>580</v>
      </c>
    </row>
    <row r="28" spans="2:2">
      <c r="B28" s="7" t="s">
        <v>377</v>
      </c>
    </row>
    <row r="29" spans="2:2">
      <c r="B29" t="s">
        <v>352</v>
      </c>
    </row>
    <row r="30" spans="2:2">
      <c r="B30" s="1">
        <v>2019</v>
      </c>
    </row>
    <row r="31" spans="2:2">
      <c r="B31" t="s">
        <v>353</v>
      </c>
    </row>
    <row r="32" spans="2:2">
      <c r="B32" s="179" t="s">
        <v>354</v>
      </c>
    </row>
    <row r="33" spans="1:2">
      <c r="B33" t="s">
        <v>355</v>
      </c>
    </row>
    <row r="34" spans="1:2">
      <c r="B34" t="s">
        <v>379</v>
      </c>
    </row>
    <row r="36" spans="1:2">
      <c r="B36" s="7" t="s">
        <v>380</v>
      </c>
    </row>
    <row r="37" spans="1:2">
      <c r="B37" t="s">
        <v>352</v>
      </c>
    </row>
    <row r="38" spans="1:2">
      <c r="B38" s="1">
        <v>2019</v>
      </c>
    </row>
    <row r="39" spans="1:2">
      <c r="B39" t="s">
        <v>353</v>
      </c>
    </row>
    <row r="40" spans="1:2">
      <c r="B40" s="179" t="s">
        <v>354</v>
      </c>
    </row>
    <row r="41" spans="1:2">
      <c r="B41" t="s">
        <v>378</v>
      </c>
    </row>
    <row r="42" spans="1:2">
      <c r="B42" t="s">
        <v>546</v>
      </c>
    </row>
    <row r="44" spans="1:2">
      <c r="A44" s="6" t="s">
        <v>15</v>
      </c>
    </row>
    <row r="45" spans="1:2">
      <c r="A45" t="s">
        <v>562</v>
      </c>
    </row>
    <row r="50" spans="1:2">
      <c r="A50" s="181">
        <v>0.5</v>
      </c>
      <c r="B50" t="s">
        <v>374</v>
      </c>
    </row>
    <row r="52" spans="1:2">
      <c r="A52" s="6" t="s">
        <v>375</v>
      </c>
    </row>
    <row r="53" spans="1:2">
      <c r="A53" s="182">
        <f>39.6831*10^9</f>
        <v>39683100000</v>
      </c>
      <c r="B53" t="s">
        <v>376</v>
      </c>
    </row>
    <row r="54" spans="1:2">
      <c r="A54" s="182"/>
    </row>
    <row r="55" spans="1:2">
      <c r="A55" s="252" t="s">
        <v>595</v>
      </c>
    </row>
    <row r="56" spans="1:2">
      <c r="A56">
        <v>1.1811</v>
      </c>
      <c r="B56" t="s">
        <v>594</v>
      </c>
    </row>
    <row r="57" spans="1:2">
      <c r="A57" s="251" t="s">
        <v>596</v>
      </c>
    </row>
    <row r="58" spans="1:2">
      <c r="A58" s="182"/>
    </row>
    <row r="59" spans="1:2">
      <c r="A59" t="s">
        <v>593</v>
      </c>
    </row>
    <row r="60" spans="1:2">
      <c r="A60">
        <v>0.91400000000000003</v>
      </c>
    </row>
    <row r="61" spans="1:2">
      <c r="A61" t="s">
        <v>29</v>
      </c>
    </row>
    <row r="63" spans="1:2">
      <c r="A63" t="s">
        <v>610</v>
      </c>
    </row>
    <row r="64" spans="1:2">
      <c r="B64" s="303" t="s">
        <v>611</v>
      </c>
    </row>
    <row r="65" spans="1:2">
      <c r="A65">
        <v>2018</v>
      </c>
      <c r="B65">
        <v>103.57</v>
      </c>
    </row>
    <row r="66" spans="1:2">
      <c r="A66">
        <v>2019</v>
      </c>
      <c r="B66">
        <v>105.04</v>
      </c>
    </row>
    <row r="67" spans="1:2">
      <c r="A67">
        <v>2020</v>
      </c>
      <c r="B67">
        <v>105.76</v>
      </c>
    </row>
    <row r="69" spans="1:2">
      <c r="A69">
        <f>B67/B65</f>
        <v>1.0211451192430241</v>
      </c>
    </row>
  </sheetData>
  <hyperlinks>
    <hyperlink ref="B19" r:id="rId1" xr:uid="{6A6F3AED-74B4-4293-8EF9-C823EB889987}"/>
    <hyperlink ref="B9" r:id="rId2" xr:uid="{A19A10F1-8F01-45A0-B957-3C6AE6C648F2}"/>
    <hyperlink ref="B32" r:id="rId3" xr:uid="{211EDBF6-A80C-4C9B-B753-404AF8EB108C}"/>
    <hyperlink ref="B40" r:id="rId4" xr:uid="{1F13ADDA-A942-4A02-B970-E592D71AE9DF}"/>
    <hyperlink ref="B25" r:id="rId5" xr:uid="{70FA3399-176D-4818-B6B5-61471678E735}"/>
    <hyperlink ref="B13" r:id="rId6" xr:uid="{631EFA65-20D9-4CEB-81BD-310004B88ECB}"/>
  </hyperlinks>
  <pageMargins left="0.7" right="0.7" top="0.75" bottom="0.75" header="0.3" footer="0.3"/>
  <pageSetup orientation="portrait" horizontalDpi="1200" verticalDpi="120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G17"/>
  <sheetViews>
    <sheetView tabSelected="1" zoomScale="85" zoomScaleNormal="85" workbookViewId="0">
      <selection activeCell="E34" sqref="E34"/>
    </sheetView>
  </sheetViews>
  <sheetFormatPr defaultRowHeight="14.5"/>
  <cols>
    <col min="1" max="1" width="32.7265625" customWidth="1"/>
  </cols>
  <sheetData>
    <row r="1" spans="1:33">
      <c r="A1" s="6" t="s">
        <v>16</v>
      </c>
      <c r="B1" s="6">
        <v>2019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3">
      <c r="A2" t="s">
        <v>47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</row>
    <row r="3" spans="1:33">
      <c r="A3" t="s">
        <v>48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</row>
    <row r="4" spans="1:33">
      <c r="A4" t="s">
        <v>49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>
      <c r="A5" t="s">
        <v>50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>
      <c r="A6" t="s">
        <v>51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</row>
    <row r="7" spans="1:33">
      <c r="A7" t="s">
        <v>52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>
      <c r="A8" t="s">
        <v>53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</row>
    <row r="9" spans="1:33">
      <c r="A9" t="s">
        <v>54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</row>
    <row r="10" spans="1:33">
      <c r="A10" t="s">
        <v>55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</row>
    <row r="11" spans="1:33">
      <c r="A11" t="s">
        <v>56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</row>
    <row r="12" spans="1:33">
      <c r="A12" t="s">
        <v>57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</row>
    <row r="13" spans="1:33">
      <c r="A13" t="s">
        <v>58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</row>
    <row r="14" spans="1:33">
      <c r="A14" t="s">
        <v>59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33">
      <c r="A15" t="s">
        <v>65</v>
      </c>
      <c r="B15" s="5">
        <f t="shared" ref="B15:AG15" si="0">B11</f>
        <v>0</v>
      </c>
      <c r="C15" s="5">
        <f t="shared" si="0"/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</v>
      </c>
      <c r="J15" s="5">
        <f t="shared" si="0"/>
        <v>0</v>
      </c>
      <c r="K15" s="5">
        <f t="shared" si="0"/>
        <v>0</v>
      </c>
      <c r="L15" s="5">
        <f t="shared" si="0"/>
        <v>0</v>
      </c>
      <c r="M15" s="5">
        <f t="shared" si="0"/>
        <v>0</v>
      </c>
      <c r="N15" s="5">
        <f t="shared" si="0"/>
        <v>0</v>
      </c>
      <c r="O15" s="5">
        <f t="shared" si="0"/>
        <v>0</v>
      </c>
      <c r="P15" s="5">
        <f t="shared" si="0"/>
        <v>0</v>
      </c>
      <c r="Q15" s="5">
        <f t="shared" si="0"/>
        <v>0</v>
      </c>
      <c r="R15" s="5">
        <f t="shared" si="0"/>
        <v>0</v>
      </c>
      <c r="S15" s="5">
        <f t="shared" si="0"/>
        <v>0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  <c r="Z15" s="5">
        <f t="shared" si="0"/>
        <v>0</v>
      </c>
      <c r="AA15" s="5">
        <f t="shared" si="0"/>
        <v>0</v>
      </c>
      <c r="AB15" s="5">
        <f t="shared" si="0"/>
        <v>0</v>
      </c>
      <c r="AC15" s="5">
        <f t="shared" si="0"/>
        <v>0</v>
      </c>
      <c r="AD15" s="5">
        <f t="shared" si="0"/>
        <v>0</v>
      </c>
      <c r="AE15" s="5">
        <f t="shared" si="0"/>
        <v>0</v>
      </c>
      <c r="AF15" s="5">
        <f t="shared" si="0"/>
        <v>0</v>
      </c>
      <c r="AG15" s="5">
        <f t="shared" si="0"/>
        <v>0</v>
      </c>
    </row>
    <row r="16" spans="1:33">
      <c r="A16" t="s">
        <v>66</v>
      </c>
      <c r="B16" s="5">
        <f t="shared" ref="B16:AG16" si="1">B11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</v>
      </c>
      <c r="J16" s="5">
        <f t="shared" si="1"/>
        <v>0</v>
      </c>
      <c r="K16" s="5">
        <f t="shared" si="1"/>
        <v>0</v>
      </c>
      <c r="L16" s="5">
        <f t="shared" si="1"/>
        <v>0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1"/>
        <v>0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  <c r="Z16" s="5">
        <f t="shared" si="1"/>
        <v>0</v>
      </c>
      <c r="AA16" s="5">
        <f t="shared" si="1"/>
        <v>0</v>
      </c>
      <c r="AB16" s="5">
        <f t="shared" si="1"/>
        <v>0</v>
      </c>
      <c r="AC16" s="5">
        <f t="shared" si="1"/>
        <v>0</v>
      </c>
      <c r="AD16" s="5">
        <f t="shared" si="1"/>
        <v>0</v>
      </c>
      <c r="AE16" s="5">
        <f t="shared" si="1"/>
        <v>0</v>
      </c>
      <c r="AF16" s="5">
        <f t="shared" si="1"/>
        <v>0</v>
      </c>
      <c r="AG16" s="5">
        <f t="shared" si="1"/>
        <v>0</v>
      </c>
    </row>
    <row r="17" spans="1:33">
      <c r="A17" t="s">
        <v>67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G22"/>
  <sheetViews>
    <sheetView zoomScale="85" zoomScaleNormal="85" workbookViewId="0">
      <selection activeCell="D30" sqref="D30"/>
    </sheetView>
  </sheetViews>
  <sheetFormatPr defaultColWidth="9.08984375" defaultRowHeight="14.5"/>
  <cols>
    <col min="1" max="1" width="26.6328125" customWidth="1"/>
  </cols>
  <sheetData>
    <row r="1" spans="1:33">
      <c r="A1" s="6" t="s">
        <v>16</v>
      </c>
      <c r="B1" s="6">
        <v>2019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3">
      <c r="A2" t="s">
        <v>17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>
      <c r="A3" t="s">
        <v>43</v>
      </c>
      <c r="B3" s="4">
        <f>'EU Calculations'!D57</f>
        <v>1.5653243919143112E-6</v>
      </c>
      <c r="C3" s="4">
        <f>'EU Calculations'!E57</f>
        <v>1.5653243919143112E-6</v>
      </c>
      <c r="D3" s="4">
        <f>'EU Calculations'!F57</f>
        <v>1.5653243919143112E-6</v>
      </c>
      <c r="E3" s="4">
        <f>'EU Calculations'!G57</f>
        <v>1.5653243919143112E-6</v>
      </c>
      <c r="F3" s="4">
        <f>'EU Calculations'!H57</f>
        <v>1.5653243919143112E-6</v>
      </c>
      <c r="G3" s="4">
        <f>'EU Calculations'!I57</f>
        <v>1.5653243919143112E-6</v>
      </c>
      <c r="H3" s="4">
        <f>'EU Calculations'!J57</f>
        <v>1.5653243919143112E-6</v>
      </c>
      <c r="I3" s="4">
        <f>'EU Calculations'!K57</f>
        <v>1.5653243919143112E-6</v>
      </c>
      <c r="J3" s="4">
        <f>'EU Calculations'!L57</f>
        <v>1.5653243919143112E-6</v>
      </c>
      <c r="K3" s="4">
        <f>'EU Calculations'!M57</f>
        <v>1.5653243919143112E-6</v>
      </c>
      <c r="L3" s="4">
        <f>'EU Calculations'!N57</f>
        <v>1.5653243919143112E-6</v>
      </c>
      <c r="M3" s="4">
        <f>'EU Calculations'!O57</f>
        <v>1.5653243919143112E-6</v>
      </c>
      <c r="N3" s="4">
        <f>'EU Calculations'!P57</f>
        <v>1.5653243919143112E-6</v>
      </c>
      <c r="O3" s="4">
        <f>'EU Calculations'!Q57</f>
        <v>1.5653243919143112E-6</v>
      </c>
      <c r="P3" s="4">
        <f>'EU Calculations'!R57</f>
        <v>1.5653243919143112E-6</v>
      </c>
      <c r="Q3" s="4">
        <f>'EU Calculations'!S57</f>
        <v>1.5653243919143112E-6</v>
      </c>
      <c r="R3" s="4">
        <f>'EU Calculations'!T57</f>
        <v>1.5653243919143112E-6</v>
      </c>
      <c r="S3" s="4">
        <f>'EU Calculations'!U57</f>
        <v>1.5653243919143112E-6</v>
      </c>
      <c r="T3" s="4">
        <f>'EU Calculations'!V57</f>
        <v>1.5653243919143112E-6</v>
      </c>
      <c r="U3" s="4">
        <f>'EU Calculations'!W57</f>
        <v>1.5653243919143112E-6</v>
      </c>
      <c r="V3" s="4">
        <f>'EU Calculations'!X57</f>
        <v>1.5653243919143112E-6</v>
      </c>
      <c r="W3" s="4">
        <f>'EU Calculations'!Y57</f>
        <v>1.5653243919143112E-6</v>
      </c>
      <c r="X3" s="4">
        <f>'EU Calculations'!Z57</f>
        <v>1.5653243919143112E-6</v>
      </c>
      <c r="Y3" s="4">
        <f>'EU Calculations'!AA57</f>
        <v>1.5653243919143112E-6</v>
      </c>
      <c r="Z3" s="4">
        <f>'EU Calculations'!AB57</f>
        <v>1.5653243919143112E-6</v>
      </c>
      <c r="AA3" s="4">
        <f>'EU Calculations'!AC57</f>
        <v>1.5653243919143112E-6</v>
      </c>
      <c r="AB3" s="4">
        <f>'EU Calculations'!AD57</f>
        <v>1.5653243919143112E-6</v>
      </c>
      <c r="AC3" s="4">
        <f>'EU Calculations'!AE57</f>
        <v>1.5653243919143112E-6</v>
      </c>
      <c r="AD3" s="4">
        <f>'EU Calculations'!AF57</f>
        <v>1.5653243919143112E-6</v>
      </c>
      <c r="AE3" s="4">
        <f>'EU Calculations'!AG57</f>
        <v>1.5653243919143112E-6</v>
      </c>
      <c r="AF3" s="4">
        <f>'EU Calculations'!AH57</f>
        <v>1.5653243919143112E-6</v>
      </c>
      <c r="AG3" s="4">
        <f>'EU Calculations'!AI57</f>
        <v>1.5653243919143112E-6</v>
      </c>
    </row>
    <row r="4" spans="1:33">
      <c r="A4" t="s">
        <v>18</v>
      </c>
      <c r="B4" s="4">
        <f>'EU Calculations'!D58</f>
        <v>7.8140947989470642E-7</v>
      </c>
      <c r="C4" s="4">
        <f>'EU Calculations'!E58</f>
        <v>7.8140947989470642E-7</v>
      </c>
      <c r="D4" s="4">
        <f>'EU Calculations'!F58</f>
        <v>7.8140947989470642E-7</v>
      </c>
      <c r="E4" s="4">
        <f>'EU Calculations'!G58</f>
        <v>7.8140947989470642E-7</v>
      </c>
      <c r="F4" s="4">
        <f>'EU Calculations'!H58</f>
        <v>7.8140947989470642E-7</v>
      </c>
      <c r="G4" s="4">
        <f>'EU Calculations'!I58</f>
        <v>7.8140947989470642E-7</v>
      </c>
      <c r="H4" s="4">
        <f>'EU Calculations'!J58</f>
        <v>7.8140947989470642E-7</v>
      </c>
      <c r="I4" s="4">
        <f>'EU Calculations'!K58</f>
        <v>7.8140947989470642E-7</v>
      </c>
      <c r="J4" s="4">
        <f>'EU Calculations'!L58</f>
        <v>7.8140947989470642E-7</v>
      </c>
      <c r="K4" s="4">
        <f>'EU Calculations'!M58</f>
        <v>7.8140947989470642E-7</v>
      </c>
      <c r="L4" s="4">
        <f>'EU Calculations'!N58</f>
        <v>7.8140947989470642E-7</v>
      </c>
      <c r="M4" s="4">
        <f>'EU Calculations'!O58</f>
        <v>7.8140947989470642E-7</v>
      </c>
      <c r="N4" s="4">
        <f>'EU Calculations'!P58</f>
        <v>7.8140947989470642E-7</v>
      </c>
      <c r="O4" s="4">
        <f>'EU Calculations'!Q58</f>
        <v>7.8140947989470642E-7</v>
      </c>
      <c r="P4" s="4">
        <f>'EU Calculations'!R58</f>
        <v>7.8140947989470642E-7</v>
      </c>
      <c r="Q4" s="4">
        <f>'EU Calculations'!S58</f>
        <v>7.8140947989470642E-7</v>
      </c>
      <c r="R4" s="4">
        <f>'EU Calculations'!T58</f>
        <v>7.8140947989470642E-7</v>
      </c>
      <c r="S4" s="4">
        <f>'EU Calculations'!U58</f>
        <v>7.8140947989470642E-7</v>
      </c>
      <c r="T4" s="4">
        <f>'EU Calculations'!V58</f>
        <v>7.8140947989470642E-7</v>
      </c>
      <c r="U4" s="4">
        <f>'EU Calculations'!W58</f>
        <v>7.8140947989470642E-7</v>
      </c>
      <c r="V4" s="4">
        <f>'EU Calculations'!X58</f>
        <v>7.8140947989470642E-7</v>
      </c>
      <c r="W4" s="4">
        <f>'EU Calculations'!Y58</f>
        <v>7.8140947989470642E-7</v>
      </c>
      <c r="X4" s="4">
        <f>'EU Calculations'!Z58</f>
        <v>7.8140947989470642E-7</v>
      </c>
      <c r="Y4" s="4">
        <f>'EU Calculations'!AA58</f>
        <v>7.8140947989470642E-7</v>
      </c>
      <c r="Z4" s="4">
        <f>'EU Calculations'!AB58</f>
        <v>7.8140947989470642E-7</v>
      </c>
      <c r="AA4" s="4">
        <f>'EU Calculations'!AC58</f>
        <v>7.8140947989470642E-7</v>
      </c>
      <c r="AB4" s="4">
        <f>'EU Calculations'!AD58</f>
        <v>7.8140947989470642E-7</v>
      </c>
      <c r="AC4" s="4">
        <f>'EU Calculations'!AE58</f>
        <v>7.8140947989470642E-7</v>
      </c>
      <c r="AD4" s="4">
        <f>'EU Calculations'!AF58</f>
        <v>7.8140947989470642E-7</v>
      </c>
      <c r="AE4" s="4">
        <f>'EU Calculations'!AG58</f>
        <v>7.8140947989470642E-7</v>
      </c>
      <c r="AF4" s="4">
        <f>'EU Calculations'!AH58</f>
        <v>7.8140947989470642E-7</v>
      </c>
      <c r="AG4" s="4">
        <f>'EU Calculations'!AI58</f>
        <v>7.8140947989470642E-7</v>
      </c>
    </row>
    <row r="5" spans="1:33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>
      <c r="A9" t="s">
        <v>19</v>
      </c>
      <c r="B9" s="4">
        <f>'EU Calculations'!D60</f>
        <v>5.3225749743528144E-6</v>
      </c>
      <c r="C9" s="4">
        <f>'EU Calculations'!E60</f>
        <v>5.3225749743528144E-6</v>
      </c>
      <c r="D9" s="4">
        <f>'EU Calculations'!F60</f>
        <v>5.3225749743528144E-6</v>
      </c>
      <c r="E9" s="4">
        <f>'EU Calculations'!G60</f>
        <v>5.3225749743528144E-6</v>
      </c>
      <c r="F9" s="4">
        <f>'EU Calculations'!H60</f>
        <v>5.3225749743528144E-6</v>
      </c>
      <c r="G9" s="4">
        <f>'EU Calculations'!I60</f>
        <v>5.3225749743528144E-6</v>
      </c>
      <c r="H9" s="4">
        <f>'EU Calculations'!J60</f>
        <v>5.3225749743528144E-6</v>
      </c>
      <c r="I9" s="4">
        <f>'EU Calculations'!K60</f>
        <v>5.3225749743528144E-6</v>
      </c>
      <c r="J9" s="4">
        <f>'EU Calculations'!L60</f>
        <v>5.3225749743528144E-6</v>
      </c>
      <c r="K9" s="4">
        <f>'EU Calculations'!M60</f>
        <v>5.3225749743528144E-6</v>
      </c>
      <c r="L9" s="4">
        <f>'EU Calculations'!N60</f>
        <v>5.3225749743528144E-6</v>
      </c>
      <c r="M9" s="4">
        <f>'EU Calculations'!O60</f>
        <v>5.3225749743528144E-6</v>
      </c>
      <c r="N9" s="4">
        <f>'EU Calculations'!P60</f>
        <v>5.3225749743528144E-6</v>
      </c>
      <c r="O9" s="4">
        <f>'EU Calculations'!Q60</f>
        <v>5.3225749743528144E-6</v>
      </c>
      <c r="P9" s="4">
        <f>'EU Calculations'!R60</f>
        <v>5.3225749743528144E-6</v>
      </c>
      <c r="Q9" s="4">
        <f>'EU Calculations'!S60</f>
        <v>5.3225749743528144E-6</v>
      </c>
      <c r="R9" s="4">
        <f>'EU Calculations'!T60</f>
        <v>5.3225749743528144E-6</v>
      </c>
      <c r="S9" s="4">
        <f>'EU Calculations'!U60</f>
        <v>5.3225749743528144E-6</v>
      </c>
      <c r="T9" s="4">
        <f>'EU Calculations'!V60</f>
        <v>5.3225749743528144E-6</v>
      </c>
      <c r="U9" s="4">
        <f>'EU Calculations'!W60</f>
        <v>5.3225749743528144E-6</v>
      </c>
      <c r="V9" s="4">
        <f>'EU Calculations'!X60</f>
        <v>5.3225749743528144E-6</v>
      </c>
      <c r="W9" s="4">
        <f>'EU Calculations'!Y60</f>
        <v>5.3225749743528144E-6</v>
      </c>
      <c r="X9" s="4">
        <f>'EU Calculations'!Z60</f>
        <v>5.3225749743528144E-6</v>
      </c>
      <c r="Y9" s="4">
        <f>'EU Calculations'!AA60</f>
        <v>5.3225749743528144E-6</v>
      </c>
      <c r="Z9" s="4">
        <f>'EU Calculations'!AB60</f>
        <v>5.3225749743528144E-6</v>
      </c>
      <c r="AA9" s="4">
        <f>'EU Calculations'!AC60</f>
        <v>5.3225749743528144E-6</v>
      </c>
      <c r="AB9" s="4">
        <f>'EU Calculations'!AD60</f>
        <v>5.3225749743528144E-6</v>
      </c>
      <c r="AC9" s="4">
        <f>'EU Calculations'!AE60</f>
        <v>5.3225749743528144E-6</v>
      </c>
      <c r="AD9" s="4">
        <f>'EU Calculations'!AF60</f>
        <v>5.3225749743528144E-6</v>
      </c>
      <c r="AE9" s="4">
        <f>'EU Calculations'!AG60</f>
        <v>5.3225749743528144E-6</v>
      </c>
      <c r="AF9" s="4">
        <f>'EU Calculations'!AH60</f>
        <v>5.3225749743528144E-6</v>
      </c>
      <c r="AG9" s="4">
        <f>'EU Calculations'!AI60</f>
        <v>5.3225749743528144E-6</v>
      </c>
    </row>
    <row r="10" spans="1:33">
      <c r="A10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>
      <c r="A1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>
      <c r="A16" t="s">
        <v>34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>
      <c r="A17" t="s">
        <v>40</v>
      </c>
      <c r="B17" s="4">
        <f t="shared" ref="B17:M17" si="0">B3</f>
        <v>1.5653243919143112E-6</v>
      </c>
      <c r="C17" s="4">
        <f t="shared" si="0"/>
        <v>1.5653243919143112E-6</v>
      </c>
      <c r="D17" s="4">
        <f t="shared" si="0"/>
        <v>1.5653243919143112E-6</v>
      </c>
      <c r="E17" s="4">
        <f t="shared" si="0"/>
        <v>1.5653243919143112E-6</v>
      </c>
      <c r="F17" s="4">
        <f t="shared" si="0"/>
        <v>1.5653243919143112E-6</v>
      </c>
      <c r="G17" s="4">
        <f t="shared" si="0"/>
        <v>1.5653243919143112E-6</v>
      </c>
      <c r="H17" s="4">
        <f t="shared" si="0"/>
        <v>1.5653243919143112E-6</v>
      </c>
      <c r="I17" s="4">
        <f t="shared" si="0"/>
        <v>1.5653243919143112E-6</v>
      </c>
      <c r="J17" s="4">
        <f t="shared" si="0"/>
        <v>1.5653243919143112E-6</v>
      </c>
      <c r="K17" s="4">
        <f t="shared" si="0"/>
        <v>1.5653243919143112E-6</v>
      </c>
      <c r="L17" s="4">
        <f t="shared" si="0"/>
        <v>1.5653243919143112E-6</v>
      </c>
      <c r="M17" s="4">
        <f t="shared" si="0"/>
        <v>1.5653243919143112E-6</v>
      </c>
      <c r="N17" s="4">
        <f t="shared" ref="N17:AG17" si="1">N3</f>
        <v>1.5653243919143112E-6</v>
      </c>
      <c r="O17" s="4">
        <f t="shared" si="1"/>
        <v>1.5653243919143112E-6</v>
      </c>
      <c r="P17" s="4">
        <f t="shared" si="1"/>
        <v>1.5653243919143112E-6</v>
      </c>
      <c r="Q17" s="4">
        <f t="shared" si="1"/>
        <v>1.5653243919143112E-6</v>
      </c>
      <c r="R17" s="4">
        <f t="shared" si="1"/>
        <v>1.5653243919143112E-6</v>
      </c>
      <c r="S17" s="4">
        <f t="shared" si="1"/>
        <v>1.5653243919143112E-6</v>
      </c>
      <c r="T17" s="4">
        <f t="shared" si="1"/>
        <v>1.5653243919143112E-6</v>
      </c>
      <c r="U17" s="4">
        <f t="shared" si="1"/>
        <v>1.5653243919143112E-6</v>
      </c>
      <c r="V17" s="4">
        <f t="shared" si="1"/>
        <v>1.5653243919143112E-6</v>
      </c>
      <c r="W17" s="4">
        <f t="shared" si="1"/>
        <v>1.5653243919143112E-6</v>
      </c>
      <c r="X17" s="4">
        <f t="shared" si="1"/>
        <v>1.5653243919143112E-6</v>
      </c>
      <c r="Y17" s="4">
        <f t="shared" si="1"/>
        <v>1.5653243919143112E-6</v>
      </c>
      <c r="Z17" s="4">
        <f t="shared" si="1"/>
        <v>1.5653243919143112E-6</v>
      </c>
      <c r="AA17" s="4">
        <f t="shared" si="1"/>
        <v>1.5653243919143112E-6</v>
      </c>
      <c r="AB17" s="4">
        <f t="shared" si="1"/>
        <v>1.5653243919143112E-6</v>
      </c>
      <c r="AC17" s="4">
        <f t="shared" si="1"/>
        <v>1.5653243919143112E-6</v>
      </c>
      <c r="AD17" s="4">
        <f t="shared" si="1"/>
        <v>1.5653243919143112E-6</v>
      </c>
      <c r="AE17" s="4">
        <f t="shared" si="1"/>
        <v>1.5653243919143112E-6</v>
      </c>
      <c r="AF17" s="4">
        <f t="shared" si="1"/>
        <v>1.5653243919143112E-6</v>
      </c>
      <c r="AG17" s="4">
        <f t="shared" si="1"/>
        <v>1.5653243919143112E-6</v>
      </c>
    </row>
    <row r="18" spans="1:33">
      <c r="A18" t="s">
        <v>61</v>
      </c>
      <c r="B18" s="4">
        <f>'EU Calculations'!D59</f>
        <v>2.4079529083041281E-4</v>
      </c>
      <c r="C18" s="4">
        <f>'EU Calculations'!E59</f>
        <v>2.4079529083041281E-4</v>
      </c>
      <c r="D18" s="4">
        <f>'EU Calculations'!F59</f>
        <v>2.4079529083041281E-4</v>
      </c>
      <c r="E18" s="4">
        <f>'EU Calculations'!G59</f>
        <v>2.4079529083041281E-4</v>
      </c>
      <c r="F18" s="4">
        <f>'EU Calculations'!H59</f>
        <v>2.4079529083041281E-4</v>
      </c>
      <c r="G18" s="4">
        <f>'EU Calculations'!I59</f>
        <v>2.4079529083041281E-4</v>
      </c>
      <c r="H18" s="4">
        <f>'EU Calculations'!J59</f>
        <v>2.4079529083041281E-4</v>
      </c>
      <c r="I18" s="4">
        <f>'EU Calculations'!K59</f>
        <v>2.4079529083041281E-4</v>
      </c>
      <c r="J18" s="4">
        <f>'EU Calculations'!L59</f>
        <v>2.4079529083041281E-4</v>
      </c>
      <c r="K18" s="4">
        <f>'EU Calculations'!M59</f>
        <v>2.4079529083041281E-4</v>
      </c>
      <c r="L18" s="4">
        <f>'EU Calculations'!N59</f>
        <v>2.4079529083041281E-4</v>
      </c>
      <c r="M18" s="4">
        <f>'EU Calculations'!O59</f>
        <v>2.4079529083041281E-4</v>
      </c>
      <c r="N18" s="4">
        <f>'EU Calculations'!P59</f>
        <v>2.4079529083041281E-4</v>
      </c>
      <c r="O18" s="4">
        <f>'EU Calculations'!Q59</f>
        <v>2.4079529083041281E-4</v>
      </c>
      <c r="P18" s="4">
        <f>'EU Calculations'!R59</f>
        <v>2.4079529083041281E-4</v>
      </c>
      <c r="Q18" s="4">
        <f>'EU Calculations'!S59</f>
        <v>2.4079529083041281E-4</v>
      </c>
      <c r="R18" s="4">
        <f>'EU Calculations'!T59</f>
        <v>2.4079529083041281E-4</v>
      </c>
      <c r="S18" s="4">
        <f>'EU Calculations'!U59</f>
        <v>2.4079529083041281E-4</v>
      </c>
      <c r="T18" s="4">
        <f>'EU Calculations'!V59</f>
        <v>2.4079529083041281E-4</v>
      </c>
      <c r="U18" s="4">
        <f>'EU Calculations'!W59</f>
        <v>2.4079529083041281E-4</v>
      </c>
      <c r="V18" s="4">
        <f>'EU Calculations'!X59</f>
        <v>2.4079529083041281E-4</v>
      </c>
      <c r="W18" s="4">
        <f>'EU Calculations'!Y59</f>
        <v>2.4079529083041281E-4</v>
      </c>
      <c r="X18" s="4">
        <f>'EU Calculations'!Z59</f>
        <v>2.4079529083041281E-4</v>
      </c>
      <c r="Y18" s="4">
        <f>'EU Calculations'!AA59</f>
        <v>2.4079529083041281E-4</v>
      </c>
      <c r="Z18" s="4">
        <f>'EU Calculations'!AB59</f>
        <v>2.4079529083041281E-4</v>
      </c>
      <c r="AA18" s="4">
        <f>'EU Calculations'!AC59</f>
        <v>2.4079529083041281E-4</v>
      </c>
      <c r="AB18" s="4">
        <f>'EU Calculations'!AD59</f>
        <v>2.4079529083041281E-4</v>
      </c>
      <c r="AC18" s="4">
        <f>'EU Calculations'!AE59</f>
        <v>2.4079529083041281E-4</v>
      </c>
      <c r="AD18" s="4">
        <f>'EU Calculations'!AF59</f>
        <v>2.4079529083041281E-4</v>
      </c>
      <c r="AE18" s="4">
        <f>'EU Calculations'!AG59</f>
        <v>2.4079529083041281E-4</v>
      </c>
      <c r="AF18" s="4">
        <f>'EU Calculations'!AH59</f>
        <v>2.4079529083041281E-4</v>
      </c>
      <c r="AG18" s="4">
        <f>'EU Calculations'!AI59</f>
        <v>2.4079529083041281E-4</v>
      </c>
    </row>
    <row r="19" spans="1:33">
      <c r="A19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>
      <c r="A22" t="s">
        <v>60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019F-EE24-4BA1-B84C-4F49E50EB0DE}">
  <sheetPr>
    <tabColor theme="3"/>
  </sheetPr>
  <dimension ref="A1:AH17"/>
  <sheetViews>
    <sheetView workbookViewId="0">
      <selection activeCell="B15" sqref="B15"/>
    </sheetView>
  </sheetViews>
  <sheetFormatPr defaultRowHeight="14.5"/>
  <cols>
    <col min="1" max="1" width="32.453125" customWidth="1"/>
  </cols>
  <sheetData>
    <row r="1" spans="1:34">
      <c r="A1" t="s">
        <v>16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>
      <c r="A2" t="s">
        <v>44</v>
      </c>
      <c r="B2" s="3">
        <f>'EU Calculations'!E50</f>
        <v>19.152823977890051</v>
      </c>
      <c r="C2" s="3">
        <f>'EU Calculations'!F50</f>
        <v>19.152823977890051</v>
      </c>
      <c r="D2" s="3">
        <f>'EU Calculations'!G50</f>
        <v>19.152823977890051</v>
      </c>
      <c r="E2" s="3">
        <f>'EU Calculations'!H50</f>
        <v>19.152823977890051</v>
      </c>
      <c r="F2" s="3">
        <f>'EU Calculations'!I50</f>
        <v>19.152823977890051</v>
      </c>
      <c r="G2" s="3">
        <f>'EU Calculations'!J50</f>
        <v>19.152823977890051</v>
      </c>
      <c r="H2" s="3">
        <f>'EU Calculations'!K50</f>
        <v>19.152823977890051</v>
      </c>
      <c r="I2" s="3">
        <f>'EU Calculations'!L50</f>
        <v>19.152823977890051</v>
      </c>
      <c r="J2" s="3">
        <f>'EU Calculations'!M50</f>
        <v>19.152823977890051</v>
      </c>
      <c r="K2" s="3">
        <f>'EU Calculations'!N50</f>
        <v>19.152823977890051</v>
      </c>
      <c r="L2" s="3">
        <f>'EU Calculations'!O50</f>
        <v>19.152823977890051</v>
      </c>
      <c r="M2" s="3">
        <f>'EU Calculations'!P50</f>
        <v>19.152823977890051</v>
      </c>
      <c r="N2" s="3">
        <f>'EU Calculations'!Q50</f>
        <v>19.152823977890051</v>
      </c>
      <c r="O2" s="3">
        <f>'EU Calculations'!R50</f>
        <v>19.152823977890051</v>
      </c>
      <c r="P2" s="3">
        <f>'EU Calculations'!S50</f>
        <v>19.152823977890051</v>
      </c>
      <c r="Q2" s="3">
        <f>'EU Calculations'!T50</f>
        <v>19.152823977890051</v>
      </c>
      <c r="R2" s="3">
        <f>'EU Calculations'!U50</f>
        <v>19.152823977890051</v>
      </c>
      <c r="S2" s="3">
        <f>'EU Calculations'!V50</f>
        <v>19.152823977890051</v>
      </c>
      <c r="T2" s="3">
        <f>'EU Calculations'!W50</f>
        <v>19.152823977890051</v>
      </c>
      <c r="U2" s="3">
        <f>'EU Calculations'!X50</f>
        <v>19.152823977890051</v>
      </c>
      <c r="V2" s="3">
        <f>'EU Calculations'!Y50</f>
        <v>19.152823977890051</v>
      </c>
      <c r="W2" s="3">
        <f>'EU Calculations'!Z50</f>
        <v>19.152823977890051</v>
      </c>
      <c r="X2" s="3">
        <f>'EU Calculations'!AA50</f>
        <v>19.152823977890051</v>
      </c>
      <c r="Y2" s="3">
        <f>'EU Calculations'!AB50</f>
        <v>19.152823977890051</v>
      </c>
      <c r="Z2" s="3">
        <f>'EU Calculations'!AC50</f>
        <v>19.152823977890051</v>
      </c>
      <c r="AA2" s="3">
        <f>'EU Calculations'!AD50</f>
        <v>19.152823977890051</v>
      </c>
      <c r="AB2" s="3">
        <f>'EU Calculations'!AE50</f>
        <v>19.152823977890051</v>
      </c>
      <c r="AC2" s="3">
        <f>'EU Calculations'!AF50</f>
        <v>19.152823977890051</v>
      </c>
      <c r="AD2" s="3">
        <f>'EU Calculations'!AG50</f>
        <v>19.152823977890051</v>
      </c>
      <c r="AE2" s="3">
        <f>'EU Calculations'!AH50</f>
        <v>19.152823977890051</v>
      </c>
      <c r="AF2" s="3">
        <f>'EU Calculations'!AI50</f>
        <v>19.152823977890051</v>
      </c>
      <c r="AG2" s="3"/>
      <c r="AH2" s="3"/>
    </row>
    <row r="3" spans="1:34">
      <c r="A3" t="s">
        <v>36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>
      <c r="A4" t="s">
        <v>23</v>
      </c>
      <c r="B4" s="3">
        <f>'EU Calculations'!E52</f>
        <v>4.2746380036571523</v>
      </c>
      <c r="C4" s="3">
        <f>'EU Calculations'!F52</f>
        <v>4.2746380036571523</v>
      </c>
      <c r="D4" s="3">
        <f>'EU Calculations'!G52</f>
        <v>4.2746380036571523</v>
      </c>
      <c r="E4" s="3">
        <f>'EU Calculations'!H52</f>
        <v>4.2746380036571523</v>
      </c>
      <c r="F4" s="3">
        <f>'EU Calculations'!I52</f>
        <v>4.2746380036571523</v>
      </c>
      <c r="G4" s="3">
        <f>'EU Calculations'!J52</f>
        <v>4.2746380036571523</v>
      </c>
      <c r="H4" s="3">
        <f>'EU Calculations'!K52</f>
        <v>4.2746380036571523</v>
      </c>
      <c r="I4" s="3">
        <f>'EU Calculations'!L52</f>
        <v>4.2746380036571523</v>
      </c>
      <c r="J4" s="3">
        <f>'EU Calculations'!M52</f>
        <v>4.2746380036571523</v>
      </c>
      <c r="K4" s="3">
        <f>'EU Calculations'!N52</f>
        <v>4.2746380036571523</v>
      </c>
      <c r="L4" s="3">
        <f>'EU Calculations'!O52</f>
        <v>4.2746380036571523</v>
      </c>
      <c r="M4" s="3">
        <f>'EU Calculations'!P52</f>
        <v>4.2746380036571523</v>
      </c>
      <c r="N4" s="3">
        <f>'EU Calculations'!Q52</f>
        <v>4.2746380036571523</v>
      </c>
      <c r="O4" s="3">
        <f>'EU Calculations'!R52</f>
        <v>4.2746380036571523</v>
      </c>
      <c r="P4" s="3">
        <f>'EU Calculations'!S52</f>
        <v>4.2746380036571523</v>
      </c>
      <c r="Q4" s="3">
        <f>'EU Calculations'!T52</f>
        <v>4.2746380036571523</v>
      </c>
      <c r="R4" s="3">
        <f>'EU Calculations'!U52</f>
        <v>4.2746380036571523</v>
      </c>
      <c r="S4" s="3">
        <f>'EU Calculations'!V52</f>
        <v>4.2746380036571523</v>
      </c>
      <c r="T4" s="3">
        <f>'EU Calculations'!W52</f>
        <v>4.2746380036571523</v>
      </c>
      <c r="U4" s="3">
        <f>'EU Calculations'!X52</f>
        <v>4.2746380036571523</v>
      </c>
      <c r="V4" s="3">
        <f>'EU Calculations'!Y52</f>
        <v>4.2746380036571523</v>
      </c>
      <c r="W4" s="3">
        <f>'EU Calculations'!Z52</f>
        <v>4.2746380036571523</v>
      </c>
      <c r="X4" s="3">
        <f>'EU Calculations'!AA52</f>
        <v>4.2746380036571523</v>
      </c>
      <c r="Y4" s="3">
        <f>'EU Calculations'!AB52</f>
        <v>4.2746380036571523</v>
      </c>
      <c r="Z4" s="3">
        <f>'EU Calculations'!AC52</f>
        <v>4.2746380036571523</v>
      </c>
      <c r="AA4" s="3">
        <f>'EU Calculations'!AD52</f>
        <v>4.2746380036571523</v>
      </c>
      <c r="AB4" s="3">
        <f>'EU Calculations'!AE52</f>
        <v>4.2746380036571523</v>
      </c>
      <c r="AC4" s="3">
        <f>'EU Calculations'!AF52</f>
        <v>4.2746380036571523</v>
      </c>
      <c r="AD4" s="3">
        <f>'EU Calculations'!AG52</f>
        <v>4.2746380036571523</v>
      </c>
      <c r="AE4" s="3">
        <f>'EU Calculations'!AH52</f>
        <v>4.2746380036571523</v>
      </c>
      <c r="AF4" s="3">
        <f>'EU Calculations'!AI52</f>
        <v>4.2746380036571523</v>
      </c>
      <c r="AG4" s="3"/>
      <c r="AH4" s="3"/>
    </row>
    <row r="5" spans="1:34">
      <c r="A5" t="s">
        <v>24</v>
      </c>
      <c r="B5" s="3">
        <f>'EU Calculations'!E49</f>
        <v>8.9259985106223407</v>
      </c>
      <c r="C5" s="3">
        <f>'EU Calculations'!F49</f>
        <v>8.9259985106223407</v>
      </c>
      <c r="D5" s="3">
        <f>'EU Calculations'!G49</f>
        <v>8.9259985106223407</v>
      </c>
      <c r="E5" s="3">
        <f>'EU Calculations'!H49</f>
        <v>8.9259985106223407</v>
      </c>
      <c r="F5" s="3">
        <f>'EU Calculations'!I49</f>
        <v>8.9259985106223407</v>
      </c>
      <c r="G5" s="3">
        <f>'EU Calculations'!J49</f>
        <v>8.9259985106223407</v>
      </c>
      <c r="H5" s="3">
        <f>'EU Calculations'!K49</f>
        <v>8.9259985106223407</v>
      </c>
      <c r="I5" s="3">
        <f>'EU Calculations'!L49</f>
        <v>8.9259985106223407</v>
      </c>
      <c r="J5" s="3">
        <f>'EU Calculations'!M49</f>
        <v>8.9259985106223407</v>
      </c>
      <c r="K5" s="3">
        <f>'EU Calculations'!N49</f>
        <v>8.9259985106223407</v>
      </c>
      <c r="L5" s="3">
        <f>'EU Calculations'!O49</f>
        <v>8.9259985106223407</v>
      </c>
      <c r="M5" s="3">
        <f>'EU Calculations'!P49</f>
        <v>8.9259985106223407</v>
      </c>
      <c r="N5" s="3">
        <f>'EU Calculations'!Q49</f>
        <v>8.9259985106223407</v>
      </c>
      <c r="O5" s="3">
        <f>'EU Calculations'!R49</f>
        <v>8.9259985106223407</v>
      </c>
      <c r="P5" s="3">
        <f>'EU Calculations'!S49</f>
        <v>8.9259985106223407</v>
      </c>
      <c r="Q5" s="3">
        <f>'EU Calculations'!T49</f>
        <v>8.9259985106223407</v>
      </c>
      <c r="R5" s="3">
        <f>'EU Calculations'!U49</f>
        <v>8.9259985106223407</v>
      </c>
      <c r="S5" s="3">
        <f>'EU Calculations'!V49</f>
        <v>8.9259985106223407</v>
      </c>
      <c r="T5" s="3">
        <f>'EU Calculations'!W49</f>
        <v>8.9259985106223407</v>
      </c>
      <c r="U5" s="3">
        <f>'EU Calculations'!X49</f>
        <v>8.9259985106223407</v>
      </c>
      <c r="V5" s="3">
        <f>'EU Calculations'!Y49</f>
        <v>8.9259985106223407</v>
      </c>
      <c r="W5" s="3">
        <f>'EU Calculations'!Z49</f>
        <v>8.9259985106223407</v>
      </c>
      <c r="X5" s="3">
        <f>'EU Calculations'!AA49</f>
        <v>8.9259985106223407</v>
      </c>
      <c r="Y5" s="3">
        <f>'EU Calculations'!AB49</f>
        <v>8.9259985106223407</v>
      </c>
      <c r="Z5" s="3">
        <f>'EU Calculations'!AC49</f>
        <v>8.9259985106223407</v>
      </c>
      <c r="AA5" s="3">
        <f>'EU Calculations'!AD49</f>
        <v>8.9259985106223407</v>
      </c>
      <c r="AB5" s="3">
        <f>'EU Calculations'!AE49</f>
        <v>8.9259985106223407</v>
      </c>
      <c r="AC5" s="3">
        <f>'EU Calculations'!AF49</f>
        <v>8.9259985106223407</v>
      </c>
      <c r="AD5" s="3">
        <f>'EU Calculations'!AG49</f>
        <v>8.9259985106223407</v>
      </c>
      <c r="AE5" s="3">
        <f>'EU Calculations'!AH49</f>
        <v>8.9259985106223407</v>
      </c>
      <c r="AF5" s="3">
        <f>'EU Calculations'!AI49</f>
        <v>8.9259985106223407</v>
      </c>
      <c r="AG5" s="3"/>
      <c r="AH5" s="3"/>
    </row>
    <row r="6" spans="1:34">
      <c r="A6" t="s">
        <v>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3"/>
      <c r="AH6" s="3"/>
    </row>
    <row r="7" spans="1:34">
      <c r="A7" t="s">
        <v>598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2"/>
    </row>
    <row r="8" spans="1:34">
      <c r="A8" t="s">
        <v>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s="2"/>
    </row>
    <row r="9" spans="1:34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 s="3"/>
    </row>
    <row r="10" spans="1:34">
      <c r="A10" t="s">
        <v>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4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4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4">
      <c r="A13" t="s">
        <v>41</v>
      </c>
      <c r="B13" s="3">
        <f t="shared" ref="B13:AG13" si="0">B2</f>
        <v>19.152823977890051</v>
      </c>
      <c r="C13" s="3">
        <f t="shared" ref="C13:AF13" si="1">C2</f>
        <v>19.152823977890051</v>
      </c>
      <c r="D13" s="3">
        <f t="shared" si="1"/>
        <v>19.152823977890051</v>
      </c>
      <c r="E13" s="3">
        <f t="shared" si="1"/>
        <v>19.152823977890051</v>
      </c>
      <c r="F13" s="3">
        <f t="shared" si="1"/>
        <v>19.152823977890051</v>
      </c>
      <c r="G13" s="3">
        <f t="shared" si="1"/>
        <v>19.152823977890051</v>
      </c>
      <c r="H13" s="3">
        <f t="shared" si="1"/>
        <v>19.152823977890051</v>
      </c>
      <c r="I13" s="3">
        <f t="shared" si="1"/>
        <v>19.152823977890051</v>
      </c>
      <c r="J13" s="3">
        <f t="shared" si="1"/>
        <v>19.152823977890051</v>
      </c>
      <c r="K13" s="3">
        <f t="shared" si="1"/>
        <v>19.152823977890051</v>
      </c>
      <c r="L13" s="3">
        <f t="shared" si="1"/>
        <v>19.152823977890051</v>
      </c>
      <c r="M13" s="3">
        <f t="shared" si="1"/>
        <v>19.152823977890051</v>
      </c>
      <c r="N13" s="3">
        <f t="shared" si="1"/>
        <v>19.152823977890051</v>
      </c>
      <c r="O13" s="3">
        <f t="shared" si="1"/>
        <v>19.152823977890051</v>
      </c>
      <c r="P13" s="3">
        <f t="shared" si="1"/>
        <v>19.152823977890051</v>
      </c>
      <c r="Q13" s="3">
        <f t="shared" si="1"/>
        <v>19.152823977890051</v>
      </c>
      <c r="R13" s="3">
        <f t="shared" si="1"/>
        <v>19.152823977890051</v>
      </c>
      <c r="S13" s="3">
        <f t="shared" si="1"/>
        <v>19.152823977890051</v>
      </c>
      <c r="T13" s="3">
        <f t="shared" si="1"/>
        <v>19.152823977890051</v>
      </c>
      <c r="U13" s="3">
        <f t="shared" si="1"/>
        <v>19.152823977890051</v>
      </c>
      <c r="V13" s="3">
        <f t="shared" si="1"/>
        <v>19.152823977890051</v>
      </c>
      <c r="W13" s="3">
        <f t="shared" si="1"/>
        <v>19.152823977890051</v>
      </c>
      <c r="X13" s="3">
        <f t="shared" si="1"/>
        <v>19.152823977890051</v>
      </c>
      <c r="Y13" s="3">
        <f t="shared" si="1"/>
        <v>19.152823977890051</v>
      </c>
      <c r="Z13" s="3">
        <f t="shared" si="1"/>
        <v>19.152823977890051</v>
      </c>
      <c r="AA13" s="3">
        <f t="shared" si="1"/>
        <v>19.152823977890051</v>
      </c>
      <c r="AB13" s="3">
        <f t="shared" si="1"/>
        <v>19.152823977890051</v>
      </c>
      <c r="AC13" s="3">
        <f t="shared" si="1"/>
        <v>19.152823977890051</v>
      </c>
      <c r="AD13" s="3">
        <f t="shared" si="1"/>
        <v>19.152823977890051</v>
      </c>
      <c r="AE13" s="3">
        <f t="shared" si="1"/>
        <v>19.152823977890051</v>
      </c>
      <c r="AF13" s="3">
        <f t="shared" si="1"/>
        <v>19.152823977890051</v>
      </c>
      <c r="AG13" s="3"/>
      <c r="AH13" s="3"/>
    </row>
    <row r="14" spans="1:34">
      <c r="A14" t="s">
        <v>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3"/>
      <c r="AH14" s="3"/>
    </row>
    <row r="15" spans="1:34">
      <c r="A15" t="s">
        <v>65</v>
      </c>
      <c r="B15">
        <f t="shared" ref="B15:AG15" si="2">B11</f>
        <v>0</v>
      </c>
      <c r="C15">
        <f t="shared" ref="C15:AF15" si="3">C11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</row>
    <row r="16" spans="1:34">
      <c r="A16" t="s">
        <v>66</v>
      </c>
      <c r="B16">
        <f t="shared" ref="B16:AG16" si="4">B11</f>
        <v>0</v>
      </c>
      <c r="C16">
        <f t="shared" ref="C16:AF16" si="5">C11</f>
        <v>0</v>
      </c>
      <c r="D16">
        <f t="shared" si="5"/>
        <v>0</v>
      </c>
      <c r="E16">
        <f t="shared" si="5"/>
        <v>0</v>
      </c>
      <c r="F16">
        <f t="shared" si="5"/>
        <v>0</v>
      </c>
      <c r="G16">
        <f t="shared" si="5"/>
        <v>0</v>
      </c>
      <c r="H16">
        <f t="shared" si="5"/>
        <v>0</v>
      </c>
      <c r="I16">
        <f t="shared" si="5"/>
        <v>0</v>
      </c>
      <c r="J16">
        <f t="shared" si="5"/>
        <v>0</v>
      </c>
      <c r="K16">
        <f t="shared" si="5"/>
        <v>0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Q16">
        <f t="shared" si="5"/>
        <v>0</v>
      </c>
      <c r="R16">
        <f t="shared" si="5"/>
        <v>0</v>
      </c>
      <c r="S16">
        <f t="shared" si="5"/>
        <v>0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  <c r="AC16">
        <f t="shared" si="5"/>
        <v>0</v>
      </c>
      <c r="AD16">
        <f t="shared" si="5"/>
        <v>0</v>
      </c>
      <c r="AE16">
        <f t="shared" si="5"/>
        <v>0</v>
      </c>
      <c r="AF16">
        <f t="shared" si="5"/>
        <v>0</v>
      </c>
    </row>
    <row r="17" spans="1:32">
      <c r="A17" t="s">
        <v>67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F10F4-9BFD-472B-A9DC-9B03CADC80A2}">
  <sheetPr>
    <tabColor theme="3"/>
  </sheetPr>
  <dimension ref="A1:AH17"/>
  <sheetViews>
    <sheetView workbookViewId="0">
      <selection activeCell="H29" sqref="H29"/>
    </sheetView>
  </sheetViews>
  <sheetFormatPr defaultColWidth="9.1796875" defaultRowHeight="14.5"/>
  <cols>
    <col min="1" max="1" width="32.453125" customWidth="1"/>
  </cols>
  <sheetData>
    <row r="1" spans="1:34">
      <c r="A1" t="s">
        <v>16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>
      <c r="A2" t="s">
        <v>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3"/>
      <c r="AH2" s="3"/>
    </row>
    <row r="3" spans="1:34">
      <c r="A3" t="s">
        <v>36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3"/>
      <c r="AH4" s="3"/>
    </row>
    <row r="5" spans="1:34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3"/>
      <c r="AH5" s="3"/>
    </row>
    <row r="6" spans="1:34">
      <c r="A6" t="s">
        <v>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3"/>
      <c r="AH6" s="3"/>
    </row>
    <row r="7" spans="1:34">
      <c r="A7" t="s">
        <v>598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>
      <c r="A8" t="s">
        <v>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3"/>
      <c r="AH9" s="3"/>
    </row>
    <row r="10" spans="1:34">
      <c r="A10" t="s">
        <v>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4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4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4">
      <c r="A13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3"/>
      <c r="AH13" s="3"/>
    </row>
    <row r="14" spans="1:34">
      <c r="A14" t="s">
        <v>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3"/>
      <c r="AH14" s="3"/>
    </row>
    <row r="15" spans="1:34">
      <c r="A15" t="s">
        <v>65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4">
      <c r="A16" t="s">
        <v>66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>
      <c r="A17" t="s">
        <v>67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23DE3-C07C-46A8-8DFF-D8004D4993FF}">
  <sheetPr>
    <tabColor theme="3"/>
  </sheetPr>
  <dimension ref="A1:AH17"/>
  <sheetViews>
    <sheetView workbookViewId="0">
      <selection activeCell="B19" sqref="B19"/>
    </sheetView>
  </sheetViews>
  <sheetFormatPr defaultColWidth="9.1796875" defaultRowHeight="14.5"/>
  <cols>
    <col min="1" max="1" width="32.453125" customWidth="1"/>
  </cols>
  <sheetData>
    <row r="1" spans="1:34">
      <c r="A1" t="s">
        <v>16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>
      <c r="A2" t="s">
        <v>44</v>
      </c>
      <c r="B2" s="3">
        <f>'EU Calculations'!E50</f>
        <v>19.152823977890051</v>
      </c>
      <c r="C2" s="3">
        <f>'EU Calculations'!F50</f>
        <v>19.152823977890051</v>
      </c>
      <c r="D2" s="3">
        <f>'EU Calculations'!G50</f>
        <v>19.152823977890051</v>
      </c>
      <c r="E2" s="3">
        <f>'EU Calculations'!H50</f>
        <v>19.152823977890051</v>
      </c>
      <c r="F2" s="3">
        <f>'EU Calculations'!I50</f>
        <v>19.152823977890051</v>
      </c>
      <c r="G2" s="3">
        <f>'EU Calculations'!J50</f>
        <v>19.152823977890051</v>
      </c>
      <c r="H2" s="3">
        <f>'EU Calculations'!K50</f>
        <v>19.152823977890051</v>
      </c>
      <c r="I2" s="3">
        <f>'EU Calculations'!L50</f>
        <v>19.152823977890051</v>
      </c>
      <c r="J2" s="3">
        <f>'EU Calculations'!M50</f>
        <v>19.152823977890051</v>
      </c>
      <c r="K2" s="3">
        <f>'EU Calculations'!N50</f>
        <v>19.152823977890051</v>
      </c>
      <c r="L2" s="3">
        <f>'EU Calculations'!O50</f>
        <v>19.152823977890051</v>
      </c>
      <c r="M2" s="3">
        <f>'EU Calculations'!P50</f>
        <v>19.152823977890051</v>
      </c>
      <c r="N2" s="3">
        <f>'EU Calculations'!Q50</f>
        <v>19.152823977890051</v>
      </c>
      <c r="O2" s="3">
        <f>'EU Calculations'!R50</f>
        <v>19.152823977890051</v>
      </c>
      <c r="P2" s="3">
        <f>'EU Calculations'!S50</f>
        <v>19.152823977890051</v>
      </c>
      <c r="Q2" s="3">
        <f>'EU Calculations'!T50</f>
        <v>19.152823977890051</v>
      </c>
      <c r="R2" s="3">
        <f>'EU Calculations'!U50</f>
        <v>19.152823977890051</v>
      </c>
      <c r="S2" s="3">
        <f>'EU Calculations'!V50</f>
        <v>19.152823977890051</v>
      </c>
      <c r="T2" s="3">
        <f>'EU Calculations'!W50</f>
        <v>19.152823977890051</v>
      </c>
      <c r="U2" s="3">
        <f>'EU Calculations'!X50</f>
        <v>19.152823977890051</v>
      </c>
      <c r="V2" s="3">
        <f>'EU Calculations'!Y50</f>
        <v>19.152823977890051</v>
      </c>
      <c r="W2" s="3">
        <f>'EU Calculations'!Z50</f>
        <v>19.152823977890051</v>
      </c>
      <c r="X2" s="3">
        <f>'EU Calculations'!AA50</f>
        <v>19.152823977890051</v>
      </c>
      <c r="Y2" s="3">
        <f>'EU Calculations'!AB50</f>
        <v>19.152823977890051</v>
      </c>
      <c r="Z2" s="3">
        <f>'EU Calculations'!AC50</f>
        <v>19.152823977890051</v>
      </c>
      <c r="AA2" s="3">
        <f>'EU Calculations'!AD50</f>
        <v>19.152823977890051</v>
      </c>
      <c r="AB2" s="3">
        <f>'EU Calculations'!AE50</f>
        <v>19.152823977890051</v>
      </c>
      <c r="AC2" s="3">
        <f>'EU Calculations'!AF50</f>
        <v>19.152823977890051</v>
      </c>
      <c r="AD2" s="3">
        <f>'EU Calculations'!AG50</f>
        <v>19.152823977890051</v>
      </c>
      <c r="AE2" s="3">
        <f>'EU Calculations'!AH50</f>
        <v>19.152823977890051</v>
      </c>
      <c r="AF2" s="3">
        <f>'EU Calculations'!AI50</f>
        <v>19.152823977890051</v>
      </c>
      <c r="AG2" s="3"/>
      <c r="AH2" s="3"/>
    </row>
    <row r="3" spans="1:34">
      <c r="A3" t="s">
        <v>36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>
      <c r="A4" t="s">
        <v>23</v>
      </c>
      <c r="B4" s="3">
        <f>'EU Calculations'!E52</f>
        <v>4.2746380036571523</v>
      </c>
      <c r="C4" s="3">
        <f>'EU Calculations'!F52</f>
        <v>4.2746380036571523</v>
      </c>
      <c r="D4" s="3">
        <f>'EU Calculations'!G52</f>
        <v>4.2746380036571523</v>
      </c>
      <c r="E4" s="3">
        <f>'EU Calculations'!H52</f>
        <v>4.2746380036571523</v>
      </c>
      <c r="F4" s="3">
        <f>'EU Calculations'!I52</f>
        <v>4.2746380036571523</v>
      </c>
      <c r="G4" s="3">
        <f>'EU Calculations'!J52</f>
        <v>4.2746380036571523</v>
      </c>
      <c r="H4" s="3">
        <f>'EU Calculations'!K52</f>
        <v>4.2746380036571523</v>
      </c>
      <c r="I4" s="3">
        <f>'EU Calculations'!L52</f>
        <v>4.2746380036571523</v>
      </c>
      <c r="J4" s="3">
        <f>'EU Calculations'!M52</f>
        <v>4.2746380036571523</v>
      </c>
      <c r="K4" s="3">
        <f>'EU Calculations'!N52</f>
        <v>4.2746380036571523</v>
      </c>
      <c r="L4" s="3">
        <f>'EU Calculations'!O52</f>
        <v>4.2746380036571523</v>
      </c>
      <c r="M4" s="3">
        <f>'EU Calculations'!P52</f>
        <v>4.2746380036571523</v>
      </c>
      <c r="N4" s="3">
        <f>'EU Calculations'!Q52</f>
        <v>4.2746380036571523</v>
      </c>
      <c r="O4" s="3">
        <f>'EU Calculations'!R52</f>
        <v>4.2746380036571523</v>
      </c>
      <c r="P4" s="3">
        <f>'EU Calculations'!S52</f>
        <v>4.2746380036571523</v>
      </c>
      <c r="Q4" s="3">
        <f>'EU Calculations'!T52</f>
        <v>4.2746380036571523</v>
      </c>
      <c r="R4" s="3">
        <f>'EU Calculations'!U52</f>
        <v>4.2746380036571523</v>
      </c>
      <c r="S4" s="3">
        <f>'EU Calculations'!V52</f>
        <v>4.2746380036571523</v>
      </c>
      <c r="T4" s="3">
        <f>'EU Calculations'!W52</f>
        <v>4.2746380036571523</v>
      </c>
      <c r="U4" s="3">
        <f>'EU Calculations'!X52</f>
        <v>4.2746380036571523</v>
      </c>
      <c r="V4" s="3">
        <f>'EU Calculations'!Y52</f>
        <v>4.2746380036571523</v>
      </c>
      <c r="W4" s="3">
        <f>'EU Calculations'!Z52</f>
        <v>4.2746380036571523</v>
      </c>
      <c r="X4" s="3">
        <f>'EU Calculations'!AA52</f>
        <v>4.2746380036571523</v>
      </c>
      <c r="Y4" s="3">
        <f>'EU Calculations'!AB52</f>
        <v>4.2746380036571523</v>
      </c>
      <c r="Z4" s="3">
        <f>'EU Calculations'!AC52</f>
        <v>4.2746380036571523</v>
      </c>
      <c r="AA4" s="3">
        <f>'EU Calculations'!AD52</f>
        <v>4.2746380036571523</v>
      </c>
      <c r="AB4" s="3">
        <f>'EU Calculations'!AE52</f>
        <v>4.2746380036571523</v>
      </c>
      <c r="AC4" s="3">
        <f>'EU Calculations'!AF52</f>
        <v>4.2746380036571523</v>
      </c>
      <c r="AD4" s="3">
        <f>'EU Calculations'!AG52</f>
        <v>4.2746380036571523</v>
      </c>
      <c r="AE4" s="3">
        <f>'EU Calculations'!AH52</f>
        <v>4.2746380036571523</v>
      </c>
      <c r="AF4" s="3">
        <f>'EU Calculations'!AI52</f>
        <v>4.2746380036571523</v>
      </c>
      <c r="AG4" s="3"/>
      <c r="AH4" s="3"/>
    </row>
    <row r="5" spans="1:34">
      <c r="A5" t="s">
        <v>24</v>
      </c>
      <c r="B5" s="3">
        <f>'EU Calculations'!E49</f>
        <v>8.9259985106223407</v>
      </c>
      <c r="C5" s="3">
        <f>'EU Calculations'!F49</f>
        <v>8.9259985106223407</v>
      </c>
      <c r="D5" s="3">
        <f>'EU Calculations'!G49</f>
        <v>8.9259985106223407</v>
      </c>
      <c r="E5" s="3">
        <f>'EU Calculations'!H49</f>
        <v>8.9259985106223407</v>
      </c>
      <c r="F5" s="3">
        <f>'EU Calculations'!I49</f>
        <v>8.9259985106223407</v>
      </c>
      <c r="G5" s="3">
        <f>'EU Calculations'!J49</f>
        <v>8.9259985106223407</v>
      </c>
      <c r="H5" s="3">
        <f>'EU Calculations'!K49</f>
        <v>8.9259985106223407</v>
      </c>
      <c r="I5" s="3">
        <f>'EU Calculations'!L49</f>
        <v>8.9259985106223407</v>
      </c>
      <c r="J5" s="3">
        <f>'EU Calculations'!M49</f>
        <v>8.9259985106223407</v>
      </c>
      <c r="K5" s="3">
        <f>'EU Calculations'!N49</f>
        <v>8.9259985106223407</v>
      </c>
      <c r="L5" s="3">
        <f>'EU Calculations'!O49</f>
        <v>8.9259985106223407</v>
      </c>
      <c r="M5" s="3">
        <f>'EU Calculations'!P49</f>
        <v>8.9259985106223407</v>
      </c>
      <c r="N5" s="3">
        <f>'EU Calculations'!Q49</f>
        <v>8.9259985106223407</v>
      </c>
      <c r="O5" s="3">
        <f>'EU Calculations'!R49</f>
        <v>8.9259985106223407</v>
      </c>
      <c r="P5" s="3">
        <f>'EU Calculations'!S49</f>
        <v>8.9259985106223407</v>
      </c>
      <c r="Q5" s="3">
        <f>'EU Calculations'!T49</f>
        <v>8.9259985106223407</v>
      </c>
      <c r="R5" s="3">
        <f>'EU Calculations'!U49</f>
        <v>8.9259985106223407</v>
      </c>
      <c r="S5" s="3">
        <f>'EU Calculations'!V49</f>
        <v>8.9259985106223407</v>
      </c>
      <c r="T5" s="3">
        <f>'EU Calculations'!W49</f>
        <v>8.9259985106223407</v>
      </c>
      <c r="U5" s="3">
        <f>'EU Calculations'!X49</f>
        <v>8.9259985106223407</v>
      </c>
      <c r="V5" s="3">
        <f>'EU Calculations'!Y49</f>
        <v>8.9259985106223407</v>
      </c>
      <c r="W5" s="3">
        <f>'EU Calculations'!Z49</f>
        <v>8.9259985106223407</v>
      </c>
      <c r="X5" s="3">
        <f>'EU Calculations'!AA49</f>
        <v>8.9259985106223407</v>
      </c>
      <c r="Y5" s="3">
        <f>'EU Calculations'!AB49</f>
        <v>8.9259985106223407</v>
      </c>
      <c r="Z5" s="3">
        <f>'EU Calculations'!AC49</f>
        <v>8.9259985106223407</v>
      </c>
      <c r="AA5" s="3">
        <f>'EU Calculations'!AD49</f>
        <v>8.9259985106223407</v>
      </c>
      <c r="AB5" s="3">
        <f>'EU Calculations'!AE49</f>
        <v>8.9259985106223407</v>
      </c>
      <c r="AC5" s="3">
        <f>'EU Calculations'!AF49</f>
        <v>8.9259985106223407</v>
      </c>
      <c r="AD5" s="3">
        <f>'EU Calculations'!AG49</f>
        <v>8.9259985106223407</v>
      </c>
      <c r="AE5" s="3">
        <f>'EU Calculations'!AH49</f>
        <v>8.9259985106223407</v>
      </c>
      <c r="AF5" s="3">
        <f>'EU Calculations'!AI49</f>
        <v>8.9259985106223407</v>
      </c>
      <c r="AG5" s="3"/>
      <c r="AH5" s="3"/>
    </row>
    <row r="6" spans="1:34">
      <c r="A6" t="s">
        <v>45</v>
      </c>
      <c r="B6" s="3">
        <f>'EU Calculations'!E46</f>
        <v>57.095771374153969</v>
      </c>
      <c r="C6" s="3">
        <f>'EU Calculations'!F46</f>
        <v>57.095771374153969</v>
      </c>
      <c r="D6" s="3">
        <f>'EU Calculations'!G46</f>
        <v>57.095771374153969</v>
      </c>
      <c r="E6" s="3">
        <f>'EU Calculations'!H46</f>
        <v>57.095771374153969</v>
      </c>
      <c r="F6" s="3">
        <f>'EU Calculations'!I46</f>
        <v>57.095771374153969</v>
      </c>
      <c r="G6" s="3">
        <f>'EU Calculations'!J46</f>
        <v>57.095771374153969</v>
      </c>
      <c r="H6" s="3">
        <f>'EU Calculations'!K46</f>
        <v>57.095771374153969</v>
      </c>
      <c r="I6" s="3">
        <f>'EU Calculations'!L46</f>
        <v>57.095771374153969</v>
      </c>
      <c r="J6" s="3">
        <f>'EU Calculations'!M46</f>
        <v>57.095771374153969</v>
      </c>
      <c r="K6" s="3">
        <f>'EU Calculations'!N46</f>
        <v>57.095771374153969</v>
      </c>
      <c r="L6" s="3">
        <f>'EU Calculations'!O46</f>
        <v>57.095771374153969</v>
      </c>
      <c r="M6" s="3">
        <f>'EU Calculations'!P46</f>
        <v>57.095771374153969</v>
      </c>
      <c r="N6" s="3">
        <f>'EU Calculations'!Q46</f>
        <v>57.095771374153969</v>
      </c>
      <c r="O6" s="3">
        <f>'EU Calculations'!R46</f>
        <v>57.095771374153969</v>
      </c>
      <c r="P6" s="3">
        <f>'EU Calculations'!S46</f>
        <v>57.095771374153969</v>
      </c>
      <c r="Q6" s="3">
        <f>'EU Calculations'!T46</f>
        <v>57.095771374153969</v>
      </c>
      <c r="R6" s="3">
        <f>'EU Calculations'!U46</f>
        <v>57.095771374153969</v>
      </c>
      <c r="S6" s="3">
        <f>'EU Calculations'!V46</f>
        <v>57.095771374153969</v>
      </c>
      <c r="T6" s="3">
        <f>'EU Calculations'!W46</f>
        <v>57.095771374153969</v>
      </c>
      <c r="U6" s="3">
        <f>'EU Calculations'!X46</f>
        <v>57.095771374153969</v>
      </c>
      <c r="V6" s="3">
        <f>'EU Calculations'!Y46</f>
        <v>57.095771374153969</v>
      </c>
      <c r="W6" s="3">
        <f>'EU Calculations'!Z46</f>
        <v>57.095771374153969</v>
      </c>
      <c r="X6" s="3">
        <f>'EU Calculations'!AA46</f>
        <v>57.095771374153969</v>
      </c>
      <c r="Y6" s="3">
        <f>'EU Calculations'!AB46</f>
        <v>57.095771374153969</v>
      </c>
      <c r="Z6" s="3">
        <f>'EU Calculations'!AC46</f>
        <v>57.095771374153969</v>
      </c>
      <c r="AA6" s="3">
        <f>'EU Calculations'!AD46</f>
        <v>57.095771374153969</v>
      </c>
      <c r="AB6" s="3">
        <f>'EU Calculations'!AE46</f>
        <v>57.095771374153969</v>
      </c>
      <c r="AC6" s="3">
        <f>'EU Calculations'!AF46</f>
        <v>57.095771374153969</v>
      </c>
      <c r="AD6" s="3">
        <f>'EU Calculations'!AG46</f>
        <v>57.095771374153969</v>
      </c>
      <c r="AE6" s="3">
        <f>'EU Calculations'!AH46</f>
        <v>57.095771374153969</v>
      </c>
      <c r="AF6" s="3">
        <f>'EU Calculations'!AI46</f>
        <v>57.095771374153969</v>
      </c>
      <c r="AG6" s="3"/>
      <c r="AH6" s="3"/>
    </row>
    <row r="7" spans="1:34">
      <c r="A7" t="s">
        <v>598</v>
      </c>
      <c r="B7" s="2">
        <f>'EU Calculations'!E48</f>
        <v>271.72797098802124</v>
      </c>
      <c r="C7" s="2">
        <f>'EU Calculations'!F48</f>
        <v>271.72797098802124</v>
      </c>
      <c r="D7" s="2">
        <f>'EU Calculations'!G48</f>
        <v>271.72797098802124</v>
      </c>
      <c r="E7" s="2">
        <f>'EU Calculations'!H48</f>
        <v>271.72797098802124</v>
      </c>
      <c r="F7" s="2">
        <f>'EU Calculations'!I48</f>
        <v>271.72797098802124</v>
      </c>
      <c r="G7" s="2">
        <f>'EU Calculations'!J48</f>
        <v>271.72797098802124</v>
      </c>
      <c r="H7" s="2">
        <f>'EU Calculations'!K48</f>
        <v>271.72797098802124</v>
      </c>
      <c r="I7" s="2">
        <f>'EU Calculations'!L48</f>
        <v>271.72797098802124</v>
      </c>
      <c r="J7" s="2">
        <f>'EU Calculations'!M48</f>
        <v>271.72797098802124</v>
      </c>
      <c r="K7" s="2">
        <f>'EU Calculations'!N48</f>
        <v>271.72797098802124</v>
      </c>
      <c r="L7" s="2">
        <f>'EU Calculations'!O48</f>
        <v>271.72797098802124</v>
      </c>
      <c r="M7" s="2">
        <f>'EU Calculations'!P48</f>
        <v>271.72797098802124</v>
      </c>
      <c r="N7" s="2">
        <f>'EU Calculations'!Q48</f>
        <v>271.72797098802124</v>
      </c>
      <c r="O7" s="2">
        <f>'EU Calculations'!R48</f>
        <v>271.72797098802124</v>
      </c>
      <c r="P7" s="2">
        <f>'EU Calculations'!S48</f>
        <v>271.72797098802124</v>
      </c>
      <c r="Q7" s="2">
        <f>'EU Calculations'!T48</f>
        <v>271.72797098802124</v>
      </c>
      <c r="R7" s="2">
        <f>'EU Calculations'!U48</f>
        <v>271.72797098802124</v>
      </c>
      <c r="S7" s="2">
        <f>'EU Calculations'!V48</f>
        <v>271.72797098802124</v>
      </c>
      <c r="T7" s="2">
        <f>'EU Calculations'!W48</f>
        <v>271.72797098802124</v>
      </c>
      <c r="U7" s="2">
        <f>'EU Calculations'!X48</f>
        <v>271.72797098802124</v>
      </c>
      <c r="V7" s="2">
        <f>'EU Calculations'!Y48</f>
        <v>271.72797098802124</v>
      </c>
      <c r="W7" s="2">
        <f>'EU Calculations'!Z48</f>
        <v>271.72797098802124</v>
      </c>
      <c r="X7" s="2">
        <f>'EU Calculations'!AA48</f>
        <v>271.72797098802124</v>
      </c>
      <c r="Y7" s="2">
        <f>'EU Calculations'!AB48</f>
        <v>271.72797098802124</v>
      </c>
      <c r="Z7" s="2">
        <f>'EU Calculations'!AC48</f>
        <v>271.72797098802124</v>
      </c>
      <c r="AA7" s="2">
        <f>'EU Calculations'!AD48</f>
        <v>271.72797098802124</v>
      </c>
      <c r="AB7" s="2">
        <f>'EU Calculations'!AE48</f>
        <v>271.72797098802124</v>
      </c>
      <c r="AC7" s="2">
        <f>'EU Calculations'!AF48</f>
        <v>271.72797098802124</v>
      </c>
      <c r="AD7" s="2">
        <f>'EU Calculations'!AG48</f>
        <v>271.72797098802124</v>
      </c>
      <c r="AE7" s="2">
        <f>'EU Calculations'!AH48</f>
        <v>271.72797098802124</v>
      </c>
      <c r="AF7" s="2">
        <f>'EU Calculations'!AI48</f>
        <v>271.72797098802124</v>
      </c>
    </row>
    <row r="8" spans="1:34">
      <c r="A8" t="s">
        <v>28</v>
      </c>
      <c r="B8" s="2">
        <f t="shared" ref="B8:AF8" si="0">B7</f>
        <v>271.72797098802124</v>
      </c>
      <c r="C8" s="2">
        <f t="shared" si="0"/>
        <v>271.72797098802124</v>
      </c>
      <c r="D8" s="2">
        <f t="shared" si="0"/>
        <v>271.72797098802124</v>
      </c>
      <c r="E8" s="2">
        <f t="shared" si="0"/>
        <v>271.72797098802124</v>
      </c>
      <c r="F8" s="2">
        <f t="shared" si="0"/>
        <v>271.72797098802124</v>
      </c>
      <c r="G8" s="2">
        <f t="shared" si="0"/>
        <v>271.72797098802124</v>
      </c>
      <c r="H8" s="2">
        <f t="shared" si="0"/>
        <v>271.72797098802124</v>
      </c>
      <c r="I8" s="2">
        <f t="shared" si="0"/>
        <v>271.72797098802124</v>
      </c>
      <c r="J8" s="2">
        <f t="shared" si="0"/>
        <v>271.72797098802124</v>
      </c>
      <c r="K8" s="2">
        <f t="shared" si="0"/>
        <v>271.72797098802124</v>
      </c>
      <c r="L8" s="2">
        <f t="shared" si="0"/>
        <v>271.72797098802124</v>
      </c>
      <c r="M8" s="2">
        <f t="shared" si="0"/>
        <v>271.72797098802124</v>
      </c>
      <c r="N8" s="2">
        <f t="shared" si="0"/>
        <v>271.72797098802124</v>
      </c>
      <c r="O8" s="2">
        <f t="shared" si="0"/>
        <v>271.72797098802124</v>
      </c>
      <c r="P8" s="2">
        <f t="shared" si="0"/>
        <v>271.72797098802124</v>
      </c>
      <c r="Q8" s="2">
        <f t="shared" si="0"/>
        <v>271.72797098802124</v>
      </c>
      <c r="R8" s="2">
        <f t="shared" si="0"/>
        <v>271.72797098802124</v>
      </c>
      <c r="S8" s="2">
        <f t="shared" si="0"/>
        <v>271.72797098802124</v>
      </c>
      <c r="T8" s="2">
        <f t="shared" si="0"/>
        <v>271.72797098802124</v>
      </c>
      <c r="U8" s="2">
        <f t="shared" si="0"/>
        <v>271.72797098802124</v>
      </c>
      <c r="V8" s="2">
        <f t="shared" si="0"/>
        <v>271.72797098802124</v>
      </c>
      <c r="W8" s="2">
        <f t="shared" si="0"/>
        <v>271.72797098802124</v>
      </c>
      <c r="X8" s="2">
        <f t="shared" si="0"/>
        <v>271.72797098802124</v>
      </c>
      <c r="Y8" s="2">
        <f t="shared" si="0"/>
        <v>271.72797098802124</v>
      </c>
      <c r="Z8" s="2">
        <f t="shared" si="0"/>
        <v>271.72797098802124</v>
      </c>
      <c r="AA8" s="2">
        <f t="shared" si="0"/>
        <v>271.72797098802124</v>
      </c>
      <c r="AB8" s="2">
        <f t="shared" si="0"/>
        <v>271.72797098802124</v>
      </c>
      <c r="AC8" s="2">
        <f t="shared" si="0"/>
        <v>271.72797098802124</v>
      </c>
      <c r="AD8" s="2">
        <f t="shared" si="0"/>
        <v>271.72797098802124</v>
      </c>
      <c r="AE8" s="2">
        <f t="shared" si="0"/>
        <v>271.72797098802124</v>
      </c>
      <c r="AF8" s="2">
        <f t="shared" si="0"/>
        <v>271.72797098802124</v>
      </c>
    </row>
    <row r="9" spans="1:34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3"/>
      <c r="AH9" s="3"/>
    </row>
    <row r="10" spans="1:34">
      <c r="A10" t="s">
        <v>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4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4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4">
      <c r="A13" t="s">
        <v>41</v>
      </c>
      <c r="B13" s="3">
        <f t="shared" ref="B13:AF13" si="1">B2</f>
        <v>19.152823977890051</v>
      </c>
      <c r="C13" s="3">
        <f t="shared" si="1"/>
        <v>19.152823977890051</v>
      </c>
      <c r="D13" s="3">
        <f t="shared" si="1"/>
        <v>19.152823977890051</v>
      </c>
      <c r="E13" s="3">
        <f t="shared" si="1"/>
        <v>19.152823977890051</v>
      </c>
      <c r="F13" s="3">
        <f t="shared" si="1"/>
        <v>19.152823977890051</v>
      </c>
      <c r="G13" s="3">
        <f t="shared" si="1"/>
        <v>19.152823977890051</v>
      </c>
      <c r="H13" s="3">
        <f t="shared" si="1"/>
        <v>19.152823977890051</v>
      </c>
      <c r="I13" s="3">
        <f t="shared" si="1"/>
        <v>19.152823977890051</v>
      </c>
      <c r="J13" s="3">
        <f t="shared" si="1"/>
        <v>19.152823977890051</v>
      </c>
      <c r="K13" s="3">
        <f t="shared" si="1"/>
        <v>19.152823977890051</v>
      </c>
      <c r="L13" s="3">
        <f t="shared" si="1"/>
        <v>19.152823977890051</v>
      </c>
      <c r="M13" s="3">
        <f t="shared" si="1"/>
        <v>19.152823977890051</v>
      </c>
      <c r="N13" s="3">
        <f t="shared" si="1"/>
        <v>19.152823977890051</v>
      </c>
      <c r="O13" s="3">
        <f t="shared" si="1"/>
        <v>19.152823977890051</v>
      </c>
      <c r="P13" s="3">
        <f t="shared" si="1"/>
        <v>19.152823977890051</v>
      </c>
      <c r="Q13" s="3">
        <f t="shared" si="1"/>
        <v>19.152823977890051</v>
      </c>
      <c r="R13" s="3">
        <f t="shared" si="1"/>
        <v>19.152823977890051</v>
      </c>
      <c r="S13" s="3">
        <f t="shared" si="1"/>
        <v>19.152823977890051</v>
      </c>
      <c r="T13" s="3">
        <f t="shared" si="1"/>
        <v>19.152823977890051</v>
      </c>
      <c r="U13" s="3">
        <f t="shared" si="1"/>
        <v>19.152823977890051</v>
      </c>
      <c r="V13" s="3">
        <f t="shared" si="1"/>
        <v>19.152823977890051</v>
      </c>
      <c r="W13" s="3">
        <f t="shared" si="1"/>
        <v>19.152823977890051</v>
      </c>
      <c r="X13" s="3">
        <f t="shared" si="1"/>
        <v>19.152823977890051</v>
      </c>
      <c r="Y13" s="3">
        <f t="shared" si="1"/>
        <v>19.152823977890051</v>
      </c>
      <c r="Z13" s="3">
        <f t="shared" si="1"/>
        <v>19.152823977890051</v>
      </c>
      <c r="AA13" s="3">
        <f t="shared" si="1"/>
        <v>19.152823977890051</v>
      </c>
      <c r="AB13" s="3">
        <f t="shared" si="1"/>
        <v>19.152823977890051</v>
      </c>
      <c r="AC13" s="3">
        <f t="shared" si="1"/>
        <v>19.152823977890051</v>
      </c>
      <c r="AD13" s="3">
        <f t="shared" si="1"/>
        <v>19.152823977890051</v>
      </c>
      <c r="AE13" s="3">
        <f t="shared" si="1"/>
        <v>19.152823977890051</v>
      </c>
      <c r="AF13" s="3">
        <f t="shared" si="1"/>
        <v>19.152823977890051</v>
      </c>
      <c r="AG13" s="3"/>
      <c r="AH13" s="3"/>
    </row>
    <row r="14" spans="1:34">
      <c r="A14" t="s">
        <v>42</v>
      </c>
      <c r="B14" s="3">
        <f>'EU Calculations'!E47</f>
        <v>187.50897679507383</v>
      </c>
      <c r="C14" s="3">
        <f>'EU Calculations'!F47</f>
        <v>187.50897679507383</v>
      </c>
      <c r="D14" s="3">
        <f>'EU Calculations'!G47</f>
        <v>187.50897679507383</v>
      </c>
      <c r="E14" s="3">
        <f>'EU Calculations'!H47</f>
        <v>187.50897679507383</v>
      </c>
      <c r="F14" s="3">
        <f>'EU Calculations'!I47</f>
        <v>187.50897679507383</v>
      </c>
      <c r="G14" s="3">
        <f>'EU Calculations'!J47</f>
        <v>187.50897679507383</v>
      </c>
      <c r="H14" s="3">
        <f>'EU Calculations'!K47</f>
        <v>187.50897679507383</v>
      </c>
      <c r="I14" s="3">
        <f>'EU Calculations'!L47</f>
        <v>187.50897679507383</v>
      </c>
      <c r="J14" s="3">
        <f>'EU Calculations'!M47</f>
        <v>187.50897679507383</v>
      </c>
      <c r="K14" s="3">
        <f>'EU Calculations'!N47</f>
        <v>187.50897679507383</v>
      </c>
      <c r="L14" s="3">
        <f>'EU Calculations'!O47</f>
        <v>187.50897679507383</v>
      </c>
      <c r="M14" s="3">
        <f>'EU Calculations'!P47</f>
        <v>187.50897679507383</v>
      </c>
      <c r="N14" s="3">
        <f>'EU Calculations'!Q47</f>
        <v>187.50897679507383</v>
      </c>
      <c r="O14" s="3">
        <f>'EU Calculations'!R47</f>
        <v>187.50897679507383</v>
      </c>
      <c r="P14" s="3">
        <f>'EU Calculations'!S47</f>
        <v>187.50897679507383</v>
      </c>
      <c r="Q14" s="3">
        <f>'EU Calculations'!T47</f>
        <v>187.50897679507383</v>
      </c>
      <c r="R14" s="3">
        <f>'EU Calculations'!U47</f>
        <v>187.50897679507383</v>
      </c>
      <c r="S14" s="3">
        <f>'EU Calculations'!V47</f>
        <v>187.50897679507383</v>
      </c>
      <c r="T14" s="3">
        <f>'EU Calculations'!W47</f>
        <v>187.50897679507383</v>
      </c>
      <c r="U14" s="3">
        <f>'EU Calculations'!X47</f>
        <v>187.50897679507383</v>
      </c>
      <c r="V14" s="3">
        <f>'EU Calculations'!Y47</f>
        <v>187.50897679507383</v>
      </c>
      <c r="W14" s="3">
        <f>'EU Calculations'!Z47</f>
        <v>187.50897679507383</v>
      </c>
      <c r="X14" s="3">
        <f>'EU Calculations'!AA47</f>
        <v>187.50897679507383</v>
      </c>
      <c r="Y14" s="3">
        <f>'EU Calculations'!AB47</f>
        <v>187.50897679507383</v>
      </c>
      <c r="Z14" s="3">
        <f>'EU Calculations'!AC47</f>
        <v>187.50897679507383</v>
      </c>
      <c r="AA14" s="3">
        <f>'EU Calculations'!AD47</f>
        <v>187.50897679507383</v>
      </c>
      <c r="AB14" s="3">
        <f>'EU Calculations'!AE47</f>
        <v>187.50897679507383</v>
      </c>
      <c r="AC14" s="3">
        <f>'EU Calculations'!AF47</f>
        <v>187.50897679507383</v>
      </c>
      <c r="AD14" s="3">
        <f>'EU Calculations'!AG47</f>
        <v>187.50897679507383</v>
      </c>
      <c r="AE14" s="3">
        <f>'EU Calculations'!AH47</f>
        <v>187.50897679507383</v>
      </c>
      <c r="AF14" s="3">
        <f>'EU Calculations'!AI47</f>
        <v>187.50897679507383</v>
      </c>
      <c r="AG14" s="3"/>
      <c r="AH14" s="3"/>
    </row>
    <row r="15" spans="1:34">
      <c r="A15" t="s">
        <v>65</v>
      </c>
      <c r="B15">
        <f>B11</f>
        <v>0</v>
      </c>
      <c r="C15">
        <f t="shared" ref="B15:AF15" si="2">C11</f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</row>
    <row r="16" spans="1:34">
      <c r="A16" t="s">
        <v>66</v>
      </c>
      <c r="B16">
        <f t="shared" ref="B16:AF16" si="3">B11</f>
        <v>0</v>
      </c>
      <c r="C16">
        <f t="shared" si="3"/>
        <v>0</v>
      </c>
      <c r="D16">
        <f t="shared" si="3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</row>
    <row r="17" spans="1:32">
      <c r="A17" t="s">
        <v>67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9EFB1-E0DC-4C3C-A4A0-8C6C408AE265}">
  <dimension ref="A1:V340"/>
  <sheetViews>
    <sheetView zoomScale="85" zoomScaleNormal="85" zoomScaleSheetLayoutView="70" workbookViewId="0">
      <pane xSplit="2" ySplit="3" topLeftCell="C259" activePane="bottomRight" state="frozen"/>
      <selection pane="topRight" activeCell="C1" sqref="C1"/>
      <selection pane="bottomLeft" activeCell="C1" sqref="C1"/>
      <selection pane="bottomRight" activeCell="C92" sqref="C92"/>
    </sheetView>
  </sheetViews>
  <sheetFormatPr defaultColWidth="11.453125" defaultRowHeight="13" outlineLevelRow="2" outlineLevelCol="1"/>
  <cols>
    <col min="1" max="1" width="5.26953125" style="13" hidden="1" customWidth="1" outlineLevel="1"/>
    <col min="2" max="2" width="24.81640625" style="103" hidden="1" customWidth="1" outlineLevel="1"/>
    <col min="3" max="3" width="43.453125" style="13" customWidth="1" collapsed="1"/>
    <col min="4" max="5" width="13.453125" style="13" customWidth="1"/>
    <col min="6" max="6" width="2" style="13" customWidth="1"/>
    <col min="7" max="17" width="8" style="13" customWidth="1"/>
    <col min="18" max="18" width="2" style="13" customWidth="1"/>
    <col min="19" max="19" width="11.453125" style="104" customWidth="1"/>
    <col min="20" max="21" width="11.453125" style="13" customWidth="1"/>
    <col min="22" max="16384" width="11.453125" style="13"/>
  </cols>
  <sheetData>
    <row r="1" spans="1:22" s="9" customFormat="1" ht="14.5">
      <c r="B1" s="10"/>
      <c r="C1" s="11"/>
      <c r="S1" s="12"/>
    </row>
    <row r="2" spans="1:22" s="9" customFormat="1">
      <c r="B2" s="10"/>
      <c r="S2" s="12"/>
    </row>
    <row r="3" spans="1:22" ht="23.5">
      <c r="B3" s="10" t="s">
        <v>89</v>
      </c>
      <c r="C3" s="308" t="s">
        <v>90</v>
      </c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  <c r="R3" s="308"/>
      <c r="S3" s="308"/>
      <c r="T3" s="308"/>
      <c r="U3" s="308"/>
    </row>
    <row r="4" spans="1:22" s="9" customFormat="1" ht="6" customHeight="1">
      <c r="B4" s="10"/>
      <c r="S4" s="12"/>
    </row>
    <row r="5" spans="1:22" s="19" customFormat="1" ht="26" hidden="1" outlineLevel="1">
      <c r="A5" s="14"/>
      <c r="B5" s="15"/>
      <c r="C5" s="16"/>
      <c r="D5" s="17" t="s">
        <v>91</v>
      </c>
      <c r="E5" s="18" t="s">
        <v>92</v>
      </c>
      <c r="S5" s="20"/>
    </row>
    <row r="6" spans="1:22" s="9" customFormat="1" hidden="1" outlineLevel="1">
      <c r="B6" s="10"/>
      <c r="C6" s="21" t="s">
        <v>93</v>
      </c>
      <c r="D6" s="22">
        <v>1834</v>
      </c>
      <c r="E6" s="23">
        <v>1</v>
      </c>
      <c r="F6" s="24"/>
      <c r="R6" s="24"/>
      <c r="S6" s="12"/>
    </row>
    <row r="7" spans="1:22" s="9" customFormat="1" hidden="1" outlineLevel="1">
      <c r="B7" s="10" t="s">
        <v>94</v>
      </c>
      <c r="C7" s="25" t="s">
        <v>95</v>
      </c>
      <c r="D7" s="26">
        <v>400</v>
      </c>
      <c r="E7" s="23">
        <v>0.21810250817884405</v>
      </c>
      <c r="F7" s="24"/>
      <c r="R7" s="24"/>
      <c r="S7" s="12"/>
    </row>
    <row r="8" spans="1:22" s="9" customFormat="1" hidden="1" outlineLevel="1">
      <c r="B8" s="10"/>
      <c r="C8" s="25" t="s">
        <v>96</v>
      </c>
      <c r="D8" s="26">
        <v>1447</v>
      </c>
      <c r="E8" s="23">
        <v>0.78898582333696843</v>
      </c>
      <c r="F8" s="24"/>
      <c r="R8" s="24"/>
      <c r="S8" s="12"/>
    </row>
    <row r="9" spans="1:22" s="9" customFormat="1" hidden="1" outlineLevel="1">
      <c r="B9" s="10"/>
      <c r="C9" s="25" t="s">
        <v>97</v>
      </c>
      <c r="D9" s="26">
        <v>421</v>
      </c>
      <c r="E9" s="23">
        <v>0.22955288985823338</v>
      </c>
      <c r="F9" s="24"/>
      <c r="R9" s="24"/>
      <c r="S9" s="12"/>
    </row>
    <row r="10" spans="1:22" s="9" customFormat="1" hidden="1" outlineLevel="1">
      <c r="B10" s="10"/>
      <c r="C10" s="25" t="s">
        <v>98</v>
      </c>
      <c r="D10" s="26">
        <v>-34</v>
      </c>
      <c r="E10" s="23">
        <v>-1.8538713195201745E-2</v>
      </c>
      <c r="F10" s="24"/>
      <c r="R10" s="24"/>
      <c r="S10" s="12"/>
    </row>
    <row r="11" spans="1:22" s="9" customFormat="1" hidden="1" outlineLevel="1">
      <c r="B11" s="10"/>
      <c r="S11" s="12"/>
    </row>
    <row r="12" spans="1:22" s="9" customFormat="1" collapsed="1">
      <c r="B12" s="10"/>
      <c r="C12" s="307" t="s">
        <v>99</v>
      </c>
      <c r="D12" s="307"/>
      <c r="E12" s="307"/>
      <c r="F12" s="307"/>
      <c r="G12" s="307"/>
      <c r="H12" s="307"/>
      <c r="I12" s="307"/>
      <c r="J12" s="307"/>
      <c r="K12" s="307"/>
      <c r="L12" s="307"/>
      <c r="M12" s="307"/>
      <c r="N12" s="307"/>
      <c r="O12" s="307"/>
      <c r="P12" s="307"/>
      <c r="Q12" s="307"/>
      <c r="R12" s="307"/>
      <c r="S12" s="307"/>
      <c r="T12" s="307"/>
      <c r="U12" s="307"/>
    </row>
    <row r="13" spans="1:22" s="9" customFormat="1" ht="3" customHeight="1">
      <c r="B13" s="10"/>
      <c r="S13" s="12"/>
    </row>
    <row r="14" spans="1:22" s="19" customFormat="1">
      <c r="A14" s="14"/>
      <c r="B14" s="15"/>
      <c r="G14" s="304" t="s">
        <v>100</v>
      </c>
      <c r="H14" s="305"/>
      <c r="I14" s="305"/>
      <c r="J14" s="305"/>
      <c r="K14" s="305"/>
      <c r="L14" s="305"/>
      <c r="M14" s="305"/>
      <c r="N14" s="305"/>
      <c r="O14" s="305"/>
      <c r="P14" s="305"/>
      <c r="Q14" s="306"/>
      <c r="S14" s="20"/>
    </row>
    <row r="15" spans="1:22" s="19" customFormat="1" ht="26">
      <c r="A15" s="14"/>
      <c r="B15" s="27" t="s">
        <v>101</v>
      </c>
      <c r="C15" s="16"/>
      <c r="D15" s="17" t="s">
        <v>91</v>
      </c>
      <c r="E15" s="18" t="s">
        <v>92</v>
      </c>
      <c r="F15" s="28"/>
      <c r="G15" s="29">
        <v>2008</v>
      </c>
      <c r="H15" s="29">
        <v>2009</v>
      </c>
      <c r="I15" s="29">
        <v>2010</v>
      </c>
      <c r="J15" s="29">
        <v>2011</v>
      </c>
      <c r="K15" s="29">
        <v>2012</v>
      </c>
      <c r="L15" s="29">
        <v>2013</v>
      </c>
      <c r="M15" s="29">
        <v>2014</v>
      </c>
      <c r="N15" s="29">
        <v>2015</v>
      </c>
      <c r="O15" s="29">
        <v>2016</v>
      </c>
      <c r="P15" s="29">
        <v>2017</v>
      </c>
      <c r="Q15" s="29">
        <v>2018</v>
      </c>
      <c r="R15" s="30"/>
      <c r="S15" s="31" t="s">
        <v>102</v>
      </c>
      <c r="T15" s="32" t="s">
        <v>103</v>
      </c>
      <c r="U15" s="32" t="s">
        <v>104</v>
      </c>
    </row>
    <row r="16" spans="1:22" s="9" customFormat="1">
      <c r="B16" s="10" t="s">
        <v>77</v>
      </c>
      <c r="C16" s="25" t="s">
        <v>77</v>
      </c>
      <c r="D16" s="26">
        <v>507</v>
      </c>
      <c r="E16" s="23">
        <v>0.27644492911668483</v>
      </c>
      <c r="F16" s="24"/>
      <c r="G16" s="33">
        <v>45.323796999999999</v>
      </c>
      <c r="H16" s="33">
        <v>43.721235</v>
      </c>
      <c r="I16" s="33">
        <v>48.466031999999998</v>
      </c>
      <c r="J16" s="33">
        <v>47.032743000000004</v>
      </c>
      <c r="K16" s="33">
        <v>49.075434999999999</v>
      </c>
      <c r="L16" s="33">
        <v>49.626331</v>
      </c>
      <c r="M16" s="33">
        <v>49.141807</v>
      </c>
      <c r="N16" s="33">
        <v>48.149797999999997</v>
      </c>
      <c r="O16" s="33">
        <v>48.809873000000003</v>
      </c>
      <c r="P16" s="33">
        <v>50.132140999999997</v>
      </c>
      <c r="Q16" s="33">
        <v>51.848515999999996</v>
      </c>
      <c r="R16" s="24"/>
      <c r="S16" s="34">
        <v>531.32770799999992</v>
      </c>
      <c r="T16" s="35">
        <v>0.14395790802787323</v>
      </c>
      <c r="U16" s="35">
        <v>1.6953875273812313E-2</v>
      </c>
      <c r="V16" s="19"/>
    </row>
    <row r="17" spans="2:22" s="9" customFormat="1">
      <c r="B17" s="10" t="s">
        <v>105</v>
      </c>
      <c r="C17" s="25" t="s">
        <v>105</v>
      </c>
      <c r="D17" s="26">
        <v>330</v>
      </c>
      <c r="E17" s="23">
        <v>0.17993456924754633</v>
      </c>
      <c r="F17" s="24"/>
      <c r="G17" s="33">
        <v>6.8729959999999997</v>
      </c>
      <c r="H17" s="33">
        <v>8.6525289999999995</v>
      </c>
      <c r="I17" s="33">
        <v>9.5688270000000006</v>
      </c>
      <c r="J17" s="33">
        <v>10.403665</v>
      </c>
      <c r="K17" s="33">
        <v>10.031905</v>
      </c>
      <c r="L17" s="33">
        <v>9.3122779999999992</v>
      </c>
      <c r="M17" s="33">
        <v>10.862428</v>
      </c>
      <c r="N17" s="33">
        <v>12.193281000000001</v>
      </c>
      <c r="O17" s="33">
        <v>13.225587000000001</v>
      </c>
      <c r="P17" s="33">
        <v>14.5532</v>
      </c>
      <c r="Q17" s="33">
        <v>14.735207000000001</v>
      </c>
      <c r="R17" s="24"/>
      <c r="S17" s="34">
        <v>120.41190300000001</v>
      </c>
      <c r="T17" s="35">
        <v>1.1439277718188694</v>
      </c>
      <c r="U17" s="35">
        <v>0.10002174112211071</v>
      </c>
      <c r="V17" s="19"/>
    </row>
    <row r="18" spans="2:22" s="9" customFormat="1">
      <c r="B18" s="10" t="s">
        <v>106</v>
      </c>
      <c r="C18" s="25" t="s">
        <v>106</v>
      </c>
      <c r="D18" s="26">
        <v>70</v>
      </c>
      <c r="E18" s="23">
        <v>3.8167938931297711E-2</v>
      </c>
      <c r="F18" s="24"/>
      <c r="G18" s="33">
        <v>0.82620700000000002</v>
      </c>
      <c r="H18" s="33">
        <v>0.84397999999999995</v>
      </c>
      <c r="I18" s="33">
        <v>1.4894860000000001</v>
      </c>
      <c r="J18" s="33">
        <v>1.2563169999999999</v>
      </c>
      <c r="K18" s="33">
        <v>1.0967659999999999</v>
      </c>
      <c r="L18" s="33">
        <v>1.245852</v>
      </c>
      <c r="M18" s="33">
        <v>1.9058999999999999</v>
      </c>
      <c r="N18" s="33">
        <v>1.6901550000000001</v>
      </c>
      <c r="O18" s="33">
        <v>1.9644820000000001</v>
      </c>
      <c r="P18" s="33">
        <v>1.83585</v>
      </c>
      <c r="Q18" s="33">
        <v>1.45095</v>
      </c>
      <c r="R18" s="24"/>
      <c r="S18" s="34">
        <v>15.605945000000002</v>
      </c>
      <c r="T18" s="35">
        <v>0.75615796041427874</v>
      </c>
      <c r="U18" s="35">
        <v>7.2927673741773669E-2</v>
      </c>
      <c r="V18" s="19"/>
    </row>
    <row r="19" spans="2:22" s="9" customFormat="1">
      <c r="B19" s="10" t="s">
        <v>107</v>
      </c>
      <c r="C19" s="25" t="s">
        <v>107</v>
      </c>
      <c r="D19" s="26">
        <v>518</v>
      </c>
      <c r="E19" s="23">
        <v>0.28244274809160308</v>
      </c>
      <c r="F19" s="24"/>
      <c r="G19" s="33">
        <v>37.142001</v>
      </c>
      <c r="H19" s="33">
        <v>41.36383</v>
      </c>
      <c r="I19" s="33">
        <v>49.690705000000001</v>
      </c>
      <c r="J19" s="33">
        <v>61.751525000000001</v>
      </c>
      <c r="K19" s="33">
        <v>74.910807000000005</v>
      </c>
      <c r="L19" s="33">
        <v>78.025711999999999</v>
      </c>
      <c r="M19" s="33">
        <v>78.395452000000006</v>
      </c>
      <c r="N19" s="33">
        <v>81.507228999999995</v>
      </c>
      <c r="O19" s="33">
        <v>82.051005000000004</v>
      </c>
      <c r="P19" s="33">
        <v>85.100426999999996</v>
      </c>
      <c r="Q19" s="33">
        <v>84.931078999999997</v>
      </c>
      <c r="R19" s="24"/>
      <c r="S19" s="34">
        <v>754.8697719999999</v>
      </c>
      <c r="T19" s="35">
        <v>1.2866586805595097</v>
      </c>
      <c r="U19" s="35">
        <v>0.10891987676439663</v>
      </c>
      <c r="V19" s="19"/>
    </row>
    <row r="20" spans="2:22" s="9" customFormat="1">
      <c r="B20" s="10" t="s">
        <v>108</v>
      </c>
      <c r="C20" s="25" t="s">
        <v>108</v>
      </c>
      <c r="D20" s="26">
        <v>380</v>
      </c>
      <c r="E20" s="23">
        <v>0.20719738276990185</v>
      </c>
      <c r="F20" s="24"/>
      <c r="G20" s="33">
        <v>3.4620860000000002</v>
      </c>
      <c r="H20" s="33">
        <v>4.17042</v>
      </c>
      <c r="I20" s="33">
        <v>4.7085049999999997</v>
      </c>
      <c r="J20" s="33">
        <v>5.2265280000000001</v>
      </c>
      <c r="K20" s="33">
        <v>5.1569609999999999</v>
      </c>
      <c r="L20" s="33">
        <v>4.9909369999999997</v>
      </c>
      <c r="M20" s="33">
        <v>5.6275139999999997</v>
      </c>
      <c r="N20" s="33">
        <v>5.7247909999999997</v>
      </c>
      <c r="O20" s="33">
        <v>5.3060479999999997</v>
      </c>
      <c r="P20" s="33">
        <v>5.3999389999999998</v>
      </c>
      <c r="Q20" s="33">
        <v>4.5542689999999997</v>
      </c>
      <c r="R20" s="24"/>
      <c r="S20" s="34">
        <v>54.327997999999987</v>
      </c>
      <c r="T20" s="35">
        <v>0.31546963304782127</v>
      </c>
      <c r="U20" s="35">
        <v>3.4868346480791734E-2</v>
      </c>
    </row>
    <row r="21" spans="2:22" s="9" customFormat="1">
      <c r="B21" s="10" t="s">
        <v>109</v>
      </c>
      <c r="C21" s="25" t="s">
        <v>109</v>
      </c>
      <c r="D21" s="26">
        <v>29</v>
      </c>
      <c r="E21" s="23">
        <v>1.5812431842966195E-2</v>
      </c>
      <c r="F21" s="24"/>
      <c r="G21" s="33">
        <v>1.6947270000000001</v>
      </c>
      <c r="H21" s="33">
        <v>2.446504</v>
      </c>
      <c r="I21" s="33">
        <v>2.5717379999999999</v>
      </c>
      <c r="J21" s="33">
        <v>2.1458400000000002</v>
      </c>
      <c r="K21" s="33">
        <v>1.5783700000000001</v>
      </c>
      <c r="L21" s="33">
        <v>1.582249</v>
      </c>
      <c r="M21" s="33">
        <v>1.554438</v>
      </c>
      <c r="N21" s="33">
        <v>1.688876</v>
      </c>
      <c r="O21" s="33">
        <v>1.608765</v>
      </c>
      <c r="P21" s="33">
        <v>1.9165719999999999</v>
      </c>
      <c r="Q21" s="33">
        <v>1.8532709999999999</v>
      </c>
      <c r="R21" s="24"/>
      <c r="S21" s="34">
        <v>20.641349999999999</v>
      </c>
      <c r="T21" s="35">
        <v>9.3551350748527495E-2</v>
      </c>
      <c r="U21" s="35">
        <v>1.124153143573281E-2</v>
      </c>
    </row>
    <row r="22" spans="2:22" s="9" customFormat="1">
      <c r="B22" s="10"/>
      <c r="C22" s="21" t="s">
        <v>1</v>
      </c>
      <c r="D22" s="22">
        <v>1834</v>
      </c>
      <c r="E22" s="36">
        <v>1</v>
      </c>
      <c r="F22" s="37"/>
      <c r="G22" s="38">
        <v>95.321813999999989</v>
      </c>
      <c r="H22" s="38">
        <v>101.198498</v>
      </c>
      <c r="I22" s="38">
        <v>116.49529299999999</v>
      </c>
      <c r="J22" s="38">
        <v>127.81661800000002</v>
      </c>
      <c r="K22" s="38">
        <v>141.850244</v>
      </c>
      <c r="L22" s="38">
        <v>144.78335899999999</v>
      </c>
      <c r="M22" s="38">
        <v>147.487539</v>
      </c>
      <c r="N22" s="38">
        <v>150.95412999999999</v>
      </c>
      <c r="O22" s="38">
        <v>152.96576000000002</v>
      </c>
      <c r="P22" s="38">
        <v>158.93812899999998</v>
      </c>
      <c r="Q22" s="38">
        <v>159.37329200000002</v>
      </c>
      <c r="R22" s="37"/>
      <c r="S22" s="39">
        <v>1497.1846759999999</v>
      </c>
      <c r="T22" s="40">
        <v>0.67194984350591613</v>
      </c>
      <c r="U22" s="40">
        <v>6.635769105280942E-2</v>
      </c>
    </row>
    <row r="23" spans="2:22" s="9" customFormat="1">
      <c r="B23" s="10"/>
      <c r="S23" s="12"/>
    </row>
    <row r="24" spans="2:22" s="9" customFormat="1">
      <c r="B24" s="10"/>
      <c r="S24" s="12"/>
    </row>
    <row r="25" spans="2:22" s="9" customFormat="1">
      <c r="B25" s="10"/>
      <c r="S25" s="12"/>
    </row>
    <row r="26" spans="2:22" s="9" customFormat="1">
      <c r="B26" s="10"/>
      <c r="S26" s="12"/>
    </row>
    <row r="27" spans="2:22" s="9" customFormat="1">
      <c r="B27" s="10"/>
      <c r="S27" s="12"/>
    </row>
    <row r="28" spans="2:22" s="9" customFormat="1">
      <c r="B28" s="10"/>
      <c r="S28" s="12"/>
    </row>
    <row r="29" spans="2:22" s="9" customFormat="1">
      <c r="B29" s="10"/>
      <c r="S29" s="12"/>
    </row>
    <row r="30" spans="2:22" s="9" customFormat="1">
      <c r="B30" s="10"/>
      <c r="S30" s="12"/>
    </row>
    <row r="31" spans="2:22" s="9" customFormat="1">
      <c r="B31" s="10"/>
      <c r="S31" s="12"/>
    </row>
    <row r="32" spans="2:22" s="9" customFormat="1">
      <c r="B32" s="10"/>
      <c r="S32" s="12"/>
    </row>
    <row r="33" spans="1:21" s="9" customFormat="1">
      <c r="B33" s="10"/>
      <c r="S33" s="12"/>
    </row>
    <row r="34" spans="1:21" s="9" customFormat="1">
      <c r="B34" s="10"/>
      <c r="S34" s="12"/>
    </row>
    <row r="35" spans="1:21" s="9" customFormat="1">
      <c r="B35" s="10"/>
      <c r="S35" s="12"/>
    </row>
    <row r="36" spans="1:21" s="9" customFormat="1">
      <c r="B36" s="10"/>
      <c r="S36" s="12"/>
    </row>
    <row r="37" spans="1:21" s="9" customFormat="1">
      <c r="B37" s="10"/>
      <c r="S37" s="12"/>
    </row>
    <row r="38" spans="1:21" s="9" customFormat="1">
      <c r="B38" s="10"/>
      <c r="S38" s="12"/>
    </row>
    <row r="39" spans="1:21" s="9" customFormat="1">
      <c r="B39" s="10"/>
      <c r="S39" s="12"/>
    </row>
    <row r="40" spans="1:21" s="9" customFormat="1">
      <c r="B40" s="10"/>
      <c r="S40" s="12"/>
    </row>
    <row r="41" spans="1:21" s="9" customFormat="1">
      <c r="B41" s="10"/>
      <c r="S41" s="12"/>
    </row>
    <row r="42" spans="1:21" s="9" customFormat="1">
      <c r="B42" s="10"/>
      <c r="S42" s="12"/>
    </row>
    <row r="43" spans="1:21" s="9" customFormat="1">
      <c r="B43" s="10"/>
      <c r="S43" s="12"/>
    </row>
    <row r="44" spans="1:21" s="9" customFormat="1">
      <c r="B44" s="10"/>
      <c r="S44" s="12"/>
    </row>
    <row r="45" spans="1:21" s="9" customFormat="1" ht="5.25" customHeight="1">
      <c r="B45" s="10"/>
      <c r="S45" s="12"/>
    </row>
    <row r="46" spans="1:21" s="9" customFormat="1">
      <c r="B46" s="10"/>
      <c r="C46" s="307" t="s">
        <v>110</v>
      </c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</row>
    <row r="47" spans="1:21" s="9" customFormat="1" ht="3" customHeight="1">
      <c r="B47" s="10"/>
      <c r="S47" s="12"/>
    </row>
    <row r="48" spans="1:21" s="19" customFormat="1">
      <c r="A48" s="14"/>
      <c r="B48" s="15"/>
      <c r="G48" s="304" t="s">
        <v>100</v>
      </c>
      <c r="H48" s="305"/>
      <c r="I48" s="305"/>
      <c r="J48" s="305"/>
      <c r="K48" s="305"/>
      <c r="L48" s="305"/>
      <c r="M48" s="305"/>
      <c r="N48" s="305"/>
      <c r="O48" s="305"/>
      <c r="P48" s="305"/>
      <c r="Q48" s="306"/>
      <c r="S48" s="20"/>
    </row>
    <row r="49" spans="2:21" s="9" customFormat="1" ht="26">
      <c r="B49" s="10"/>
      <c r="C49" s="16"/>
      <c r="D49" s="17" t="s">
        <v>91</v>
      </c>
      <c r="E49" s="18" t="s">
        <v>92</v>
      </c>
      <c r="F49" s="28"/>
      <c r="G49" s="29">
        <v>2008</v>
      </c>
      <c r="H49" s="29">
        <v>2009</v>
      </c>
      <c r="I49" s="29">
        <v>2010</v>
      </c>
      <c r="J49" s="29">
        <v>2011</v>
      </c>
      <c r="K49" s="29">
        <v>2012</v>
      </c>
      <c r="L49" s="29">
        <v>2013</v>
      </c>
      <c r="M49" s="29">
        <v>2014</v>
      </c>
      <c r="N49" s="29">
        <v>2015</v>
      </c>
      <c r="O49" s="29">
        <v>2016</v>
      </c>
      <c r="P49" s="29">
        <v>2017</v>
      </c>
      <c r="Q49" s="29">
        <v>2018</v>
      </c>
      <c r="R49" s="30"/>
      <c r="S49" s="31" t="s">
        <v>102</v>
      </c>
      <c r="T49" s="32" t="s">
        <v>103</v>
      </c>
      <c r="U49" s="32" t="s">
        <v>104</v>
      </c>
    </row>
    <row r="50" spans="2:21" s="9" customFormat="1">
      <c r="B50" s="10" t="s">
        <v>111</v>
      </c>
      <c r="C50" s="25" t="s">
        <v>111</v>
      </c>
      <c r="D50" s="26">
        <v>540</v>
      </c>
      <c r="E50" s="23">
        <v>0.29443838604143946</v>
      </c>
      <c r="F50" s="24"/>
      <c r="G50" s="33">
        <v>49.169817000000002</v>
      </c>
      <c r="H50" s="33">
        <v>48.534553000000002</v>
      </c>
      <c r="I50" s="33">
        <v>53.016933999999999</v>
      </c>
      <c r="J50" s="33">
        <v>51.847653999999999</v>
      </c>
      <c r="K50" s="33">
        <v>53.451546</v>
      </c>
      <c r="L50" s="33">
        <v>52.518709000000001</v>
      </c>
      <c r="M50" s="33">
        <v>51.920948000000003</v>
      </c>
      <c r="N50" s="33">
        <v>51.924456999999997</v>
      </c>
      <c r="O50" s="33">
        <v>53.007916999999999</v>
      </c>
      <c r="P50" s="33">
        <v>54.793787000000002</v>
      </c>
      <c r="Q50" s="33">
        <v>57.324041000000001</v>
      </c>
      <c r="R50" s="24"/>
      <c r="S50" s="34">
        <v>577.51036299999998</v>
      </c>
      <c r="T50" s="35">
        <v>0.16583799772937935</v>
      </c>
      <c r="U50" s="35">
        <v>1.9365135638397701E-2</v>
      </c>
    </row>
    <row r="51" spans="2:21" s="9" customFormat="1">
      <c r="B51" s="10" t="s">
        <v>112</v>
      </c>
      <c r="C51" s="25" t="s">
        <v>112</v>
      </c>
      <c r="D51" s="26">
        <v>0</v>
      </c>
      <c r="E51" s="23">
        <v>0</v>
      </c>
      <c r="F51" s="24"/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24"/>
      <c r="S51" s="34">
        <v>0</v>
      </c>
      <c r="T51" s="35" t="s">
        <v>9</v>
      </c>
      <c r="U51" s="35" t="s">
        <v>9</v>
      </c>
    </row>
    <row r="52" spans="2:21" s="9" customFormat="1">
      <c r="B52" s="10" t="s">
        <v>113</v>
      </c>
      <c r="C52" s="25" t="s">
        <v>113</v>
      </c>
      <c r="D52" s="26">
        <v>592</v>
      </c>
      <c r="E52" s="23">
        <v>0.32279171210468921</v>
      </c>
      <c r="F52" s="24"/>
      <c r="G52" s="33">
        <v>9.1919830000000005</v>
      </c>
      <c r="H52" s="33">
        <v>11.103837</v>
      </c>
      <c r="I52" s="33">
        <v>12.055012</v>
      </c>
      <c r="J52" s="33">
        <v>12.226203</v>
      </c>
      <c r="K52" s="33">
        <v>11.395619999999999</v>
      </c>
      <c r="L52" s="33">
        <v>11.140869</v>
      </c>
      <c r="M52" s="33">
        <v>13.44591</v>
      </c>
      <c r="N52" s="33">
        <v>13.164027000000001</v>
      </c>
      <c r="O52" s="33">
        <v>13.883426999999999</v>
      </c>
      <c r="P52" s="33">
        <v>14.497978</v>
      </c>
      <c r="Q52" s="33">
        <v>14.981617999999999</v>
      </c>
      <c r="R52" s="24"/>
      <c r="S52" s="34">
        <v>137.08648400000001</v>
      </c>
      <c r="T52" s="35">
        <v>0.62985701779474557</v>
      </c>
      <c r="U52" s="35">
        <v>6.2964323255716881E-2</v>
      </c>
    </row>
    <row r="53" spans="2:21" s="9" customFormat="1">
      <c r="B53" s="10" t="s">
        <v>114</v>
      </c>
      <c r="C53" s="25" t="s">
        <v>114</v>
      </c>
      <c r="D53" s="26">
        <v>329</v>
      </c>
      <c r="E53" s="23">
        <v>0.17938931297709923</v>
      </c>
      <c r="F53" s="24"/>
      <c r="G53" s="33">
        <v>33.498058999999998</v>
      </c>
      <c r="H53" s="33">
        <v>37.389820999999998</v>
      </c>
      <c r="I53" s="33">
        <v>46.714973999999998</v>
      </c>
      <c r="J53" s="33">
        <v>58.520792999999998</v>
      </c>
      <c r="K53" s="33">
        <v>71.926736000000005</v>
      </c>
      <c r="L53" s="33">
        <v>76.184773000000007</v>
      </c>
      <c r="M53" s="33">
        <v>76.557647000000003</v>
      </c>
      <c r="N53" s="33">
        <v>80.255761000000007</v>
      </c>
      <c r="O53" s="33">
        <v>80.881345999999994</v>
      </c>
      <c r="P53" s="33">
        <v>84.374617000000001</v>
      </c>
      <c r="Q53" s="33">
        <v>82.641740999999996</v>
      </c>
      <c r="R53" s="24"/>
      <c r="S53" s="34">
        <v>728.94626800000003</v>
      </c>
      <c r="T53" s="35">
        <v>1.4670605840177187</v>
      </c>
      <c r="U53" s="35">
        <v>0.11949582127281166</v>
      </c>
    </row>
    <row r="54" spans="2:21" s="9" customFormat="1">
      <c r="B54" s="10" t="s">
        <v>115</v>
      </c>
      <c r="C54" s="25" t="s">
        <v>115</v>
      </c>
      <c r="D54" s="26">
        <v>373</v>
      </c>
      <c r="E54" s="23">
        <v>0.20338058887677207</v>
      </c>
      <c r="F54" s="24"/>
      <c r="G54" s="33">
        <v>3.4619550000000001</v>
      </c>
      <c r="H54" s="33">
        <v>4.1702870000000001</v>
      </c>
      <c r="I54" s="33">
        <v>4.7083729999999999</v>
      </c>
      <c r="J54" s="33">
        <v>5.2219680000000004</v>
      </c>
      <c r="K54" s="33">
        <v>5.0763420000000004</v>
      </c>
      <c r="L54" s="33">
        <v>4.9390080000000003</v>
      </c>
      <c r="M54" s="33">
        <v>5.563034</v>
      </c>
      <c r="N54" s="33">
        <v>5.6098850000000002</v>
      </c>
      <c r="O54" s="33">
        <v>5.1930699999999996</v>
      </c>
      <c r="P54" s="33">
        <v>5.2717470000000004</v>
      </c>
      <c r="Q54" s="33">
        <v>4.4258920000000002</v>
      </c>
      <c r="R54" s="24"/>
      <c r="S54" s="34">
        <v>53.641560999999996</v>
      </c>
      <c r="T54" s="35">
        <v>0.27843718361446057</v>
      </c>
      <c r="U54" s="35">
        <v>3.1181051941180815E-2</v>
      </c>
    </row>
    <row r="55" spans="2:21" s="9" customFormat="1">
      <c r="B55" s="10"/>
      <c r="C55" s="21" t="s">
        <v>1</v>
      </c>
      <c r="D55" s="22">
        <v>1834</v>
      </c>
      <c r="E55" s="36">
        <v>1</v>
      </c>
      <c r="F55" s="37"/>
      <c r="G55" s="38">
        <v>95.321814000000003</v>
      </c>
      <c r="H55" s="38">
        <v>101.198498</v>
      </c>
      <c r="I55" s="38">
        <v>116.49529299999999</v>
      </c>
      <c r="J55" s="38">
        <v>127.81661800000001</v>
      </c>
      <c r="K55" s="38">
        <v>141.85024400000003</v>
      </c>
      <c r="L55" s="38">
        <v>144.78335900000002</v>
      </c>
      <c r="M55" s="38">
        <v>147.487539</v>
      </c>
      <c r="N55" s="38">
        <v>150.95412999999999</v>
      </c>
      <c r="O55" s="38">
        <v>152.96576000000002</v>
      </c>
      <c r="P55" s="38">
        <v>158.938129</v>
      </c>
      <c r="Q55" s="38">
        <v>159.37329200000002</v>
      </c>
      <c r="R55" s="37"/>
      <c r="S55" s="39">
        <v>1497.1846760000001</v>
      </c>
      <c r="T55" s="40">
        <v>0.67194984350591591</v>
      </c>
      <c r="U55" s="40">
        <v>6.635769105280942E-2</v>
      </c>
    </row>
    <row r="56" spans="2:21" s="9" customFormat="1">
      <c r="B56" s="10"/>
      <c r="S56" s="12"/>
    </row>
    <row r="57" spans="2:21" s="9" customFormat="1">
      <c r="B57" s="10"/>
      <c r="S57" s="12"/>
    </row>
    <row r="58" spans="2:21" s="9" customFormat="1">
      <c r="B58" s="10"/>
      <c r="S58" s="12"/>
    </row>
    <row r="59" spans="2:21" s="9" customFormat="1">
      <c r="B59" s="10"/>
      <c r="S59" s="12"/>
    </row>
    <row r="60" spans="2:21" s="9" customFormat="1">
      <c r="B60" s="10"/>
      <c r="S60" s="12"/>
    </row>
    <row r="61" spans="2:21" s="9" customFormat="1">
      <c r="B61" s="10"/>
      <c r="S61" s="12"/>
    </row>
    <row r="62" spans="2:21" s="9" customFormat="1">
      <c r="B62" s="10"/>
      <c r="S62" s="12"/>
    </row>
    <row r="63" spans="2:21" s="9" customFormat="1">
      <c r="B63" s="10"/>
      <c r="S63" s="12"/>
    </row>
    <row r="64" spans="2:21" s="9" customFormat="1">
      <c r="B64" s="10"/>
      <c r="S64" s="12"/>
    </row>
    <row r="65" spans="2:21" s="9" customFormat="1">
      <c r="B65" s="10"/>
      <c r="S65" s="12"/>
    </row>
    <row r="66" spans="2:21" s="9" customFormat="1">
      <c r="B66" s="10"/>
      <c r="S66" s="12"/>
    </row>
    <row r="67" spans="2:21" s="9" customFormat="1">
      <c r="B67" s="10"/>
      <c r="S67" s="12"/>
    </row>
    <row r="68" spans="2:21" s="9" customFormat="1">
      <c r="B68" s="10"/>
      <c r="S68" s="12"/>
    </row>
    <row r="69" spans="2:21" s="9" customFormat="1">
      <c r="B69" s="10"/>
      <c r="S69" s="12"/>
    </row>
    <row r="70" spans="2:21" s="9" customFormat="1">
      <c r="B70" s="10"/>
      <c r="S70" s="12"/>
    </row>
    <row r="71" spans="2:21" s="9" customFormat="1">
      <c r="B71" s="10"/>
      <c r="S71" s="12"/>
    </row>
    <row r="72" spans="2:21" s="9" customFormat="1">
      <c r="B72" s="10"/>
      <c r="S72" s="12"/>
    </row>
    <row r="73" spans="2:21" s="9" customFormat="1">
      <c r="B73" s="10"/>
      <c r="S73" s="12"/>
    </row>
    <row r="74" spans="2:21" s="9" customFormat="1">
      <c r="B74" s="10"/>
      <c r="S74" s="12"/>
    </row>
    <row r="75" spans="2:21" s="9" customFormat="1">
      <c r="B75" s="10"/>
      <c r="S75" s="12"/>
    </row>
    <row r="76" spans="2:21" s="9" customFormat="1">
      <c r="B76" s="10"/>
      <c r="S76" s="12"/>
    </row>
    <row r="77" spans="2:21" s="9" customFormat="1">
      <c r="B77" s="10"/>
      <c r="S77" s="12"/>
    </row>
    <row r="78" spans="2:21" s="9" customFormat="1" ht="6.75" customHeight="1">
      <c r="B78" s="10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2"/>
      <c r="S78" s="12"/>
    </row>
    <row r="79" spans="2:21" s="9" customFormat="1">
      <c r="B79" s="10"/>
      <c r="C79" s="307" t="s">
        <v>116</v>
      </c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</row>
    <row r="80" spans="2:21" s="9" customFormat="1" ht="3" customHeight="1">
      <c r="B80" s="10"/>
      <c r="S80" s="12"/>
    </row>
    <row r="81" spans="1:21" s="19" customFormat="1">
      <c r="A81" s="14"/>
      <c r="B81" s="10"/>
      <c r="G81" s="304" t="s">
        <v>100</v>
      </c>
      <c r="H81" s="305"/>
      <c r="I81" s="305"/>
      <c r="J81" s="305"/>
      <c r="K81" s="305"/>
      <c r="L81" s="305"/>
      <c r="M81" s="305"/>
      <c r="N81" s="305"/>
      <c r="O81" s="305"/>
      <c r="P81" s="305"/>
      <c r="Q81" s="306"/>
      <c r="S81" s="20"/>
    </row>
    <row r="82" spans="1:21" s="19" customFormat="1" ht="26">
      <c r="A82" s="14"/>
      <c r="B82" s="10"/>
      <c r="C82" s="16"/>
      <c r="D82" s="17" t="s">
        <v>91</v>
      </c>
      <c r="E82" s="18" t="s">
        <v>92</v>
      </c>
      <c r="F82" s="28"/>
      <c r="G82" s="29">
        <v>2008</v>
      </c>
      <c r="H82" s="29">
        <v>2009</v>
      </c>
      <c r="I82" s="29">
        <v>2010</v>
      </c>
      <c r="J82" s="29">
        <v>2011</v>
      </c>
      <c r="K82" s="29">
        <v>2012</v>
      </c>
      <c r="L82" s="29">
        <v>2013</v>
      </c>
      <c r="M82" s="29">
        <v>2014</v>
      </c>
      <c r="N82" s="29">
        <v>2015</v>
      </c>
      <c r="O82" s="29">
        <v>2016</v>
      </c>
      <c r="P82" s="29">
        <v>2017</v>
      </c>
      <c r="Q82" s="29">
        <v>2018</v>
      </c>
      <c r="R82" s="30"/>
      <c r="S82" s="31" t="s">
        <v>102</v>
      </c>
      <c r="T82" s="32" t="s">
        <v>103</v>
      </c>
      <c r="U82" s="32" t="s">
        <v>104</v>
      </c>
    </row>
    <row r="83" spans="1:21" s="9" customFormat="1">
      <c r="B83" s="10"/>
      <c r="C83" s="25" t="s">
        <v>117</v>
      </c>
      <c r="D83" s="26">
        <v>309</v>
      </c>
      <c r="E83" s="23">
        <v>0.16848418756815703</v>
      </c>
      <c r="F83" s="24"/>
      <c r="G83" s="43">
        <v>7.7144250000000003</v>
      </c>
      <c r="H83" s="43">
        <v>9.2485870000000006</v>
      </c>
      <c r="I83" s="43">
        <v>9.8635169999999999</v>
      </c>
      <c r="J83" s="43">
        <v>10.651554000000001</v>
      </c>
      <c r="K83" s="43">
        <v>9.7755209999999995</v>
      </c>
      <c r="L83" s="43">
        <v>9.1796670000000002</v>
      </c>
      <c r="M83" s="43">
        <v>10.86562</v>
      </c>
      <c r="N83" s="43">
        <v>11.884107</v>
      </c>
      <c r="O83" s="43">
        <v>12.059343</v>
      </c>
      <c r="P83" s="43">
        <v>12.295337999999999</v>
      </c>
      <c r="Q83" s="43">
        <v>13.162375000000001</v>
      </c>
      <c r="R83" s="24"/>
      <c r="S83" s="34">
        <v>116.70005399999999</v>
      </c>
      <c r="T83" s="35">
        <v>0.70620298985342389</v>
      </c>
      <c r="U83" s="35">
        <v>6.9064325201143584E-2</v>
      </c>
    </row>
    <row r="84" spans="1:21" s="9" customFormat="1">
      <c r="B84" s="10"/>
      <c r="C84" s="25" t="s">
        <v>118</v>
      </c>
      <c r="D84" s="26">
        <v>581</v>
      </c>
      <c r="E84" s="23">
        <v>0.31679389312977096</v>
      </c>
      <c r="F84" s="24"/>
      <c r="G84" s="33">
        <v>51.429659000000001</v>
      </c>
      <c r="H84" s="33">
        <v>49.582183999999998</v>
      </c>
      <c r="I84" s="33">
        <v>51.803224000000007</v>
      </c>
      <c r="J84" s="33">
        <v>51.009149999999991</v>
      </c>
      <c r="K84" s="33">
        <v>52.737831999999997</v>
      </c>
      <c r="L84" s="33">
        <v>50.379289999999997</v>
      </c>
      <c r="M84" s="33">
        <v>48.134704999999997</v>
      </c>
      <c r="N84" s="33">
        <v>47.239083999999991</v>
      </c>
      <c r="O84" s="33">
        <v>47.868418999999989</v>
      </c>
      <c r="P84" s="33">
        <v>50.728659999999998</v>
      </c>
      <c r="Q84" s="33">
        <v>50.238081000000008</v>
      </c>
      <c r="R84" s="24"/>
      <c r="S84" s="34">
        <v>551.15028799999993</v>
      </c>
      <c r="T84" s="35">
        <v>-2.3169082260490859E-2</v>
      </c>
      <c r="U84" s="35">
        <v>-2.9259241931836044E-3</v>
      </c>
    </row>
    <row r="85" spans="1:21" s="44" customFormat="1">
      <c r="B85" s="10"/>
      <c r="C85" s="45" t="s">
        <v>30</v>
      </c>
      <c r="D85" s="46">
        <v>113</v>
      </c>
      <c r="E85" s="23">
        <v>6.1613958560523444E-2</v>
      </c>
      <c r="F85" s="24"/>
      <c r="G85" s="43">
        <v>10.866591</v>
      </c>
      <c r="H85" s="43">
        <v>10.91173</v>
      </c>
      <c r="I85" s="43">
        <v>11.49488</v>
      </c>
      <c r="J85" s="43">
        <v>10.636265</v>
      </c>
      <c r="K85" s="43">
        <v>10.963353</v>
      </c>
      <c r="L85" s="43">
        <v>10.158795999999999</v>
      </c>
      <c r="M85" s="43">
        <v>10.196964999999999</v>
      </c>
      <c r="N85" s="43">
        <v>10.098117999999999</v>
      </c>
      <c r="O85" s="43">
        <v>9.889361000000001</v>
      </c>
      <c r="P85" s="43">
        <v>9.8443279999999991</v>
      </c>
      <c r="Q85" s="43">
        <v>9.231026</v>
      </c>
      <c r="R85" s="24"/>
      <c r="S85" s="47">
        <v>114.29141300000001</v>
      </c>
      <c r="T85" s="48">
        <v>-0.15051316461620756</v>
      </c>
      <c r="U85" s="48">
        <v>-2.0183876850321303E-2</v>
      </c>
    </row>
    <row r="86" spans="1:21" s="44" customFormat="1">
      <c r="B86" s="10"/>
      <c r="C86" s="45" t="s">
        <v>119</v>
      </c>
      <c r="D86" s="46">
        <v>129</v>
      </c>
      <c r="E86" s="23">
        <v>7.0338058887677204E-2</v>
      </c>
      <c r="F86" s="24"/>
      <c r="G86" s="43">
        <v>11.563338</v>
      </c>
      <c r="H86" s="43">
        <v>10.403562000000001</v>
      </c>
      <c r="I86" s="43">
        <v>11.352509999999999</v>
      </c>
      <c r="J86" s="43">
        <v>10.780961999999999</v>
      </c>
      <c r="K86" s="43">
        <v>11.015622</v>
      </c>
      <c r="L86" s="43">
        <v>10.213956</v>
      </c>
      <c r="M86" s="43">
        <v>9.2461160000000007</v>
      </c>
      <c r="N86" s="43">
        <v>8.4946929999999998</v>
      </c>
      <c r="O86" s="43">
        <v>9.4133119999999995</v>
      </c>
      <c r="P86" s="43">
        <v>10.265093</v>
      </c>
      <c r="Q86" s="43">
        <v>8.8063329999999986</v>
      </c>
      <c r="R86" s="24"/>
      <c r="S86" s="47">
        <v>111.555497</v>
      </c>
      <c r="T86" s="48">
        <v>-0.23842639556155854</v>
      </c>
      <c r="U86" s="48">
        <v>-3.3473011496816363E-2</v>
      </c>
    </row>
    <row r="87" spans="1:21" s="44" customFormat="1">
      <c r="B87" s="10"/>
      <c r="C87" s="45" t="s">
        <v>82</v>
      </c>
      <c r="D87" s="46">
        <v>260</v>
      </c>
      <c r="E87" s="23">
        <v>0.14176663031624864</v>
      </c>
      <c r="F87" s="24"/>
      <c r="G87" s="43">
        <v>18.798137000000001</v>
      </c>
      <c r="H87" s="43">
        <v>18.355195000000002</v>
      </c>
      <c r="I87" s="43">
        <v>19.248356000000005</v>
      </c>
      <c r="J87" s="43">
        <v>19.681147999999997</v>
      </c>
      <c r="K87" s="43">
        <v>20.272792000000006</v>
      </c>
      <c r="L87" s="43">
        <v>20.726369000000002</v>
      </c>
      <c r="M87" s="43">
        <v>20.155725</v>
      </c>
      <c r="N87" s="43">
        <v>20.215662999999996</v>
      </c>
      <c r="O87" s="43">
        <v>20.741277999999998</v>
      </c>
      <c r="P87" s="43">
        <v>21.905200999999998</v>
      </c>
      <c r="Q87" s="43">
        <v>23.459914000000008</v>
      </c>
      <c r="R87" s="24"/>
      <c r="S87" s="47">
        <v>223.55977800000002</v>
      </c>
      <c r="T87" s="48">
        <v>0.24799143659821232</v>
      </c>
      <c r="U87" s="48">
        <v>2.8078911275365215E-2</v>
      </c>
    </row>
    <row r="88" spans="1:21" s="9" customFormat="1">
      <c r="B88" s="10"/>
      <c r="C88" s="25" t="s">
        <v>120</v>
      </c>
      <c r="D88" s="26">
        <v>40</v>
      </c>
      <c r="E88" s="23">
        <v>2.1810250817884406E-2</v>
      </c>
      <c r="F88" s="24"/>
      <c r="G88" s="33">
        <v>0.40762399999999999</v>
      </c>
      <c r="H88" s="33">
        <v>0.71429200000000004</v>
      </c>
      <c r="I88" s="33">
        <v>1.460909</v>
      </c>
      <c r="J88" s="33">
        <v>1.821029</v>
      </c>
      <c r="K88" s="33">
        <v>1.900223</v>
      </c>
      <c r="L88" s="33">
        <v>1.418463</v>
      </c>
      <c r="M88" s="33">
        <v>1.7674840000000001</v>
      </c>
      <c r="N88" s="33">
        <v>1.7165139999999999</v>
      </c>
      <c r="O88" s="33">
        <v>1.9119570000000001</v>
      </c>
      <c r="P88" s="33">
        <v>2.4132289999999998</v>
      </c>
      <c r="Q88" s="33">
        <v>2.429243</v>
      </c>
      <c r="R88" s="24"/>
      <c r="S88" s="34">
        <v>17.960967</v>
      </c>
      <c r="T88" s="35">
        <v>4.9595190665907802</v>
      </c>
      <c r="U88" s="35">
        <v>0.24997521489926222</v>
      </c>
    </row>
    <row r="89" spans="1:21" s="9" customFormat="1">
      <c r="B89" s="10"/>
      <c r="C89" s="25" t="s">
        <v>69</v>
      </c>
      <c r="D89" s="26">
        <v>39</v>
      </c>
      <c r="E89" s="23">
        <v>2.1264994547437296E-2</v>
      </c>
      <c r="F89" s="24"/>
      <c r="G89" s="33">
        <v>3.3270050000000002</v>
      </c>
      <c r="H89" s="33">
        <v>3.2900710000000002</v>
      </c>
      <c r="I89" s="33">
        <v>3.5392420000000002</v>
      </c>
      <c r="J89" s="33">
        <v>2.8972959999999999</v>
      </c>
      <c r="K89" s="33">
        <v>2.9956200000000002</v>
      </c>
      <c r="L89" s="33">
        <v>3.107167</v>
      </c>
      <c r="M89" s="33">
        <v>3.340503</v>
      </c>
      <c r="N89" s="33">
        <v>3.5517810000000001</v>
      </c>
      <c r="O89" s="33">
        <v>3.3868770000000001</v>
      </c>
      <c r="P89" s="33">
        <v>3.2139929999999999</v>
      </c>
      <c r="Q89" s="33">
        <v>2.9543119999999998</v>
      </c>
      <c r="R89" s="24"/>
      <c r="S89" s="34">
        <v>35.603867000000001</v>
      </c>
      <c r="T89" s="35">
        <v>-0.11202057105414642</v>
      </c>
      <c r="U89" s="35">
        <v>-1.4741107906650508E-2</v>
      </c>
    </row>
    <row r="90" spans="1:21" s="9" customFormat="1">
      <c r="B90" s="10"/>
      <c r="C90" s="25" t="s">
        <v>32</v>
      </c>
      <c r="D90" s="26">
        <v>191</v>
      </c>
      <c r="E90" s="23">
        <v>0.10414394765539804</v>
      </c>
      <c r="F90" s="24"/>
      <c r="G90" s="33">
        <v>10.653807</v>
      </c>
      <c r="H90" s="33">
        <v>10.765246999999999</v>
      </c>
      <c r="I90" s="33">
        <v>12.615697000000001</v>
      </c>
      <c r="J90" s="33">
        <v>13.928791</v>
      </c>
      <c r="K90" s="33">
        <v>14.980048999999999</v>
      </c>
      <c r="L90" s="33">
        <v>15.636271000000001</v>
      </c>
      <c r="M90" s="33">
        <v>16.220829999999999</v>
      </c>
      <c r="N90" s="33">
        <v>16.223838999999998</v>
      </c>
      <c r="O90" s="33">
        <v>16.724941000000001</v>
      </c>
      <c r="P90" s="33">
        <v>17.69126</v>
      </c>
      <c r="Q90" s="33">
        <v>17.410794000000003</v>
      </c>
      <c r="R90" s="24"/>
      <c r="S90" s="34">
        <v>162.85152600000001</v>
      </c>
      <c r="T90" s="35">
        <v>0.63423215757522189</v>
      </c>
      <c r="U90" s="35">
        <v>6.3320578808339301E-2</v>
      </c>
    </row>
    <row r="91" spans="1:21" s="9" customFormat="1">
      <c r="B91" s="10"/>
      <c r="C91" s="25" t="s">
        <v>86</v>
      </c>
      <c r="D91" s="26">
        <v>128</v>
      </c>
      <c r="E91" s="23">
        <v>6.9792802617230101E-2</v>
      </c>
      <c r="F91" s="24"/>
      <c r="G91" s="33">
        <v>2.1126900000000002</v>
      </c>
      <c r="H91" s="33">
        <v>2.3336429999999999</v>
      </c>
      <c r="I91" s="33">
        <v>3.1956349999999998</v>
      </c>
      <c r="J91" s="33">
        <v>2.4451390000000006</v>
      </c>
      <c r="K91" s="33">
        <v>2.4331459999999998</v>
      </c>
      <c r="L91" s="33">
        <v>2.2580070000000001</v>
      </c>
      <c r="M91" s="33">
        <v>2.1563390000000004</v>
      </c>
      <c r="N91" s="33">
        <v>1.9917739999999999</v>
      </c>
      <c r="O91" s="33">
        <v>1.9633260000000001</v>
      </c>
      <c r="P91" s="33">
        <v>2.0408150000000003</v>
      </c>
      <c r="Q91" s="33">
        <v>1.9672099999999999</v>
      </c>
      <c r="R91" s="24"/>
      <c r="S91" s="34">
        <v>24.897723999999997</v>
      </c>
      <c r="T91" s="35">
        <v>-6.8860078856813001E-2</v>
      </c>
      <c r="U91" s="35">
        <v>-8.8785658931438416E-3</v>
      </c>
    </row>
    <row r="92" spans="1:21" s="9" customFormat="1">
      <c r="B92" s="10"/>
      <c r="C92" s="25" t="s">
        <v>121</v>
      </c>
      <c r="D92" s="26">
        <v>504</v>
      </c>
      <c r="E92" s="23">
        <v>0.27480916030534353</v>
      </c>
      <c r="F92" s="24"/>
      <c r="G92" s="33">
        <v>19.636555999999999</v>
      </c>
      <c r="H92" s="33">
        <v>25.208752</v>
      </c>
      <c r="I92" s="33">
        <v>33.973061000000001</v>
      </c>
      <c r="J92" s="33">
        <v>45.009207000000004</v>
      </c>
      <c r="K92" s="33">
        <v>56.985994999999988</v>
      </c>
      <c r="L92" s="33">
        <v>62.755993999999994</v>
      </c>
      <c r="M92" s="33">
        <v>64.956806</v>
      </c>
      <c r="N92" s="33">
        <v>68.308042999999998</v>
      </c>
      <c r="O92" s="33">
        <v>69.018106999999986</v>
      </c>
      <c r="P92" s="33">
        <v>70.518847999999991</v>
      </c>
      <c r="Q92" s="33">
        <v>71.154675000000012</v>
      </c>
      <c r="R92" s="24"/>
      <c r="S92" s="34">
        <v>587.52604399999996</v>
      </c>
      <c r="T92" s="35">
        <v>2.6235822106483448</v>
      </c>
      <c r="U92" s="35">
        <v>0.17460613504686595</v>
      </c>
    </row>
    <row r="93" spans="1:21" s="44" customFormat="1">
      <c r="B93" s="10"/>
      <c r="C93" s="45" t="s">
        <v>70</v>
      </c>
      <c r="D93" s="46">
        <v>116</v>
      </c>
      <c r="E93" s="23">
        <v>6.3249727371864781E-2</v>
      </c>
      <c r="F93" s="24"/>
      <c r="G93" s="43">
        <v>5.7940440000000004</v>
      </c>
      <c r="H93" s="43">
        <v>7.075393</v>
      </c>
      <c r="I93" s="43">
        <v>8.8233750000000004</v>
      </c>
      <c r="J93" s="43">
        <v>9.8311650000000004</v>
      </c>
      <c r="K93" s="43">
        <v>11.748216000000001</v>
      </c>
      <c r="L93" s="43">
        <v>12.979429</v>
      </c>
      <c r="M93" s="43">
        <v>13.225313</v>
      </c>
      <c r="N93" s="43">
        <v>13.986307999999999</v>
      </c>
      <c r="O93" s="43">
        <v>14.640451000000001</v>
      </c>
      <c r="P93" s="43">
        <v>14.429545000000001</v>
      </c>
      <c r="Q93" s="43">
        <v>14.062412000000002</v>
      </c>
      <c r="R93" s="24"/>
      <c r="S93" s="47">
        <v>126.595651</v>
      </c>
      <c r="T93" s="48">
        <v>1.4270461183933021</v>
      </c>
      <c r="U93" s="48">
        <v>0.11720984370304799</v>
      </c>
    </row>
    <row r="94" spans="1:21" s="44" customFormat="1">
      <c r="B94" s="10"/>
      <c r="C94" s="45" t="s">
        <v>122</v>
      </c>
      <c r="D94" s="46">
        <v>54</v>
      </c>
      <c r="E94" s="23">
        <v>2.9443838604143947E-2</v>
      </c>
      <c r="F94" s="24"/>
      <c r="G94" s="43">
        <v>1.298062</v>
      </c>
      <c r="H94" s="43">
        <v>1.4343520000000001</v>
      </c>
      <c r="I94" s="43">
        <v>1.9529069999999999</v>
      </c>
      <c r="J94" s="43">
        <v>1.9634389999999999</v>
      </c>
      <c r="K94" s="43">
        <v>1.8224210000000001</v>
      </c>
      <c r="L94" s="43">
        <v>2.363461</v>
      </c>
      <c r="M94" s="43">
        <v>3.0988790000000002</v>
      </c>
      <c r="N94" s="43">
        <v>2.5531920000000001</v>
      </c>
      <c r="O94" s="43">
        <v>3.067666</v>
      </c>
      <c r="P94" s="43">
        <v>2.13402</v>
      </c>
      <c r="Q94" s="43">
        <v>2.4685600000000001</v>
      </c>
      <c r="R94" s="24"/>
      <c r="S94" s="47">
        <v>24.156958999999997</v>
      </c>
      <c r="T94" s="48">
        <v>0.90172734430250645</v>
      </c>
      <c r="U94" s="48">
        <v>8.3661218616132516E-2</v>
      </c>
    </row>
    <row r="95" spans="1:21" s="44" customFormat="1">
      <c r="B95" s="49"/>
      <c r="C95" s="45" t="s">
        <v>71</v>
      </c>
      <c r="D95" s="46">
        <v>89</v>
      </c>
      <c r="E95" s="23">
        <v>4.8527808069792802E-2</v>
      </c>
      <c r="F95" s="24"/>
      <c r="G95" s="43">
        <v>4.0067029999999999</v>
      </c>
      <c r="H95" s="43">
        <v>7.1053420000000003</v>
      </c>
      <c r="I95" s="43">
        <v>10.603263999999999</v>
      </c>
      <c r="J95" s="43">
        <v>19.161018000000002</v>
      </c>
      <c r="K95" s="43">
        <v>26.229818000000002</v>
      </c>
      <c r="L95" s="43">
        <v>28.752146</v>
      </c>
      <c r="M95" s="43">
        <v>28.483741999999999</v>
      </c>
      <c r="N95" s="43">
        <v>28.906385999999998</v>
      </c>
      <c r="O95" s="43">
        <v>27.872949000000002</v>
      </c>
      <c r="P95" s="43">
        <v>28.398135</v>
      </c>
      <c r="Q95" s="43">
        <v>27.849549999999997</v>
      </c>
      <c r="R95" s="24"/>
      <c r="S95" s="47">
        <v>237.36905299999998</v>
      </c>
      <c r="T95" s="48">
        <v>5.9507397977838634</v>
      </c>
      <c r="U95" s="48">
        <v>0.27424776014633445</v>
      </c>
    </row>
    <row r="96" spans="1:21" s="44" customFormat="1">
      <c r="B96" s="49"/>
      <c r="C96" s="45" t="s">
        <v>123</v>
      </c>
      <c r="D96" s="46">
        <v>64</v>
      </c>
      <c r="E96" s="23">
        <v>3.4896401308615051E-2</v>
      </c>
      <c r="F96" s="24"/>
      <c r="G96" s="43">
        <v>6.3508300000000002</v>
      </c>
      <c r="H96" s="43">
        <v>6.4038680000000001</v>
      </c>
      <c r="I96" s="43">
        <v>8.3448989999999998</v>
      </c>
      <c r="J96" s="43">
        <v>9.7011089999999989</v>
      </c>
      <c r="K96" s="43">
        <v>11.788771000000001</v>
      </c>
      <c r="L96" s="43">
        <v>12.890785000000001</v>
      </c>
      <c r="M96" s="43">
        <v>13.802199</v>
      </c>
      <c r="N96" s="43">
        <v>16.737257</v>
      </c>
      <c r="O96" s="43">
        <v>17.415420999999998</v>
      </c>
      <c r="P96" s="43">
        <v>19.767554000000001</v>
      </c>
      <c r="Q96" s="43">
        <v>20.469068</v>
      </c>
      <c r="R96" s="24"/>
      <c r="S96" s="47">
        <v>143.671761</v>
      </c>
      <c r="T96" s="48">
        <v>2.2230539945172518</v>
      </c>
      <c r="U96" s="48">
        <v>0.15753317728193394</v>
      </c>
    </row>
    <row r="97" spans="1:22" s="44" customFormat="1">
      <c r="B97" s="49"/>
      <c r="C97" s="45" t="s">
        <v>124</v>
      </c>
      <c r="D97" s="46">
        <v>181</v>
      </c>
      <c r="E97" s="23">
        <v>9.8691384950926941E-2</v>
      </c>
      <c r="F97" s="24"/>
      <c r="G97" s="43">
        <v>2.1869170000000011</v>
      </c>
      <c r="H97" s="43">
        <v>3.1897969999999987</v>
      </c>
      <c r="I97" s="43">
        <v>4.2486160000000055</v>
      </c>
      <c r="J97" s="43">
        <v>4.3524760000000029</v>
      </c>
      <c r="K97" s="43">
        <v>5.3967689999999919</v>
      </c>
      <c r="L97" s="43">
        <v>5.7701729999999927</v>
      </c>
      <c r="M97" s="43">
        <v>6.3466729999999956</v>
      </c>
      <c r="N97" s="43">
        <v>6.1248999999999967</v>
      </c>
      <c r="O97" s="43">
        <v>6.0216199999999844</v>
      </c>
      <c r="P97" s="43">
        <v>5.7895939999999939</v>
      </c>
      <c r="Q97" s="43">
        <v>6.3050850000000054</v>
      </c>
      <c r="R97" s="24"/>
      <c r="S97" s="47">
        <v>55.732619999999969</v>
      </c>
      <c r="T97" s="48">
        <v>1.8830929568886257</v>
      </c>
      <c r="U97" s="48">
        <v>0.14151686084227677</v>
      </c>
    </row>
    <row r="98" spans="1:22" s="9" customFormat="1">
      <c r="B98" s="10"/>
      <c r="C98" s="25" t="s">
        <v>87</v>
      </c>
      <c r="D98" s="26">
        <v>38</v>
      </c>
      <c r="E98" s="23">
        <v>2.0719738276990186E-2</v>
      </c>
      <c r="F98" s="24"/>
      <c r="G98" s="33">
        <v>4.0048E-2</v>
      </c>
      <c r="H98" s="33">
        <v>5.5722000000000001E-2</v>
      </c>
      <c r="I98" s="33">
        <v>4.4007999999999999E-2</v>
      </c>
      <c r="J98" s="33">
        <v>5.4452E-2</v>
      </c>
      <c r="K98" s="33">
        <v>4.1857999999999999E-2</v>
      </c>
      <c r="L98" s="33">
        <v>4.8500000000000001E-2</v>
      </c>
      <c r="M98" s="33">
        <v>4.5252000000000001E-2</v>
      </c>
      <c r="N98" s="33">
        <v>3.8988000000000002E-2</v>
      </c>
      <c r="O98" s="33">
        <v>3.279E-2</v>
      </c>
      <c r="P98" s="33">
        <v>3.5985999999999997E-2</v>
      </c>
      <c r="Q98" s="33">
        <v>5.0754000000000001E-2</v>
      </c>
      <c r="R98" s="24"/>
      <c r="S98" s="34">
        <v>0.48835800000000007</v>
      </c>
      <c r="T98" s="35">
        <v>0.26732920495405521</v>
      </c>
      <c r="U98" s="35">
        <v>3.0056816357731053E-2</v>
      </c>
    </row>
    <row r="99" spans="1:22" s="9" customFormat="1">
      <c r="B99" s="10"/>
      <c r="C99" s="21" t="s">
        <v>1</v>
      </c>
      <c r="D99" s="22">
        <v>1830</v>
      </c>
      <c r="E99" s="36">
        <v>0.99781897491821159</v>
      </c>
      <c r="F99" s="37"/>
      <c r="G99" s="38">
        <v>95.321814000000003</v>
      </c>
      <c r="H99" s="38">
        <v>101.198498</v>
      </c>
      <c r="I99" s="38">
        <v>116.49529300000002</v>
      </c>
      <c r="J99" s="38">
        <v>127.81661799999999</v>
      </c>
      <c r="K99" s="38">
        <v>141.85024399999998</v>
      </c>
      <c r="L99" s="38">
        <v>144.78335899999996</v>
      </c>
      <c r="M99" s="38">
        <v>147.487539</v>
      </c>
      <c r="N99" s="38">
        <v>150.95412999999999</v>
      </c>
      <c r="O99" s="38">
        <v>152.96575999999996</v>
      </c>
      <c r="P99" s="38">
        <v>158.938129</v>
      </c>
      <c r="Q99" s="38">
        <v>159.36744400000003</v>
      </c>
      <c r="R99" s="37"/>
      <c r="S99" s="39">
        <v>1497.1788280000001</v>
      </c>
      <c r="T99" s="40">
        <v>0.67188849343551138</v>
      </c>
      <c r="U99" s="40">
        <v>6.6352799894595194E-2</v>
      </c>
      <c r="V99" s="50"/>
    </row>
    <row r="100" spans="1:22" s="9" customFormat="1">
      <c r="B100" s="10"/>
      <c r="C100" s="14"/>
      <c r="D100" s="19"/>
      <c r="E100" s="51"/>
      <c r="F100" s="14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14"/>
      <c r="S100" s="53"/>
      <c r="T100" s="54"/>
      <c r="U100" s="54"/>
    </row>
    <row r="101" spans="1:22" s="9" customFormat="1" hidden="1" outlineLevel="1">
      <c r="B101" s="10"/>
      <c r="C101" s="14"/>
      <c r="D101" s="19"/>
      <c r="E101" s="51"/>
      <c r="F101" s="14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14"/>
      <c r="S101" s="53"/>
      <c r="T101" s="54"/>
      <c r="U101" s="54"/>
    </row>
    <row r="102" spans="1:22" s="9" customFormat="1" hidden="1" outlineLevel="1">
      <c r="B102" s="10"/>
      <c r="C102" s="14"/>
      <c r="D102" s="19"/>
      <c r="E102" s="51"/>
      <c r="F102" s="14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14"/>
      <c r="S102" s="53"/>
      <c r="T102" s="54"/>
      <c r="U102" s="54"/>
    </row>
    <row r="103" spans="1:22" s="55" customFormat="1" hidden="1" outlineLevel="1">
      <c r="B103" s="56" t="s">
        <v>117</v>
      </c>
      <c r="C103" s="57" t="s">
        <v>117</v>
      </c>
      <c r="D103" s="58">
        <v>309</v>
      </c>
      <c r="E103" s="59">
        <v>0.16885245901639345</v>
      </c>
      <c r="F103" s="60"/>
      <c r="G103" s="61">
        <v>7.7144250000000003</v>
      </c>
      <c r="H103" s="61">
        <v>9.2485870000000006</v>
      </c>
      <c r="I103" s="61">
        <v>9.8635169999999999</v>
      </c>
      <c r="J103" s="61">
        <v>10.651554000000001</v>
      </c>
      <c r="K103" s="61">
        <v>9.7755209999999995</v>
      </c>
      <c r="L103" s="61">
        <v>9.1796670000000002</v>
      </c>
      <c r="M103" s="61">
        <v>10.86562</v>
      </c>
      <c r="N103" s="61">
        <v>11.884107</v>
      </c>
      <c r="O103" s="61">
        <v>12.059343</v>
      </c>
      <c r="P103" s="61">
        <v>12.295337999999999</v>
      </c>
      <c r="Q103" s="62">
        <v>13.162375000000001</v>
      </c>
      <c r="R103" s="60"/>
      <c r="S103" s="63">
        <v>116.70005399999999</v>
      </c>
      <c r="T103" s="64">
        <v>0.70620298985342389</v>
      </c>
      <c r="U103" s="64">
        <v>6.9064325201143584E-2</v>
      </c>
    </row>
    <row r="104" spans="1:22" s="65" customFormat="1" hidden="1" outlineLevel="1">
      <c r="B104" s="66"/>
      <c r="C104" s="67"/>
      <c r="D104" s="68"/>
      <c r="E104" s="69">
        <v>0</v>
      </c>
      <c r="F104" s="70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0"/>
      <c r="S104" s="72">
        <v>0</v>
      </c>
      <c r="T104" s="73"/>
      <c r="U104" s="73"/>
    </row>
    <row r="105" spans="1:22" s="55" customFormat="1" hidden="1" outlineLevel="1">
      <c r="B105" s="56"/>
      <c r="C105" s="57" t="s">
        <v>30</v>
      </c>
      <c r="D105" s="58">
        <v>113</v>
      </c>
      <c r="E105" s="59">
        <v>6.1748633879781419E-2</v>
      </c>
      <c r="F105" s="60"/>
      <c r="G105" s="74">
        <v>10.866591</v>
      </c>
      <c r="H105" s="74">
        <v>10.91173</v>
      </c>
      <c r="I105" s="74">
        <v>11.49488</v>
      </c>
      <c r="J105" s="74">
        <v>10.636265</v>
      </c>
      <c r="K105" s="74">
        <v>10.963353</v>
      </c>
      <c r="L105" s="74">
        <v>10.158795999999999</v>
      </c>
      <c r="M105" s="74">
        <v>10.196964999999999</v>
      </c>
      <c r="N105" s="74">
        <v>10.098117999999999</v>
      </c>
      <c r="O105" s="74">
        <v>9.889361000000001</v>
      </c>
      <c r="P105" s="74">
        <v>9.8443279999999991</v>
      </c>
      <c r="Q105" s="74">
        <v>9.231026</v>
      </c>
      <c r="R105" s="60"/>
      <c r="S105" s="63">
        <v>114.29141300000001</v>
      </c>
      <c r="T105" s="64">
        <v>-0.15051316461620756</v>
      </c>
      <c r="U105" s="64">
        <v>-2.0183876850321303E-2</v>
      </c>
    </row>
    <row r="106" spans="1:22" s="75" customFormat="1" hidden="1" outlineLevel="1">
      <c r="B106" s="56" t="s">
        <v>30</v>
      </c>
      <c r="C106" s="76" t="s">
        <v>30</v>
      </c>
      <c r="D106" s="58">
        <v>75</v>
      </c>
      <c r="E106" s="59">
        <v>4.0983606557377046E-2</v>
      </c>
      <c r="F106" s="70"/>
      <c r="G106" s="77">
        <v>2.405592</v>
      </c>
      <c r="H106" s="77">
        <v>2.9190909999999999</v>
      </c>
      <c r="I106" s="77">
        <v>3.3295919999999999</v>
      </c>
      <c r="J106" s="77">
        <v>2.9716070000000001</v>
      </c>
      <c r="K106" s="77">
        <v>2.5343580000000001</v>
      </c>
      <c r="L106" s="77">
        <v>2.515037</v>
      </c>
      <c r="M106" s="77">
        <v>2.4518779999999998</v>
      </c>
      <c r="N106" s="77">
        <v>2.7191920000000001</v>
      </c>
      <c r="O106" s="77">
        <v>2.6802809999999999</v>
      </c>
      <c r="P106" s="77">
        <v>3.1186180000000001</v>
      </c>
      <c r="Q106" s="77">
        <v>2.657413</v>
      </c>
      <c r="R106" s="70"/>
      <c r="S106" s="78">
        <v>30.302659000000006</v>
      </c>
      <c r="T106" s="79">
        <v>0.10468150875127624</v>
      </c>
      <c r="U106" s="79">
        <v>1.2522389920946342E-2</v>
      </c>
    </row>
    <row r="107" spans="1:22" s="65" customFormat="1" hidden="1" outlineLevel="1">
      <c r="B107" s="66"/>
      <c r="C107" s="67" t="s">
        <v>125</v>
      </c>
      <c r="D107" s="80">
        <v>33</v>
      </c>
      <c r="E107" s="59">
        <v>1.8032786885245903E-2</v>
      </c>
      <c r="F107" s="70"/>
      <c r="G107" s="71">
        <v>7.776122</v>
      </c>
      <c r="H107" s="71">
        <v>7.3405860000000001</v>
      </c>
      <c r="I107" s="71">
        <v>7.4026100000000001</v>
      </c>
      <c r="J107" s="71">
        <v>7.0950249999999997</v>
      </c>
      <c r="K107" s="71">
        <v>7.694248</v>
      </c>
      <c r="L107" s="71">
        <v>6.9515039999999999</v>
      </c>
      <c r="M107" s="71">
        <v>7.1124289999999997</v>
      </c>
      <c r="N107" s="71">
        <v>6.7768819999999996</v>
      </c>
      <c r="O107" s="71">
        <v>6.6080310000000004</v>
      </c>
      <c r="P107" s="71">
        <v>6.1445699999999999</v>
      </c>
      <c r="Q107" s="71">
        <v>6.0176590000000001</v>
      </c>
      <c r="R107" s="70"/>
      <c r="S107" s="72"/>
      <c r="T107" s="73"/>
      <c r="U107" s="73"/>
    </row>
    <row r="108" spans="1:22" s="87" customFormat="1" hidden="1" outlineLevel="2">
      <c r="A108" s="65" t="s">
        <v>32</v>
      </c>
      <c r="B108" s="81" t="s">
        <v>126</v>
      </c>
      <c r="C108" s="82" t="s">
        <v>126</v>
      </c>
      <c r="D108" s="68">
        <v>29</v>
      </c>
      <c r="E108" s="83">
        <v>1.5846994535519125E-2</v>
      </c>
      <c r="F108" s="84"/>
      <c r="G108" s="71">
        <v>7.7717460000000003</v>
      </c>
      <c r="H108" s="71">
        <v>7.2328710000000003</v>
      </c>
      <c r="I108" s="71">
        <v>7.3011759999999999</v>
      </c>
      <c r="J108" s="71">
        <v>7.0380969999999996</v>
      </c>
      <c r="K108" s="71">
        <v>7.5774879999999998</v>
      </c>
      <c r="L108" s="71">
        <v>6.8380070000000002</v>
      </c>
      <c r="M108" s="71">
        <v>6.9707179999999997</v>
      </c>
      <c r="N108" s="71">
        <v>6.6420079999999997</v>
      </c>
      <c r="O108" s="71">
        <v>6.4790390000000002</v>
      </c>
      <c r="P108" s="71">
        <v>6.0391199999999996</v>
      </c>
      <c r="Q108" s="71">
        <v>5.9285230000000002</v>
      </c>
      <c r="R108" s="84"/>
      <c r="S108" s="85">
        <v>75.818792999999999</v>
      </c>
      <c r="T108" s="86">
        <v>-0.23716974280940217</v>
      </c>
      <c r="U108" s="86">
        <v>-3.3273800140934728E-2</v>
      </c>
    </row>
    <row r="109" spans="1:22" s="87" customFormat="1" hidden="1" outlineLevel="2">
      <c r="A109" s="65" t="s">
        <v>32</v>
      </c>
      <c r="B109" s="81" t="s">
        <v>127</v>
      </c>
      <c r="C109" s="82" t="s">
        <v>127</v>
      </c>
      <c r="D109" s="68">
        <v>4</v>
      </c>
      <c r="E109" s="83">
        <v>2.185792349726776E-3</v>
      </c>
      <c r="F109" s="84"/>
      <c r="G109" s="71">
        <v>4.3759999999999997E-3</v>
      </c>
      <c r="H109" s="71">
        <v>0.10771500000000001</v>
      </c>
      <c r="I109" s="71">
        <v>0.101434</v>
      </c>
      <c r="J109" s="71">
        <v>5.6927999999999999E-2</v>
      </c>
      <c r="K109" s="71">
        <v>0.11676</v>
      </c>
      <c r="L109" s="71">
        <v>0.113497</v>
      </c>
      <c r="M109" s="71">
        <v>0.141711</v>
      </c>
      <c r="N109" s="71">
        <v>0.13487399999999999</v>
      </c>
      <c r="O109" s="71">
        <v>0.128992</v>
      </c>
      <c r="P109" s="71">
        <v>0.10545</v>
      </c>
      <c r="Q109" s="71">
        <v>8.9136000000000007E-2</v>
      </c>
      <c r="R109" s="84"/>
      <c r="S109" s="85">
        <v>1.1008730000000002</v>
      </c>
      <c r="T109" s="86">
        <v>19.369287020109692</v>
      </c>
      <c r="U109" s="86">
        <v>0.45754502181706092</v>
      </c>
    </row>
    <row r="110" spans="1:22" s="65" customFormat="1" hidden="1" outlineLevel="1">
      <c r="B110" s="66"/>
      <c r="C110" s="67" t="s">
        <v>128</v>
      </c>
      <c r="D110" s="80">
        <v>5</v>
      </c>
      <c r="E110" s="59">
        <v>2.7322404371584699E-3</v>
      </c>
      <c r="F110" s="70"/>
      <c r="G110" s="71">
        <v>0.68487699999999996</v>
      </c>
      <c r="H110" s="71">
        <v>0.65205299999999999</v>
      </c>
      <c r="I110" s="71">
        <v>0.76267799999999997</v>
      </c>
      <c r="J110" s="71">
        <v>0.56963299999999994</v>
      </c>
      <c r="K110" s="71">
        <v>0.73474699999999993</v>
      </c>
      <c r="L110" s="71">
        <v>0.69225499999999995</v>
      </c>
      <c r="M110" s="71">
        <v>0.63265799999999994</v>
      </c>
      <c r="N110" s="71">
        <v>0.60204399999999991</v>
      </c>
      <c r="O110" s="71">
        <v>0.60104900000000006</v>
      </c>
      <c r="P110" s="71">
        <v>0.58113999999999999</v>
      </c>
      <c r="Q110" s="71">
        <v>0.55595399999999995</v>
      </c>
      <c r="R110" s="70"/>
      <c r="S110" s="72"/>
      <c r="T110" s="73"/>
      <c r="U110" s="73"/>
    </row>
    <row r="111" spans="1:22" s="65" customFormat="1" hidden="1" outlineLevel="2">
      <c r="A111" s="65" t="s">
        <v>84</v>
      </c>
      <c r="B111" s="66" t="s">
        <v>126</v>
      </c>
      <c r="C111" s="82" t="s">
        <v>126</v>
      </c>
      <c r="D111" s="68">
        <v>2</v>
      </c>
      <c r="E111" s="69">
        <v>1.092896174863388E-3</v>
      </c>
      <c r="F111" s="70"/>
      <c r="G111" s="71">
        <v>1.5219999999999999E-2</v>
      </c>
      <c r="H111" s="71">
        <v>1.4938999999999999E-2</v>
      </c>
      <c r="I111" s="71">
        <v>1.4886999999999999E-2</v>
      </c>
      <c r="J111" s="71">
        <v>0</v>
      </c>
      <c r="K111" s="71">
        <v>2.8754999999999999E-2</v>
      </c>
      <c r="L111" s="71">
        <v>2.8587999999999999E-2</v>
      </c>
      <c r="M111" s="71">
        <v>2.8523E-2</v>
      </c>
      <c r="N111" s="71">
        <v>2.8368000000000001E-2</v>
      </c>
      <c r="O111" s="71">
        <v>2.7078000000000001E-2</v>
      </c>
      <c r="P111" s="71">
        <v>2.7195E-2</v>
      </c>
      <c r="Q111" s="71">
        <v>2.674E-2</v>
      </c>
      <c r="R111" s="70"/>
      <c r="S111" s="72">
        <v>0.24029299999999998</v>
      </c>
      <c r="T111" s="73">
        <v>0.75689881734559794</v>
      </c>
      <c r="U111" s="73">
        <v>7.2984241776407943E-2</v>
      </c>
    </row>
    <row r="112" spans="1:22" s="65" customFormat="1" hidden="1" outlineLevel="2">
      <c r="A112" s="65" t="s">
        <v>84</v>
      </c>
      <c r="B112" s="66" t="s">
        <v>127</v>
      </c>
      <c r="C112" s="82" t="s">
        <v>127</v>
      </c>
      <c r="D112" s="68">
        <v>3</v>
      </c>
      <c r="E112" s="69">
        <v>1.639344262295082E-3</v>
      </c>
      <c r="F112" s="70"/>
      <c r="G112" s="71">
        <v>0.66965699999999995</v>
      </c>
      <c r="H112" s="71">
        <v>0.63711399999999996</v>
      </c>
      <c r="I112" s="71">
        <v>0.74779099999999998</v>
      </c>
      <c r="J112" s="71">
        <v>0.56963299999999994</v>
      </c>
      <c r="K112" s="71">
        <v>0.70599199999999995</v>
      </c>
      <c r="L112" s="71">
        <v>0.66366700000000001</v>
      </c>
      <c r="M112" s="71">
        <v>0.60413499999999998</v>
      </c>
      <c r="N112" s="71">
        <v>0.57367599999999996</v>
      </c>
      <c r="O112" s="71">
        <v>0.57397100000000001</v>
      </c>
      <c r="P112" s="71">
        <v>0.55394500000000002</v>
      </c>
      <c r="Q112" s="71">
        <v>0.52921399999999996</v>
      </c>
      <c r="R112" s="70"/>
      <c r="S112" s="72">
        <v>6.8287949999999995</v>
      </c>
      <c r="T112" s="73">
        <v>-0.20972378396701596</v>
      </c>
      <c r="U112" s="73">
        <v>-2.8992992820762287E-2</v>
      </c>
    </row>
    <row r="113" spans="1:21" s="65" customFormat="1" hidden="1" outlineLevel="1">
      <c r="B113" s="66"/>
      <c r="C113" s="67"/>
      <c r="D113" s="68"/>
      <c r="E113" s="69">
        <v>0</v>
      </c>
      <c r="F113" s="70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0"/>
      <c r="S113" s="72">
        <v>0</v>
      </c>
      <c r="T113" s="73"/>
      <c r="U113" s="73"/>
    </row>
    <row r="114" spans="1:21" s="55" customFormat="1" hidden="1" outlineLevel="1">
      <c r="B114" s="56"/>
      <c r="C114" s="57" t="s">
        <v>81</v>
      </c>
      <c r="D114" s="58">
        <v>129</v>
      </c>
      <c r="E114" s="59">
        <v>7.0491803278688522E-2</v>
      </c>
      <c r="F114" s="60"/>
      <c r="G114" s="74">
        <v>11.563338</v>
      </c>
      <c r="H114" s="74">
        <v>10.403562000000001</v>
      </c>
      <c r="I114" s="74">
        <v>11.352509999999999</v>
      </c>
      <c r="J114" s="74">
        <v>10.780961999999999</v>
      </c>
      <c r="K114" s="74">
        <v>11.015622</v>
      </c>
      <c r="L114" s="74">
        <v>10.213956</v>
      </c>
      <c r="M114" s="74">
        <v>9.2461160000000007</v>
      </c>
      <c r="N114" s="74">
        <v>8.4946929999999998</v>
      </c>
      <c r="O114" s="74">
        <v>9.4133119999999995</v>
      </c>
      <c r="P114" s="74">
        <v>10.265093</v>
      </c>
      <c r="Q114" s="74">
        <v>8.8063329999999986</v>
      </c>
      <c r="R114" s="60"/>
      <c r="S114" s="63">
        <v>111.555497</v>
      </c>
      <c r="T114" s="64">
        <v>-0.23842639556155854</v>
      </c>
      <c r="U114" s="64">
        <v>-3.3473011496816363E-2</v>
      </c>
    </row>
    <row r="115" spans="1:21" s="75" customFormat="1" hidden="1" outlineLevel="1">
      <c r="B115" s="56" t="s">
        <v>81</v>
      </c>
      <c r="C115" s="76" t="s">
        <v>81</v>
      </c>
      <c r="D115" s="88">
        <v>93</v>
      </c>
      <c r="E115" s="69">
        <v>5.0819672131147541E-2</v>
      </c>
      <c r="F115" s="70"/>
      <c r="G115" s="77">
        <v>6.7737749999999997</v>
      </c>
      <c r="H115" s="77">
        <v>6.344589</v>
      </c>
      <c r="I115" s="77">
        <v>7.082516</v>
      </c>
      <c r="J115" s="77">
        <v>6.5103749999999998</v>
      </c>
      <c r="K115" s="77">
        <v>6.2353490000000003</v>
      </c>
      <c r="L115" s="77">
        <v>6.3129340000000003</v>
      </c>
      <c r="M115" s="77">
        <v>6.4599760000000002</v>
      </c>
      <c r="N115" s="77">
        <v>5.8947440000000002</v>
      </c>
      <c r="O115" s="77">
        <v>6.4431349999999998</v>
      </c>
      <c r="P115" s="77">
        <v>6.7473229999999997</v>
      </c>
      <c r="Q115" s="89">
        <v>5.7897049999999997</v>
      </c>
      <c r="R115" s="70"/>
      <c r="S115" s="78">
        <v>70.594420999999997</v>
      </c>
      <c r="T115" s="79">
        <v>-0.14527645219984431</v>
      </c>
      <c r="U115" s="79">
        <v>-1.9430888427713233E-2</v>
      </c>
    </row>
    <row r="116" spans="1:21" s="65" customFormat="1" hidden="1" outlineLevel="1">
      <c r="B116" s="66"/>
      <c r="C116" s="67" t="s">
        <v>129</v>
      </c>
      <c r="D116" s="80">
        <v>36</v>
      </c>
      <c r="E116" s="59">
        <v>1.9672131147540985E-2</v>
      </c>
      <c r="F116" s="70"/>
      <c r="G116" s="71">
        <v>4.7895630000000002</v>
      </c>
      <c r="H116" s="71">
        <v>4.0589729999999999</v>
      </c>
      <c r="I116" s="71">
        <v>4.2622640000000001</v>
      </c>
      <c r="J116" s="71">
        <v>4.1804289999999993</v>
      </c>
      <c r="K116" s="71">
        <v>4.6159310000000007</v>
      </c>
      <c r="L116" s="71">
        <v>3.671808</v>
      </c>
      <c r="M116" s="71">
        <v>2.7861400000000001</v>
      </c>
      <c r="N116" s="71">
        <v>2.5999490000000001</v>
      </c>
      <c r="O116" s="71">
        <v>2.9661729999999999</v>
      </c>
      <c r="P116" s="71">
        <v>3.51417</v>
      </c>
      <c r="Q116" s="71">
        <v>3.0129280000000001</v>
      </c>
      <c r="R116" s="70"/>
      <c r="S116" s="72">
        <v>40.458327999999995</v>
      </c>
      <c r="T116" s="73">
        <v>-0.37093885183262021</v>
      </c>
      <c r="U116" s="73">
        <v>-5.6294235447030827E-2</v>
      </c>
    </row>
    <row r="117" spans="1:21" s="87" customFormat="1" hidden="1" outlineLevel="2">
      <c r="A117" s="65" t="s">
        <v>32</v>
      </c>
      <c r="B117" s="81" t="s">
        <v>130</v>
      </c>
      <c r="C117" s="82" t="s">
        <v>131</v>
      </c>
      <c r="D117" s="68">
        <v>35</v>
      </c>
      <c r="E117" s="83">
        <v>1.912568306010929E-2</v>
      </c>
      <c r="F117" s="84"/>
      <c r="G117" s="71">
        <v>4.7859400000000001</v>
      </c>
      <c r="H117" s="71">
        <v>4.0560960000000001</v>
      </c>
      <c r="I117" s="71">
        <v>4.2573930000000004</v>
      </c>
      <c r="J117" s="71">
        <v>4.1744209999999997</v>
      </c>
      <c r="K117" s="71">
        <v>4.6100960000000004</v>
      </c>
      <c r="L117" s="71">
        <v>3.6676630000000001</v>
      </c>
      <c r="M117" s="71">
        <v>2.7820149999999999</v>
      </c>
      <c r="N117" s="71">
        <v>2.5956410000000001</v>
      </c>
      <c r="O117" s="71">
        <v>2.9613429999999998</v>
      </c>
      <c r="P117" s="71">
        <v>3.5093610000000002</v>
      </c>
      <c r="Q117" s="90">
        <v>3.0093019999999999</v>
      </c>
      <c r="R117" s="84"/>
      <c r="S117" s="85">
        <v>40.409271000000004</v>
      </c>
      <c r="T117" s="86">
        <v>-0.37122028274487351</v>
      </c>
      <c r="U117" s="86">
        <v>-5.6347020453110241E-2</v>
      </c>
    </row>
    <row r="118" spans="1:21" s="87" customFormat="1" hidden="1" outlineLevel="2">
      <c r="A118" s="65" t="s">
        <v>32</v>
      </c>
      <c r="B118" s="81" t="s">
        <v>132</v>
      </c>
      <c r="C118" s="82" t="s">
        <v>133</v>
      </c>
      <c r="D118" s="68">
        <v>1</v>
      </c>
      <c r="E118" s="83">
        <v>5.4644808743169399E-4</v>
      </c>
      <c r="F118" s="84"/>
      <c r="G118" s="71">
        <v>3.6229999999999999E-3</v>
      </c>
      <c r="H118" s="71">
        <v>2.8769999999999998E-3</v>
      </c>
      <c r="I118" s="71">
        <v>4.8710000000000003E-3</v>
      </c>
      <c r="J118" s="71">
        <v>6.0080000000000003E-3</v>
      </c>
      <c r="K118" s="71">
        <v>5.8349999999999999E-3</v>
      </c>
      <c r="L118" s="71">
        <v>4.1450000000000002E-3</v>
      </c>
      <c r="M118" s="71">
        <v>4.1250000000000002E-3</v>
      </c>
      <c r="N118" s="71">
        <v>4.3080000000000002E-3</v>
      </c>
      <c r="O118" s="71">
        <v>4.8300000000000001E-3</v>
      </c>
      <c r="P118" s="71">
        <v>4.8089999999999999E-3</v>
      </c>
      <c r="Q118" s="71">
        <v>3.6259999999999999E-3</v>
      </c>
      <c r="R118" s="84"/>
      <c r="S118" s="85">
        <v>4.9056999999999996E-2</v>
      </c>
      <c r="T118" s="86">
        <v>8.2804305823902524E-4</v>
      </c>
      <c r="U118" s="86">
        <v>1.034679048994569E-4</v>
      </c>
    </row>
    <row r="119" spans="1:21" s="65" customFormat="1" hidden="1" outlineLevel="1">
      <c r="B119" s="66"/>
      <c r="C119" s="67" t="s">
        <v>134</v>
      </c>
      <c r="D119" s="80">
        <v>3</v>
      </c>
      <c r="E119" s="59">
        <v>1.639344262295082E-3</v>
      </c>
      <c r="F119" s="70"/>
      <c r="G119" s="71">
        <v>0</v>
      </c>
      <c r="H119" s="71">
        <v>0</v>
      </c>
      <c r="I119" s="71">
        <v>7.7299999999999999E-3</v>
      </c>
      <c r="J119" s="71">
        <v>9.0158000000000002E-2</v>
      </c>
      <c r="K119" s="71">
        <v>0.16434199999999999</v>
      </c>
      <c r="L119" s="71">
        <v>0.229214</v>
      </c>
      <c r="M119" s="71">
        <v>0</v>
      </c>
      <c r="N119" s="71">
        <v>0</v>
      </c>
      <c r="O119" s="71">
        <v>4.0039999999999997E-3</v>
      </c>
      <c r="P119" s="71">
        <v>3.5999999999999999E-3</v>
      </c>
      <c r="Q119" s="71">
        <v>3.7000000000000002E-3</v>
      </c>
      <c r="R119" s="70"/>
      <c r="S119" s="72">
        <v>0.50274799999999997</v>
      </c>
      <c r="T119" s="73" t="s">
        <v>9</v>
      </c>
      <c r="U119" s="73" t="s">
        <v>9</v>
      </c>
    </row>
    <row r="120" spans="1:21" s="65" customFormat="1" hidden="1" outlineLevel="2">
      <c r="A120" s="65" t="s">
        <v>84</v>
      </c>
      <c r="B120" s="66" t="s">
        <v>130</v>
      </c>
      <c r="C120" s="82" t="s">
        <v>135</v>
      </c>
      <c r="D120" s="68">
        <v>3</v>
      </c>
      <c r="E120" s="69">
        <v>1.639344262295082E-3</v>
      </c>
      <c r="F120" s="70"/>
      <c r="G120" s="71">
        <v>0</v>
      </c>
      <c r="H120" s="71">
        <v>0</v>
      </c>
      <c r="I120" s="71">
        <v>7.7299999999999999E-3</v>
      </c>
      <c r="J120" s="71">
        <v>9.0158000000000002E-2</v>
      </c>
      <c r="K120" s="71">
        <v>0.16434199999999999</v>
      </c>
      <c r="L120" s="71">
        <v>0.229214</v>
      </c>
      <c r="M120" s="71">
        <v>0</v>
      </c>
      <c r="N120" s="71">
        <v>0</v>
      </c>
      <c r="O120" s="71">
        <v>4.0039999999999997E-3</v>
      </c>
      <c r="P120" s="71">
        <v>3.5999999999999999E-3</v>
      </c>
      <c r="Q120" s="71">
        <v>3.7000000000000002E-3</v>
      </c>
      <c r="R120" s="70"/>
      <c r="S120" s="72">
        <v>0.50274799999999997</v>
      </c>
      <c r="T120" s="73" t="s">
        <v>9</v>
      </c>
      <c r="U120" s="73" t="s">
        <v>9</v>
      </c>
    </row>
    <row r="121" spans="1:21" s="65" customFormat="1" hidden="1" outlineLevel="1">
      <c r="B121" s="66"/>
      <c r="C121" s="67"/>
      <c r="D121" s="68"/>
      <c r="E121" s="69">
        <v>0</v>
      </c>
      <c r="F121" s="70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0"/>
      <c r="S121" s="72"/>
      <c r="T121" s="73"/>
      <c r="U121" s="73"/>
    </row>
    <row r="122" spans="1:21" s="55" customFormat="1" hidden="1" outlineLevel="1">
      <c r="B122" s="56" t="s">
        <v>82</v>
      </c>
      <c r="C122" s="57" t="s">
        <v>82</v>
      </c>
      <c r="D122" s="58">
        <v>260</v>
      </c>
      <c r="E122" s="59">
        <v>0.14207650273224043</v>
      </c>
      <c r="F122" s="60"/>
      <c r="G122" s="74">
        <v>18.798137000000001</v>
      </c>
      <c r="H122" s="74">
        <v>18.355195000000002</v>
      </c>
      <c r="I122" s="74">
        <v>19.248356000000005</v>
      </c>
      <c r="J122" s="74">
        <v>19.681147999999997</v>
      </c>
      <c r="K122" s="74">
        <v>20.272792000000006</v>
      </c>
      <c r="L122" s="74">
        <v>20.726369000000002</v>
      </c>
      <c r="M122" s="74">
        <v>20.155725</v>
      </c>
      <c r="N122" s="74">
        <v>20.215662999999996</v>
      </c>
      <c r="O122" s="74">
        <v>20.741277999999998</v>
      </c>
      <c r="P122" s="74">
        <v>21.905200999999998</v>
      </c>
      <c r="Q122" s="74">
        <v>23.459914000000008</v>
      </c>
      <c r="R122" s="60"/>
      <c r="S122" s="63">
        <v>223.55977800000002</v>
      </c>
      <c r="T122" s="64">
        <v>0.24799143659821232</v>
      </c>
      <c r="U122" s="64">
        <v>2.8078911275365215E-2</v>
      </c>
    </row>
    <row r="123" spans="1:21" s="65" customFormat="1" hidden="1" outlineLevel="1">
      <c r="B123" s="66" t="s">
        <v>82</v>
      </c>
      <c r="C123" s="67" t="s">
        <v>82</v>
      </c>
      <c r="D123" s="80">
        <v>226</v>
      </c>
      <c r="E123" s="59">
        <v>0.12349726775956284</v>
      </c>
      <c r="F123" s="70"/>
      <c r="G123" s="71">
        <v>18.034840000000003</v>
      </c>
      <c r="H123" s="71">
        <v>17.63897</v>
      </c>
      <c r="I123" s="71">
        <v>18.480968000000004</v>
      </c>
      <c r="J123" s="71">
        <v>18.924309999999998</v>
      </c>
      <c r="K123" s="71">
        <v>19.411451000000003</v>
      </c>
      <c r="L123" s="71">
        <v>19.712</v>
      </c>
      <c r="M123" s="71">
        <v>18.918834</v>
      </c>
      <c r="N123" s="71">
        <v>18.832276999999998</v>
      </c>
      <c r="O123" s="71">
        <v>19.399566999999998</v>
      </c>
      <c r="P123" s="71">
        <v>20.556969999999996</v>
      </c>
      <c r="Q123" s="71">
        <v>22.128688000000007</v>
      </c>
      <c r="R123" s="70"/>
      <c r="S123" s="72">
        <v>212.03887500000002</v>
      </c>
      <c r="T123" s="73">
        <v>0.22699663540125692</v>
      </c>
      <c r="U123" s="73">
        <v>2.5900925195317281E-2</v>
      </c>
    </row>
    <row r="124" spans="1:21" s="65" customFormat="1" hidden="1" outlineLevel="2">
      <c r="A124" s="65" t="s">
        <v>82</v>
      </c>
      <c r="B124" s="66" t="s">
        <v>136</v>
      </c>
      <c r="C124" s="82" t="s">
        <v>137</v>
      </c>
      <c r="D124" s="68">
        <v>2</v>
      </c>
      <c r="E124" s="69">
        <v>1.092896174863388E-3</v>
      </c>
      <c r="F124" s="70"/>
      <c r="G124" s="71">
        <v>0</v>
      </c>
      <c r="H124" s="71">
        <v>0</v>
      </c>
      <c r="I124" s="71">
        <v>6.8649999999999996E-3</v>
      </c>
      <c r="J124" s="71">
        <v>6.522E-3</v>
      </c>
      <c r="K124" s="71">
        <v>7.3720000000000001E-3</v>
      </c>
      <c r="L124" s="71">
        <v>7.1190000000000003E-3</v>
      </c>
      <c r="M124" s="71">
        <v>6.9119999999999997E-3</v>
      </c>
      <c r="N124" s="71">
        <v>5.868E-3</v>
      </c>
      <c r="O124" s="71">
        <v>0</v>
      </c>
      <c r="P124" s="71">
        <v>0</v>
      </c>
      <c r="Q124" s="90">
        <v>0</v>
      </c>
      <c r="R124" s="70"/>
      <c r="S124" s="72">
        <v>4.0658E-2</v>
      </c>
      <c r="T124" s="73" t="s">
        <v>9</v>
      </c>
      <c r="U124" s="73" t="s">
        <v>9</v>
      </c>
    </row>
    <row r="125" spans="1:21" s="65" customFormat="1" hidden="1" outlineLevel="2">
      <c r="A125" s="65" t="s">
        <v>82</v>
      </c>
      <c r="B125" s="66" t="s">
        <v>138</v>
      </c>
      <c r="C125" s="82" t="s">
        <v>139</v>
      </c>
      <c r="D125" s="68">
        <v>24</v>
      </c>
      <c r="E125" s="69">
        <v>1.3114754098360656E-2</v>
      </c>
      <c r="F125" s="70"/>
      <c r="G125" s="71">
        <v>0.26212400000000002</v>
      </c>
      <c r="H125" s="71">
        <v>0.245953</v>
      </c>
      <c r="I125" s="71">
        <v>0.25165900000000002</v>
      </c>
      <c r="J125" s="71">
        <v>0.21610199999999999</v>
      </c>
      <c r="K125" s="71">
        <v>0.26901599999999998</v>
      </c>
      <c r="L125" s="71">
        <v>0.36465399999999998</v>
      </c>
      <c r="M125" s="71">
        <v>0.35282400000000003</v>
      </c>
      <c r="N125" s="71">
        <v>0.31400699999999998</v>
      </c>
      <c r="O125" s="71">
        <v>0.16284999999999999</v>
      </c>
      <c r="P125" s="71">
        <v>0.12734899999999999</v>
      </c>
      <c r="Q125" s="91">
        <v>0.124946</v>
      </c>
      <c r="R125" s="70"/>
      <c r="S125" s="72">
        <v>2.6914840000000004</v>
      </c>
      <c r="T125" s="73">
        <v>-0.52333246860264615</v>
      </c>
      <c r="U125" s="73">
        <v>-8.8457449203598437E-2</v>
      </c>
    </row>
    <row r="126" spans="1:21" s="65" customFormat="1" hidden="1" outlineLevel="1">
      <c r="B126" s="66"/>
      <c r="C126" s="82" t="s">
        <v>140</v>
      </c>
      <c r="D126" s="80">
        <v>200</v>
      </c>
      <c r="E126" s="59">
        <v>0.10928961748633879</v>
      </c>
      <c r="F126" s="70"/>
      <c r="G126" s="71">
        <v>17.772716000000003</v>
      </c>
      <c r="H126" s="71">
        <v>17.393017</v>
      </c>
      <c r="I126" s="71">
        <v>18.222444000000003</v>
      </c>
      <c r="J126" s="71">
        <v>18.701685999999999</v>
      </c>
      <c r="K126" s="71">
        <v>19.135063000000002</v>
      </c>
      <c r="L126" s="71">
        <v>19.340226999999999</v>
      </c>
      <c r="M126" s="71">
        <v>18.559097999999999</v>
      </c>
      <c r="N126" s="71">
        <v>18.512401999999998</v>
      </c>
      <c r="O126" s="71">
        <v>19.236716999999999</v>
      </c>
      <c r="P126" s="71">
        <v>20.429620999999997</v>
      </c>
      <c r="Q126" s="71">
        <v>22.003742000000006</v>
      </c>
      <c r="R126" s="70"/>
      <c r="S126" s="72">
        <v>209.30673300000004</v>
      </c>
      <c r="T126" s="73">
        <v>0.23806299498624761</v>
      </c>
      <c r="U126" s="73">
        <v>2.705297015888064E-2</v>
      </c>
    </row>
    <row r="127" spans="1:21" s="65" customFormat="1" hidden="1" outlineLevel="2">
      <c r="A127" s="65" t="s">
        <v>82</v>
      </c>
      <c r="B127" s="66" t="s">
        <v>141</v>
      </c>
      <c r="C127" s="92" t="s">
        <v>140</v>
      </c>
      <c r="D127" s="68">
        <v>84</v>
      </c>
      <c r="E127" s="69">
        <v>4.5901639344262293E-2</v>
      </c>
      <c r="F127" s="70"/>
      <c r="G127" s="71">
        <v>5.9636930000000001</v>
      </c>
      <c r="H127" s="71">
        <v>5.8942189999999997</v>
      </c>
      <c r="I127" s="71">
        <v>6.3225699999999998</v>
      </c>
      <c r="J127" s="71">
        <v>5.8102970000000003</v>
      </c>
      <c r="K127" s="71">
        <v>6.2342420000000001</v>
      </c>
      <c r="L127" s="71">
        <v>5.9525690000000004</v>
      </c>
      <c r="M127" s="71">
        <v>5.7176439999999999</v>
      </c>
      <c r="N127" s="71">
        <v>5.4716120000000004</v>
      </c>
      <c r="O127" s="71">
        <v>5.7199780000000002</v>
      </c>
      <c r="P127" s="71">
        <v>6.1126449999999997</v>
      </c>
      <c r="Q127" s="91">
        <v>7.012594</v>
      </c>
      <c r="R127" s="70"/>
      <c r="S127" s="72">
        <v>66.212063000000001</v>
      </c>
      <c r="T127" s="73">
        <v>0.17588111929973582</v>
      </c>
      <c r="U127" s="73">
        <v>2.0458687066525094E-2</v>
      </c>
    </row>
    <row r="128" spans="1:21" s="65" customFormat="1" hidden="1" outlineLevel="2">
      <c r="A128" s="65" t="s">
        <v>82</v>
      </c>
      <c r="B128" s="66" t="s">
        <v>142</v>
      </c>
      <c r="C128" s="92" t="s">
        <v>143</v>
      </c>
      <c r="D128" s="68">
        <v>3</v>
      </c>
      <c r="E128" s="69">
        <v>1.639344262295082E-3</v>
      </c>
      <c r="F128" s="70"/>
      <c r="G128" s="71">
        <v>7.8299999999999995E-4</v>
      </c>
      <c r="H128" s="71">
        <v>7.7999999999999999E-4</v>
      </c>
      <c r="I128" s="71">
        <v>8.0900000000000004E-4</v>
      </c>
      <c r="J128" s="71">
        <v>7.5500000000000003E-4</v>
      </c>
      <c r="K128" s="71">
        <v>7.8799999999999996E-4</v>
      </c>
      <c r="L128" s="71">
        <v>8.0599999999999997E-4</v>
      </c>
      <c r="M128" s="71">
        <v>8.34E-4</v>
      </c>
      <c r="N128" s="71">
        <v>6.6723000000000005E-2</v>
      </c>
      <c r="O128" s="71">
        <v>7.1679999999999994E-2</v>
      </c>
      <c r="P128" s="71">
        <v>8.1374000000000002E-2</v>
      </c>
      <c r="Q128" s="71">
        <v>9.0740000000000001E-2</v>
      </c>
      <c r="R128" s="70"/>
      <c r="S128" s="72">
        <v>0.31607200000000002</v>
      </c>
      <c r="T128" s="73">
        <v>114.88761174968073</v>
      </c>
      <c r="U128" s="73">
        <v>0.81135938921989315</v>
      </c>
    </row>
    <row r="129" spans="1:21" s="65" customFormat="1" hidden="1" outlineLevel="2">
      <c r="A129" s="65" t="s">
        <v>82</v>
      </c>
      <c r="B129" s="66" t="s">
        <v>144</v>
      </c>
      <c r="C129" s="92" t="s">
        <v>145</v>
      </c>
      <c r="D129" s="68">
        <v>2</v>
      </c>
      <c r="E129" s="69">
        <v>1.092896174863388E-3</v>
      </c>
      <c r="F129" s="70"/>
      <c r="G129" s="71">
        <v>1.6570000000000001E-3</v>
      </c>
      <c r="H129" s="71">
        <v>1.578E-3</v>
      </c>
      <c r="I129" s="71">
        <v>1.647E-3</v>
      </c>
      <c r="J129" s="71">
        <v>1.567E-3</v>
      </c>
      <c r="K129" s="71">
        <v>1.459E-3</v>
      </c>
      <c r="L129" s="71">
        <v>1.403E-3</v>
      </c>
      <c r="M129" s="71">
        <v>1.3860000000000001E-3</v>
      </c>
      <c r="N129" s="71">
        <v>1.4009999999999999E-3</v>
      </c>
      <c r="O129" s="71">
        <v>1.423E-3</v>
      </c>
      <c r="P129" s="71">
        <v>1.3749999999999999E-3</v>
      </c>
      <c r="Q129" s="71">
        <v>1.4059999999999999E-3</v>
      </c>
      <c r="R129" s="70"/>
      <c r="S129" s="72">
        <v>1.6302000000000001E-2</v>
      </c>
      <c r="T129" s="73">
        <v>-0.15147857573928791</v>
      </c>
      <c r="U129" s="73">
        <v>-2.0323136812288034E-2</v>
      </c>
    </row>
    <row r="130" spans="1:21" s="65" customFormat="1" hidden="1" outlineLevel="2">
      <c r="A130" s="65" t="s">
        <v>82</v>
      </c>
      <c r="B130" s="66" t="s">
        <v>146</v>
      </c>
      <c r="C130" s="92" t="s">
        <v>147</v>
      </c>
      <c r="D130" s="68">
        <v>1</v>
      </c>
      <c r="E130" s="69">
        <v>5.4644808743169399E-4</v>
      </c>
      <c r="F130" s="70"/>
      <c r="G130" s="71">
        <v>1.0459E-2</v>
      </c>
      <c r="H130" s="71">
        <v>1.3757E-2</v>
      </c>
      <c r="I130" s="71">
        <v>1.6012999999999999E-2</v>
      </c>
      <c r="J130" s="71">
        <v>2.8740000000000002E-2</v>
      </c>
      <c r="K130" s="71">
        <v>2.6391999999999999E-2</v>
      </c>
      <c r="L130" s="71">
        <v>2.5340000000000001E-2</v>
      </c>
      <c r="M130" s="71">
        <v>2.5399999999999999E-2</v>
      </c>
      <c r="N130" s="71">
        <v>2.5888000000000001E-2</v>
      </c>
      <c r="O130" s="71">
        <v>2.6803E-2</v>
      </c>
      <c r="P130" s="71">
        <v>2.6946999999999999E-2</v>
      </c>
      <c r="Q130" s="71">
        <v>2.9231E-2</v>
      </c>
      <c r="R130" s="70"/>
      <c r="S130" s="72">
        <v>0.25496999999999997</v>
      </c>
      <c r="T130" s="73">
        <v>1.794817860216082</v>
      </c>
      <c r="U130" s="73">
        <v>0.13708829432702485</v>
      </c>
    </row>
    <row r="131" spans="1:21" s="65" customFormat="1" hidden="1" outlineLevel="2">
      <c r="A131" s="65" t="s">
        <v>82</v>
      </c>
      <c r="B131" s="66" t="s">
        <v>148</v>
      </c>
      <c r="C131" s="92" t="s">
        <v>149</v>
      </c>
      <c r="D131" s="68">
        <v>64</v>
      </c>
      <c r="E131" s="69">
        <v>3.4972677595628415E-2</v>
      </c>
      <c r="F131" s="70"/>
      <c r="G131" s="71">
        <v>5.8700619999999999</v>
      </c>
      <c r="H131" s="71">
        <v>5.9380870000000003</v>
      </c>
      <c r="I131" s="71">
        <v>6.1611739999999999</v>
      </c>
      <c r="J131" s="71">
        <v>7.1168560000000003</v>
      </c>
      <c r="K131" s="71">
        <v>7.2770330000000003</v>
      </c>
      <c r="L131" s="71">
        <v>7.8346960000000001</v>
      </c>
      <c r="M131" s="71">
        <v>7.7359239999999998</v>
      </c>
      <c r="N131" s="71">
        <v>7.6936470000000003</v>
      </c>
      <c r="O131" s="71">
        <v>8.3472259999999991</v>
      </c>
      <c r="P131" s="71">
        <v>9.1000239999999994</v>
      </c>
      <c r="Q131" s="91">
        <v>9.8921860000000006</v>
      </c>
      <c r="R131" s="70"/>
      <c r="S131" s="72">
        <v>82.966915</v>
      </c>
      <c r="T131" s="73">
        <v>0.68519276287030717</v>
      </c>
      <c r="U131" s="73">
        <v>6.7409830432231255E-2</v>
      </c>
    </row>
    <row r="132" spans="1:21" s="65" customFormat="1" hidden="1" outlineLevel="2">
      <c r="A132" s="65" t="s">
        <v>82</v>
      </c>
      <c r="B132" s="66" t="s">
        <v>150</v>
      </c>
      <c r="C132" s="92" t="s">
        <v>151</v>
      </c>
      <c r="D132" s="68">
        <v>1</v>
      </c>
      <c r="E132" s="69">
        <v>5.4644808743169399E-4</v>
      </c>
      <c r="F132" s="70"/>
      <c r="G132" s="71">
        <v>3.0970000000000001E-2</v>
      </c>
      <c r="H132" s="71">
        <v>3.1196000000000002E-2</v>
      </c>
      <c r="I132" s="71">
        <v>2.9904E-2</v>
      </c>
      <c r="J132" s="71">
        <v>3.4291000000000002E-2</v>
      </c>
      <c r="K132" s="71">
        <v>3.3399999999999999E-2</v>
      </c>
      <c r="L132" s="71">
        <v>3.4449E-2</v>
      </c>
      <c r="M132" s="71">
        <v>3.6392000000000001E-2</v>
      </c>
      <c r="N132" s="71">
        <v>3.9192999999999999E-2</v>
      </c>
      <c r="O132" s="71">
        <v>4.1515999999999997E-2</v>
      </c>
      <c r="P132" s="71">
        <v>4.2412999999999999E-2</v>
      </c>
      <c r="Q132" s="71">
        <v>4.3171000000000001E-2</v>
      </c>
      <c r="R132" s="70"/>
      <c r="S132" s="72">
        <v>0.396895</v>
      </c>
      <c r="T132" s="73">
        <v>0.39396189861155961</v>
      </c>
      <c r="U132" s="73">
        <v>4.2392703866665382E-2</v>
      </c>
    </row>
    <row r="133" spans="1:21" s="65" customFormat="1" hidden="1" outlineLevel="2">
      <c r="A133" s="65" t="s">
        <v>82</v>
      </c>
      <c r="B133" s="66" t="s">
        <v>152</v>
      </c>
      <c r="C133" s="92" t="s">
        <v>153</v>
      </c>
      <c r="D133" s="68">
        <v>30</v>
      </c>
      <c r="E133" s="69">
        <v>1.6393442622950821E-2</v>
      </c>
      <c r="F133" s="70"/>
      <c r="G133" s="71">
        <v>3.8899560000000002</v>
      </c>
      <c r="H133" s="71">
        <v>3.5827110000000002</v>
      </c>
      <c r="I133" s="71">
        <v>3.6094740000000001</v>
      </c>
      <c r="J133" s="71">
        <v>3.8749639999999999</v>
      </c>
      <c r="K133" s="71">
        <v>3.6787909999999999</v>
      </c>
      <c r="L133" s="71">
        <v>3.5647859999999998</v>
      </c>
      <c r="M133" s="71">
        <v>3.5110830000000002</v>
      </c>
      <c r="N133" s="71">
        <v>3.617902</v>
      </c>
      <c r="O133" s="71">
        <v>3.8118910000000001</v>
      </c>
      <c r="P133" s="71">
        <v>3.9975779999999999</v>
      </c>
      <c r="Q133" s="71">
        <v>3.9148109999999998</v>
      </c>
      <c r="R133" s="70"/>
      <c r="S133" s="72">
        <v>41.053947000000001</v>
      </c>
      <c r="T133" s="73">
        <v>6.3895324265876852E-3</v>
      </c>
      <c r="U133" s="73">
        <v>7.9646774999542203E-4</v>
      </c>
    </row>
    <row r="134" spans="1:21" s="65" customFormat="1" hidden="1" outlineLevel="2">
      <c r="A134" s="65" t="s">
        <v>82</v>
      </c>
      <c r="B134" s="66" t="s">
        <v>154</v>
      </c>
      <c r="C134" s="92" t="s">
        <v>155</v>
      </c>
      <c r="D134" s="68">
        <v>8</v>
      </c>
      <c r="E134" s="69">
        <v>4.3715846994535519E-3</v>
      </c>
      <c r="F134" s="70"/>
      <c r="G134" s="71">
        <v>7.0066000000000003E-2</v>
      </c>
      <c r="H134" s="71">
        <v>8.1754999999999994E-2</v>
      </c>
      <c r="I134" s="71">
        <v>8.9886999999999995E-2</v>
      </c>
      <c r="J134" s="71">
        <v>8.5860000000000006E-2</v>
      </c>
      <c r="K134" s="71">
        <v>0.24537700000000001</v>
      </c>
      <c r="L134" s="71">
        <v>0.23168</v>
      </c>
      <c r="M134" s="71">
        <v>0.225441</v>
      </c>
      <c r="N134" s="71">
        <v>0.208533</v>
      </c>
      <c r="O134" s="71">
        <v>0.19726399999999999</v>
      </c>
      <c r="P134" s="71">
        <v>0.18743799999999999</v>
      </c>
      <c r="Q134" s="91">
        <v>0.18976100000000001</v>
      </c>
      <c r="R134" s="70"/>
      <c r="S134" s="72">
        <v>1.8130620000000004</v>
      </c>
      <c r="T134" s="73">
        <v>1.7083178717209488</v>
      </c>
      <c r="U134" s="73">
        <v>0.13262841913778489</v>
      </c>
    </row>
    <row r="135" spans="1:21" s="65" customFormat="1" hidden="1" outlineLevel="2">
      <c r="A135" s="65" t="s">
        <v>82</v>
      </c>
      <c r="B135" s="66" t="s">
        <v>156</v>
      </c>
      <c r="C135" s="92" t="s">
        <v>157</v>
      </c>
      <c r="D135" s="68">
        <v>6</v>
      </c>
      <c r="E135" s="69">
        <v>3.2786885245901639E-3</v>
      </c>
      <c r="F135" s="70"/>
      <c r="G135" s="71">
        <v>1.9350700000000001</v>
      </c>
      <c r="H135" s="71">
        <v>1.8489340000000001</v>
      </c>
      <c r="I135" s="71">
        <v>1.990966</v>
      </c>
      <c r="J135" s="71">
        <v>1.748356</v>
      </c>
      <c r="K135" s="71">
        <v>1.637581</v>
      </c>
      <c r="L135" s="71">
        <v>1.6944980000000001</v>
      </c>
      <c r="M135" s="71">
        <v>1.304994</v>
      </c>
      <c r="N135" s="71">
        <v>1.3875029999999999</v>
      </c>
      <c r="O135" s="71">
        <v>1.0189360000000001</v>
      </c>
      <c r="P135" s="71">
        <v>0.87982700000000003</v>
      </c>
      <c r="Q135" s="71">
        <v>0.82884199999999997</v>
      </c>
      <c r="R135" s="70"/>
      <c r="S135" s="72">
        <v>16.275507000000005</v>
      </c>
      <c r="T135" s="73">
        <v>-0.57167337615693492</v>
      </c>
      <c r="U135" s="73">
        <v>-0.10056065010354753</v>
      </c>
    </row>
    <row r="136" spans="1:21" s="65" customFormat="1" hidden="1" outlineLevel="2">
      <c r="A136" s="65" t="s">
        <v>82</v>
      </c>
      <c r="B136" s="66" t="s">
        <v>158</v>
      </c>
      <c r="C136" s="92" t="s">
        <v>159</v>
      </c>
      <c r="D136" s="68">
        <v>1</v>
      </c>
      <c r="E136" s="69">
        <v>5.4644808743169399E-4</v>
      </c>
      <c r="F136" s="70"/>
      <c r="G136" s="71">
        <v>0</v>
      </c>
      <c r="H136" s="71">
        <v>0</v>
      </c>
      <c r="I136" s="71">
        <v>0</v>
      </c>
      <c r="J136" s="71">
        <v>0</v>
      </c>
      <c r="K136" s="71">
        <v>0</v>
      </c>
      <c r="L136" s="71">
        <v>0</v>
      </c>
      <c r="M136" s="71">
        <v>0</v>
      </c>
      <c r="N136" s="71">
        <v>0</v>
      </c>
      <c r="O136" s="71">
        <v>0</v>
      </c>
      <c r="P136" s="71">
        <v>0</v>
      </c>
      <c r="Q136" s="71">
        <v>1E-3</v>
      </c>
      <c r="R136" s="70"/>
      <c r="S136" s="72">
        <v>1E-3</v>
      </c>
      <c r="T136" s="73" t="s">
        <v>9</v>
      </c>
      <c r="U136" s="73" t="s">
        <v>9</v>
      </c>
    </row>
    <row r="137" spans="1:21" s="65" customFormat="1" hidden="1" outlineLevel="1">
      <c r="B137" s="66"/>
      <c r="C137" s="67" t="s">
        <v>160</v>
      </c>
      <c r="D137" s="80">
        <v>25</v>
      </c>
      <c r="E137" s="59">
        <v>1.3661202185792349E-2</v>
      </c>
      <c r="F137" s="70"/>
      <c r="G137" s="71">
        <v>0.53015699999999999</v>
      </c>
      <c r="H137" s="71">
        <v>0.51782099999999998</v>
      </c>
      <c r="I137" s="71">
        <v>0.57866400000000007</v>
      </c>
      <c r="J137" s="71">
        <v>0.52073300000000011</v>
      </c>
      <c r="K137" s="71">
        <v>0.56825599999999998</v>
      </c>
      <c r="L137" s="71">
        <v>0.67775799999999986</v>
      </c>
      <c r="M137" s="71">
        <v>0.85232000000000008</v>
      </c>
      <c r="N137" s="71">
        <v>0.91258800000000007</v>
      </c>
      <c r="O137" s="71">
        <v>0.90884900000000002</v>
      </c>
      <c r="P137" s="71">
        <v>0.90778499999999995</v>
      </c>
      <c r="Q137" s="91">
        <v>0.94983600000000012</v>
      </c>
      <c r="R137" s="70"/>
      <c r="S137" s="72"/>
      <c r="T137" s="73"/>
      <c r="U137" s="73"/>
    </row>
    <row r="138" spans="1:21" s="65" customFormat="1" hidden="1" outlineLevel="2">
      <c r="A138" s="65" t="s">
        <v>32</v>
      </c>
      <c r="B138" s="66" t="s">
        <v>136</v>
      </c>
      <c r="C138" s="82" t="s">
        <v>161</v>
      </c>
      <c r="D138" s="68">
        <v>0</v>
      </c>
      <c r="E138" s="69">
        <v>0</v>
      </c>
      <c r="F138" s="70"/>
      <c r="G138" s="71">
        <v>0</v>
      </c>
      <c r="H138" s="71">
        <v>0</v>
      </c>
      <c r="I138" s="71">
        <v>0</v>
      </c>
      <c r="J138" s="71">
        <v>0</v>
      </c>
      <c r="K138" s="71">
        <v>0</v>
      </c>
      <c r="L138" s="71">
        <v>0</v>
      </c>
      <c r="M138" s="71">
        <v>0</v>
      </c>
      <c r="N138" s="71">
        <v>0</v>
      </c>
      <c r="O138" s="71">
        <v>0</v>
      </c>
      <c r="P138" s="71">
        <v>0</v>
      </c>
      <c r="Q138" s="71">
        <v>0</v>
      </c>
      <c r="R138" s="70"/>
      <c r="S138" s="72">
        <v>0</v>
      </c>
      <c r="T138" s="73" t="s">
        <v>9</v>
      </c>
      <c r="U138" s="73" t="s">
        <v>9</v>
      </c>
    </row>
    <row r="139" spans="1:21" s="65" customFormat="1" hidden="1" outlineLevel="2">
      <c r="A139" s="65" t="s">
        <v>32</v>
      </c>
      <c r="B139" s="66" t="s">
        <v>141</v>
      </c>
      <c r="C139" s="82" t="s">
        <v>162</v>
      </c>
      <c r="D139" s="68">
        <v>17</v>
      </c>
      <c r="E139" s="69">
        <v>9.2896174863387974E-3</v>
      </c>
      <c r="F139" s="70"/>
      <c r="G139" s="71">
        <v>0.42836099999999999</v>
      </c>
      <c r="H139" s="71">
        <v>0.39260400000000001</v>
      </c>
      <c r="I139" s="71">
        <v>0.43806899999999999</v>
      </c>
      <c r="J139" s="71">
        <v>0.41710000000000003</v>
      </c>
      <c r="K139" s="71">
        <v>0.450125</v>
      </c>
      <c r="L139" s="71">
        <v>0.54743399999999998</v>
      </c>
      <c r="M139" s="71">
        <v>0.76063700000000001</v>
      </c>
      <c r="N139" s="71">
        <v>0.828955</v>
      </c>
      <c r="O139" s="71">
        <v>0.79448700000000005</v>
      </c>
      <c r="P139" s="71">
        <v>0.75875499999999996</v>
      </c>
      <c r="Q139" s="91">
        <v>0.79859100000000005</v>
      </c>
      <c r="R139" s="70"/>
      <c r="S139" s="72">
        <v>6.6151179999999998</v>
      </c>
      <c r="T139" s="73">
        <v>0.8642943685349509</v>
      </c>
      <c r="U139" s="73">
        <v>8.0971667033235661E-2</v>
      </c>
    </row>
    <row r="140" spans="1:21" s="65" customFormat="1" hidden="1" outlineLevel="2">
      <c r="A140" s="65" t="s">
        <v>32</v>
      </c>
      <c r="B140" s="66" t="s">
        <v>148</v>
      </c>
      <c r="C140" s="82" t="s">
        <v>162</v>
      </c>
      <c r="D140" s="68">
        <v>6</v>
      </c>
      <c r="E140" s="69">
        <v>3.2786885245901639E-3</v>
      </c>
      <c r="F140" s="70"/>
      <c r="G140" s="71">
        <v>8.2877000000000006E-2</v>
      </c>
      <c r="H140" s="71">
        <v>0.107209</v>
      </c>
      <c r="I140" s="71">
        <v>0.12453599999999999</v>
      </c>
      <c r="J140" s="71">
        <v>8.7932999999999997E-2</v>
      </c>
      <c r="K140" s="71">
        <v>0.105003</v>
      </c>
      <c r="L140" s="71">
        <v>0.12071999999999999</v>
      </c>
      <c r="M140" s="71">
        <v>7.9218999999999998E-2</v>
      </c>
      <c r="N140" s="71">
        <v>6.8208000000000005E-2</v>
      </c>
      <c r="O140" s="71">
        <v>0.10023600000000001</v>
      </c>
      <c r="P140" s="71">
        <v>0.13631499999999999</v>
      </c>
      <c r="Q140" s="91">
        <v>0.138155</v>
      </c>
      <c r="R140" s="70"/>
      <c r="S140" s="72">
        <v>1.1504110000000001</v>
      </c>
      <c r="T140" s="73">
        <v>0.66698842863520635</v>
      </c>
      <c r="U140" s="73">
        <v>6.5961632201092746E-2</v>
      </c>
    </row>
    <row r="141" spans="1:21" s="65" customFormat="1" hidden="1" outlineLevel="2">
      <c r="A141" s="65" t="s">
        <v>32</v>
      </c>
      <c r="B141" s="66" t="s">
        <v>156</v>
      </c>
      <c r="C141" s="82" t="s">
        <v>163</v>
      </c>
      <c r="D141" s="68">
        <v>2</v>
      </c>
      <c r="E141" s="69">
        <v>1.092896174863388E-3</v>
      </c>
      <c r="F141" s="70"/>
      <c r="G141" s="71">
        <v>1.8918999999999998E-2</v>
      </c>
      <c r="H141" s="71">
        <v>1.8008E-2</v>
      </c>
      <c r="I141" s="71">
        <v>1.6059E-2</v>
      </c>
      <c r="J141" s="71">
        <v>1.5699999999999999E-2</v>
      </c>
      <c r="K141" s="71">
        <v>1.3128000000000001E-2</v>
      </c>
      <c r="L141" s="71">
        <v>9.6039999999999997E-3</v>
      </c>
      <c r="M141" s="71">
        <v>1.2463999999999999E-2</v>
      </c>
      <c r="N141" s="71">
        <v>1.5424999999999999E-2</v>
      </c>
      <c r="O141" s="71">
        <v>1.4126E-2</v>
      </c>
      <c r="P141" s="71">
        <v>1.2715000000000001E-2</v>
      </c>
      <c r="Q141" s="71">
        <v>1.3089999999999999E-2</v>
      </c>
      <c r="R141" s="70"/>
      <c r="S141" s="72">
        <v>0.15923799999999999</v>
      </c>
      <c r="T141" s="73">
        <v>-0.30810296527300596</v>
      </c>
      <c r="U141" s="73">
        <v>-4.4996015274626266E-2</v>
      </c>
    </row>
    <row r="142" spans="1:21" s="65" customFormat="1" hidden="1" outlineLevel="1">
      <c r="B142" s="66"/>
      <c r="C142" s="67" t="s">
        <v>164</v>
      </c>
      <c r="D142" s="80">
        <v>9</v>
      </c>
      <c r="E142" s="59">
        <v>4.9180327868852463E-3</v>
      </c>
      <c r="F142" s="70"/>
      <c r="G142" s="71">
        <v>0.23313999999999999</v>
      </c>
      <c r="H142" s="71">
        <v>0.19840400000000002</v>
      </c>
      <c r="I142" s="71">
        <v>0.188724</v>
      </c>
      <c r="J142" s="71">
        <v>0.23610500000000001</v>
      </c>
      <c r="K142" s="71">
        <v>0.29308500000000004</v>
      </c>
      <c r="L142" s="71">
        <v>0.33661099999999999</v>
      </c>
      <c r="M142" s="71">
        <v>0.384571</v>
      </c>
      <c r="N142" s="71">
        <v>0.47079799999999999</v>
      </c>
      <c r="O142" s="71">
        <v>0.43286200000000002</v>
      </c>
      <c r="P142" s="71">
        <v>0.440446</v>
      </c>
      <c r="Q142" s="71">
        <v>0.38139000000000006</v>
      </c>
      <c r="R142" s="70"/>
      <c r="S142" s="72"/>
      <c r="T142" s="73"/>
      <c r="U142" s="73"/>
    </row>
    <row r="143" spans="1:21" s="65" customFormat="1" hidden="1" outlineLevel="2">
      <c r="A143" s="65" t="s">
        <v>84</v>
      </c>
      <c r="B143" s="66" t="s">
        <v>141</v>
      </c>
      <c r="C143" s="82" t="s">
        <v>141</v>
      </c>
      <c r="D143" s="68">
        <v>3</v>
      </c>
      <c r="E143" s="69">
        <v>1.639344262295082E-3</v>
      </c>
      <c r="F143" s="70"/>
      <c r="G143" s="71">
        <v>0.16947599999999999</v>
      </c>
      <c r="H143" s="71">
        <v>0.13733300000000001</v>
      </c>
      <c r="I143" s="71">
        <v>0.13</v>
      </c>
      <c r="J143" s="71">
        <v>0.13088</v>
      </c>
      <c r="K143" s="71">
        <v>0.12789800000000001</v>
      </c>
      <c r="L143" s="71">
        <v>0.11719300000000001</v>
      </c>
      <c r="M143" s="71">
        <v>0.102274</v>
      </c>
      <c r="N143" s="71">
        <v>8.9566999999999994E-2</v>
      </c>
      <c r="O143" s="71">
        <v>7.6016E-2</v>
      </c>
      <c r="P143" s="71">
        <v>7.4140999999999999E-2</v>
      </c>
      <c r="Q143" s="71">
        <v>6.7248000000000002E-2</v>
      </c>
      <c r="R143" s="70"/>
      <c r="S143" s="72">
        <v>1.2220260000000001</v>
      </c>
      <c r="T143" s="73">
        <v>-0.60320045316150961</v>
      </c>
      <c r="U143" s="73">
        <v>-0.10911551439483747</v>
      </c>
    </row>
    <row r="144" spans="1:21" s="65" customFormat="1" hidden="1" outlineLevel="2">
      <c r="A144" s="65" t="s">
        <v>84</v>
      </c>
      <c r="B144" s="66" t="s">
        <v>148</v>
      </c>
      <c r="C144" s="82" t="s">
        <v>148</v>
      </c>
      <c r="D144" s="68">
        <v>5</v>
      </c>
      <c r="E144" s="69">
        <v>2.7322404371584699E-3</v>
      </c>
      <c r="F144" s="70"/>
      <c r="G144" s="71">
        <v>6.3663999999999998E-2</v>
      </c>
      <c r="H144" s="71">
        <v>6.1071E-2</v>
      </c>
      <c r="I144" s="71">
        <v>5.8723999999999998E-2</v>
      </c>
      <c r="J144" s="71">
        <v>0.105225</v>
      </c>
      <c r="K144" s="71">
        <v>0.165187</v>
      </c>
      <c r="L144" s="71">
        <v>0.219418</v>
      </c>
      <c r="M144" s="71">
        <v>0.28229700000000002</v>
      </c>
      <c r="N144" s="71">
        <v>0.38072600000000001</v>
      </c>
      <c r="O144" s="71">
        <v>0.35629899999999998</v>
      </c>
      <c r="P144" s="71">
        <v>0.365894</v>
      </c>
      <c r="Q144" s="71">
        <v>0.31373400000000001</v>
      </c>
      <c r="R144" s="70"/>
      <c r="S144" s="72">
        <v>2.372239</v>
      </c>
      <c r="T144" s="73">
        <v>3.927965569238502</v>
      </c>
      <c r="U144" s="73">
        <v>0.22062836561178178</v>
      </c>
    </row>
    <row r="145" spans="1:21" s="65" customFormat="1" hidden="1" outlineLevel="2">
      <c r="A145" s="65" t="s">
        <v>84</v>
      </c>
      <c r="B145" s="66" t="s">
        <v>152</v>
      </c>
      <c r="C145" s="82" t="s">
        <v>152</v>
      </c>
      <c r="D145" s="68">
        <v>1</v>
      </c>
      <c r="E145" s="69">
        <v>5.4644808743169399E-4</v>
      </c>
      <c r="F145" s="70"/>
      <c r="G145" s="71">
        <v>0</v>
      </c>
      <c r="H145" s="71">
        <v>0</v>
      </c>
      <c r="I145" s="71">
        <v>0</v>
      </c>
      <c r="J145" s="71">
        <v>0</v>
      </c>
      <c r="K145" s="71">
        <v>0</v>
      </c>
      <c r="L145" s="71">
        <v>0</v>
      </c>
      <c r="M145" s="71">
        <v>0</v>
      </c>
      <c r="N145" s="71">
        <v>5.0500000000000002E-4</v>
      </c>
      <c r="O145" s="71">
        <v>5.4699999999999996E-4</v>
      </c>
      <c r="P145" s="71">
        <v>4.1100000000000002E-4</v>
      </c>
      <c r="Q145" s="71">
        <v>4.08E-4</v>
      </c>
      <c r="R145" s="70"/>
      <c r="S145" s="72">
        <v>1.8709999999999998E-3</v>
      </c>
      <c r="T145" s="73" t="s">
        <v>9</v>
      </c>
      <c r="U145" s="73" t="s">
        <v>9</v>
      </c>
    </row>
    <row r="146" spans="1:21" s="65" customFormat="1" hidden="1" outlineLevel="1">
      <c r="B146" s="66"/>
      <c r="C146" s="67"/>
      <c r="D146" s="68"/>
      <c r="E146" s="69">
        <v>0</v>
      </c>
      <c r="F146" s="70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0"/>
      <c r="S146" s="72">
        <v>0</v>
      </c>
      <c r="T146" s="73"/>
      <c r="U146" s="73"/>
    </row>
    <row r="147" spans="1:21" s="55" customFormat="1" hidden="1" outlineLevel="1">
      <c r="B147" s="56" t="s">
        <v>118</v>
      </c>
      <c r="C147" s="57" t="s">
        <v>165</v>
      </c>
      <c r="D147" s="58">
        <v>79</v>
      </c>
      <c r="E147" s="59">
        <v>4.3169398907103827E-2</v>
      </c>
      <c r="F147" s="60"/>
      <c r="G147" s="74">
        <v>10.201592999999999</v>
      </c>
      <c r="H147" s="74">
        <v>9.9116970000000002</v>
      </c>
      <c r="I147" s="74">
        <v>9.7074780000000001</v>
      </c>
      <c r="J147" s="74">
        <v>9.9107749999999992</v>
      </c>
      <c r="K147" s="74">
        <v>10.486065</v>
      </c>
      <c r="L147" s="74">
        <v>9.280168999999999</v>
      </c>
      <c r="M147" s="74">
        <v>8.5358990000000006</v>
      </c>
      <c r="N147" s="74">
        <v>8.4306099999999997</v>
      </c>
      <c r="O147" s="74">
        <v>7.8244679999999995</v>
      </c>
      <c r="P147" s="74">
        <v>8.7140380000000004</v>
      </c>
      <c r="Q147" s="74">
        <v>8.7408079999999995</v>
      </c>
      <c r="R147" s="60"/>
      <c r="S147" s="63">
        <v>101.7436</v>
      </c>
      <c r="T147" s="64">
        <v>-0.14319185248813593</v>
      </c>
      <c r="U147" s="64">
        <v>-1.913226609690255E-2</v>
      </c>
    </row>
    <row r="148" spans="1:21" s="65" customFormat="1" hidden="1" outlineLevel="2">
      <c r="B148" s="66" t="s">
        <v>83</v>
      </c>
      <c r="C148" s="67" t="s">
        <v>83</v>
      </c>
      <c r="D148" s="68">
        <v>19</v>
      </c>
      <c r="E148" s="69">
        <v>1.0382513661202186E-2</v>
      </c>
      <c r="F148" s="70"/>
      <c r="G148" s="71">
        <v>5.7851E-2</v>
      </c>
      <c r="H148" s="71">
        <v>0.124912</v>
      </c>
      <c r="I148" s="71">
        <v>0.202987</v>
      </c>
      <c r="J148" s="71">
        <v>0.211308</v>
      </c>
      <c r="K148" s="71">
        <v>0.156027</v>
      </c>
      <c r="L148" s="71">
        <v>9.5156000000000004E-2</v>
      </c>
      <c r="M148" s="71">
        <v>9.0079999999999993E-2</v>
      </c>
      <c r="N148" s="71">
        <v>9.8712999999999995E-2</v>
      </c>
      <c r="O148" s="71">
        <v>0.15177399999999999</v>
      </c>
      <c r="P148" s="71">
        <v>0.16319500000000001</v>
      </c>
      <c r="Q148" s="91">
        <v>0.16597600000000001</v>
      </c>
      <c r="R148" s="70"/>
      <c r="S148" s="72">
        <v>1.5179790000000004</v>
      </c>
      <c r="T148" s="73">
        <v>1.8690256002489156</v>
      </c>
      <c r="U148" s="73">
        <v>0.14081915056965699</v>
      </c>
    </row>
    <row r="149" spans="1:21" s="65" customFormat="1" hidden="1" outlineLevel="1">
      <c r="B149" s="66"/>
      <c r="C149" s="67" t="s">
        <v>166</v>
      </c>
      <c r="D149" s="80">
        <v>48</v>
      </c>
      <c r="E149" s="59">
        <v>2.6229508196721311E-2</v>
      </c>
      <c r="F149" s="70"/>
      <c r="G149" s="71">
        <v>8.6160370000000004</v>
      </c>
      <c r="H149" s="71">
        <v>8.3713909999999991</v>
      </c>
      <c r="I149" s="71">
        <v>8.2748989999999996</v>
      </c>
      <c r="J149" s="71">
        <v>8.5398599999999991</v>
      </c>
      <c r="K149" s="71">
        <v>9.3984489999999994</v>
      </c>
      <c r="L149" s="71">
        <v>8.258267</v>
      </c>
      <c r="M149" s="71">
        <v>7.5694189999999999</v>
      </c>
      <c r="N149" s="71">
        <v>7.579993</v>
      </c>
      <c r="O149" s="71">
        <v>6.7675020000000004</v>
      </c>
      <c r="P149" s="71">
        <v>7.7015410000000006</v>
      </c>
      <c r="Q149" s="91">
        <v>7.7024550000000005</v>
      </c>
      <c r="R149" s="70"/>
      <c r="S149" s="72"/>
      <c r="T149" s="73"/>
      <c r="U149" s="73"/>
    </row>
    <row r="150" spans="1:21" s="87" customFormat="1" hidden="1" outlineLevel="2">
      <c r="A150" s="65" t="s">
        <v>32</v>
      </c>
      <c r="B150" s="81" t="s">
        <v>167</v>
      </c>
      <c r="C150" s="82" t="s">
        <v>168</v>
      </c>
      <c r="D150" s="68">
        <v>22</v>
      </c>
      <c r="E150" s="83">
        <v>1.2021857923497269E-2</v>
      </c>
      <c r="F150" s="84"/>
      <c r="G150" s="71">
        <v>6.7911510000000002</v>
      </c>
      <c r="H150" s="71">
        <v>6.4017330000000001</v>
      </c>
      <c r="I150" s="71">
        <v>6.5021709999999997</v>
      </c>
      <c r="J150" s="71">
        <v>6.4390219999999996</v>
      </c>
      <c r="K150" s="71">
        <v>6.8749099999999999</v>
      </c>
      <c r="L150" s="71">
        <v>6.0543940000000003</v>
      </c>
      <c r="M150" s="71">
        <v>5.1520260000000002</v>
      </c>
      <c r="N150" s="71">
        <v>5.0489160000000002</v>
      </c>
      <c r="O150" s="71">
        <v>4.671189</v>
      </c>
      <c r="P150" s="71">
        <v>5.27712</v>
      </c>
      <c r="Q150" s="71">
        <v>5.5307029999999999</v>
      </c>
      <c r="R150" s="84"/>
      <c r="S150" s="85">
        <v>64.743335000000002</v>
      </c>
      <c r="T150" s="86">
        <v>-0.18560152763500626</v>
      </c>
      <c r="U150" s="86">
        <v>-2.5336687974614081E-2</v>
      </c>
    </row>
    <row r="151" spans="1:21" s="87" customFormat="1" hidden="1" outlineLevel="2">
      <c r="A151" s="65" t="s">
        <v>32</v>
      </c>
      <c r="B151" s="81" t="s">
        <v>169</v>
      </c>
      <c r="C151" s="82" t="s">
        <v>170</v>
      </c>
      <c r="D151" s="68">
        <v>26</v>
      </c>
      <c r="E151" s="83">
        <v>1.4207650273224045E-2</v>
      </c>
      <c r="F151" s="84"/>
      <c r="G151" s="71">
        <v>1.824886</v>
      </c>
      <c r="H151" s="71">
        <v>1.9696579999999999</v>
      </c>
      <c r="I151" s="71">
        <v>1.7727280000000001</v>
      </c>
      <c r="J151" s="71">
        <v>2.100838</v>
      </c>
      <c r="K151" s="71">
        <v>2.523539</v>
      </c>
      <c r="L151" s="71">
        <v>2.2038730000000002</v>
      </c>
      <c r="M151" s="71">
        <v>2.4173930000000001</v>
      </c>
      <c r="N151" s="71">
        <v>2.5310769999999998</v>
      </c>
      <c r="O151" s="71">
        <v>2.0963129999999999</v>
      </c>
      <c r="P151" s="71">
        <v>2.4244210000000002</v>
      </c>
      <c r="Q151" s="91">
        <v>2.1717520000000001</v>
      </c>
      <c r="R151" s="84"/>
      <c r="S151" s="85">
        <v>24.036477999999999</v>
      </c>
      <c r="T151" s="86">
        <v>0.19007543484908096</v>
      </c>
      <c r="U151" s="86">
        <v>2.1990388325764609E-2</v>
      </c>
    </row>
    <row r="152" spans="1:21" s="65" customFormat="1" hidden="1" outlineLevel="1">
      <c r="B152" s="66"/>
      <c r="C152" s="67" t="s">
        <v>171</v>
      </c>
      <c r="D152" s="80">
        <v>12</v>
      </c>
      <c r="E152" s="59">
        <v>6.5573770491803279E-3</v>
      </c>
      <c r="F152" s="70"/>
      <c r="G152" s="71">
        <v>1.5277049999999999</v>
      </c>
      <c r="H152" s="71">
        <v>1.415394</v>
      </c>
      <c r="I152" s="71">
        <v>1.229592</v>
      </c>
      <c r="J152" s="71">
        <v>1.1596070000000001</v>
      </c>
      <c r="K152" s="71">
        <v>0.931589</v>
      </c>
      <c r="L152" s="71">
        <v>0.92674599999999996</v>
      </c>
      <c r="M152" s="71">
        <v>0.87640000000000007</v>
      </c>
      <c r="N152" s="71">
        <v>0.75190399999999991</v>
      </c>
      <c r="O152" s="71">
        <v>0.905192</v>
      </c>
      <c r="P152" s="71">
        <v>0.849302</v>
      </c>
      <c r="Q152" s="71">
        <v>0.87237699999999996</v>
      </c>
      <c r="R152" s="70"/>
      <c r="S152" s="72">
        <v>11.445808</v>
      </c>
      <c r="T152" s="73">
        <v>-0.42896239784513368</v>
      </c>
      <c r="U152" s="73">
        <v>-6.7641169652359112E-2</v>
      </c>
    </row>
    <row r="153" spans="1:21" s="65" customFormat="1" hidden="1" outlineLevel="2">
      <c r="A153" s="65" t="s">
        <v>84</v>
      </c>
      <c r="B153" s="66" t="s">
        <v>167</v>
      </c>
      <c r="C153" s="82" t="s">
        <v>167</v>
      </c>
      <c r="D153" s="68">
        <v>6</v>
      </c>
      <c r="E153" s="69">
        <v>3.2786885245901639E-3</v>
      </c>
      <c r="F153" s="70"/>
      <c r="G153" s="71">
        <v>1.3062739999999999</v>
      </c>
      <c r="H153" s="71">
        <v>1.112115</v>
      </c>
      <c r="I153" s="71">
        <v>0.88581900000000002</v>
      </c>
      <c r="J153" s="71">
        <v>0.75701300000000005</v>
      </c>
      <c r="K153" s="71">
        <v>0.58604999999999996</v>
      </c>
      <c r="L153" s="71">
        <v>0.56932499999999997</v>
      </c>
      <c r="M153" s="71">
        <v>0.53420800000000002</v>
      </c>
      <c r="N153" s="71">
        <v>0.43561499999999997</v>
      </c>
      <c r="O153" s="71">
        <v>0.56375699999999995</v>
      </c>
      <c r="P153" s="71">
        <v>0.50538099999999997</v>
      </c>
      <c r="Q153" s="71">
        <v>0.53656700000000002</v>
      </c>
      <c r="R153" s="70"/>
      <c r="S153" s="72">
        <v>7.7921240000000003</v>
      </c>
      <c r="T153" s="73">
        <v>-0.58923855178928775</v>
      </c>
      <c r="U153" s="73">
        <v>-0.10525617557499756</v>
      </c>
    </row>
    <row r="154" spans="1:21" s="65" customFormat="1" hidden="1" outlineLevel="2">
      <c r="A154" s="65" t="s">
        <v>84</v>
      </c>
      <c r="B154" s="66" t="s">
        <v>169</v>
      </c>
      <c r="C154" s="82" t="s">
        <v>169</v>
      </c>
      <c r="D154" s="68">
        <v>6</v>
      </c>
      <c r="E154" s="69">
        <v>3.2786885245901639E-3</v>
      </c>
      <c r="F154" s="70"/>
      <c r="G154" s="71">
        <v>0.22143099999999999</v>
      </c>
      <c r="H154" s="71">
        <v>0.30327900000000002</v>
      </c>
      <c r="I154" s="71">
        <v>0.343773</v>
      </c>
      <c r="J154" s="71">
        <v>0.40259400000000001</v>
      </c>
      <c r="K154" s="71">
        <v>0.34553899999999999</v>
      </c>
      <c r="L154" s="71">
        <v>0.35742099999999999</v>
      </c>
      <c r="M154" s="71">
        <v>0.342192</v>
      </c>
      <c r="N154" s="71">
        <v>0.31628899999999999</v>
      </c>
      <c r="O154" s="71">
        <v>0.34143499999999999</v>
      </c>
      <c r="P154" s="71">
        <v>0.34392099999999998</v>
      </c>
      <c r="Q154" s="71">
        <v>0.33581</v>
      </c>
      <c r="R154" s="70"/>
      <c r="S154" s="72">
        <v>3.6536839999999997</v>
      </c>
      <c r="T154" s="73">
        <v>0.51654465725214638</v>
      </c>
      <c r="U154" s="73">
        <v>5.343295491698008E-2</v>
      </c>
    </row>
    <row r="155" spans="1:21" s="65" customFormat="1" hidden="1" outlineLevel="1">
      <c r="B155" s="66"/>
      <c r="C155" s="67"/>
      <c r="D155" s="68"/>
      <c r="E155" s="69">
        <v>0</v>
      </c>
      <c r="F155" s="70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0"/>
      <c r="S155" s="72">
        <v>0</v>
      </c>
      <c r="T155" s="73"/>
      <c r="U155" s="73"/>
    </row>
    <row r="156" spans="1:21" s="55" customFormat="1" hidden="1" outlineLevel="1">
      <c r="B156" s="56" t="s">
        <v>86</v>
      </c>
      <c r="C156" s="57" t="s">
        <v>86</v>
      </c>
      <c r="D156" s="58">
        <v>128</v>
      </c>
      <c r="E156" s="59">
        <v>6.9945355191256831E-2</v>
      </c>
      <c r="F156" s="60"/>
      <c r="G156" s="74">
        <v>2.1126900000000002</v>
      </c>
      <c r="H156" s="74">
        <v>2.3336429999999999</v>
      </c>
      <c r="I156" s="74">
        <v>3.1956349999999998</v>
      </c>
      <c r="J156" s="74">
        <v>2.4451390000000006</v>
      </c>
      <c r="K156" s="74">
        <v>2.4331459999999998</v>
      </c>
      <c r="L156" s="74">
        <v>2.2580070000000001</v>
      </c>
      <c r="M156" s="74">
        <v>2.1563390000000004</v>
      </c>
      <c r="N156" s="74">
        <v>1.9917739999999999</v>
      </c>
      <c r="O156" s="74">
        <v>1.9633260000000001</v>
      </c>
      <c r="P156" s="74">
        <v>2.0408150000000003</v>
      </c>
      <c r="Q156" s="74">
        <v>1.9672099999999999</v>
      </c>
      <c r="R156" s="60"/>
      <c r="S156" s="63">
        <v>24.897723999999997</v>
      </c>
      <c r="T156" s="64">
        <v>-6.8860078856813001E-2</v>
      </c>
      <c r="U156" s="64">
        <v>-8.8785658931438416E-3</v>
      </c>
    </row>
    <row r="157" spans="1:21" s="65" customFormat="1" hidden="1" outlineLevel="2">
      <c r="A157" s="65" t="s">
        <v>86</v>
      </c>
      <c r="B157" s="66" t="s">
        <v>172</v>
      </c>
      <c r="C157" s="82" t="s">
        <v>173</v>
      </c>
      <c r="D157" s="68">
        <v>32</v>
      </c>
      <c r="E157" s="69">
        <v>1.7486338797814208E-2</v>
      </c>
      <c r="F157" s="70"/>
      <c r="G157" s="71">
        <v>6.9890000000000004E-3</v>
      </c>
      <c r="H157" s="71">
        <v>1.3639E-2</v>
      </c>
      <c r="I157" s="71">
        <v>1.8478000000000001E-2</v>
      </c>
      <c r="J157" s="71">
        <v>3.0766999999999999E-2</v>
      </c>
      <c r="K157" s="71">
        <v>6.4852000000000007E-2</v>
      </c>
      <c r="L157" s="71">
        <v>5.2513999999999998E-2</v>
      </c>
      <c r="M157" s="71">
        <v>4.2323E-2</v>
      </c>
      <c r="N157" s="71">
        <v>6.9769999999999999E-2</v>
      </c>
      <c r="O157" s="71">
        <v>0.15634700000000001</v>
      </c>
      <c r="P157" s="71">
        <v>0.23955799999999999</v>
      </c>
      <c r="Q157" s="71">
        <v>0.29196299999999997</v>
      </c>
      <c r="R157" s="70"/>
      <c r="S157" s="72">
        <v>0.98720000000000008</v>
      </c>
      <c r="T157" s="73">
        <v>40.774645872084697</v>
      </c>
      <c r="U157" s="73">
        <v>0.59446172003676789</v>
      </c>
    </row>
    <row r="158" spans="1:21" s="65" customFormat="1" hidden="1" outlineLevel="2">
      <c r="A158" s="65" t="s">
        <v>86</v>
      </c>
      <c r="B158" s="66" t="s">
        <v>174</v>
      </c>
      <c r="C158" s="82" t="s">
        <v>175</v>
      </c>
      <c r="D158" s="68">
        <v>29</v>
      </c>
      <c r="E158" s="69">
        <v>1.5846994535519125E-2</v>
      </c>
      <c r="F158" s="70"/>
      <c r="G158" s="71">
        <v>0.25128600000000001</v>
      </c>
      <c r="H158" s="71">
        <v>0.35345500000000002</v>
      </c>
      <c r="I158" s="71">
        <v>0.51801799999999998</v>
      </c>
      <c r="J158" s="71">
        <v>0.53052699999999997</v>
      </c>
      <c r="K158" s="71">
        <v>0.48411399999999999</v>
      </c>
      <c r="L158" s="71">
        <v>0.49592700000000001</v>
      </c>
      <c r="M158" s="71">
        <v>0.55307899999999999</v>
      </c>
      <c r="N158" s="71">
        <v>0.559033</v>
      </c>
      <c r="O158" s="71">
        <v>0.47825299999999998</v>
      </c>
      <c r="P158" s="71">
        <v>0.40770499999999998</v>
      </c>
      <c r="Q158" s="91">
        <v>0.34751100000000001</v>
      </c>
      <c r="R158" s="70"/>
      <c r="S158" s="72">
        <v>4.9789079999999997</v>
      </c>
      <c r="T158" s="73">
        <v>0.38293020701511415</v>
      </c>
      <c r="U158" s="73">
        <v>4.1357940332579668E-2</v>
      </c>
    </row>
    <row r="159" spans="1:21" s="65" customFormat="1" hidden="1" outlineLevel="2">
      <c r="A159" s="65" t="s">
        <v>86</v>
      </c>
      <c r="B159" s="66" t="s">
        <v>176</v>
      </c>
      <c r="C159" s="82" t="s">
        <v>177</v>
      </c>
      <c r="D159" s="68">
        <v>24</v>
      </c>
      <c r="E159" s="69">
        <v>1.3114754098360656E-2</v>
      </c>
      <c r="F159" s="70"/>
      <c r="G159" s="71">
        <v>0.163911</v>
      </c>
      <c r="H159" s="71">
        <v>0.201989</v>
      </c>
      <c r="I159" s="71">
        <v>0.27144299999999999</v>
      </c>
      <c r="J159" s="71">
        <v>0.27716800000000003</v>
      </c>
      <c r="K159" s="71">
        <v>0.23209099999999999</v>
      </c>
      <c r="L159" s="71">
        <v>0.19600100000000001</v>
      </c>
      <c r="M159" s="71">
        <v>0.23028599999999999</v>
      </c>
      <c r="N159" s="71">
        <v>0.23268900000000001</v>
      </c>
      <c r="O159" s="71">
        <v>0.206488</v>
      </c>
      <c r="P159" s="71">
        <v>0.17358799999999999</v>
      </c>
      <c r="Q159" s="91">
        <v>0.13945099999999999</v>
      </c>
      <c r="R159" s="70"/>
      <c r="S159" s="72">
        <v>2.3251049999999998</v>
      </c>
      <c r="T159" s="73">
        <v>-0.14922732458468324</v>
      </c>
      <c r="U159" s="73">
        <v>-1.9998610110916304E-2</v>
      </c>
    </row>
    <row r="160" spans="1:21" s="65" customFormat="1" hidden="1" outlineLevel="2">
      <c r="A160" s="65" t="s">
        <v>86</v>
      </c>
      <c r="B160" s="66" t="s">
        <v>178</v>
      </c>
      <c r="C160" s="82" t="s">
        <v>179</v>
      </c>
      <c r="D160" s="68">
        <v>36</v>
      </c>
      <c r="E160" s="69">
        <v>1.9672131147540985E-2</v>
      </c>
      <c r="F160" s="70"/>
      <c r="G160" s="71">
        <v>1.689697</v>
      </c>
      <c r="H160" s="71">
        <v>1.7630060000000001</v>
      </c>
      <c r="I160" s="71">
        <v>2.3376209999999999</v>
      </c>
      <c r="J160" s="71">
        <v>1.540772</v>
      </c>
      <c r="K160" s="71">
        <v>1.5897570000000001</v>
      </c>
      <c r="L160" s="71">
        <v>1.4490970000000001</v>
      </c>
      <c r="M160" s="71">
        <v>1.2445090000000001</v>
      </c>
      <c r="N160" s="71">
        <v>1.0525640000000001</v>
      </c>
      <c r="O160" s="71">
        <v>1.120549</v>
      </c>
      <c r="P160" s="71">
        <v>1.1510640000000001</v>
      </c>
      <c r="Q160" s="71">
        <v>1.0865769999999999</v>
      </c>
      <c r="R160" s="70"/>
      <c r="S160" s="72">
        <v>16.025213000000001</v>
      </c>
      <c r="T160" s="73">
        <v>-0.35693973534900048</v>
      </c>
      <c r="U160" s="73">
        <v>-5.369429275376858E-2</v>
      </c>
    </row>
    <row r="161" spans="1:21" s="65" customFormat="1" hidden="1" outlineLevel="2">
      <c r="A161" s="65" t="s">
        <v>86</v>
      </c>
      <c r="B161" s="66" t="s">
        <v>180</v>
      </c>
      <c r="C161" s="82" t="s">
        <v>181</v>
      </c>
      <c r="D161" s="68">
        <v>3</v>
      </c>
      <c r="E161" s="69">
        <v>1.639344262295082E-3</v>
      </c>
      <c r="F161" s="70"/>
      <c r="G161" s="71">
        <v>0</v>
      </c>
      <c r="H161" s="71">
        <v>0</v>
      </c>
      <c r="I161" s="71">
        <v>3.3521000000000002E-2</v>
      </c>
      <c r="J161" s="71">
        <v>4.9567E-2</v>
      </c>
      <c r="K161" s="71">
        <v>6.0983000000000002E-2</v>
      </c>
      <c r="L161" s="71">
        <v>6.4467999999999998E-2</v>
      </c>
      <c r="M161" s="71">
        <v>8.5474999999999995E-2</v>
      </c>
      <c r="N161" s="71">
        <v>7.7459E-2</v>
      </c>
      <c r="O161" s="71">
        <v>1.5820000000000001E-3</v>
      </c>
      <c r="P161" s="71">
        <v>1.513E-3</v>
      </c>
      <c r="Q161" s="71">
        <v>1.7080000000000001E-3</v>
      </c>
      <c r="R161" s="70"/>
      <c r="S161" s="72">
        <v>0.376276</v>
      </c>
      <c r="T161" s="73" t="s">
        <v>9</v>
      </c>
      <c r="U161" s="73" t="s">
        <v>9</v>
      </c>
    </row>
    <row r="162" spans="1:21" s="65" customFormat="1" hidden="1" outlineLevel="2">
      <c r="A162" s="65" t="s">
        <v>86</v>
      </c>
      <c r="B162" s="66" t="s">
        <v>182</v>
      </c>
      <c r="C162" s="82" t="s">
        <v>183</v>
      </c>
      <c r="D162" s="68">
        <v>4</v>
      </c>
      <c r="E162" s="69">
        <v>2.185792349726776E-3</v>
      </c>
      <c r="F162" s="70"/>
      <c r="G162" s="71">
        <v>8.0699999999999999E-4</v>
      </c>
      <c r="H162" s="71">
        <v>1.554E-3</v>
      </c>
      <c r="I162" s="71">
        <v>1.6553999999999999E-2</v>
      </c>
      <c r="J162" s="71">
        <v>1.6337999999999998E-2</v>
      </c>
      <c r="K162" s="71">
        <v>1.3489999999999999E-3</v>
      </c>
      <c r="L162" s="71">
        <v>0</v>
      </c>
      <c r="M162" s="71">
        <v>6.6699999999999995E-4</v>
      </c>
      <c r="N162" s="71">
        <v>2.5900000000000001E-4</v>
      </c>
      <c r="O162" s="71">
        <v>1.07E-4</v>
      </c>
      <c r="P162" s="71">
        <v>6.7387000000000002E-2</v>
      </c>
      <c r="Q162" s="71">
        <v>0.1</v>
      </c>
      <c r="R162" s="70"/>
      <c r="S162" s="72">
        <v>0.20502200000000001</v>
      </c>
      <c r="T162" s="73">
        <v>122.91573729863694</v>
      </c>
      <c r="U162" s="73">
        <v>0.82658887478335008</v>
      </c>
    </row>
    <row r="163" spans="1:21" s="65" customFormat="1" hidden="1" outlineLevel="1">
      <c r="B163" s="66"/>
      <c r="C163" s="67"/>
      <c r="D163" s="68"/>
      <c r="E163" s="69">
        <v>0</v>
      </c>
      <c r="F163" s="70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0"/>
      <c r="S163" s="72">
        <v>0</v>
      </c>
      <c r="T163" s="73"/>
      <c r="U163" s="73"/>
    </row>
    <row r="164" spans="1:21" s="55" customFormat="1" hidden="1" outlineLevel="1">
      <c r="B164" s="56"/>
      <c r="C164" s="57" t="s">
        <v>88</v>
      </c>
      <c r="D164" s="58">
        <v>504</v>
      </c>
      <c r="E164" s="59">
        <v>0.27540983606557379</v>
      </c>
      <c r="F164" s="60"/>
      <c r="G164" s="74">
        <v>19.636555999999999</v>
      </c>
      <c r="H164" s="74">
        <v>25.208752</v>
      </c>
      <c r="I164" s="74">
        <v>33.973061000000001</v>
      </c>
      <c r="J164" s="74">
        <v>45.009207000000004</v>
      </c>
      <c r="K164" s="74">
        <v>56.985994999999988</v>
      </c>
      <c r="L164" s="74">
        <v>62.755993999999994</v>
      </c>
      <c r="M164" s="74">
        <v>64.956806</v>
      </c>
      <c r="N164" s="74">
        <v>68.308042999999998</v>
      </c>
      <c r="O164" s="74">
        <v>69.018106999999986</v>
      </c>
      <c r="P164" s="74">
        <v>70.518847999999991</v>
      </c>
      <c r="Q164" s="74">
        <v>71.154675000000012</v>
      </c>
      <c r="R164" s="60"/>
      <c r="S164" s="63">
        <v>587.52604399999996</v>
      </c>
      <c r="T164" s="64">
        <v>2.6235822106483448</v>
      </c>
      <c r="U164" s="64">
        <v>0.17460613504686595</v>
      </c>
    </row>
    <row r="165" spans="1:21" s="65" customFormat="1" hidden="1" outlineLevel="1">
      <c r="B165" s="66"/>
      <c r="C165" s="67" t="s">
        <v>184</v>
      </c>
      <c r="D165" s="80">
        <v>452</v>
      </c>
      <c r="E165" s="59">
        <v>0.24699453551912567</v>
      </c>
      <c r="F165" s="70"/>
      <c r="G165" s="71">
        <v>19.080472999999998</v>
      </c>
      <c r="H165" s="71">
        <v>24.176663999999999</v>
      </c>
      <c r="I165" s="71">
        <v>32.951881999999998</v>
      </c>
      <c r="J165" s="71">
        <v>44.063987000000004</v>
      </c>
      <c r="K165" s="71">
        <v>56.012802999999991</v>
      </c>
      <c r="L165" s="71">
        <v>61.862337999999994</v>
      </c>
      <c r="M165" s="71">
        <v>64.208404999999999</v>
      </c>
      <c r="N165" s="71">
        <v>67.638459999999995</v>
      </c>
      <c r="O165" s="71">
        <v>68.257557999999989</v>
      </c>
      <c r="P165" s="71">
        <v>69.699219999999997</v>
      </c>
      <c r="Q165" s="71">
        <v>70.283993000000009</v>
      </c>
      <c r="R165" s="70"/>
      <c r="S165" s="72">
        <v>578.23578299999997</v>
      </c>
      <c r="T165" s="73">
        <v>2.6835561151969354</v>
      </c>
      <c r="U165" s="73">
        <v>0.17701883141580566</v>
      </c>
    </row>
    <row r="166" spans="1:21" s="65" customFormat="1" hidden="1" outlineLevel="2">
      <c r="A166" s="65" t="s">
        <v>32</v>
      </c>
      <c r="B166" s="66" t="s">
        <v>185</v>
      </c>
      <c r="C166" s="82" t="s">
        <v>186</v>
      </c>
      <c r="D166" s="68">
        <v>79</v>
      </c>
      <c r="E166" s="69">
        <v>4.3169398907103827E-2</v>
      </c>
      <c r="F166" s="70"/>
      <c r="G166" s="71">
        <v>1.5888</v>
      </c>
      <c r="H166" s="71">
        <v>1.8500430000000001</v>
      </c>
      <c r="I166" s="71">
        <v>2.086808</v>
      </c>
      <c r="J166" s="71">
        <v>2.076848</v>
      </c>
      <c r="K166" s="71">
        <v>2.4784419999999998</v>
      </c>
      <c r="L166" s="71">
        <v>2.725975</v>
      </c>
      <c r="M166" s="71">
        <v>2.848055</v>
      </c>
      <c r="N166" s="71">
        <v>2.899187</v>
      </c>
      <c r="O166" s="71">
        <v>2.8658579999999998</v>
      </c>
      <c r="P166" s="71">
        <v>3.0163250000000001</v>
      </c>
      <c r="Q166" s="91">
        <v>3.237206</v>
      </c>
      <c r="R166" s="70"/>
      <c r="S166" s="72">
        <v>27.673546999999999</v>
      </c>
      <c r="T166" s="73">
        <v>1.037516364551863</v>
      </c>
      <c r="U166" s="73">
        <v>9.304398378251566E-2</v>
      </c>
    </row>
    <row r="167" spans="1:21" s="65" customFormat="1" hidden="1" outlineLevel="2">
      <c r="A167" s="65" t="s">
        <v>32</v>
      </c>
      <c r="B167" s="66" t="s">
        <v>172</v>
      </c>
      <c r="C167" s="82" t="s">
        <v>173</v>
      </c>
      <c r="D167" s="68">
        <v>43</v>
      </c>
      <c r="E167" s="69">
        <v>2.3497267759562842E-2</v>
      </c>
      <c r="F167" s="70"/>
      <c r="G167" s="71">
        <v>0.28332800000000002</v>
      </c>
      <c r="H167" s="71">
        <v>0.34149299999999999</v>
      </c>
      <c r="I167" s="71">
        <v>0.58965900000000004</v>
      </c>
      <c r="J167" s="71">
        <v>0.99744500000000003</v>
      </c>
      <c r="K167" s="71">
        <v>1.4569970000000001</v>
      </c>
      <c r="L167" s="71">
        <v>2.2765070000000001</v>
      </c>
      <c r="M167" s="71">
        <v>2.5167459999999999</v>
      </c>
      <c r="N167" s="71">
        <v>2.6230159999999998</v>
      </c>
      <c r="O167" s="71">
        <v>2.716056</v>
      </c>
      <c r="P167" s="71">
        <v>2.759242</v>
      </c>
      <c r="Q167" s="71">
        <v>2.6918009999999999</v>
      </c>
      <c r="R167" s="70"/>
      <c r="S167" s="72">
        <v>19.252290000000002</v>
      </c>
      <c r="T167" s="73">
        <v>8.5006529534673589</v>
      </c>
      <c r="U167" s="73">
        <v>0.32501007876395627</v>
      </c>
    </row>
    <row r="168" spans="1:21" s="65" customFormat="1" hidden="1" outlineLevel="2">
      <c r="A168" s="65" t="s">
        <v>32</v>
      </c>
      <c r="B168" s="66" t="s">
        <v>174</v>
      </c>
      <c r="C168" s="82" t="s">
        <v>175</v>
      </c>
      <c r="D168" s="68">
        <v>12</v>
      </c>
      <c r="E168" s="69">
        <v>6.5573770491803279E-3</v>
      </c>
      <c r="F168" s="70"/>
      <c r="G168" s="71">
        <v>1.5852999999999999</v>
      </c>
      <c r="H168" s="71">
        <v>1.5751649999999999</v>
      </c>
      <c r="I168" s="71">
        <v>1.4468799999999999</v>
      </c>
      <c r="J168" s="71">
        <v>1.295032</v>
      </c>
      <c r="K168" s="71">
        <v>1.280845</v>
      </c>
      <c r="L168" s="71">
        <v>1.2266360000000001</v>
      </c>
      <c r="M168" s="71">
        <v>1.2441279999999999</v>
      </c>
      <c r="N168" s="71">
        <v>1.33447</v>
      </c>
      <c r="O168" s="71">
        <v>1.5417209999999999</v>
      </c>
      <c r="P168" s="71">
        <v>1.418342</v>
      </c>
      <c r="Q168" s="91">
        <v>1.155794</v>
      </c>
      <c r="R168" s="70"/>
      <c r="S168" s="72">
        <v>15.104312999999998</v>
      </c>
      <c r="T168" s="73">
        <v>-0.27093042326373551</v>
      </c>
      <c r="U168" s="73">
        <v>-3.8728377025648908E-2</v>
      </c>
    </row>
    <row r="169" spans="1:21" s="65" customFormat="1" hidden="1" outlineLevel="2">
      <c r="A169" s="65" t="s">
        <v>32</v>
      </c>
      <c r="B169" s="66" t="s">
        <v>176</v>
      </c>
      <c r="C169" s="82" t="s">
        <v>177</v>
      </c>
      <c r="D169" s="68">
        <v>49</v>
      </c>
      <c r="E169" s="69">
        <v>2.6775956284153007E-2</v>
      </c>
      <c r="F169" s="70"/>
      <c r="G169" s="71">
        <v>3.8236509999999999</v>
      </c>
      <c r="H169" s="71">
        <v>4.8590720000000003</v>
      </c>
      <c r="I169" s="71">
        <v>6.4087319999999997</v>
      </c>
      <c r="J169" s="71">
        <v>7.1289389999999999</v>
      </c>
      <c r="K169" s="71">
        <v>8.644736</v>
      </c>
      <c r="L169" s="71">
        <v>9.1177419999999998</v>
      </c>
      <c r="M169" s="71">
        <v>9.1545529999999999</v>
      </c>
      <c r="N169" s="71">
        <v>9.699014</v>
      </c>
      <c r="O169" s="71">
        <v>10.026013000000001</v>
      </c>
      <c r="P169" s="71">
        <v>9.8963160000000006</v>
      </c>
      <c r="Q169" s="71">
        <v>9.8053760000000008</v>
      </c>
      <c r="R169" s="70"/>
      <c r="S169" s="72">
        <v>88.564143999999999</v>
      </c>
      <c r="T169" s="73">
        <v>1.5644014058814473</v>
      </c>
      <c r="U169" s="73">
        <v>0.12492417700823899</v>
      </c>
    </row>
    <row r="170" spans="1:21" s="65" customFormat="1" hidden="1" outlineLevel="2">
      <c r="A170" s="65" t="s">
        <v>32</v>
      </c>
      <c r="B170" s="66" t="s">
        <v>187</v>
      </c>
      <c r="C170" s="82" t="s">
        <v>188</v>
      </c>
      <c r="D170" s="68">
        <v>1</v>
      </c>
      <c r="E170" s="69">
        <v>5.4644808743169399E-4</v>
      </c>
      <c r="F170" s="70"/>
      <c r="G170" s="71">
        <v>0</v>
      </c>
      <c r="H170" s="71">
        <v>0</v>
      </c>
      <c r="I170" s="71">
        <v>0</v>
      </c>
      <c r="J170" s="71">
        <v>0</v>
      </c>
      <c r="K170" s="71">
        <v>0</v>
      </c>
      <c r="L170" s="71">
        <v>0</v>
      </c>
      <c r="M170" s="71">
        <v>0</v>
      </c>
      <c r="N170" s="71">
        <v>0</v>
      </c>
      <c r="O170" s="71">
        <v>0</v>
      </c>
      <c r="P170" s="71">
        <v>0</v>
      </c>
      <c r="Q170" s="71">
        <v>0</v>
      </c>
      <c r="R170" s="70"/>
      <c r="S170" s="72">
        <v>0</v>
      </c>
      <c r="T170" s="73" t="s">
        <v>9</v>
      </c>
      <c r="U170" s="73" t="s">
        <v>9</v>
      </c>
    </row>
    <row r="171" spans="1:21" s="65" customFormat="1" hidden="1" outlineLevel="2">
      <c r="A171" s="65" t="s">
        <v>32</v>
      </c>
      <c r="B171" s="66" t="s">
        <v>189</v>
      </c>
      <c r="C171" s="82" t="s">
        <v>73</v>
      </c>
      <c r="D171" s="68">
        <v>30</v>
      </c>
      <c r="E171" s="69">
        <v>1.6393442622950821E-2</v>
      </c>
      <c r="F171" s="70"/>
      <c r="G171" s="71">
        <v>0.16705400000000001</v>
      </c>
      <c r="H171" s="71">
        <v>0.196629</v>
      </c>
      <c r="I171" s="71">
        <v>0.112058</v>
      </c>
      <c r="J171" s="71">
        <v>0.124712</v>
      </c>
      <c r="K171" s="71">
        <v>0.12102599999999999</v>
      </c>
      <c r="L171" s="71">
        <v>0.13209599999999999</v>
      </c>
      <c r="M171" s="71">
        <v>0.23070499999999999</v>
      </c>
      <c r="N171" s="71">
        <v>0.29743199999999997</v>
      </c>
      <c r="O171" s="71">
        <v>0.34664499999999998</v>
      </c>
      <c r="P171" s="71">
        <v>0.272262</v>
      </c>
      <c r="Q171" s="91">
        <v>0.255444</v>
      </c>
      <c r="R171" s="70"/>
      <c r="S171" s="72">
        <v>2.2560630000000002</v>
      </c>
      <c r="T171" s="73">
        <v>0.52911034755228847</v>
      </c>
      <c r="U171" s="73">
        <v>5.4520078741415734E-2</v>
      </c>
    </row>
    <row r="172" spans="1:21" s="65" customFormat="1" hidden="1" outlineLevel="2">
      <c r="A172" s="65" t="s">
        <v>32</v>
      </c>
      <c r="B172" s="66" t="s">
        <v>190</v>
      </c>
      <c r="C172" s="82" t="s">
        <v>84</v>
      </c>
      <c r="D172" s="68">
        <v>0</v>
      </c>
      <c r="E172" s="69">
        <v>0</v>
      </c>
      <c r="F172" s="70"/>
      <c r="G172" s="71">
        <v>0</v>
      </c>
      <c r="H172" s="71">
        <v>0</v>
      </c>
      <c r="I172" s="71">
        <v>0</v>
      </c>
      <c r="J172" s="71">
        <v>0</v>
      </c>
      <c r="K172" s="71">
        <v>0</v>
      </c>
      <c r="L172" s="71">
        <v>0</v>
      </c>
      <c r="M172" s="71">
        <v>0</v>
      </c>
      <c r="N172" s="71">
        <v>0</v>
      </c>
      <c r="O172" s="71">
        <v>0</v>
      </c>
      <c r="P172" s="71">
        <v>0</v>
      </c>
      <c r="Q172" s="71">
        <v>0</v>
      </c>
      <c r="R172" s="70"/>
      <c r="S172" s="72">
        <v>0</v>
      </c>
      <c r="T172" s="73" t="s">
        <v>9</v>
      </c>
      <c r="U172" s="73" t="s">
        <v>9</v>
      </c>
    </row>
    <row r="173" spans="1:21" s="65" customFormat="1" hidden="1" outlineLevel="2">
      <c r="A173" s="65" t="s">
        <v>32</v>
      </c>
      <c r="B173" s="66" t="s">
        <v>191</v>
      </c>
      <c r="C173" s="82" t="s">
        <v>72</v>
      </c>
      <c r="D173" s="68">
        <v>54</v>
      </c>
      <c r="E173" s="69">
        <v>2.9508196721311476E-2</v>
      </c>
      <c r="F173" s="70"/>
      <c r="G173" s="71">
        <v>1.298062</v>
      </c>
      <c r="H173" s="71">
        <v>1.4343520000000001</v>
      </c>
      <c r="I173" s="71">
        <v>1.9529069999999999</v>
      </c>
      <c r="J173" s="71">
        <v>1.9634389999999999</v>
      </c>
      <c r="K173" s="71">
        <v>1.8224210000000001</v>
      </c>
      <c r="L173" s="71">
        <v>2.363461</v>
      </c>
      <c r="M173" s="71">
        <v>3.0988790000000002</v>
      </c>
      <c r="N173" s="71">
        <v>2.5531920000000001</v>
      </c>
      <c r="O173" s="71">
        <v>3.067666</v>
      </c>
      <c r="P173" s="71">
        <v>2.13402</v>
      </c>
      <c r="Q173" s="91">
        <v>2.4685600000000001</v>
      </c>
      <c r="R173" s="70"/>
      <c r="S173" s="72">
        <v>24.156958999999997</v>
      </c>
      <c r="T173" s="73">
        <v>0.90172734430250645</v>
      </c>
      <c r="U173" s="73">
        <v>8.3661218616132516E-2</v>
      </c>
    </row>
    <row r="174" spans="1:21" s="65" customFormat="1" hidden="1" outlineLevel="2">
      <c r="A174" s="65" t="s">
        <v>32</v>
      </c>
      <c r="B174" s="66" t="s">
        <v>178</v>
      </c>
      <c r="C174" s="82" t="s">
        <v>179</v>
      </c>
      <c r="D174" s="68">
        <v>7</v>
      </c>
      <c r="E174" s="69">
        <v>3.8251366120218579E-3</v>
      </c>
      <c r="F174" s="70"/>
      <c r="G174" s="71">
        <v>5.6972000000000002E-2</v>
      </c>
      <c r="H174" s="71">
        <v>0.15377199999999999</v>
      </c>
      <c r="I174" s="71">
        <v>0.215086</v>
      </c>
      <c r="J174" s="71">
        <v>0.25861000000000001</v>
      </c>
      <c r="K174" s="71">
        <v>0.279277</v>
      </c>
      <c r="L174" s="71">
        <v>0.28405900000000001</v>
      </c>
      <c r="M174" s="71">
        <v>0.61226899999999995</v>
      </c>
      <c r="N174" s="71">
        <v>0.80146899999999999</v>
      </c>
      <c r="O174" s="71">
        <v>0.90993100000000005</v>
      </c>
      <c r="P174" s="71">
        <v>0.750691</v>
      </c>
      <c r="Q174" s="71">
        <v>0.77666000000000002</v>
      </c>
      <c r="R174" s="70"/>
      <c r="S174" s="72">
        <v>5.0987959999999992</v>
      </c>
      <c r="T174" s="73">
        <v>12.632310608720072</v>
      </c>
      <c r="U174" s="73">
        <v>0.38618496519648704</v>
      </c>
    </row>
    <row r="175" spans="1:21" s="65" customFormat="1" hidden="1" outlineLevel="2">
      <c r="A175" s="65" t="s">
        <v>32</v>
      </c>
      <c r="B175" s="66" t="s">
        <v>192</v>
      </c>
      <c r="C175" s="82" t="s">
        <v>193</v>
      </c>
      <c r="D175" s="68">
        <v>20</v>
      </c>
      <c r="E175" s="69">
        <v>1.092896174863388E-2</v>
      </c>
      <c r="F175" s="70"/>
      <c r="G175" s="71">
        <v>1.1348E-2</v>
      </c>
      <c r="H175" s="71">
        <v>1.8956000000000001E-2</v>
      </c>
      <c r="I175" s="71">
        <v>2.2841E-2</v>
      </c>
      <c r="J175" s="71">
        <v>2.8916000000000001E-2</v>
      </c>
      <c r="K175" s="71">
        <v>2.9870000000000001E-2</v>
      </c>
      <c r="L175" s="71">
        <v>2.4014000000000001E-2</v>
      </c>
      <c r="M175" s="71">
        <v>5.7426999999999999E-2</v>
      </c>
      <c r="N175" s="71">
        <v>0.10603700000000001</v>
      </c>
      <c r="O175" s="71">
        <v>6.5834000000000004E-2</v>
      </c>
      <c r="P175" s="71">
        <v>6.5040000000000001E-2</v>
      </c>
      <c r="Q175" s="91">
        <v>4.4896999999999999E-2</v>
      </c>
      <c r="R175" s="70"/>
      <c r="S175" s="72">
        <v>0.47518000000000005</v>
      </c>
      <c r="T175" s="73">
        <v>2.9563799788508986</v>
      </c>
      <c r="U175" s="73">
        <v>0.18757828926197573</v>
      </c>
    </row>
    <row r="176" spans="1:21" s="65" customFormat="1" hidden="1" outlineLevel="2">
      <c r="A176" s="65" t="s">
        <v>32</v>
      </c>
      <c r="B176" s="66" t="s">
        <v>194</v>
      </c>
      <c r="C176" s="82" t="s">
        <v>195</v>
      </c>
      <c r="D176" s="68">
        <v>15</v>
      </c>
      <c r="E176" s="69">
        <v>8.1967213114754103E-3</v>
      </c>
      <c r="F176" s="70"/>
      <c r="G176" s="71">
        <v>-7.4024000000000006E-2</v>
      </c>
      <c r="H176" s="71">
        <v>0.25390200000000002</v>
      </c>
      <c r="I176" s="71">
        <v>1.18777</v>
      </c>
      <c r="J176" s="71">
        <v>1.3339780000000001</v>
      </c>
      <c r="K176" s="71">
        <v>1.883829</v>
      </c>
      <c r="L176" s="71">
        <v>2.071342</v>
      </c>
      <c r="M176" s="71">
        <v>2.1606830000000001</v>
      </c>
      <c r="N176" s="71">
        <v>1.68187</v>
      </c>
      <c r="O176" s="71">
        <v>1.4297800000000001</v>
      </c>
      <c r="P176" s="71">
        <v>1.222925</v>
      </c>
      <c r="Q176" s="71">
        <v>1.531668</v>
      </c>
      <c r="R176" s="70"/>
      <c r="S176" s="72">
        <v>14.683723000000001</v>
      </c>
      <c r="T176" s="73">
        <v>-21.691505457689395</v>
      </c>
      <c r="U176" s="73" t="s">
        <v>9</v>
      </c>
    </row>
    <row r="177" spans="1:21" s="65" customFormat="1" hidden="1" outlineLevel="2">
      <c r="A177" s="65" t="s">
        <v>32</v>
      </c>
      <c r="B177" s="66" t="s">
        <v>196</v>
      </c>
      <c r="C177" s="82" t="s">
        <v>71</v>
      </c>
      <c r="D177" s="68">
        <v>78</v>
      </c>
      <c r="E177" s="69">
        <v>4.2622950819672129E-2</v>
      </c>
      <c r="F177" s="70"/>
      <c r="G177" s="71">
        <v>3.9891519999999998</v>
      </c>
      <c r="H177" s="71">
        <v>7.0894120000000003</v>
      </c>
      <c r="I177" s="71">
        <v>10.584242</v>
      </c>
      <c r="J177" s="71">
        <v>19.154959000000002</v>
      </c>
      <c r="K177" s="71">
        <v>26.226589000000001</v>
      </c>
      <c r="L177" s="71">
        <v>28.749721000000001</v>
      </c>
      <c r="M177" s="71">
        <v>28.482761</v>
      </c>
      <c r="N177" s="71">
        <v>28.905515999999999</v>
      </c>
      <c r="O177" s="71">
        <v>27.872633</v>
      </c>
      <c r="P177" s="71">
        <v>28.396502999999999</v>
      </c>
      <c r="Q177" s="91">
        <v>27.847518999999998</v>
      </c>
      <c r="R177" s="70"/>
      <c r="S177" s="72">
        <v>237.29900699999999</v>
      </c>
      <c r="T177" s="73">
        <v>5.9808117113612118</v>
      </c>
      <c r="U177" s="73">
        <v>0.27493557781492983</v>
      </c>
    </row>
    <row r="178" spans="1:21" s="65" customFormat="1" hidden="1" outlineLevel="2">
      <c r="A178" s="65" t="s">
        <v>32</v>
      </c>
      <c r="B178" s="66" t="s">
        <v>197</v>
      </c>
      <c r="C178" s="82" t="s">
        <v>123</v>
      </c>
      <c r="D178" s="68">
        <v>0</v>
      </c>
      <c r="E178" s="69">
        <v>0</v>
      </c>
      <c r="F178" s="70"/>
      <c r="G178" s="71">
        <v>0</v>
      </c>
      <c r="H178" s="71">
        <v>0</v>
      </c>
      <c r="I178" s="71">
        <v>0</v>
      </c>
      <c r="J178" s="71">
        <v>0</v>
      </c>
      <c r="K178" s="71">
        <v>0</v>
      </c>
      <c r="L178" s="71">
        <v>0</v>
      </c>
      <c r="M178" s="71">
        <v>0</v>
      </c>
      <c r="N178" s="71">
        <v>0</v>
      </c>
      <c r="O178" s="71">
        <v>0</v>
      </c>
      <c r="P178" s="71">
        <v>0</v>
      </c>
      <c r="Q178" s="71">
        <v>0</v>
      </c>
      <c r="R178" s="70"/>
      <c r="S178" s="72">
        <v>0</v>
      </c>
      <c r="T178" s="73" t="s">
        <v>9</v>
      </c>
      <c r="U178" s="73" t="s">
        <v>9</v>
      </c>
    </row>
    <row r="179" spans="1:21" s="65" customFormat="1" hidden="1" outlineLevel="2">
      <c r="A179" s="65" t="s">
        <v>32</v>
      </c>
      <c r="B179" s="66" t="s">
        <v>198</v>
      </c>
      <c r="C179" s="82" t="s">
        <v>199</v>
      </c>
      <c r="D179" s="68">
        <v>7</v>
      </c>
      <c r="E179" s="69">
        <v>3.8251366120218579E-3</v>
      </c>
      <c r="F179" s="70"/>
      <c r="G179" s="71">
        <v>8.3521999999999999E-2</v>
      </c>
      <c r="H179" s="71">
        <v>0.106014</v>
      </c>
      <c r="I179" s="71">
        <v>0.15370400000000001</v>
      </c>
      <c r="J179" s="71">
        <v>0.28572999999999998</v>
      </c>
      <c r="K179" s="71">
        <v>0.37148900000000001</v>
      </c>
      <c r="L179" s="71">
        <v>0.914497</v>
      </c>
      <c r="M179" s="71">
        <v>1.75966</v>
      </c>
      <c r="N179" s="71">
        <v>2.2221169999999999</v>
      </c>
      <c r="O179" s="71">
        <v>3.1175290000000002</v>
      </c>
      <c r="P179" s="71">
        <v>3.8242039999999999</v>
      </c>
      <c r="Q179" s="71">
        <v>4.6215539999999997</v>
      </c>
      <c r="R179" s="70"/>
      <c r="S179" s="72">
        <v>17.46002</v>
      </c>
      <c r="T179" s="73">
        <v>54.333373242977892</v>
      </c>
      <c r="U179" s="73">
        <v>0.65148028413025361</v>
      </c>
    </row>
    <row r="180" spans="1:21" s="65" customFormat="1" hidden="1" outlineLevel="2">
      <c r="A180" s="65" t="s">
        <v>32</v>
      </c>
      <c r="B180" s="66" t="s">
        <v>200</v>
      </c>
      <c r="C180" s="82" t="s">
        <v>201</v>
      </c>
      <c r="D180" s="68">
        <v>57</v>
      </c>
      <c r="E180" s="69">
        <v>3.1147540983606559E-2</v>
      </c>
      <c r="F180" s="70"/>
      <c r="G180" s="71">
        <v>6.2673079999999999</v>
      </c>
      <c r="H180" s="71">
        <v>6.2978540000000001</v>
      </c>
      <c r="I180" s="71">
        <v>8.1911950000000004</v>
      </c>
      <c r="J180" s="71">
        <v>9.4153789999999997</v>
      </c>
      <c r="K180" s="71">
        <v>11.417282</v>
      </c>
      <c r="L180" s="71">
        <v>11.976288</v>
      </c>
      <c r="M180" s="71">
        <v>12.042539</v>
      </c>
      <c r="N180" s="71">
        <v>14.515140000000001</v>
      </c>
      <c r="O180" s="71">
        <v>14.297891999999999</v>
      </c>
      <c r="P180" s="71">
        <v>15.943350000000001</v>
      </c>
      <c r="Q180" s="91">
        <v>15.847514</v>
      </c>
      <c r="R180" s="70"/>
      <c r="S180" s="72">
        <v>126.21174100000002</v>
      </c>
      <c r="T180" s="73">
        <v>1.5285998390377498</v>
      </c>
      <c r="U180" s="73">
        <v>0.1229489496068501</v>
      </c>
    </row>
    <row r="181" spans="1:21" s="65" customFormat="1" hidden="1" outlineLevel="1">
      <c r="B181" s="66"/>
      <c r="C181" s="67" t="s">
        <v>202</v>
      </c>
      <c r="D181" s="80">
        <v>52</v>
      </c>
      <c r="E181" s="59">
        <v>2.8415300546448089E-2</v>
      </c>
      <c r="F181" s="70"/>
      <c r="G181" s="71">
        <v>0.55608299999999999</v>
      </c>
      <c r="H181" s="71">
        <v>1.0320880000000001</v>
      </c>
      <c r="I181" s="71">
        <v>1.0211790000000001</v>
      </c>
      <c r="J181" s="71">
        <v>0.94521999999999995</v>
      </c>
      <c r="K181" s="71">
        <v>0.97319200000000006</v>
      </c>
      <c r="L181" s="71">
        <v>0.89365600000000012</v>
      </c>
      <c r="M181" s="71">
        <v>0.74840099999999998</v>
      </c>
      <c r="N181" s="71">
        <v>0.66958300000000015</v>
      </c>
      <c r="O181" s="71">
        <v>0.76054899999999992</v>
      </c>
      <c r="P181" s="71">
        <v>0.81962800000000002</v>
      </c>
      <c r="Q181" s="71">
        <v>0.87068200000000007</v>
      </c>
      <c r="R181" s="70"/>
      <c r="S181" s="72">
        <v>9.290261000000001</v>
      </c>
      <c r="T181" s="73">
        <v>0.56574108541350854</v>
      </c>
      <c r="U181" s="73">
        <v>5.7645177405435843E-2</v>
      </c>
    </row>
    <row r="182" spans="1:21" s="65" customFormat="1" hidden="1" outlineLevel="2">
      <c r="A182" s="65" t="s">
        <v>84</v>
      </c>
      <c r="B182" s="66" t="s">
        <v>185</v>
      </c>
      <c r="C182" s="82" t="s">
        <v>185</v>
      </c>
      <c r="D182" s="68">
        <v>1</v>
      </c>
      <c r="E182" s="69">
        <v>5.4644808743169399E-4</v>
      </c>
      <c r="F182" s="70"/>
      <c r="G182" s="71">
        <v>4.202E-3</v>
      </c>
      <c r="H182" s="71">
        <v>2.7550000000000001E-3</v>
      </c>
      <c r="I182" s="71">
        <v>2.3770000000000002E-3</v>
      </c>
      <c r="J182" s="71">
        <v>4.463E-3</v>
      </c>
      <c r="K182" s="71">
        <v>8.5229999999999993E-3</v>
      </c>
      <c r="L182" s="71">
        <v>1.5313E-2</v>
      </c>
      <c r="M182" s="71">
        <v>1.0973999999999999E-2</v>
      </c>
      <c r="N182" s="71">
        <v>3.3080000000000002E-3</v>
      </c>
      <c r="O182" s="71">
        <v>7.5880000000000001E-3</v>
      </c>
      <c r="P182" s="71">
        <v>7.6730000000000001E-3</v>
      </c>
      <c r="Q182" s="71">
        <v>8.5859999999999999E-3</v>
      </c>
      <c r="R182" s="70"/>
      <c r="S182" s="72">
        <v>7.5761999999999996E-2</v>
      </c>
      <c r="T182" s="73">
        <v>1.0433127082341742</v>
      </c>
      <c r="U182" s="73">
        <v>9.3432188468109967E-2</v>
      </c>
    </row>
    <row r="183" spans="1:21" s="65" customFormat="1" hidden="1" outlineLevel="2">
      <c r="A183" s="65" t="s">
        <v>84</v>
      </c>
      <c r="B183" s="66" t="s">
        <v>172</v>
      </c>
      <c r="C183" s="82" t="s">
        <v>172</v>
      </c>
      <c r="D183" s="68">
        <v>2</v>
      </c>
      <c r="E183" s="69">
        <v>1.092896174863388E-3</v>
      </c>
      <c r="F183" s="70"/>
      <c r="G183" s="71">
        <v>0</v>
      </c>
      <c r="H183" s="71">
        <v>0</v>
      </c>
      <c r="I183" s="71">
        <v>0</v>
      </c>
      <c r="J183" s="71">
        <v>0</v>
      </c>
      <c r="K183" s="71">
        <v>0</v>
      </c>
      <c r="L183" s="71">
        <v>3.8000000000000002E-5</v>
      </c>
      <c r="M183" s="71">
        <v>0</v>
      </c>
      <c r="N183" s="71">
        <v>6.6500000000000001E-4</v>
      </c>
      <c r="O183" s="71">
        <v>0</v>
      </c>
      <c r="P183" s="71">
        <v>0</v>
      </c>
      <c r="Q183" s="71">
        <v>0</v>
      </c>
      <c r="R183" s="70"/>
      <c r="S183" s="72">
        <v>7.0300000000000007E-4</v>
      </c>
      <c r="T183" s="73" t="s">
        <v>9</v>
      </c>
      <c r="U183" s="73" t="s">
        <v>9</v>
      </c>
    </row>
    <row r="184" spans="1:21" s="65" customFormat="1" hidden="1" outlineLevel="2">
      <c r="A184" s="65" t="s">
        <v>84</v>
      </c>
      <c r="B184" s="66" t="s">
        <v>176</v>
      </c>
      <c r="C184" s="82" t="s">
        <v>176</v>
      </c>
      <c r="D184" s="68">
        <v>8</v>
      </c>
      <c r="E184" s="69">
        <v>4.3715846994535519E-3</v>
      </c>
      <c r="F184" s="70"/>
      <c r="G184" s="71">
        <v>0.10176499999999999</v>
      </c>
      <c r="H184" s="71">
        <v>0.29966300000000001</v>
      </c>
      <c r="I184" s="71">
        <v>0.378104</v>
      </c>
      <c r="J184" s="71">
        <v>0.40974899999999997</v>
      </c>
      <c r="K184" s="71">
        <v>0.36563800000000002</v>
      </c>
      <c r="L184" s="71">
        <v>0.35850599999999999</v>
      </c>
      <c r="M184" s="71">
        <v>0.30988599999999999</v>
      </c>
      <c r="N184" s="71">
        <v>0.32914300000000002</v>
      </c>
      <c r="O184" s="71">
        <v>0.35666100000000001</v>
      </c>
      <c r="P184" s="71">
        <v>0.355076</v>
      </c>
      <c r="Q184" s="71">
        <v>0.40894599999999998</v>
      </c>
      <c r="R184" s="70"/>
      <c r="S184" s="72">
        <v>3.6731369999999997</v>
      </c>
      <c r="T184" s="73">
        <v>3.0185328944135996</v>
      </c>
      <c r="U184" s="73">
        <v>0.18989445575562747</v>
      </c>
    </row>
    <row r="185" spans="1:21" s="65" customFormat="1" hidden="1" outlineLevel="2">
      <c r="A185" s="65" t="s">
        <v>84</v>
      </c>
      <c r="B185" s="66" t="s">
        <v>187</v>
      </c>
      <c r="C185" s="82" t="s">
        <v>187</v>
      </c>
      <c r="D185" s="68">
        <v>1</v>
      </c>
      <c r="E185" s="69">
        <v>5.4644808743169399E-4</v>
      </c>
      <c r="F185" s="70"/>
      <c r="G185" s="71">
        <v>0</v>
      </c>
      <c r="H185" s="71">
        <v>0</v>
      </c>
      <c r="I185" s="71">
        <v>0</v>
      </c>
      <c r="J185" s="71">
        <v>0</v>
      </c>
      <c r="K185" s="71">
        <v>0</v>
      </c>
      <c r="L185" s="71">
        <v>0</v>
      </c>
      <c r="M185" s="71">
        <v>0</v>
      </c>
      <c r="N185" s="71">
        <v>0</v>
      </c>
      <c r="O185" s="71">
        <v>0</v>
      </c>
      <c r="P185" s="71">
        <v>5.6899999999999995E-4</v>
      </c>
      <c r="Q185" s="71">
        <v>4.95E-4</v>
      </c>
      <c r="R185" s="70"/>
      <c r="S185" s="72">
        <v>1.0639999999999998E-3</v>
      </c>
      <c r="T185" s="73" t="s">
        <v>9</v>
      </c>
      <c r="U185" s="73" t="s">
        <v>9</v>
      </c>
    </row>
    <row r="186" spans="1:21" s="65" customFormat="1" hidden="1" outlineLevel="2">
      <c r="A186" s="65" t="s">
        <v>84</v>
      </c>
      <c r="B186" s="66" t="s">
        <v>189</v>
      </c>
      <c r="C186" s="82" t="s">
        <v>189</v>
      </c>
      <c r="D186" s="68">
        <v>6</v>
      </c>
      <c r="E186" s="69">
        <v>3.2786885245901639E-3</v>
      </c>
      <c r="F186" s="70"/>
      <c r="G186" s="71">
        <v>0</v>
      </c>
      <c r="H186" s="71">
        <v>8.3100000000000003E-4</v>
      </c>
      <c r="I186" s="71">
        <v>7.1139999999999997E-3</v>
      </c>
      <c r="J186" s="71">
        <v>1.635E-3</v>
      </c>
      <c r="K186" s="71">
        <v>5.0749999999999997E-3</v>
      </c>
      <c r="L186" s="71">
        <v>4.8209999999999998E-3</v>
      </c>
      <c r="M186" s="71">
        <v>1.021E-3</v>
      </c>
      <c r="N186" s="71">
        <v>2.862E-3</v>
      </c>
      <c r="O186" s="71">
        <v>1.1705999999999999E-2</v>
      </c>
      <c r="P186" s="71">
        <v>1.6819999999999999E-3</v>
      </c>
      <c r="Q186" s="71">
        <v>1.6540000000000001E-3</v>
      </c>
      <c r="R186" s="70"/>
      <c r="S186" s="72">
        <v>3.8401000000000005E-2</v>
      </c>
      <c r="T186" s="73" t="s">
        <v>9</v>
      </c>
      <c r="U186" s="73" t="s">
        <v>9</v>
      </c>
    </row>
    <row r="187" spans="1:21" s="65" customFormat="1" hidden="1" outlineLevel="2">
      <c r="A187" s="65" t="s">
        <v>84</v>
      </c>
      <c r="B187" s="66" t="s">
        <v>190</v>
      </c>
      <c r="C187" s="82" t="s">
        <v>190</v>
      </c>
      <c r="D187" s="68">
        <v>16</v>
      </c>
      <c r="E187" s="69">
        <v>8.7431693989071038E-3</v>
      </c>
      <c r="F187" s="70"/>
      <c r="G187" s="71">
        <v>0.40507599999999999</v>
      </c>
      <c r="H187" s="71">
        <v>0.68578899999999998</v>
      </c>
      <c r="I187" s="71">
        <v>0.55833900000000003</v>
      </c>
      <c r="J187" s="71">
        <v>0.43797799999999998</v>
      </c>
      <c r="K187" s="71">
        <v>0.52089600000000003</v>
      </c>
      <c r="L187" s="71">
        <v>0.47827500000000001</v>
      </c>
      <c r="M187" s="71">
        <v>0.390789</v>
      </c>
      <c r="N187" s="71">
        <v>0.30551800000000001</v>
      </c>
      <c r="O187" s="71">
        <v>0.35624499999999998</v>
      </c>
      <c r="P187" s="71">
        <v>0.41339900000000002</v>
      </c>
      <c r="Q187" s="71">
        <v>0.407669</v>
      </c>
      <c r="R187" s="70"/>
      <c r="S187" s="72">
        <v>4.9599730000000006</v>
      </c>
      <c r="T187" s="73">
        <v>6.4012679102194436E-3</v>
      </c>
      <c r="U187" s="73">
        <v>7.9792652543364539E-4</v>
      </c>
    </row>
    <row r="188" spans="1:21" s="65" customFormat="1" hidden="1" outlineLevel="2">
      <c r="A188" s="65" t="s">
        <v>84</v>
      </c>
      <c r="B188" s="66" t="s">
        <v>194</v>
      </c>
      <c r="C188" s="82" t="s">
        <v>194</v>
      </c>
      <c r="D188" s="68">
        <v>7</v>
      </c>
      <c r="E188" s="69">
        <v>3.8251366120218579E-3</v>
      </c>
      <c r="F188" s="70"/>
      <c r="G188" s="71">
        <v>2.7489E-2</v>
      </c>
      <c r="H188" s="71">
        <v>2.7119999999999998E-2</v>
      </c>
      <c r="I188" s="71">
        <v>5.6223000000000002E-2</v>
      </c>
      <c r="J188" s="71">
        <v>8.5335999999999995E-2</v>
      </c>
      <c r="K188" s="71">
        <v>6.9831000000000004E-2</v>
      </c>
      <c r="L188" s="71">
        <v>3.4278000000000003E-2</v>
      </c>
      <c r="M188" s="71">
        <v>3.4750000000000003E-2</v>
      </c>
      <c r="N188" s="71">
        <v>2.7217000000000002E-2</v>
      </c>
      <c r="O188" s="71">
        <v>2.8032999999999999E-2</v>
      </c>
      <c r="P188" s="71">
        <v>3.9597E-2</v>
      </c>
      <c r="Q188" s="71">
        <v>4.1300999999999997E-2</v>
      </c>
      <c r="R188" s="70"/>
      <c r="S188" s="72">
        <v>0.47117499999999995</v>
      </c>
      <c r="T188" s="73">
        <v>0.50245552766561152</v>
      </c>
      <c r="U188" s="73">
        <v>5.2204617271694342E-2</v>
      </c>
    </row>
    <row r="189" spans="1:21" s="65" customFormat="1" hidden="1" outlineLevel="2">
      <c r="A189" s="65" t="s">
        <v>84</v>
      </c>
      <c r="B189" s="66" t="s">
        <v>196</v>
      </c>
      <c r="C189" s="82" t="s">
        <v>196</v>
      </c>
      <c r="D189" s="68">
        <v>11</v>
      </c>
      <c r="E189" s="69">
        <v>6.0109289617486343E-3</v>
      </c>
      <c r="F189" s="70"/>
      <c r="G189" s="71">
        <v>1.7551000000000001E-2</v>
      </c>
      <c r="H189" s="71">
        <v>1.593E-2</v>
      </c>
      <c r="I189" s="71">
        <v>1.9022000000000001E-2</v>
      </c>
      <c r="J189" s="71">
        <v>6.0590000000000001E-3</v>
      </c>
      <c r="K189" s="71">
        <v>3.2290000000000001E-3</v>
      </c>
      <c r="L189" s="71">
        <v>2.4250000000000001E-3</v>
      </c>
      <c r="M189" s="71">
        <v>9.810000000000001E-4</v>
      </c>
      <c r="N189" s="71">
        <v>8.7000000000000001E-4</v>
      </c>
      <c r="O189" s="71">
        <v>3.1599999999999998E-4</v>
      </c>
      <c r="P189" s="71">
        <v>1.632E-3</v>
      </c>
      <c r="Q189" s="71">
        <v>2.0309999999999998E-3</v>
      </c>
      <c r="R189" s="70"/>
      <c r="S189" s="72">
        <v>7.0045999999999983E-2</v>
      </c>
      <c r="T189" s="73">
        <v>-0.88428009800011398</v>
      </c>
      <c r="U189" s="73">
        <v>-0.23629434373475422</v>
      </c>
    </row>
    <row r="190" spans="1:21" s="65" customFormat="1" hidden="1" outlineLevel="1">
      <c r="B190" s="66"/>
      <c r="C190" s="67"/>
      <c r="D190" s="68"/>
      <c r="E190" s="69">
        <v>0</v>
      </c>
      <c r="F190" s="70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0"/>
      <c r="S190" s="72">
        <v>0</v>
      </c>
      <c r="T190" s="73"/>
      <c r="U190" s="73"/>
    </row>
    <row r="191" spans="1:21" s="55" customFormat="1" hidden="1" outlineLevel="1">
      <c r="B191" s="56" t="s">
        <v>84</v>
      </c>
      <c r="C191" s="57" t="s">
        <v>203</v>
      </c>
      <c r="D191" s="58">
        <v>40</v>
      </c>
      <c r="E191" s="59">
        <v>2.185792349726776E-2</v>
      </c>
      <c r="F191" s="60"/>
      <c r="G191" s="74">
        <v>0.40762399999999999</v>
      </c>
      <c r="H191" s="74">
        <v>0.71429200000000004</v>
      </c>
      <c r="I191" s="74">
        <v>1.460909</v>
      </c>
      <c r="J191" s="74">
        <v>1.821029</v>
      </c>
      <c r="K191" s="74">
        <v>1.900223</v>
      </c>
      <c r="L191" s="74">
        <v>1.418463</v>
      </c>
      <c r="M191" s="74">
        <v>1.7674840000000001</v>
      </c>
      <c r="N191" s="74">
        <v>1.7165139999999999</v>
      </c>
      <c r="O191" s="74">
        <v>1.9119570000000001</v>
      </c>
      <c r="P191" s="74">
        <v>2.4132289999999998</v>
      </c>
      <c r="Q191" s="74">
        <v>2.429243</v>
      </c>
      <c r="R191" s="60"/>
      <c r="S191" s="63">
        <v>17.960967</v>
      </c>
      <c r="T191" s="64">
        <v>4.9595190665907802</v>
      </c>
      <c r="U191" s="64">
        <v>0.24997521489926222</v>
      </c>
    </row>
    <row r="192" spans="1:21" s="65" customFormat="1" hidden="1" outlineLevel="2">
      <c r="A192" s="65" t="s">
        <v>84</v>
      </c>
      <c r="B192" s="66" t="s">
        <v>117</v>
      </c>
      <c r="C192" s="82" t="s">
        <v>186</v>
      </c>
      <c r="D192" s="68">
        <v>31</v>
      </c>
      <c r="E192" s="69">
        <v>1.6939890710382512E-2</v>
      </c>
      <c r="F192" s="70"/>
      <c r="G192" s="71">
        <v>0.40633599999999997</v>
      </c>
      <c r="H192" s="71">
        <v>0.71337300000000003</v>
      </c>
      <c r="I192" s="71">
        <v>1.4539690000000001</v>
      </c>
      <c r="J192" s="71">
        <v>1.8180149999999999</v>
      </c>
      <c r="K192" s="71">
        <v>1.8975869999999999</v>
      </c>
      <c r="L192" s="71">
        <v>1.415929</v>
      </c>
      <c r="M192" s="71">
        <v>1.7656350000000001</v>
      </c>
      <c r="N192" s="71">
        <v>1.7143539999999999</v>
      </c>
      <c r="O192" s="71">
        <v>1.9070860000000001</v>
      </c>
      <c r="P192" s="71">
        <v>2.38429</v>
      </c>
      <c r="Q192" s="71">
        <v>2.3961839999999999</v>
      </c>
      <c r="R192" s="70"/>
      <c r="S192" s="72">
        <v>17.872757999999997</v>
      </c>
      <c r="T192" s="73">
        <v>4.8970507166482911</v>
      </c>
      <c r="U192" s="73">
        <v>0.24832985688400599</v>
      </c>
    </row>
    <row r="193" spans="1:21" s="65" customFormat="1" hidden="1" outlineLevel="2">
      <c r="A193" s="65" t="s">
        <v>84</v>
      </c>
      <c r="B193" s="66" t="s">
        <v>32</v>
      </c>
      <c r="C193" s="82" t="s">
        <v>32</v>
      </c>
      <c r="D193" s="68">
        <v>9</v>
      </c>
      <c r="E193" s="69">
        <v>4.9180327868852463E-3</v>
      </c>
      <c r="F193" s="70"/>
      <c r="G193" s="71">
        <v>1.2880000000000001E-3</v>
      </c>
      <c r="H193" s="71">
        <v>9.19E-4</v>
      </c>
      <c r="I193" s="71">
        <v>6.94E-3</v>
      </c>
      <c r="J193" s="71">
        <v>3.0140000000000002E-3</v>
      </c>
      <c r="K193" s="71">
        <v>2.6359999999999999E-3</v>
      </c>
      <c r="L193" s="71">
        <v>2.5339999999999998E-3</v>
      </c>
      <c r="M193" s="71">
        <v>1.8489999999999999E-3</v>
      </c>
      <c r="N193" s="71">
        <v>2.16E-3</v>
      </c>
      <c r="O193" s="71">
        <v>4.8710000000000003E-3</v>
      </c>
      <c r="P193" s="71">
        <v>2.8938999999999999E-2</v>
      </c>
      <c r="Q193" s="71">
        <v>3.3058999999999998E-2</v>
      </c>
      <c r="R193" s="70"/>
      <c r="S193" s="72">
        <v>8.8208999999999996E-2</v>
      </c>
      <c r="T193" s="73">
        <v>24.666925465838506</v>
      </c>
      <c r="U193" s="73">
        <v>0.50027796663085078</v>
      </c>
    </row>
    <row r="194" spans="1:21" s="75" customFormat="1" hidden="1" outlineLevel="1">
      <c r="B194" s="56"/>
      <c r="C194" s="76"/>
      <c r="D194" s="88"/>
      <c r="E194" s="69">
        <v>0</v>
      </c>
      <c r="F194" s="70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0"/>
      <c r="S194" s="78"/>
      <c r="T194" s="79"/>
      <c r="U194" s="79"/>
    </row>
    <row r="195" spans="1:21" s="75" customFormat="1" hidden="1" outlineLevel="1">
      <c r="B195" s="56" t="s">
        <v>32</v>
      </c>
      <c r="C195" s="76" t="s">
        <v>204</v>
      </c>
      <c r="D195" s="58">
        <v>191</v>
      </c>
      <c r="E195" s="59">
        <v>0.10437158469945355</v>
      </c>
      <c r="F195" s="70"/>
      <c r="G195" s="74">
        <v>10.653807</v>
      </c>
      <c r="H195" s="74">
        <v>10.765246999999999</v>
      </c>
      <c r="I195" s="74">
        <v>12.615697000000001</v>
      </c>
      <c r="J195" s="74">
        <v>13.928791</v>
      </c>
      <c r="K195" s="74">
        <v>14.980048999999999</v>
      </c>
      <c r="L195" s="74">
        <v>15.636271000000001</v>
      </c>
      <c r="M195" s="74">
        <v>16.220829999999999</v>
      </c>
      <c r="N195" s="74">
        <v>16.223838999999998</v>
      </c>
      <c r="O195" s="74">
        <v>16.724941000000001</v>
      </c>
      <c r="P195" s="74">
        <v>17.69126</v>
      </c>
      <c r="Q195" s="74">
        <v>17.410794000000003</v>
      </c>
      <c r="R195" s="70"/>
      <c r="S195" s="78">
        <v>162.85152600000001</v>
      </c>
      <c r="T195" s="79">
        <v>0.63423215757522189</v>
      </c>
      <c r="U195" s="79">
        <v>6.3320578808339301E-2</v>
      </c>
    </row>
    <row r="196" spans="1:21" s="65" customFormat="1" hidden="1" outlineLevel="2">
      <c r="A196" s="65" t="s">
        <v>32</v>
      </c>
      <c r="B196" s="66" t="s">
        <v>117</v>
      </c>
      <c r="C196" s="82" t="s">
        <v>186</v>
      </c>
      <c r="D196" s="68">
        <v>80</v>
      </c>
      <c r="E196" s="69">
        <v>4.3715846994535519E-2</v>
      </c>
      <c r="F196" s="70"/>
      <c r="G196" s="71">
        <v>2.6791170000000002</v>
      </c>
      <c r="H196" s="71">
        <v>2.7402479999999998</v>
      </c>
      <c r="I196" s="71">
        <v>3.560136</v>
      </c>
      <c r="J196" s="71">
        <v>4.2503690000000001</v>
      </c>
      <c r="K196" s="71">
        <v>3.9994900000000002</v>
      </c>
      <c r="L196" s="71">
        <v>3.8239320000000001</v>
      </c>
      <c r="M196" s="71">
        <v>4.505655</v>
      </c>
      <c r="N196" s="71">
        <v>4.3193489999999999</v>
      </c>
      <c r="O196" s="71">
        <v>4.8864799999999997</v>
      </c>
      <c r="P196" s="71">
        <v>4.3601260000000002</v>
      </c>
      <c r="Q196" s="91">
        <v>4.7395560000000003</v>
      </c>
      <c r="R196" s="70"/>
      <c r="S196" s="72">
        <v>43.864457999999999</v>
      </c>
      <c r="T196" s="73">
        <v>0.76907391502498768</v>
      </c>
      <c r="U196" s="73">
        <v>7.3910892455961497E-2</v>
      </c>
    </row>
    <row r="197" spans="1:21" s="65" customFormat="1" hidden="1" outlineLevel="2">
      <c r="A197" s="65" t="s">
        <v>32</v>
      </c>
      <c r="B197" s="66" t="s">
        <v>32</v>
      </c>
      <c r="C197" s="82" t="s">
        <v>32</v>
      </c>
      <c r="D197" s="68">
        <v>111</v>
      </c>
      <c r="E197" s="69">
        <v>6.0655737704918035E-2</v>
      </c>
      <c r="F197" s="70"/>
      <c r="G197" s="71">
        <v>7.9746899999999998</v>
      </c>
      <c r="H197" s="71">
        <v>8.0249989999999993</v>
      </c>
      <c r="I197" s="71">
        <v>9.0555610000000009</v>
      </c>
      <c r="J197" s="71">
        <v>9.6784219999999994</v>
      </c>
      <c r="K197" s="71">
        <v>10.980559</v>
      </c>
      <c r="L197" s="71">
        <v>11.812339</v>
      </c>
      <c r="M197" s="71">
        <v>11.715175</v>
      </c>
      <c r="N197" s="71">
        <v>11.904489999999999</v>
      </c>
      <c r="O197" s="71">
        <v>11.838461000000001</v>
      </c>
      <c r="P197" s="71">
        <v>13.331134</v>
      </c>
      <c r="Q197" s="91">
        <v>12.671238000000001</v>
      </c>
      <c r="R197" s="70"/>
      <c r="S197" s="72">
        <v>118.98706799999999</v>
      </c>
      <c r="T197" s="73">
        <v>0.5889317327695498</v>
      </c>
      <c r="U197" s="73">
        <v>5.9590741377506751E-2</v>
      </c>
    </row>
    <row r="198" spans="1:21" s="65" customFormat="1" hidden="1" outlineLevel="2">
      <c r="B198" s="66"/>
      <c r="C198" s="82"/>
      <c r="D198" s="68"/>
      <c r="E198" s="69">
        <v>0</v>
      </c>
      <c r="F198" s="70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0"/>
      <c r="S198" s="72"/>
      <c r="T198" s="73"/>
      <c r="U198" s="73"/>
    </row>
    <row r="199" spans="1:21" s="75" customFormat="1" hidden="1" outlineLevel="1">
      <c r="A199" s="75" t="s">
        <v>32</v>
      </c>
      <c r="B199" s="56" t="s">
        <v>69</v>
      </c>
      <c r="C199" s="57" t="s">
        <v>69</v>
      </c>
      <c r="D199" s="58">
        <v>39</v>
      </c>
      <c r="E199" s="69">
        <v>2.1311475409836064E-2</v>
      </c>
      <c r="F199" s="70"/>
      <c r="G199" s="77">
        <v>3.3270050000000002</v>
      </c>
      <c r="H199" s="77">
        <v>3.2900710000000002</v>
      </c>
      <c r="I199" s="77">
        <v>3.5392420000000002</v>
      </c>
      <c r="J199" s="77">
        <v>2.8972959999999999</v>
      </c>
      <c r="K199" s="77">
        <v>2.9956200000000002</v>
      </c>
      <c r="L199" s="77">
        <v>3.107167</v>
      </c>
      <c r="M199" s="77">
        <v>3.340503</v>
      </c>
      <c r="N199" s="77">
        <v>3.5517810000000001</v>
      </c>
      <c r="O199" s="77">
        <v>3.3868770000000001</v>
      </c>
      <c r="P199" s="77">
        <v>3.2139929999999999</v>
      </c>
      <c r="Q199" s="93">
        <v>2.9543119999999998</v>
      </c>
      <c r="R199" s="70"/>
      <c r="S199" s="78">
        <v>35.603867000000001</v>
      </c>
      <c r="T199" s="79">
        <v>-0.11202057105414642</v>
      </c>
      <c r="U199" s="79">
        <v>-1.4741107906650508E-2</v>
      </c>
    </row>
    <row r="200" spans="1:21" s="75" customFormat="1" hidden="1" outlineLevel="1">
      <c r="B200" s="56"/>
      <c r="C200" s="76"/>
      <c r="D200" s="88"/>
      <c r="E200" s="69">
        <v>0</v>
      </c>
      <c r="F200" s="70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0"/>
      <c r="S200" s="78"/>
      <c r="T200" s="79"/>
      <c r="U200" s="79"/>
    </row>
    <row r="201" spans="1:21" s="55" customFormat="1" hidden="1" outlineLevel="1">
      <c r="B201" s="56" t="s">
        <v>87</v>
      </c>
      <c r="C201" s="57" t="s">
        <v>87</v>
      </c>
      <c r="D201" s="58">
        <v>38</v>
      </c>
      <c r="E201" s="59">
        <v>2.0765027322404372E-2</v>
      </c>
      <c r="F201" s="60"/>
      <c r="G201" s="74">
        <v>4.0048E-2</v>
      </c>
      <c r="H201" s="74">
        <v>5.5722000000000001E-2</v>
      </c>
      <c r="I201" s="74">
        <v>4.4007999999999999E-2</v>
      </c>
      <c r="J201" s="74">
        <v>5.4452E-2</v>
      </c>
      <c r="K201" s="74">
        <v>4.1857999999999999E-2</v>
      </c>
      <c r="L201" s="74">
        <v>4.8500000000000001E-2</v>
      </c>
      <c r="M201" s="74">
        <v>4.5252000000000001E-2</v>
      </c>
      <c r="N201" s="74">
        <v>3.8988000000000002E-2</v>
      </c>
      <c r="O201" s="74">
        <v>3.279E-2</v>
      </c>
      <c r="P201" s="74">
        <v>3.5985999999999997E-2</v>
      </c>
      <c r="Q201" s="74">
        <v>5.0754000000000001E-2</v>
      </c>
      <c r="R201" s="60"/>
      <c r="S201" s="63">
        <v>0.48835800000000007</v>
      </c>
      <c r="T201" s="64">
        <v>0.26732920495405521</v>
      </c>
      <c r="U201" s="64">
        <v>3.0056816357731053E-2</v>
      </c>
    </row>
    <row r="202" spans="1:21" s="65" customFormat="1" hidden="1" outlineLevel="2">
      <c r="A202" s="65" t="s">
        <v>87</v>
      </c>
      <c r="B202" s="66" t="s">
        <v>167</v>
      </c>
      <c r="C202" s="82" t="s">
        <v>186</v>
      </c>
      <c r="D202" s="68">
        <v>19</v>
      </c>
      <c r="E202" s="69">
        <v>1.0382513661202186E-2</v>
      </c>
      <c r="F202" s="70"/>
      <c r="G202" s="71">
        <v>2.0024E-2</v>
      </c>
      <c r="H202" s="71">
        <v>2.7861E-2</v>
      </c>
      <c r="I202" s="71">
        <v>2.2003999999999999E-2</v>
      </c>
      <c r="J202" s="71">
        <v>2.7226E-2</v>
      </c>
      <c r="K202" s="71">
        <v>2.0929E-2</v>
      </c>
      <c r="L202" s="71">
        <v>2.4250000000000001E-2</v>
      </c>
      <c r="M202" s="71">
        <v>2.2626E-2</v>
      </c>
      <c r="N202" s="71">
        <v>1.9494000000000001E-2</v>
      </c>
      <c r="O202" s="71">
        <v>1.6395E-2</v>
      </c>
      <c r="P202" s="71">
        <v>1.7992999999999999E-2</v>
      </c>
      <c r="Q202" s="91">
        <v>2.5377E-2</v>
      </c>
      <c r="R202" s="70"/>
      <c r="S202" s="72">
        <v>0.24417900000000003</v>
      </c>
      <c r="T202" s="73">
        <v>0.26732920495405521</v>
      </c>
      <c r="U202" s="73">
        <v>3.0056816357731053E-2</v>
      </c>
    </row>
    <row r="203" spans="1:21" s="65" customFormat="1" hidden="1" outlineLevel="2">
      <c r="A203" s="65" t="s">
        <v>87</v>
      </c>
      <c r="B203" s="66" t="s">
        <v>172</v>
      </c>
      <c r="C203" s="82" t="s">
        <v>32</v>
      </c>
      <c r="D203" s="68">
        <v>19</v>
      </c>
      <c r="E203" s="69">
        <v>1.0382513661202186E-2</v>
      </c>
      <c r="F203" s="70"/>
      <c r="G203" s="71">
        <v>2.0024E-2</v>
      </c>
      <c r="H203" s="71">
        <v>2.7861E-2</v>
      </c>
      <c r="I203" s="71">
        <v>2.2003999999999999E-2</v>
      </c>
      <c r="J203" s="71">
        <v>2.7226E-2</v>
      </c>
      <c r="K203" s="71">
        <v>2.0929E-2</v>
      </c>
      <c r="L203" s="71">
        <v>2.4250000000000001E-2</v>
      </c>
      <c r="M203" s="71">
        <v>2.2626E-2</v>
      </c>
      <c r="N203" s="71">
        <v>1.9494000000000001E-2</v>
      </c>
      <c r="O203" s="71">
        <v>1.6395E-2</v>
      </c>
      <c r="P203" s="71">
        <v>1.7992999999999999E-2</v>
      </c>
      <c r="Q203" s="91">
        <v>2.5377E-2</v>
      </c>
      <c r="R203" s="70"/>
      <c r="S203" s="72">
        <v>0.24417900000000003</v>
      </c>
      <c r="T203" s="73">
        <v>0.26732920495405521</v>
      </c>
      <c r="U203" s="73">
        <v>3.0056816357731053E-2</v>
      </c>
    </row>
    <row r="204" spans="1:21" s="75" customFormat="1" hidden="1" outlineLevel="1">
      <c r="B204" s="56"/>
      <c r="C204" s="57" t="s">
        <v>1</v>
      </c>
      <c r="D204" s="58">
        <v>1830</v>
      </c>
      <c r="E204" s="59">
        <v>1</v>
      </c>
      <c r="F204" s="94"/>
      <c r="G204" s="74">
        <v>95.321814000000003</v>
      </c>
      <c r="H204" s="74">
        <v>101.198498</v>
      </c>
      <c r="I204" s="74">
        <v>116.49529300000002</v>
      </c>
      <c r="J204" s="74">
        <v>127.81661799999999</v>
      </c>
      <c r="K204" s="74">
        <v>141.85024399999998</v>
      </c>
      <c r="L204" s="74">
        <v>144.78335899999999</v>
      </c>
      <c r="M204" s="74">
        <v>147.48753900000003</v>
      </c>
      <c r="N204" s="74">
        <v>150.95412999999996</v>
      </c>
      <c r="O204" s="74">
        <v>152.96575999999999</v>
      </c>
      <c r="P204" s="74">
        <v>158.938129</v>
      </c>
      <c r="Q204" s="74">
        <v>159.36744400000003</v>
      </c>
      <c r="R204" s="94"/>
      <c r="S204" s="63">
        <v>1497.1788280000001</v>
      </c>
      <c r="T204" s="64">
        <v>0.67188849343551138</v>
      </c>
      <c r="U204" s="64">
        <v>6.6352799894595194E-2</v>
      </c>
    </row>
    <row r="205" spans="1:21" s="9" customFormat="1" hidden="1" outlineLevel="1">
      <c r="B205" s="10"/>
      <c r="C205" s="14"/>
      <c r="D205" s="19"/>
      <c r="E205" s="51"/>
      <c r="F205" s="14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14"/>
      <c r="S205" s="53"/>
      <c r="T205" s="54"/>
      <c r="U205" s="54"/>
    </row>
    <row r="206" spans="1:21" s="9" customFormat="1" collapsed="1">
      <c r="B206" s="10"/>
      <c r="C206" s="14"/>
      <c r="D206" s="19"/>
      <c r="E206" s="51"/>
      <c r="F206" s="14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14"/>
      <c r="S206" s="53"/>
      <c r="T206" s="54"/>
      <c r="U206" s="54"/>
    </row>
    <row r="207" spans="1:21" s="9" customFormat="1">
      <c r="B207" s="10"/>
      <c r="C207" s="14"/>
      <c r="D207" s="19"/>
      <c r="E207" s="51"/>
      <c r="F207" s="14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14"/>
      <c r="S207" s="53"/>
      <c r="T207" s="54"/>
      <c r="U207" s="54"/>
    </row>
    <row r="208" spans="1:21" s="9" customFormat="1">
      <c r="B208" s="10"/>
      <c r="S208" s="12"/>
    </row>
    <row r="209" spans="2:19" s="9" customFormat="1">
      <c r="B209" s="10"/>
      <c r="S209" s="12"/>
    </row>
    <row r="210" spans="2:19" s="9" customFormat="1">
      <c r="B210" s="10"/>
      <c r="S210" s="12"/>
    </row>
    <row r="211" spans="2:19" s="9" customFormat="1">
      <c r="B211" s="10"/>
      <c r="S211" s="12"/>
    </row>
    <row r="212" spans="2:19" s="9" customFormat="1">
      <c r="B212" s="10"/>
      <c r="S212" s="12"/>
    </row>
    <row r="213" spans="2:19" s="9" customFormat="1">
      <c r="B213" s="10"/>
      <c r="S213" s="12"/>
    </row>
    <row r="214" spans="2:19" s="9" customFormat="1">
      <c r="B214" s="10"/>
      <c r="S214" s="12"/>
    </row>
    <row r="215" spans="2:19" s="9" customFormat="1">
      <c r="B215" s="10"/>
      <c r="S215" s="12"/>
    </row>
    <row r="216" spans="2:19" s="9" customFormat="1">
      <c r="B216" s="10"/>
      <c r="S216" s="12"/>
    </row>
    <row r="217" spans="2:19" s="9" customFormat="1">
      <c r="B217" s="10"/>
      <c r="S217" s="12"/>
    </row>
    <row r="218" spans="2:19" s="9" customFormat="1">
      <c r="B218" s="10"/>
      <c r="S218" s="12"/>
    </row>
    <row r="219" spans="2:19" s="9" customFormat="1">
      <c r="B219" s="10"/>
      <c r="S219" s="12"/>
    </row>
    <row r="220" spans="2:19" s="9" customFormat="1">
      <c r="B220" s="10"/>
      <c r="S220" s="12"/>
    </row>
    <row r="221" spans="2:19" s="9" customFormat="1">
      <c r="B221" s="10"/>
      <c r="S221" s="12"/>
    </row>
    <row r="222" spans="2:19" s="9" customFormat="1">
      <c r="B222" s="10"/>
      <c r="S222" s="12"/>
    </row>
    <row r="223" spans="2:19" s="9" customFormat="1">
      <c r="B223" s="10"/>
      <c r="S223" s="12"/>
    </row>
    <row r="224" spans="2:19" s="9" customFormat="1">
      <c r="B224" s="10"/>
      <c r="S224" s="12"/>
    </row>
    <row r="225" spans="2:19" s="9" customFormat="1">
      <c r="B225" s="10"/>
      <c r="S225" s="12"/>
    </row>
    <row r="226" spans="2:19" s="9" customFormat="1" hidden="1">
      <c r="B226" s="10"/>
      <c r="S226" s="12"/>
    </row>
    <row r="227" spans="2:19" s="9" customFormat="1" hidden="1">
      <c r="B227" s="10"/>
      <c r="S227" s="12"/>
    </row>
    <row r="228" spans="2:19" s="9" customFormat="1" hidden="1">
      <c r="B228" s="10"/>
      <c r="S228" s="12"/>
    </row>
    <row r="229" spans="2:19" s="9" customFormat="1" hidden="1">
      <c r="B229" s="10"/>
      <c r="S229" s="12"/>
    </row>
    <row r="230" spans="2:19" s="9" customFormat="1" hidden="1">
      <c r="B230" s="10"/>
      <c r="S230" s="12"/>
    </row>
    <row r="231" spans="2:19" s="9" customFormat="1" hidden="1">
      <c r="B231" s="10"/>
      <c r="S231" s="12"/>
    </row>
    <row r="232" spans="2:19" s="9" customFormat="1" hidden="1">
      <c r="B232" s="10"/>
      <c r="S232" s="12"/>
    </row>
    <row r="233" spans="2:19" s="9" customFormat="1" hidden="1">
      <c r="B233" s="10"/>
      <c r="S233" s="12"/>
    </row>
    <row r="234" spans="2:19" s="9" customFormat="1" hidden="1">
      <c r="B234" s="10"/>
      <c r="S234" s="12"/>
    </row>
    <row r="235" spans="2:19" s="9" customFormat="1" hidden="1">
      <c r="B235" s="10"/>
      <c r="S235" s="12"/>
    </row>
    <row r="236" spans="2:19" s="9" customFormat="1" hidden="1">
      <c r="B236" s="10"/>
      <c r="S236" s="12"/>
    </row>
    <row r="237" spans="2:19" s="9" customFormat="1" hidden="1">
      <c r="B237" s="10"/>
      <c r="S237" s="12"/>
    </row>
    <row r="238" spans="2:19" s="9" customFormat="1" hidden="1">
      <c r="B238" s="10"/>
      <c r="S238" s="12"/>
    </row>
    <row r="239" spans="2:19" s="9" customFormat="1" hidden="1">
      <c r="B239" s="10"/>
      <c r="S239" s="12"/>
    </row>
    <row r="240" spans="2:19" s="9" customFormat="1" hidden="1">
      <c r="B240" s="10"/>
      <c r="S240" s="12"/>
    </row>
    <row r="241" spans="1:21" s="9" customFormat="1" hidden="1">
      <c r="B241" s="10"/>
      <c r="S241" s="12"/>
    </row>
    <row r="242" spans="1:21" s="9" customFormat="1" hidden="1">
      <c r="B242" s="10"/>
      <c r="S242" s="12"/>
    </row>
    <row r="243" spans="1:21" s="9" customFormat="1">
      <c r="B243" s="10"/>
      <c r="C243" s="307" t="s">
        <v>205</v>
      </c>
      <c r="D243" s="307"/>
      <c r="E243" s="307"/>
      <c r="F243" s="307"/>
      <c r="G243" s="307"/>
      <c r="H243" s="307"/>
      <c r="I243" s="307"/>
      <c r="J243" s="307"/>
      <c r="K243" s="307"/>
      <c r="L243" s="307"/>
      <c r="M243" s="307"/>
      <c r="N243" s="307"/>
      <c r="O243" s="307"/>
      <c r="P243" s="307"/>
      <c r="Q243" s="307"/>
      <c r="R243" s="307"/>
      <c r="S243" s="307"/>
      <c r="T243" s="307"/>
      <c r="U243" s="307"/>
    </row>
    <row r="244" spans="1:21" s="9" customFormat="1" ht="3" customHeight="1">
      <c r="B244" s="10"/>
      <c r="S244" s="12"/>
    </row>
    <row r="245" spans="1:21" s="19" customFormat="1">
      <c r="A245" s="14"/>
      <c r="B245" s="15"/>
      <c r="G245" s="304" t="s">
        <v>100</v>
      </c>
      <c r="H245" s="305"/>
      <c r="I245" s="305"/>
      <c r="J245" s="305"/>
      <c r="K245" s="305"/>
      <c r="L245" s="305"/>
      <c r="M245" s="305"/>
      <c r="N245" s="305"/>
      <c r="O245" s="305"/>
      <c r="P245" s="305"/>
      <c r="Q245" s="306"/>
      <c r="S245" s="20"/>
    </row>
    <row r="246" spans="1:21" s="19" customFormat="1" ht="26">
      <c r="A246" s="14"/>
      <c r="B246" s="15"/>
      <c r="C246" s="16"/>
      <c r="D246" s="17" t="s">
        <v>91</v>
      </c>
      <c r="E246" s="18" t="s">
        <v>92</v>
      </c>
      <c r="F246" s="28"/>
      <c r="G246" s="29">
        <v>2008</v>
      </c>
      <c r="H246" s="29">
        <v>2009</v>
      </c>
      <c r="I246" s="29">
        <v>2010</v>
      </c>
      <c r="J246" s="29">
        <v>2011</v>
      </c>
      <c r="K246" s="29">
        <v>2012</v>
      </c>
      <c r="L246" s="29">
        <v>2013</v>
      </c>
      <c r="M246" s="29">
        <v>2014</v>
      </c>
      <c r="N246" s="29">
        <v>2015</v>
      </c>
      <c r="O246" s="29">
        <v>2016</v>
      </c>
      <c r="P246" s="29">
        <v>2017</v>
      </c>
      <c r="Q246" s="29">
        <v>2018</v>
      </c>
      <c r="R246" s="30"/>
      <c r="S246" s="31" t="s">
        <v>102</v>
      </c>
      <c r="T246" s="32" t="s">
        <v>103</v>
      </c>
      <c r="U246" s="32" t="s">
        <v>104</v>
      </c>
    </row>
    <row r="247" spans="1:21" s="9" customFormat="1">
      <c r="B247" s="10"/>
      <c r="C247" s="25" t="s">
        <v>206</v>
      </c>
      <c r="D247" s="26">
        <v>934</v>
      </c>
      <c r="E247" s="23">
        <v>0.50926935659760086</v>
      </c>
      <c r="F247" s="24"/>
      <c r="G247" s="33">
        <v>42.602950000000007</v>
      </c>
      <c r="H247" s="33">
        <v>48.401616000000004</v>
      </c>
      <c r="I247" s="33">
        <v>58.253864</v>
      </c>
      <c r="J247" s="33">
        <v>69.444280000000006</v>
      </c>
      <c r="K247" s="33">
        <v>81.242547000000002</v>
      </c>
      <c r="L247" s="33">
        <v>84.212682999999998</v>
      </c>
      <c r="M247" s="33">
        <v>86.618825000000015</v>
      </c>
      <c r="N247" s="33">
        <v>90.00076700000001</v>
      </c>
      <c r="O247" s="33">
        <v>90.410603000000009</v>
      </c>
      <c r="P247" s="33">
        <v>93.945534000000009</v>
      </c>
      <c r="Q247" s="33">
        <v>92.049179999999993</v>
      </c>
      <c r="R247" s="24"/>
      <c r="S247" s="34">
        <v>837.18284900000003</v>
      </c>
      <c r="T247" s="35">
        <v>1.1606292521996711</v>
      </c>
      <c r="U247" s="35">
        <v>0.10108927239750187</v>
      </c>
    </row>
    <row r="248" spans="1:21" s="44" customFormat="1" outlineLevel="1">
      <c r="B248" s="95" t="s">
        <v>206</v>
      </c>
      <c r="C248" s="96" t="s">
        <v>207</v>
      </c>
      <c r="D248" s="46">
        <v>404</v>
      </c>
      <c r="E248" s="23">
        <v>0.22028353326063249</v>
      </c>
      <c r="F248" s="24"/>
      <c r="G248" s="43">
        <v>4.0792999999999999</v>
      </c>
      <c r="H248" s="43">
        <v>4.8185390000000003</v>
      </c>
      <c r="I248" s="43">
        <v>5.439152</v>
      </c>
      <c r="J248" s="43">
        <v>6.2197380000000004</v>
      </c>
      <c r="K248" s="43">
        <v>5.9056870000000004</v>
      </c>
      <c r="L248" s="43">
        <v>5.7202380000000002</v>
      </c>
      <c r="M248" s="43">
        <v>6.3904690000000004</v>
      </c>
      <c r="N248" s="43">
        <v>6.5812429999999997</v>
      </c>
      <c r="O248" s="43">
        <v>6.1423199999999998</v>
      </c>
      <c r="P248" s="43">
        <v>6.5817030000000001</v>
      </c>
      <c r="Q248" s="43">
        <v>5.6888959999999997</v>
      </c>
      <c r="R248" s="24"/>
      <c r="S248" s="47">
        <v>63.567284999999998</v>
      </c>
      <c r="T248" s="48">
        <v>0.39457652048145508</v>
      </c>
      <c r="U248" s="48">
        <v>4.2450143905019777E-2</v>
      </c>
    </row>
    <row r="249" spans="1:21" s="44" customFormat="1" outlineLevel="1">
      <c r="B249" s="95" t="s">
        <v>208</v>
      </c>
      <c r="C249" s="96" t="s">
        <v>209</v>
      </c>
      <c r="D249" s="97">
        <v>20</v>
      </c>
      <c r="E249" s="23">
        <v>1.0905125408942203E-2</v>
      </c>
      <c r="F249" s="24"/>
      <c r="G249" s="43">
        <v>3.4880010000000001</v>
      </c>
      <c r="H249" s="43">
        <v>3.7272419999999999</v>
      </c>
      <c r="I249" s="43">
        <v>3.7522869999999999</v>
      </c>
      <c r="J249" s="43">
        <v>3.2953220000000001</v>
      </c>
      <c r="K249" s="43">
        <v>2.556165</v>
      </c>
      <c r="L249" s="43">
        <v>2.4183690000000002</v>
      </c>
      <c r="M249" s="43">
        <v>2.4503219999999999</v>
      </c>
      <c r="N249" s="43">
        <v>2.3073769999999998</v>
      </c>
      <c r="O249" s="43">
        <v>2.2989839999999999</v>
      </c>
      <c r="P249" s="43">
        <v>1.957433</v>
      </c>
      <c r="Q249" s="43">
        <v>1.8365499999999999</v>
      </c>
      <c r="R249" s="24"/>
      <c r="S249" s="47">
        <v>30.088052000000001</v>
      </c>
      <c r="T249" s="48">
        <v>-0.47346632068052741</v>
      </c>
      <c r="U249" s="48">
        <v>-7.7049797425798761E-2</v>
      </c>
    </row>
    <row r="250" spans="1:21" s="44" customFormat="1" outlineLevel="1">
      <c r="B250" s="95" t="s">
        <v>210</v>
      </c>
      <c r="C250" s="96" t="s">
        <v>211</v>
      </c>
      <c r="D250" s="97">
        <v>4</v>
      </c>
      <c r="E250" s="23">
        <v>2.1810250817884407E-3</v>
      </c>
      <c r="F250" s="24"/>
      <c r="G250" s="43">
        <v>6.7421999999999996E-2</v>
      </c>
      <c r="H250" s="43">
        <v>6.7326999999999998E-2</v>
      </c>
      <c r="I250" s="43">
        <v>7.2040999999999994E-2</v>
      </c>
      <c r="J250" s="43">
        <v>8.7793999999999997E-2</v>
      </c>
      <c r="K250" s="43">
        <v>9.9673999999999999E-2</v>
      </c>
      <c r="L250" s="43">
        <v>0.122337</v>
      </c>
      <c r="M250" s="43">
        <v>0.12639500000000001</v>
      </c>
      <c r="N250" s="43">
        <v>0.11580699999999999</v>
      </c>
      <c r="O250" s="43">
        <v>0.13206399999999999</v>
      </c>
      <c r="P250" s="43">
        <v>0.13552</v>
      </c>
      <c r="Q250" s="43">
        <v>0.13400000000000001</v>
      </c>
      <c r="R250" s="24"/>
      <c r="S250" s="47">
        <v>1.1603810000000001</v>
      </c>
      <c r="T250" s="48">
        <v>0.98748183085639729</v>
      </c>
      <c r="U250" s="48">
        <v>8.9652189615686328E-2</v>
      </c>
    </row>
    <row r="251" spans="1:21" s="44" customFormat="1" outlineLevel="1">
      <c r="B251" s="95" t="s">
        <v>212</v>
      </c>
      <c r="C251" s="96" t="s">
        <v>213</v>
      </c>
      <c r="D251" s="97">
        <v>10</v>
      </c>
      <c r="E251" s="23">
        <v>5.4525627044711015E-3</v>
      </c>
      <c r="F251" s="24"/>
      <c r="G251" s="43">
        <v>0.13428999999999999</v>
      </c>
      <c r="H251" s="43">
        <v>0.14539099999999999</v>
      </c>
      <c r="I251" s="43">
        <v>0.15373400000000001</v>
      </c>
      <c r="J251" s="43">
        <v>0.152363</v>
      </c>
      <c r="K251" s="43">
        <v>0.162081</v>
      </c>
      <c r="L251" s="43">
        <v>0.18082500000000001</v>
      </c>
      <c r="M251" s="43">
        <v>0.17413400000000001</v>
      </c>
      <c r="N251" s="43">
        <v>0.16979</v>
      </c>
      <c r="O251" s="43">
        <v>0.16783899999999999</v>
      </c>
      <c r="P251" s="43">
        <v>0.16514000000000001</v>
      </c>
      <c r="Q251" s="43">
        <v>0.165244</v>
      </c>
      <c r="R251" s="24"/>
      <c r="S251" s="47">
        <v>1.770831</v>
      </c>
      <c r="T251" s="48">
        <v>0.2305011542184825</v>
      </c>
      <c r="U251" s="48">
        <v>2.6266737578734434E-2</v>
      </c>
    </row>
    <row r="252" spans="1:21" s="44" customFormat="1" outlineLevel="1">
      <c r="B252" s="95" t="s">
        <v>214</v>
      </c>
      <c r="C252" s="96" t="s">
        <v>215</v>
      </c>
      <c r="D252" s="97">
        <v>3</v>
      </c>
      <c r="E252" s="23">
        <v>1.6357688113413304E-3</v>
      </c>
      <c r="F252" s="24"/>
      <c r="G252" s="43">
        <v>0.29668299999999997</v>
      </c>
      <c r="H252" s="43">
        <v>0.31452999999999998</v>
      </c>
      <c r="I252" s="43">
        <v>0.30241499999999999</v>
      </c>
      <c r="J252" s="43">
        <v>0.27233200000000002</v>
      </c>
      <c r="K252" s="43">
        <v>0.24653</v>
      </c>
      <c r="L252" s="43">
        <v>0.26640000000000003</v>
      </c>
      <c r="M252" s="43">
        <v>0.31563999999999998</v>
      </c>
      <c r="N252" s="43">
        <v>0.360149</v>
      </c>
      <c r="O252" s="43">
        <v>0.47497200000000001</v>
      </c>
      <c r="P252" s="43">
        <v>0.48183500000000001</v>
      </c>
      <c r="Q252" s="43">
        <v>0.53162399999999999</v>
      </c>
      <c r="R252" s="24"/>
      <c r="S252" s="47">
        <v>3.8631099999999998</v>
      </c>
      <c r="T252" s="48">
        <v>0.7918923564882383</v>
      </c>
      <c r="U252" s="48">
        <v>7.5632682672978291E-2</v>
      </c>
    </row>
    <row r="253" spans="1:21" s="44" customFormat="1" outlineLevel="1">
      <c r="B253" s="95" t="s">
        <v>216</v>
      </c>
      <c r="C253" s="96" t="s">
        <v>217</v>
      </c>
      <c r="D253" s="97">
        <v>2</v>
      </c>
      <c r="E253" s="23">
        <v>1.0905125408942203E-3</v>
      </c>
      <c r="F253" s="24"/>
      <c r="G253" s="43">
        <v>0</v>
      </c>
      <c r="H253" s="43">
        <v>0</v>
      </c>
      <c r="I253" s="43">
        <v>0.32991199999999998</v>
      </c>
      <c r="J253" s="43">
        <v>0.15423899999999999</v>
      </c>
      <c r="K253" s="43">
        <v>7.4588000000000002E-2</v>
      </c>
      <c r="L253" s="43">
        <v>7.8417000000000001E-2</v>
      </c>
      <c r="M253" s="43">
        <v>0.51527100000000003</v>
      </c>
      <c r="N253" s="43">
        <v>3.0973000000000001E-2</v>
      </c>
      <c r="O253" s="43">
        <v>0.23334099999999999</v>
      </c>
      <c r="P253" s="43">
        <v>0.347223</v>
      </c>
      <c r="Q253" s="43">
        <v>2.41E-2</v>
      </c>
      <c r="R253" s="24"/>
      <c r="S253" s="47">
        <v>1.7880639999999999</v>
      </c>
      <c r="T253" s="48" t="s">
        <v>9</v>
      </c>
      <c r="U253" s="48" t="s">
        <v>9</v>
      </c>
    </row>
    <row r="254" spans="1:21" s="44" customFormat="1" outlineLevel="1">
      <c r="B254" s="95" t="s">
        <v>218</v>
      </c>
      <c r="C254" s="96" t="s">
        <v>219</v>
      </c>
      <c r="D254" s="97">
        <v>75</v>
      </c>
      <c r="E254" s="23">
        <v>4.0894220283533261E-2</v>
      </c>
      <c r="F254" s="24"/>
      <c r="G254" s="43">
        <v>10.845074</v>
      </c>
      <c r="H254" s="43">
        <v>10.599086</v>
      </c>
      <c r="I254" s="43">
        <v>11.091246999999999</v>
      </c>
      <c r="J254" s="43">
        <v>11.269646</v>
      </c>
      <c r="K254" s="43">
        <v>12.113543999999999</v>
      </c>
      <c r="L254" s="43">
        <v>8.3940560000000009</v>
      </c>
      <c r="M254" s="43">
        <v>7.2522229999999999</v>
      </c>
      <c r="N254" s="43">
        <v>7.3152150000000002</v>
      </c>
      <c r="O254" s="43">
        <v>7.5316460000000003</v>
      </c>
      <c r="P254" s="43">
        <v>8.1091490000000004</v>
      </c>
      <c r="Q254" s="43">
        <v>8.0801850000000002</v>
      </c>
      <c r="R254" s="24"/>
      <c r="S254" s="47">
        <v>102.60107099999999</v>
      </c>
      <c r="T254" s="48">
        <v>-0.25494422629112534</v>
      </c>
      <c r="U254" s="48">
        <v>-3.6118603792700377E-2</v>
      </c>
    </row>
    <row r="255" spans="1:21" s="44" customFormat="1" outlineLevel="1">
      <c r="B255" s="95" t="s">
        <v>89</v>
      </c>
      <c r="C255" s="96" t="s">
        <v>220</v>
      </c>
      <c r="D255" s="97">
        <v>314</v>
      </c>
      <c r="E255" s="23">
        <v>0.17121046892039257</v>
      </c>
      <c r="F255" s="24"/>
      <c r="G255" s="43">
        <v>22.246876</v>
      </c>
      <c r="H255" s="43">
        <v>26.790527000000001</v>
      </c>
      <c r="I255" s="43">
        <v>34.931676000000003</v>
      </c>
      <c r="J255" s="43">
        <v>46.007877000000001</v>
      </c>
      <c r="K255" s="43">
        <v>58.171374999999998</v>
      </c>
      <c r="L255" s="43">
        <v>65.111821000000006</v>
      </c>
      <c r="M255" s="43">
        <v>67.306613999999996</v>
      </c>
      <c r="N255" s="43">
        <v>70.507243000000003</v>
      </c>
      <c r="O255" s="43">
        <v>70.579258999999993</v>
      </c>
      <c r="P255" s="43">
        <v>72.921772000000004</v>
      </c>
      <c r="Q255" s="43">
        <v>72.657336999999998</v>
      </c>
      <c r="R255" s="24"/>
      <c r="S255" s="47">
        <v>607.23237700000004</v>
      </c>
      <c r="T255" s="48">
        <v>2.2659568471546296</v>
      </c>
      <c r="U255" s="48">
        <v>0.15944807875284495</v>
      </c>
    </row>
    <row r="256" spans="1:21" s="44" customFormat="1" outlineLevel="1">
      <c r="B256" s="95" t="s">
        <v>221</v>
      </c>
      <c r="C256" s="96" t="s">
        <v>222</v>
      </c>
      <c r="D256" s="97">
        <v>36</v>
      </c>
      <c r="E256" s="23">
        <v>1.9629225736095966E-2</v>
      </c>
      <c r="F256" s="24"/>
      <c r="G256" s="43">
        <v>0.59160999999999997</v>
      </c>
      <c r="H256" s="43">
        <v>1.1017459999999999</v>
      </c>
      <c r="I256" s="43">
        <v>0.93185600000000002</v>
      </c>
      <c r="J256" s="43">
        <v>0.77430299999999996</v>
      </c>
      <c r="K256" s="43">
        <v>0.74760599999999999</v>
      </c>
      <c r="L256" s="43">
        <v>0.68001800000000001</v>
      </c>
      <c r="M256" s="43">
        <v>0.56146200000000002</v>
      </c>
      <c r="N256" s="43">
        <v>0.525613</v>
      </c>
      <c r="O256" s="43">
        <v>0.61177700000000002</v>
      </c>
      <c r="P256" s="43">
        <v>0.85679000000000005</v>
      </c>
      <c r="Q256" s="43">
        <v>0.73008200000000001</v>
      </c>
      <c r="R256" s="24"/>
      <c r="S256" s="47">
        <v>8.1128630000000008</v>
      </c>
      <c r="T256" s="48">
        <v>0.23405960007437332</v>
      </c>
      <c r="U256" s="48">
        <v>2.6637247448614287E-2</v>
      </c>
    </row>
    <row r="257" spans="2:21" s="44" customFormat="1" outlineLevel="1">
      <c r="B257" s="95" t="s">
        <v>223</v>
      </c>
      <c r="C257" s="96" t="s">
        <v>224</v>
      </c>
      <c r="D257" s="97">
        <v>0</v>
      </c>
      <c r="E257" s="23">
        <v>0</v>
      </c>
      <c r="F257" s="24"/>
      <c r="G257" s="43">
        <v>0</v>
      </c>
      <c r="H257" s="43">
        <v>0</v>
      </c>
      <c r="I257" s="43">
        <v>0</v>
      </c>
      <c r="J257" s="43">
        <v>0</v>
      </c>
      <c r="K257" s="43">
        <v>0</v>
      </c>
      <c r="L257" s="43">
        <v>0</v>
      </c>
      <c r="M257" s="43">
        <v>0</v>
      </c>
      <c r="N257" s="43">
        <v>0</v>
      </c>
      <c r="O257" s="43">
        <v>0</v>
      </c>
      <c r="P257" s="43">
        <v>0</v>
      </c>
      <c r="Q257" s="43">
        <v>0</v>
      </c>
      <c r="R257" s="24"/>
      <c r="S257" s="47">
        <v>0</v>
      </c>
      <c r="T257" s="48" t="s">
        <v>9</v>
      </c>
      <c r="U257" s="48" t="s">
        <v>9</v>
      </c>
    </row>
    <row r="258" spans="2:21" s="44" customFormat="1" outlineLevel="1">
      <c r="B258" s="95" t="s">
        <v>225</v>
      </c>
      <c r="C258" s="96" t="s">
        <v>226</v>
      </c>
      <c r="D258" s="97">
        <v>6</v>
      </c>
      <c r="E258" s="23">
        <v>3.2715376226826608E-3</v>
      </c>
      <c r="F258" s="24"/>
      <c r="G258" s="43">
        <v>0</v>
      </c>
      <c r="H258" s="43">
        <v>0</v>
      </c>
      <c r="I258" s="43">
        <v>0</v>
      </c>
      <c r="J258" s="43">
        <v>0</v>
      </c>
      <c r="K258" s="43">
        <v>3.715E-3</v>
      </c>
      <c r="L258" s="43">
        <v>2.5409999999999999E-3</v>
      </c>
      <c r="M258" s="43">
        <v>1.0521000000000001E-2</v>
      </c>
      <c r="N258" s="43">
        <v>2.9805000000000002E-2</v>
      </c>
      <c r="O258" s="43">
        <v>0.103728</v>
      </c>
      <c r="P258" s="43">
        <v>0.175313</v>
      </c>
      <c r="Q258" s="43">
        <v>0.219942</v>
      </c>
      <c r="R258" s="24"/>
      <c r="S258" s="47">
        <v>0.54556499999999997</v>
      </c>
      <c r="T258" s="48" t="s">
        <v>9</v>
      </c>
      <c r="U258" s="48" t="s">
        <v>9</v>
      </c>
    </row>
    <row r="259" spans="2:21" s="44" customFormat="1" outlineLevel="1">
      <c r="B259" s="95" t="s">
        <v>227</v>
      </c>
      <c r="C259" s="96" t="s">
        <v>228</v>
      </c>
      <c r="D259" s="97">
        <v>0</v>
      </c>
      <c r="E259" s="23">
        <v>0</v>
      </c>
      <c r="F259" s="24"/>
      <c r="G259" s="43">
        <v>0</v>
      </c>
      <c r="H259" s="43">
        <v>0</v>
      </c>
      <c r="I259" s="43">
        <v>0</v>
      </c>
      <c r="J259" s="43">
        <v>0</v>
      </c>
      <c r="K259" s="43">
        <v>0</v>
      </c>
      <c r="L259" s="43">
        <v>0</v>
      </c>
      <c r="M259" s="43">
        <v>0</v>
      </c>
      <c r="N259" s="43">
        <v>0</v>
      </c>
      <c r="O259" s="43">
        <v>0</v>
      </c>
      <c r="P259" s="43">
        <v>0</v>
      </c>
      <c r="Q259" s="43">
        <v>0</v>
      </c>
      <c r="R259" s="24"/>
      <c r="S259" s="47">
        <v>0</v>
      </c>
      <c r="T259" s="48" t="s">
        <v>9</v>
      </c>
      <c r="U259" s="48" t="s">
        <v>9</v>
      </c>
    </row>
    <row r="260" spans="2:21" s="44" customFormat="1" outlineLevel="1">
      <c r="B260" s="95" t="s">
        <v>229</v>
      </c>
      <c r="C260" s="96" t="s">
        <v>76</v>
      </c>
      <c r="D260" s="97">
        <v>7</v>
      </c>
      <c r="E260" s="23">
        <v>3.8167938931297708E-3</v>
      </c>
      <c r="F260" s="24"/>
      <c r="G260" s="43">
        <v>5.9408999999999997E-2</v>
      </c>
      <c r="H260" s="43">
        <v>5.8307999999999999E-2</v>
      </c>
      <c r="I260" s="43">
        <v>5.7803E-2</v>
      </c>
      <c r="J260" s="43">
        <v>5.6762E-2</v>
      </c>
      <c r="K260" s="43">
        <v>5.5620000000000003E-2</v>
      </c>
      <c r="L260" s="43">
        <v>5.4731000000000002E-2</v>
      </c>
      <c r="M260" s="43">
        <v>0.141347</v>
      </c>
      <c r="N260" s="43">
        <v>5.2757999999999999E-2</v>
      </c>
      <c r="O260" s="43">
        <v>5.8958999999999998E-2</v>
      </c>
      <c r="P260" s="43">
        <v>7.4006000000000002E-2</v>
      </c>
      <c r="Q260" s="43">
        <v>9.1763999999999998E-2</v>
      </c>
      <c r="R260" s="24"/>
      <c r="S260" s="47">
        <v>0.76146699999999989</v>
      </c>
      <c r="T260" s="48">
        <v>0.54461445235570372</v>
      </c>
      <c r="U260" s="48">
        <v>5.5850698957929046E-2</v>
      </c>
    </row>
    <row r="261" spans="2:21" s="44" customFormat="1" outlineLevel="1">
      <c r="B261" s="95" t="s">
        <v>230</v>
      </c>
      <c r="C261" s="96" t="s">
        <v>231</v>
      </c>
      <c r="D261" s="97">
        <v>7</v>
      </c>
      <c r="E261" s="23">
        <v>3.8167938931297708E-3</v>
      </c>
      <c r="F261" s="24"/>
      <c r="G261" s="43">
        <v>0</v>
      </c>
      <c r="H261" s="43">
        <v>0</v>
      </c>
      <c r="I261" s="43">
        <v>0</v>
      </c>
      <c r="J261" s="43">
        <v>3.2731000000000003E-2</v>
      </c>
      <c r="K261" s="43">
        <v>6.1774999999999997E-2</v>
      </c>
      <c r="L261" s="43">
        <v>6.1398000000000001E-2</v>
      </c>
      <c r="M261" s="43">
        <v>3.5085999999999999E-2</v>
      </c>
      <c r="N261" s="43">
        <v>8.7050000000000002E-2</v>
      </c>
      <c r="O261" s="43">
        <v>0.17885699999999999</v>
      </c>
      <c r="P261" s="43">
        <v>1.0957E-2</v>
      </c>
      <c r="Q261" s="43">
        <v>3.8849000000000002E-2</v>
      </c>
      <c r="R261" s="24"/>
      <c r="S261" s="47">
        <v>0.50670300000000001</v>
      </c>
      <c r="T261" s="48" t="s">
        <v>9</v>
      </c>
      <c r="U261" s="48" t="s">
        <v>9</v>
      </c>
    </row>
    <row r="262" spans="2:21" s="44" customFormat="1" outlineLevel="1">
      <c r="B262" s="95" t="s">
        <v>232</v>
      </c>
      <c r="C262" s="96" t="s">
        <v>233</v>
      </c>
      <c r="D262" s="97">
        <v>12</v>
      </c>
      <c r="E262" s="23">
        <v>6.5430752453653216E-3</v>
      </c>
      <c r="F262" s="24"/>
      <c r="G262" s="43">
        <v>0</v>
      </c>
      <c r="H262" s="43">
        <v>3.3700000000000001E-2</v>
      </c>
      <c r="I262" s="43">
        <v>5.2107000000000001E-2</v>
      </c>
      <c r="J262" s="43">
        <v>4.6649999999999997E-2</v>
      </c>
      <c r="K262" s="43">
        <v>5.0699000000000001E-2</v>
      </c>
      <c r="L262" s="43">
        <v>2.7085999999999999E-2</v>
      </c>
      <c r="M262" s="43">
        <v>9.7470000000000005E-3</v>
      </c>
      <c r="N262" s="43">
        <v>1.8471000000000001E-2</v>
      </c>
      <c r="O262" s="43">
        <v>1.3302E-2</v>
      </c>
      <c r="P262" s="43">
        <v>5.2911E-2</v>
      </c>
      <c r="Q262" s="43">
        <v>2.6564999999999998E-2</v>
      </c>
      <c r="R262" s="24"/>
      <c r="S262" s="47">
        <v>0.33123799999999998</v>
      </c>
      <c r="T262" s="48" t="s">
        <v>9</v>
      </c>
      <c r="U262" s="48" t="s">
        <v>9</v>
      </c>
    </row>
    <row r="263" spans="2:21" s="44" customFormat="1" outlineLevel="1">
      <c r="B263" s="95" t="s">
        <v>234</v>
      </c>
      <c r="C263" s="96" t="s">
        <v>235</v>
      </c>
      <c r="D263" s="97">
        <v>9</v>
      </c>
      <c r="E263" s="23">
        <v>4.9073064340239914E-3</v>
      </c>
      <c r="F263" s="24"/>
      <c r="G263" s="43">
        <v>0</v>
      </c>
      <c r="H263" s="43">
        <v>0</v>
      </c>
      <c r="I263" s="43">
        <v>0</v>
      </c>
      <c r="J263" s="43">
        <v>2.63E-4</v>
      </c>
      <c r="K263" s="43">
        <v>5.5000000000000002E-5</v>
      </c>
      <c r="L263" s="43">
        <v>1.44E-4</v>
      </c>
      <c r="M263" s="43">
        <v>7.2919999999999999E-3</v>
      </c>
      <c r="N263" s="43">
        <v>1.2711999999999999E-2</v>
      </c>
      <c r="O263" s="43">
        <v>5.2009999999999999E-3</v>
      </c>
      <c r="P263" s="43">
        <v>5.9719999999999999E-3</v>
      </c>
      <c r="Q263" s="43">
        <v>1.2371E-2</v>
      </c>
      <c r="R263" s="24"/>
      <c r="S263" s="47">
        <v>4.4010000000000001E-2</v>
      </c>
      <c r="T263" s="48" t="s">
        <v>9</v>
      </c>
      <c r="U263" s="48" t="s">
        <v>9</v>
      </c>
    </row>
    <row r="264" spans="2:21" s="44" customFormat="1" outlineLevel="1">
      <c r="B264" s="95" t="s">
        <v>236</v>
      </c>
      <c r="C264" s="96" t="s">
        <v>237</v>
      </c>
      <c r="D264" s="97">
        <v>2</v>
      </c>
      <c r="E264" s="23">
        <v>1.0905125408942203E-3</v>
      </c>
      <c r="F264" s="24"/>
      <c r="G264" s="43">
        <v>0</v>
      </c>
      <c r="H264" s="43">
        <v>0</v>
      </c>
      <c r="I264" s="43">
        <v>0</v>
      </c>
      <c r="J264" s="43">
        <v>0</v>
      </c>
      <c r="K264" s="43">
        <v>0</v>
      </c>
      <c r="L264" s="43">
        <v>0</v>
      </c>
      <c r="M264" s="43">
        <v>0</v>
      </c>
      <c r="N264" s="43">
        <v>2.0455000000000001E-2</v>
      </c>
      <c r="O264" s="43">
        <v>2.2457000000000001E-2</v>
      </c>
      <c r="P264" s="43">
        <v>1.5696999999999999E-2</v>
      </c>
      <c r="Q264" s="43">
        <v>6.8999999999999999E-3</v>
      </c>
      <c r="R264" s="24"/>
      <c r="S264" s="47">
        <v>6.5509000000000012E-2</v>
      </c>
      <c r="T264" s="48" t="s">
        <v>9</v>
      </c>
      <c r="U264" s="48" t="s">
        <v>9</v>
      </c>
    </row>
    <row r="265" spans="2:21" s="44" customFormat="1" outlineLevel="1">
      <c r="B265" s="95" t="s">
        <v>238</v>
      </c>
      <c r="C265" s="96" t="s">
        <v>239</v>
      </c>
      <c r="D265" s="97">
        <v>14</v>
      </c>
      <c r="E265" s="23">
        <v>7.6335877862595417E-3</v>
      </c>
      <c r="F265" s="24"/>
      <c r="G265" s="43">
        <v>0.73309400000000002</v>
      </c>
      <c r="H265" s="43">
        <v>0.68313999999999997</v>
      </c>
      <c r="I265" s="43">
        <v>0.89925999999999995</v>
      </c>
      <c r="J265" s="43">
        <v>0.77498100000000003</v>
      </c>
      <c r="K265" s="43">
        <v>0.66775600000000002</v>
      </c>
      <c r="L265" s="43">
        <v>0.68678799999999995</v>
      </c>
      <c r="M265" s="43">
        <v>0.83712200000000003</v>
      </c>
      <c r="N265" s="43">
        <v>1.2589049999999999</v>
      </c>
      <c r="O265" s="43">
        <v>1.196318</v>
      </c>
      <c r="P265" s="43">
        <v>1.1112109999999999</v>
      </c>
      <c r="Q265" s="98">
        <v>0.87092700000000001</v>
      </c>
      <c r="R265" s="24"/>
      <c r="S265" s="47">
        <v>9.7195020000000003</v>
      </c>
      <c r="T265" s="48">
        <v>0.1880154523158013</v>
      </c>
      <c r="U265" s="48">
        <v>2.1769091597253931E-2</v>
      </c>
    </row>
    <row r="266" spans="2:21" s="44" customFormat="1" outlineLevel="1">
      <c r="B266" s="95" t="s">
        <v>240</v>
      </c>
      <c r="C266" s="96" t="s">
        <v>241</v>
      </c>
      <c r="D266" s="97">
        <v>5</v>
      </c>
      <c r="E266" s="23">
        <v>2.7262813522355507E-3</v>
      </c>
      <c r="F266" s="24"/>
      <c r="G266" s="43">
        <v>3.637E-3</v>
      </c>
      <c r="H266" s="43">
        <v>4.3429999999999996E-3</v>
      </c>
      <c r="I266" s="43">
        <v>0.12995100000000001</v>
      </c>
      <c r="J266" s="43">
        <v>0.19300400000000001</v>
      </c>
      <c r="K266" s="43">
        <v>0.211141</v>
      </c>
      <c r="L266" s="43">
        <v>0.27423199999999998</v>
      </c>
      <c r="M266" s="43">
        <v>0.33375300000000002</v>
      </c>
      <c r="N266" s="43">
        <v>0.39035399999999998</v>
      </c>
      <c r="O266" s="43">
        <v>0.45114799999999999</v>
      </c>
      <c r="P266" s="43">
        <v>0.76399600000000001</v>
      </c>
      <c r="Q266" s="43">
        <v>0.80999200000000005</v>
      </c>
      <c r="R266" s="24"/>
      <c r="S266" s="47">
        <v>3.5655510000000001</v>
      </c>
      <c r="T266" s="48">
        <v>221.7088259554578</v>
      </c>
      <c r="U266" s="48">
        <v>0.96547343596335611</v>
      </c>
    </row>
    <row r="267" spans="2:21" s="44" customFormat="1" outlineLevel="1">
      <c r="B267" s="95" t="s">
        <v>242</v>
      </c>
      <c r="C267" s="96" t="s">
        <v>243</v>
      </c>
      <c r="D267" s="97">
        <v>4</v>
      </c>
      <c r="E267" s="23">
        <v>2.1810250817884407E-3</v>
      </c>
      <c r="F267" s="24"/>
      <c r="G267" s="43">
        <v>5.7554000000000001E-2</v>
      </c>
      <c r="H267" s="43">
        <v>5.7736999999999997E-2</v>
      </c>
      <c r="I267" s="43">
        <v>0.11042299999999999</v>
      </c>
      <c r="J267" s="43">
        <v>0.10627499999999999</v>
      </c>
      <c r="K267" s="43">
        <v>0.114536</v>
      </c>
      <c r="L267" s="43">
        <v>0.13328200000000001</v>
      </c>
      <c r="M267" s="43">
        <v>0.15142700000000001</v>
      </c>
      <c r="N267" s="43">
        <v>0.21684700000000001</v>
      </c>
      <c r="O267" s="43">
        <v>0.20843100000000001</v>
      </c>
      <c r="P267" s="43">
        <v>0.17890600000000001</v>
      </c>
      <c r="Q267" s="43">
        <v>0.123852</v>
      </c>
      <c r="R267" s="24"/>
      <c r="S267" s="47">
        <v>1.4592700000000001</v>
      </c>
      <c r="T267" s="48">
        <v>1.1519268860548353</v>
      </c>
      <c r="U267" s="48">
        <v>0.10053393594920568</v>
      </c>
    </row>
    <row r="268" spans="2:21" s="9" customFormat="1">
      <c r="B268" s="10"/>
      <c r="C268" s="25" t="s">
        <v>244</v>
      </c>
      <c r="D268" s="26">
        <v>73</v>
      </c>
      <c r="E268" s="23">
        <v>3.9803707742639041E-2</v>
      </c>
      <c r="F268" s="24"/>
      <c r="G268" s="33">
        <v>4.5115550000000004</v>
      </c>
      <c r="H268" s="33">
        <v>4.6278440000000005</v>
      </c>
      <c r="I268" s="33">
        <v>4.6991139999999998</v>
      </c>
      <c r="J268" s="33">
        <v>5.4876700000000005</v>
      </c>
      <c r="K268" s="33">
        <v>5.0724359999999988</v>
      </c>
      <c r="L268" s="33">
        <v>5.1262460000000001</v>
      </c>
      <c r="M268" s="33">
        <v>4.9672850000000004</v>
      </c>
      <c r="N268" s="33">
        <v>4.6435219999999999</v>
      </c>
      <c r="O268" s="33">
        <v>4.8321730000000009</v>
      </c>
      <c r="P268" s="33">
        <v>4.8930280000000002</v>
      </c>
      <c r="Q268" s="33">
        <v>4.9530209999999997</v>
      </c>
      <c r="R268" s="24"/>
      <c r="S268" s="34">
        <v>53.813893999999998</v>
      </c>
      <c r="T268" s="35">
        <v>9.7852292613078928E-2</v>
      </c>
      <c r="U268" s="35">
        <v>1.1737830215004408E-2</v>
      </c>
    </row>
    <row r="269" spans="2:21" s="44" customFormat="1" hidden="1" outlineLevel="1">
      <c r="B269" s="95" t="s">
        <v>244</v>
      </c>
      <c r="C269" s="96" t="s">
        <v>245</v>
      </c>
      <c r="D269" s="97">
        <v>45</v>
      </c>
      <c r="E269" s="23">
        <v>2.4536532170119956E-2</v>
      </c>
      <c r="F269" s="24"/>
      <c r="G269" s="43">
        <v>4.0101250000000004</v>
      </c>
      <c r="H269" s="43">
        <v>3.8927610000000001</v>
      </c>
      <c r="I269" s="43">
        <v>4.0013649999999998</v>
      </c>
      <c r="J269" s="43">
        <v>4.4705450000000004</v>
      </c>
      <c r="K269" s="43">
        <v>4.1603139999999996</v>
      </c>
      <c r="L269" s="43">
        <v>4.2056269999999998</v>
      </c>
      <c r="M269" s="43">
        <v>4.1043830000000003</v>
      </c>
      <c r="N269" s="43">
        <v>3.746197</v>
      </c>
      <c r="O269" s="43">
        <v>3.8213140000000001</v>
      </c>
      <c r="P269" s="43">
        <v>3.934323</v>
      </c>
      <c r="Q269" s="43">
        <v>3.9488650000000001</v>
      </c>
      <c r="R269" s="24"/>
      <c r="S269" s="47">
        <v>44.295819000000002</v>
      </c>
      <c r="T269" s="48">
        <v>-1.5276331785168851E-2</v>
      </c>
      <c r="U269" s="48">
        <v>-1.9224268972565239E-3</v>
      </c>
    </row>
    <row r="270" spans="2:21" s="44" customFormat="1" hidden="1" outlineLevel="1">
      <c r="B270" s="95" t="s">
        <v>246</v>
      </c>
      <c r="C270" s="96" t="s">
        <v>247</v>
      </c>
      <c r="D270" s="97">
        <v>22</v>
      </c>
      <c r="E270" s="23">
        <v>1.1995637949836423E-2</v>
      </c>
      <c r="F270" s="24"/>
      <c r="G270" s="43">
        <v>0.49353900000000001</v>
      </c>
      <c r="H270" s="43">
        <v>0.719198</v>
      </c>
      <c r="I270" s="43">
        <v>0.67627899999999996</v>
      </c>
      <c r="J270" s="43">
        <v>0.99090699999999998</v>
      </c>
      <c r="K270" s="43">
        <v>0.88940399999999997</v>
      </c>
      <c r="L270" s="43">
        <v>0.89807199999999998</v>
      </c>
      <c r="M270" s="43">
        <v>0.84082199999999996</v>
      </c>
      <c r="N270" s="43">
        <v>0.87356699999999998</v>
      </c>
      <c r="O270" s="43">
        <v>0.98769300000000004</v>
      </c>
      <c r="P270" s="43">
        <v>0.93414200000000003</v>
      </c>
      <c r="Q270" s="43">
        <v>0.97973699999999997</v>
      </c>
      <c r="R270" s="24"/>
      <c r="S270" s="47">
        <v>9.2833600000000001</v>
      </c>
      <c r="T270" s="48">
        <v>0.98512579552983648</v>
      </c>
      <c r="U270" s="48">
        <v>8.9490641503994439E-2</v>
      </c>
    </row>
    <row r="271" spans="2:21" s="44" customFormat="1" hidden="1" outlineLevel="1">
      <c r="B271" s="95" t="s">
        <v>248</v>
      </c>
      <c r="C271" s="96" t="s">
        <v>249</v>
      </c>
      <c r="D271" s="97">
        <v>1</v>
      </c>
      <c r="E271" s="23">
        <v>5.4525627044711017E-4</v>
      </c>
      <c r="F271" s="24"/>
      <c r="G271" s="43">
        <v>7.8910000000000004E-3</v>
      </c>
      <c r="H271" s="43">
        <v>1.5885E-2</v>
      </c>
      <c r="I271" s="43">
        <v>2.147E-2</v>
      </c>
      <c r="J271" s="43">
        <v>2.6218000000000002E-2</v>
      </c>
      <c r="K271" s="43">
        <v>2.2599000000000001E-2</v>
      </c>
      <c r="L271" s="43">
        <v>2.2311999999999999E-2</v>
      </c>
      <c r="M271" s="43">
        <v>2.1961999999999999E-2</v>
      </c>
      <c r="N271" s="43">
        <v>2.3758000000000001E-2</v>
      </c>
      <c r="O271" s="43">
        <v>2.3054999999999999E-2</v>
      </c>
      <c r="P271" s="43">
        <v>2.4455999999999999E-2</v>
      </c>
      <c r="Q271" s="43">
        <v>2.3349999999999999E-2</v>
      </c>
      <c r="R271" s="24"/>
      <c r="S271" s="47">
        <v>0.23295600000000002</v>
      </c>
      <c r="T271" s="48">
        <v>1.959067291851476</v>
      </c>
      <c r="U271" s="48">
        <v>0.14523432225013777</v>
      </c>
    </row>
    <row r="272" spans="2:21" s="44" customFormat="1" hidden="1" outlineLevel="1">
      <c r="B272" s="95" t="s">
        <v>250</v>
      </c>
      <c r="C272" s="96" t="s">
        <v>251</v>
      </c>
      <c r="D272" s="97">
        <v>5</v>
      </c>
      <c r="E272" s="23">
        <v>2.7262813522355507E-3</v>
      </c>
      <c r="F272" s="24"/>
      <c r="G272" s="43">
        <v>0</v>
      </c>
      <c r="H272" s="43">
        <v>0</v>
      </c>
      <c r="I272" s="43">
        <v>0</v>
      </c>
      <c r="J272" s="43">
        <v>0</v>
      </c>
      <c r="K272" s="43">
        <v>1.1900000000000001E-4</v>
      </c>
      <c r="L272" s="43">
        <v>2.3499999999999999E-4</v>
      </c>
      <c r="M272" s="43">
        <v>1.18E-4</v>
      </c>
      <c r="N272" s="43">
        <v>0</v>
      </c>
      <c r="O272" s="43">
        <v>1.11E-4</v>
      </c>
      <c r="P272" s="43">
        <v>1.07E-4</v>
      </c>
      <c r="Q272" s="43">
        <v>1.0690000000000001E-3</v>
      </c>
      <c r="R272" s="24"/>
      <c r="S272" s="47">
        <v>1.7590000000000001E-3</v>
      </c>
      <c r="T272" s="48" t="s">
        <v>9</v>
      </c>
      <c r="U272" s="48" t="s">
        <v>9</v>
      </c>
    </row>
    <row r="273" spans="2:21" s="9" customFormat="1" collapsed="1">
      <c r="B273" s="10" t="s">
        <v>252</v>
      </c>
      <c r="C273" s="25" t="s">
        <v>252</v>
      </c>
      <c r="D273" s="26">
        <v>2</v>
      </c>
      <c r="E273" s="99">
        <v>1.0905125408942203E-3</v>
      </c>
      <c r="F273" s="100"/>
      <c r="G273" s="33">
        <v>0.42403800000000003</v>
      </c>
      <c r="H273" s="33">
        <v>0.38487300000000002</v>
      </c>
      <c r="I273" s="33">
        <v>0.36263000000000001</v>
      </c>
      <c r="J273" s="33">
        <v>0.56398599999999999</v>
      </c>
      <c r="K273" s="33">
        <v>0.50549599999999995</v>
      </c>
      <c r="L273" s="33">
        <v>0.52044100000000004</v>
      </c>
      <c r="M273" s="33">
        <v>0.44934299999999999</v>
      </c>
      <c r="N273" s="33">
        <v>0.51830500000000002</v>
      </c>
      <c r="O273" s="33">
        <v>0.53436099999999997</v>
      </c>
      <c r="P273" s="33">
        <v>0.48391499999999998</v>
      </c>
      <c r="Q273" s="33">
        <v>0.54051000000000005</v>
      </c>
      <c r="R273" s="100"/>
      <c r="S273" s="34">
        <v>5.2878979999999993</v>
      </c>
      <c r="T273" s="35">
        <v>0.27467349624326132</v>
      </c>
      <c r="U273" s="35">
        <v>3.0801090853636914E-2</v>
      </c>
    </row>
    <row r="274" spans="2:21" s="9" customFormat="1">
      <c r="B274" s="10" t="s">
        <v>253</v>
      </c>
      <c r="C274" s="25" t="s">
        <v>253</v>
      </c>
      <c r="D274" s="26">
        <v>20</v>
      </c>
      <c r="E274" s="99">
        <v>1.0905125408942203E-2</v>
      </c>
      <c r="F274" s="100"/>
      <c r="G274" s="33">
        <v>0.30140099999999997</v>
      </c>
      <c r="H274" s="33">
        <v>0.26630300000000001</v>
      </c>
      <c r="I274" s="33">
        <v>0.38433499999999998</v>
      </c>
      <c r="J274" s="33">
        <v>0.414491</v>
      </c>
      <c r="K274" s="33">
        <v>0.39406099999999999</v>
      </c>
      <c r="L274" s="33">
        <v>0.42094199999999998</v>
      </c>
      <c r="M274" s="33">
        <v>0.44321500000000003</v>
      </c>
      <c r="N274" s="33">
        <v>0.53619399999999995</v>
      </c>
      <c r="O274" s="33">
        <v>0.644791</v>
      </c>
      <c r="P274" s="33">
        <v>0.85887800000000003</v>
      </c>
      <c r="Q274" s="33">
        <v>0.59276799999999996</v>
      </c>
      <c r="R274" s="100"/>
      <c r="S274" s="34">
        <v>5.2573790000000002</v>
      </c>
      <c r="T274" s="35">
        <v>0.96670880322228525</v>
      </c>
      <c r="U274" s="35">
        <v>8.822201543690289E-2</v>
      </c>
    </row>
    <row r="275" spans="2:21" s="9" customFormat="1">
      <c r="B275" s="10"/>
      <c r="C275" s="25" t="s">
        <v>254</v>
      </c>
      <c r="D275" s="26">
        <v>151</v>
      </c>
      <c r="E275" s="23">
        <v>8.2333696837513626E-2</v>
      </c>
      <c r="F275" s="24"/>
      <c r="G275" s="33">
        <v>18.798687000000001</v>
      </c>
      <c r="H275" s="33">
        <v>18.097617</v>
      </c>
      <c r="I275" s="33">
        <v>18.726938999999998</v>
      </c>
      <c r="J275" s="33">
        <v>17.402515000000001</v>
      </c>
      <c r="K275" s="33">
        <v>19.077164</v>
      </c>
      <c r="L275" s="33">
        <v>18.933589000000001</v>
      </c>
      <c r="M275" s="33">
        <v>19.326567000000001</v>
      </c>
      <c r="N275" s="33">
        <v>18.347515999999999</v>
      </c>
      <c r="O275" s="33">
        <v>18.402031999999998</v>
      </c>
      <c r="P275" s="33">
        <v>19.300337000000003</v>
      </c>
      <c r="Q275" s="33">
        <v>20.140412999999995</v>
      </c>
      <c r="R275" s="24"/>
      <c r="S275" s="34">
        <v>206.55337600000001</v>
      </c>
      <c r="T275" s="35">
        <v>7.1373389003178467E-2</v>
      </c>
      <c r="U275" s="35">
        <v>8.6549098399697488E-3</v>
      </c>
    </row>
    <row r="276" spans="2:21" s="44" customFormat="1" hidden="1" outlineLevel="1">
      <c r="B276" s="95" t="s">
        <v>254</v>
      </c>
      <c r="C276" s="96" t="s">
        <v>255</v>
      </c>
      <c r="D276" s="97">
        <v>63</v>
      </c>
      <c r="E276" s="23">
        <v>3.4351145038167941E-2</v>
      </c>
      <c r="F276" s="24"/>
      <c r="G276" s="43">
        <v>12.948812</v>
      </c>
      <c r="H276" s="43">
        <v>12.205439</v>
      </c>
      <c r="I276" s="43">
        <v>12.758326</v>
      </c>
      <c r="J276" s="43">
        <v>10.722485000000001</v>
      </c>
      <c r="K276" s="43">
        <v>11.665202000000001</v>
      </c>
      <c r="L276" s="43">
        <v>11.365537</v>
      </c>
      <c r="M276" s="43">
        <v>10.921137</v>
      </c>
      <c r="N276" s="43">
        <v>10.940861</v>
      </c>
      <c r="O276" s="43">
        <v>10.756497</v>
      </c>
      <c r="P276" s="43">
        <v>10.977926</v>
      </c>
      <c r="Q276" s="43">
        <v>10.999703999999999</v>
      </c>
      <c r="R276" s="24"/>
      <c r="S276" s="47">
        <v>126.26192599999999</v>
      </c>
      <c r="T276" s="48">
        <v>-0.15052407896569975</v>
      </c>
      <c r="U276" s="48">
        <v>-2.018545046442477E-2</v>
      </c>
    </row>
    <row r="277" spans="2:21" s="44" customFormat="1" hidden="1" outlineLevel="1">
      <c r="B277" s="95" t="s">
        <v>256</v>
      </c>
      <c r="C277" s="96" t="s">
        <v>257</v>
      </c>
      <c r="D277" s="97">
        <v>86</v>
      </c>
      <c r="E277" s="23">
        <v>4.6892039258451472E-2</v>
      </c>
      <c r="F277" s="24"/>
      <c r="G277" s="43">
        <v>5.3475440000000001</v>
      </c>
      <c r="H277" s="43">
        <v>5.5072159999999997</v>
      </c>
      <c r="I277" s="43">
        <v>5.8505399999999996</v>
      </c>
      <c r="J277" s="43">
        <v>6.5765739999999999</v>
      </c>
      <c r="K277" s="43">
        <v>7.3185969999999996</v>
      </c>
      <c r="L277" s="43">
        <v>7.4393950000000002</v>
      </c>
      <c r="M277" s="43">
        <v>8.2960200000000004</v>
      </c>
      <c r="N277" s="43">
        <v>7.3454329999999999</v>
      </c>
      <c r="O277" s="43">
        <v>7.6166539999999996</v>
      </c>
      <c r="P277" s="43">
        <v>8.2944359999999993</v>
      </c>
      <c r="Q277" s="43">
        <v>9.1401369999999993</v>
      </c>
      <c r="R277" s="24"/>
      <c r="S277" s="47">
        <v>78.732545999999985</v>
      </c>
      <c r="T277" s="48">
        <v>0.70922146690144094</v>
      </c>
      <c r="U277" s="48">
        <v>6.9300555245456863E-2</v>
      </c>
    </row>
    <row r="278" spans="2:21" s="44" customFormat="1" hidden="1" outlineLevel="1">
      <c r="B278" s="95" t="s">
        <v>258</v>
      </c>
      <c r="C278" s="96" t="s">
        <v>259</v>
      </c>
      <c r="D278" s="97">
        <v>2</v>
      </c>
      <c r="E278" s="23">
        <v>1.0905125408942203E-3</v>
      </c>
      <c r="F278" s="24"/>
      <c r="G278" s="43">
        <v>0.50233099999999997</v>
      </c>
      <c r="H278" s="43">
        <v>0.38496200000000003</v>
      </c>
      <c r="I278" s="43">
        <v>0.118073</v>
      </c>
      <c r="J278" s="43">
        <v>0.10345600000000001</v>
      </c>
      <c r="K278" s="43">
        <v>9.3365000000000004E-2</v>
      </c>
      <c r="L278" s="43">
        <v>0.12865699999999999</v>
      </c>
      <c r="M278" s="43">
        <v>0.10940999999999999</v>
      </c>
      <c r="N278" s="43">
        <v>6.1221999999999999E-2</v>
      </c>
      <c r="O278" s="43">
        <v>2.8881E-2</v>
      </c>
      <c r="P278" s="43">
        <v>2.7975E-2</v>
      </c>
      <c r="Q278" s="43">
        <v>5.7200000000000003E-4</v>
      </c>
      <c r="R278" s="24"/>
      <c r="S278" s="47">
        <v>1.5589039999999998</v>
      </c>
      <c r="T278" s="48">
        <v>-0.99886130857940281</v>
      </c>
      <c r="U278" s="48">
        <v>-0.57140139214511088</v>
      </c>
    </row>
    <row r="279" spans="2:21" s="44" customFormat="1" hidden="1" outlineLevel="1">
      <c r="B279" s="95" t="s">
        <v>260</v>
      </c>
      <c r="C279" s="96" t="s">
        <v>261</v>
      </c>
      <c r="D279" s="97">
        <v>0</v>
      </c>
      <c r="E279" s="23">
        <v>0</v>
      </c>
      <c r="F279" s="24"/>
      <c r="G279" s="43">
        <v>0</v>
      </c>
      <c r="H279" s="43">
        <v>0</v>
      </c>
      <c r="I279" s="43">
        <v>0</v>
      </c>
      <c r="J279" s="43">
        <v>0</v>
      </c>
      <c r="K279" s="43">
        <v>0</v>
      </c>
      <c r="L279" s="43">
        <v>0</v>
      </c>
      <c r="M279" s="43">
        <v>0</v>
      </c>
      <c r="N279" s="43">
        <v>0</v>
      </c>
      <c r="O279" s="43">
        <v>0</v>
      </c>
      <c r="P279" s="43">
        <v>0</v>
      </c>
      <c r="Q279" s="43">
        <v>0</v>
      </c>
      <c r="R279" s="24"/>
      <c r="S279" s="47">
        <v>0</v>
      </c>
      <c r="T279" s="48" t="s">
        <v>9</v>
      </c>
      <c r="U279" s="48" t="s">
        <v>9</v>
      </c>
    </row>
    <row r="280" spans="2:21" s="44" customFormat="1" hidden="1" outlineLevel="1">
      <c r="B280" s="95" t="s">
        <v>262</v>
      </c>
      <c r="C280" s="96" t="s">
        <v>263</v>
      </c>
      <c r="D280" s="97">
        <v>0</v>
      </c>
      <c r="E280" s="23">
        <v>0</v>
      </c>
      <c r="F280" s="24"/>
      <c r="G280" s="43">
        <v>0</v>
      </c>
      <c r="H280" s="43">
        <v>0</v>
      </c>
      <c r="I280" s="43">
        <v>0</v>
      </c>
      <c r="J280" s="43">
        <v>0</v>
      </c>
      <c r="K280" s="43">
        <v>0</v>
      </c>
      <c r="L280" s="43">
        <v>0</v>
      </c>
      <c r="M280" s="43">
        <v>0</v>
      </c>
      <c r="N280" s="43">
        <v>0</v>
      </c>
      <c r="O280" s="43">
        <v>0</v>
      </c>
      <c r="P280" s="43">
        <v>0</v>
      </c>
      <c r="Q280" s="43">
        <v>0</v>
      </c>
      <c r="R280" s="24"/>
      <c r="S280" s="47">
        <v>0</v>
      </c>
      <c r="T280" s="48" t="s">
        <v>9</v>
      </c>
      <c r="U280" s="48" t="s">
        <v>9</v>
      </c>
    </row>
    <row r="281" spans="2:21" s="9" customFormat="1" collapsed="1">
      <c r="B281" s="10"/>
      <c r="C281" s="25" t="s">
        <v>264</v>
      </c>
      <c r="D281" s="26">
        <v>178</v>
      </c>
      <c r="E281" s="23">
        <v>9.7055616139585604E-2</v>
      </c>
      <c r="F281" s="24"/>
      <c r="G281" s="33">
        <v>10.523886000000001</v>
      </c>
      <c r="H281" s="33">
        <v>10.055503</v>
      </c>
      <c r="I281" s="33">
        <v>10.821152999999999</v>
      </c>
      <c r="J281" s="33">
        <v>10.584759</v>
      </c>
      <c r="K281" s="33">
        <v>11.210479000000001</v>
      </c>
      <c r="L281" s="33">
        <v>11.252144000000001</v>
      </c>
      <c r="M281" s="33">
        <v>11.051238000000001</v>
      </c>
      <c r="N281" s="33">
        <v>11.049337999999999</v>
      </c>
      <c r="O281" s="33">
        <v>11.466044</v>
      </c>
      <c r="P281" s="33">
        <v>12.137075000000001</v>
      </c>
      <c r="Q281" s="33">
        <v>13.057891999999999</v>
      </c>
      <c r="R281" s="24"/>
      <c r="S281" s="34">
        <v>123.20951099999998</v>
      </c>
      <c r="T281" s="35">
        <v>0.24078615066715825</v>
      </c>
      <c r="U281" s="35">
        <v>2.7335077921926354E-2</v>
      </c>
    </row>
    <row r="282" spans="2:21" s="44" customFormat="1" outlineLevel="1">
      <c r="B282" s="95" t="s">
        <v>264</v>
      </c>
      <c r="C282" s="96" t="s">
        <v>265</v>
      </c>
      <c r="D282" s="97">
        <v>10</v>
      </c>
      <c r="E282" s="23">
        <v>5.4525627044711015E-3</v>
      </c>
      <c r="F282" s="24"/>
      <c r="G282" s="43">
        <v>0.11834799999999999</v>
      </c>
      <c r="H282" s="43">
        <v>0.143987</v>
      </c>
      <c r="I282" s="43">
        <v>0.158276</v>
      </c>
      <c r="J282" s="43">
        <v>0.140265</v>
      </c>
      <c r="K282" s="43">
        <v>0.14858399999999999</v>
      </c>
      <c r="L282" s="43">
        <v>2.6363000000000001E-2</v>
      </c>
      <c r="M282" s="43">
        <v>2.6055999999999999E-2</v>
      </c>
      <c r="N282" s="43">
        <v>3.1733999999999998E-2</v>
      </c>
      <c r="O282" s="43">
        <v>2.6197999999999999E-2</v>
      </c>
      <c r="P282" s="43">
        <v>4.0746999999999998E-2</v>
      </c>
      <c r="Q282" s="43">
        <v>3.0595000000000001E-2</v>
      </c>
      <c r="R282" s="24"/>
      <c r="S282" s="47">
        <v>0.89115300000000008</v>
      </c>
      <c r="T282" s="48">
        <v>-0.74148274580052043</v>
      </c>
      <c r="U282" s="48">
        <v>-0.15557478750841536</v>
      </c>
    </row>
    <row r="283" spans="2:21" s="44" customFormat="1" outlineLevel="1">
      <c r="B283" s="95" t="s">
        <v>266</v>
      </c>
      <c r="C283" s="96" t="s">
        <v>267</v>
      </c>
      <c r="D283" s="97">
        <v>30</v>
      </c>
      <c r="E283" s="23">
        <v>1.6357688113413305E-2</v>
      </c>
      <c r="F283" s="24"/>
      <c r="G283" s="43">
        <v>3.837831</v>
      </c>
      <c r="H283" s="43">
        <v>3.5269360000000001</v>
      </c>
      <c r="I283" s="43">
        <v>3.5433759999999999</v>
      </c>
      <c r="J283" s="43">
        <v>3.8285399999999998</v>
      </c>
      <c r="K283" s="43">
        <v>3.6305329999999998</v>
      </c>
      <c r="L283" s="43">
        <v>3.5170439999999998</v>
      </c>
      <c r="M283" s="43">
        <v>3.4764270000000002</v>
      </c>
      <c r="N283" s="43">
        <v>3.5769169999999999</v>
      </c>
      <c r="O283" s="43">
        <v>3.772329</v>
      </c>
      <c r="P283" s="43">
        <v>3.9569740000000002</v>
      </c>
      <c r="Q283" s="43">
        <v>3.879041</v>
      </c>
      <c r="R283" s="24"/>
      <c r="S283" s="47">
        <v>40.545948000000003</v>
      </c>
      <c r="T283" s="48">
        <v>1.0737836032905124E-2</v>
      </c>
      <c r="U283" s="48">
        <v>1.3359659674068158E-3</v>
      </c>
    </row>
    <row r="284" spans="2:21" s="44" customFormat="1" outlineLevel="1">
      <c r="B284" s="95" t="s">
        <v>268</v>
      </c>
      <c r="C284" s="96" t="s">
        <v>269</v>
      </c>
      <c r="D284" s="97">
        <v>27</v>
      </c>
      <c r="E284" s="23">
        <v>1.4721919302071973E-2</v>
      </c>
      <c r="F284" s="24"/>
      <c r="G284" s="43">
        <v>1.1971769999999999</v>
      </c>
      <c r="H284" s="43">
        <v>1.151146</v>
      </c>
      <c r="I284" s="43">
        <v>1.1579269999999999</v>
      </c>
      <c r="J284" s="43">
        <v>1.2587390000000001</v>
      </c>
      <c r="K284" s="43">
        <v>0.91565300000000005</v>
      </c>
      <c r="L284" s="43">
        <v>1.1063339999999999</v>
      </c>
      <c r="M284" s="43">
        <v>1.0510029999999999</v>
      </c>
      <c r="N284" s="43">
        <v>0.87803900000000001</v>
      </c>
      <c r="O284" s="43">
        <v>0.90176199999999995</v>
      </c>
      <c r="P284" s="43">
        <v>0.75705699999999998</v>
      </c>
      <c r="Q284" s="43">
        <v>0.72861399999999998</v>
      </c>
      <c r="R284" s="24"/>
      <c r="S284" s="47">
        <v>11.103450999999998</v>
      </c>
      <c r="T284" s="48">
        <v>-0.39138991143331348</v>
      </c>
      <c r="U284" s="48">
        <v>-6.0184954441692917E-2</v>
      </c>
    </row>
    <row r="285" spans="2:21" s="44" customFormat="1" outlineLevel="1">
      <c r="B285" s="95" t="s">
        <v>270</v>
      </c>
      <c r="C285" s="96" t="s">
        <v>271</v>
      </c>
      <c r="D285" s="97">
        <v>63</v>
      </c>
      <c r="E285" s="23">
        <v>3.4351145038167941E-2</v>
      </c>
      <c r="F285" s="24"/>
      <c r="G285" s="43">
        <v>3.4640430000000002</v>
      </c>
      <c r="H285" s="43">
        <v>3.4680550000000001</v>
      </c>
      <c r="I285" s="43">
        <v>4.1416779999999997</v>
      </c>
      <c r="J285" s="43">
        <v>3.6467809999999998</v>
      </c>
      <c r="K285" s="43">
        <v>4.6385189999999996</v>
      </c>
      <c r="L285" s="43">
        <v>4.9060059999999996</v>
      </c>
      <c r="M285" s="43">
        <v>4.8542069999999997</v>
      </c>
      <c r="N285" s="43">
        <v>4.8708809999999998</v>
      </c>
      <c r="O285" s="43">
        <v>5.081639</v>
      </c>
      <c r="P285" s="43">
        <v>5.7086550000000003</v>
      </c>
      <c r="Q285" s="43">
        <v>6.7891510000000004</v>
      </c>
      <c r="R285" s="24"/>
      <c r="S285" s="47">
        <v>51.569614999999999</v>
      </c>
      <c r="T285" s="48">
        <v>0.95989224152240604</v>
      </c>
      <c r="U285" s="48">
        <v>8.7749830306487864E-2</v>
      </c>
    </row>
    <row r="286" spans="2:21" s="44" customFormat="1" outlineLevel="1">
      <c r="B286" s="95" t="s">
        <v>272</v>
      </c>
      <c r="C286" s="96" t="s">
        <v>273</v>
      </c>
      <c r="D286" s="97">
        <v>38</v>
      </c>
      <c r="E286" s="23">
        <v>2.0719738276990186E-2</v>
      </c>
      <c r="F286" s="24"/>
      <c r="G286" s="43">
        <v>1.814276</v>
      </c>
      <c r="H286" s="43">
        <v>1.673611</v>
      </c>
      <c r="I286" s="43">
        <v>1.7243539999999999</v>
      </c>
      <c r="J286" s="43">
        <v>1.6197870000000001</v>
      </c>
      <c r="K286" s="43">
        <v>1.7872920000000001</v>
      </c>
      <c r="L286" s="43">
        <v>1.6005450000000001</v>
      </c>
      <c r="M286" s="43">
        <v>1.54756</v>
      </c>
      <c r="N286" s="43">
        <v>1.594344</v>
      </c>
      <c r="O286" s="43">
        <v>1.59314</v>
      </c>
      <c r="P286" s="43">
        <v>1.5915490000000001</v>
      </c>
      <c r="Q286" s="43">
        <v>1.5427789999999999</v>
      </c>
      <c r="R286" s="24"/>
      <c r="S286" s="47">
        <v>18.089237000000001</v>
      </c>
      <c r="T286" s="48">
        <v>-0.14964481699587062</v>
      </c>
      <c r="U286" s="48">
        <v>-2.005873648503631E-2</v>
      </c>
    </row>
    <row r="287" spans="2:21" s="44" customFormat="1" outlineLevel="1">
      <c r="B287" s="95" t="s">
        <v>274</v>
      </c>
      <c r="C287" s="96" t="s">
        <v>275</v>
      </c>
      <c r="D287" s="97">
        <v>10</v>
      </c>
      <c r="E287" s="23">
        <v>5.4525627044711015E-3</v>
      </c>
      <c r="F287" s="24"/>
      <c r="G287" s="43">
        <v>9.2211000000000001E-2</v>
      </c>
      <c r="H287" s="43">
        <v>9.1768000000000002E-2</v>
      </c>
      <c r="I287" s="43">
        <v>9.5542000000000002E-2</v>
      </c>
      <c r="J287" s="43">
        <v>9.0647000000000005E-2</v>
      </c>
      <c r="K287" s="43">
        <v>8.9898000000000006E-2</v>
      </c>
      <c r="L287" s="43">
        <v>9.5852000000000007E-2</v>
      </c>
      <c r="M287" s="43">
        <v>9.5985000000000001E-2</v>
      </c>
      <c r="N287" s="43">
        <v>9.7422999999999996E-2</v>
      </c>
      <c r="O287" s="43">
        <v>9.0976000000000001E-2</v>
      </c>
      <c r="P287" s="43">
        <v>8.2092999999999999E-2</v>
      </c>
      <c r="Q287" s="43">
        <v>8.7711999999999998E-2</v>
      </c>
      <c r="R287" s="24"/>
      <c r="S287" s="47">
        <v>1.0101070000000001</v>
      </c>
      <c r="T287" s="48">
        <v>-4.8790274479183604E-2</v>
      </c>
      <c r="U287" s="48">
        <v>-6.2330818925095954E-3</v>
      </c>
    </row>
    <row r="288" spans="2:21" s="9" customFormat="1">
      <c r="B288" s="10" t="s">
        <v>276</v>
      </c>
      <c r="C288" s="25" t="s">
        <v>277</v>
      </c>
      <c r="D288" s="26">
        <v>6</v>
      </c>
      <c r="E288" s="23">
        <v>3.2715376226826608E-3</v>
      </c>
      <c r="F288" s="24"/>
      <c r="G288" s="33">
        <v>0.170406</v>
      </c>
      <c r="H288" s="33">
        <v>0.161664</v>
      </c>
      <c r="I288" s="33">
        <v>0.164327</v>
      </c>
      <c r="J288" s="33">
        <v>0.13141600000000001</v>
      </c>
      <c r="K288" s="33">
        <v>0.142452</v>
      </c>
      <c r="L288" s="33">
        <v>0.143988</v>
      </c>
      <c r="M288" s="33">
        <v>0.147483</v>
      </c>
      <c r="N288" s="33">
        <v>0.135995</v>
      </c>
      <c r="O288" s="33">
        <v>0.13863500000000001</v>
      </c>
      <c r="P288" s="33">
        <v>0.12876799999999999</v>
      </c>
      <c r="Q288" s="33">
        <v>0.122807</v>
      </c>
      <c r="R288" s="24"/>
      <c r="S288" s="34">
        <v>1.5879410000000003</v>
      </c>
      <c r="T288" s="35">
        <v>-0.27932701900167833</v>
      </c>
      <c r="U288" s="35">
        <v>-4.011925477646594E-2</v>
      </c>
    </row>
    <row r="289" spans="2:21" s="9" customFormat="1">
      <c r="B289" s="10" t="s">
        <v>278</v>
      </c>
      <c r="C289" s="25" t="s">
        <v>278</v>
      </c>
      <c r="D289" s="26">
        <v>44</v>
      </c>
      <c r="E289" s="23">
        <v>2.3991275899672846E-2</v>
      </c>
      <c r="F289" s="24"/>
      <c r="G289" s="33">
        <v>1.1744680000000001</v>
      </c>
      <c r="H289" s="33">
        <v>0.979634</v>
      </c>
      <c r="I289" s="33">
        <v>1.009541</v>
      </c>
      <c r="J289" s="33">
        <v>1.0730949999999999</v>
      </c>
      <c r="K289" s="33">
        <v>1.066983</v>
      </c>
      <c r="L289" s="33">
        <v>1.0460750000000001</v>
      </c>
      <c r="M289" s="33">
        <v>1.4526479999999999</v>
      </c>
      <c r="N289" s="33">
        <v>1.294999</v>
      </c>
      <c r="O289" s="33">
        <v>1.3086359999999999</v>
      </c>
      <c r="P289" s="33">
        <v>1.370989</v>
      </c>
      <c r="Q289" s="33">
        <v>1.450248</v>
      </c>
      <c r="R289" s="24"/>
      <c r="S289" s="34">
        <v>13.227316</v>
      </c>
      <c r="T289" s="35">
        <v>0.23481269817483308</v>
      </c>
      <c r="U289" s="35">
        <v>2.6715541095724937E-2</v>
      </c>
    </row>
    <row r="290" spans="2:21" s="9" customFormat="1">
      <c r="B290" s="10"/>
      <c r="C290" s="25" t="s">
        <v>279</v>
      </c>
      <c r="D290" s="26">
        <v>209</v>
      </c>
      <c r="E290" s="23">
        <v>0.11395856052344602</v>
      </c>
      <c r="F290" s="24"/>
      <c r="G290" s="33">
        <v>13.217274</v>
      </c>
      <c r="H290" s="33">
        <v>14.185452</v>
      </c>
      <c r="I290" s="33">
        <v>16.437951999999999</v>
      </c>
      <c r="J290" s="33">
        <v>15.607067000000001</v>
      </c>
      <c r="K290" s="33">
        <v>15.358734999999999</v>
      </c>
      <c r="L290" s="33">
        <v>15.591797000000001</v>
      </c>
      <c r="M290" s="33">
        <v>15.937153</v>
      </c>
      <c r="N290" s="33">
        <v>16.635293000000001</v>
      </c>
      <c r="O290" s="33">
        <v>17.349907999999999</v>
      </c>
      <c r="P290" s="33">
        <v>16.423992999999999</v>
      </c>
      <c r="Q290" s="33">
        <v>17.088016</v>
      </c>
      <c r="R290" s="24"/>
      <c r="S290" s="34">
        <v>173.83264</v>
      </c>
      <c r="T290" s="35">
        <v>0.29285478987573388</v>
      </c>
      <c r="U290" s="35">
        <v>3.2627576075373366E-2</v>
      </c>
    </row>
    <row r="291" spans="2:21" s="44" customFormat="1" hidden="1" outlineLevel="1">
      <c r="B291" s="95" t="s">
        <v>279</v>
      </c>
      <c r="C291" s="96" t="s">
        <v>279</v>
      </c>
      <c r="D291" s="97">
        <v>167</v>
      </c>
      <c r="E291" s="23">
        <v>9.1057797164667401E-2</v>
      </c>
      <c r="F291" s="24"/>
      <c r="G291" s="43">
        <v>11.988928</v>
      </c>
      <c r="H291" s="43">
        <v>12.914543</v>
      </c>
      <c r="I291" s="43">
        <v>14.50517</v>
      </c>
      <c r="J291" s="43">
        <v>13.885842</v>
      </c>
      <c r="K291" s="43">
        <v>13.754061</v>
      </c>
      <c r="L291" s="43">
        <v>13.620857000000001</v>
      </c>
      <c r="M291" s="43">
        <v>13.701560000000001</v>
      </c>
      <c r="N291" s="43">
        <v>14.307589</v>
      </c>
      <c r="O291" s="43">
        <v>15.117755000000001</v>
      </c>
      <c r="P291" s="43">
        <v>14.277631</v>
      </c>
      <c r="Q291" s="43">
        <v>14.619463</v>
      </c>
      <c r="R291" s="24"/>
      <c r="S291" s="47">
        <v>152.693399</v>
      </c>
      <c r="T291" s="48">
        <v>0.21941369570323555</v>
      </c>
      <c r="U291" s="48">
        <v>2.5106255112743225E-2</v>
      </c>
    </row>
    <row r="292" spans="2:21" s="44" customFormat="1" hidden="1" outlineLevel="1">
      <c r="B292" s="95" t="s">
        <v>280</v>
      </c>
      <c r="C292" s="96" t="s">
        <v>281</v>
      </c>
      <c r="D292" s="97">
        <v>42</v>
      </c>
      <c r="E292" s="23">
        <v>2.2900763358778626E-2</v>
      </c>
      <c r="F292" s="24"/>
      <c r="G292" s="43">
        <v>1.2283459999999999</v>
      </c>
      <c r="H292" s="43">
        <v>1.2709090000000001</v>
      </c>
      <c r="I292" s="43">
        <v>1.932782</v>
      </c>
      <c r="J292" s="43">
        <v>1.721225</v>
      </c>
      <c r="K292" s="43">
        <v>1.6046739999999999</v>
      </c>
      <c r="L292" s="43">
        <v>1.9709399999999999</v>
      </c>
      <c r="M292" s="43">
        <v>2.2355930000000002</v>
      </c>
      <c r="N292" s="43">
        <v>2.3277040000000002</v>
      </c>
      <c r="O292" s="43">
        <v>2.2321529999999998</v>
      </c>
      <c r="P292" s="43">
        <v>2.1463619999999999</v>
      </c>
      <c r="Q292" s="43">
        <v>2.468553</v>
      </c>
      <c r="R292" s="24"/>
      <c r="S292" s="47">
        <v>21.139240999999998</v>
      </c>
      <c r="T292" s="48">
        <v>1.0096560741028995</v>
      </c>
      <c r="U292" s="48">
        <v>9.1164473174506266E-2</v>
      </c>
    </row>
    <row r="293" spans="2:21" s="9" customFormat="1" collapsed="1">
      <c r="B293" s="10" t="s">
        <v>282</v>
      </c>
      <c r="C293" s="25" t="s">
        <v>282</v>
      </c>
      <c r="D293" s="26">
        <v>65</v>
      </c>
      <c r="E293" s="23">
        <v>3.5441657579062161E-2</v>
      </c>
      <c r="F293" s="24"/>
      <c r="G293" s="33">
        <v>0.62326999999999999</v>
      </c>
      <c r="H293" s="33">
        <v>0.53128799999999998</v>
      </c>
      <c r="I293" s="33">
        <v>0.77122299999999999</v>
      </c>
      <c r="J293" s="33">
        <v>0.78491500000000003</v>
      </c>
      <c r="K293" s="33">
        <v>0.90023500000000001</v>
      </c>
      <c r="L293" s="33">
        <v>0.78861400000000004</v>
      </c>
      <c r="M293" s="33">
        <v>0.74804400000000004</v>
      </c>
      <c r="N293" s="33">
        <v>0.70204500000000003</v>
      </c>
      <c r="O293" s="33">
        <v>0.69843699999999997</v>
      </c>
      <c r="P293" s="33">
        <v>0.36509900000000001</v>
      </c>
      <c r="Q293" s="33">
        <v>0.38653500000000002</v>
      </c>
      <c r="R293" s="24"/>
      <c r="S293" s="34">
        <v>7.2997050000000003</v>
      </c>
      <c r="T293" s="35">
        <v>-0.37982736213839907</v>
      </c>
      <c r="U293" s="35">
        <v>-5.7971428270139014E-2</v>
      </c>
    </row>
    <row r="294" spans="2:21" s="9" customFormat="1">
      <c r="B294" s="10"/>
      <c r="C294" s="25" t="s">
        <v>283</v>
      </c>
      <c r="D294" s="26">
        <v>137</v>
      </c>
      <c r="E294" s="23">
        <v>7.4700109051254085E-2</v>
      </c>
      <c r="F294" s="24"/>
      <c r="G294" s="33">
        <v>2.5913469999999998</v>
      </c>
      <c r="H294" s="33">
        <v>3.2027450000000002</v>
      </c>
      <c r="I294" s="33">
        <v>4.4666119999999996</v>
      </c>
      <c r="J294" s="33">
        <v>5.9209690000000004</v>
      </c>
      <c r="K294" s="33">
        <v>6.4353660000000001</v>
      </c>
      <c r="L294" s="33">
        <v>6.2981540000000003</v>
      </c>
      <c r="M294" s="33">
        <v>6.1479330000000001</v>
      </c>
      <c r="N294" s="33">
        <v>6.9357379999999997</v>
      </c>
      <c r="O294" s="33">
        <v>7.0397600000000002</v>
      </c>
      <c r="P294" s="33">
        <v>8.9044550000000005</v>
      </c>
      <c r="Q294" s="33">
        <v>8.8748830000000005</v>
      </c>
      <c r="R294" s="24"/>
      <c r="S294" s="34">
        <v>66.817961999999994</v>
      </c>
      <c r="T294" s="35">
        <v>2.4248145848471863</v>
      </c>
      <c r="U294" s="35">
        <v>0.16635198558693887</v>
      </c>
    </row>
    <row r="295" spans="2:21" s="44" customFormat="1" outlineLevel="1">
      <c r="B295" s="95" t="s">
        <v>284</v>
      </c>
      <c r="C295" s="96" t="s">
        <v>284</v>
      </c>
      <c r="D295" s="97">
        <v>0</v>
      </c>
      <c r="E295" s="23">
        <v>0</v>
      </c>
      <c r="F295" s="24"/>
      <c r="G295" s="101">
        <v>0</v>
      </c>
      <c r="H295" s="101">
        <v>0</v>
      </c>
      <c r="I295" s="101">
        <v>0</v>
      </c>
      <c r="J295" s="101">
        <v>0</v>
      </c>
      <c r="K295" s="101">
        <v>0</v>
      </c>
      <c r="L295" s="101">
        <v>0</v>
      </c>
      <c r="M295" s="101">
        <v>0</v>
      </c>
      <c r="N295" s="101">
        <v>0</v>
      </c>
      <c r="O295" s="101">
        <v>0</v>
      </c>
      <c r="P295" s="101">
        <v>0</v>
      </c>
      <c r="Q295" s="101">
        <v>0</v>
      </c>
      <c r="R295" s="24"/>
      <c r="S295" s="47">
        <v>0</v>
      </c>
      <c r="T295" s="48" t="s">
        <v>9</v>
      </c>
      <c r="U295" s="48" t="s">
        <v>9</v>
      </c>
    </row>
    <row r="296" spans="2:21" s="44" customFormat="1" outlineLevel="1">
      <c r="B296" s="95" t="s">
        <v>283</v>
      </c>
      <c r="C296" s="96" t="s">
        <v>283</v>
      </c>
      <c r="D296" s="97">
        <v>137</v>
      </c>
      <c r="E296" s="23">
        <v>7.4700109051254085E-2</v>
      </c>
      <c r="F296" s="24"/>
      <c r="G296" s="101">
        <v>2.5913469999999998</v>
      </c>
      <c r="H296" s="101">
        <v>3.2027450000000002</v>
      </c>
      <c r="I296" s="101">
        <v>4.4666119999999996</v>
      </c>
      <c r="J296" s="101">
        <v>5.9209690000000004</v>
      </c>
      <c r="K296" s="101">
        <v>6.4353660000000001</v>
      </c>
      <c r="L296" s="101">
        <v>6.2981540000000003</v>
      </c>
      <c r="M296" s="101">
        <v>6.1479330000000001</v>
      </c>
      <c r="N296" s="101">
        <v>6.9357379999999997</v>
      </c>
      <c r="O296" s="101">
        <v>7.0397600000000002</v>
      </c>
      <c r="P296" s="101">
        <v>8.9044550000000005</v>
      </c>
      <c r="Q296" s="101">
        <v>8.8748830000000005</v>
      </c>
      <c r="R296" s="24"/>
      <c r="S296" s="47">
        <v>66.817961999999994</v>
      </c>
      <c r="T296" s="48">
        <v>2.4248145848471863</v>
      </c>
      <c r="U296" s="48">
        <v>0.16635198558693887</v>
      </c>
    </row>
    <row r="297" spans="2:21" s="9" customFormat="1">
      <c r="B297" s="10"/>
      <c r="C297" s="21" t="s">
        <v>1</v>
      </c>
      <c r="D297" s="22">
        <v>3501</v>
      </c>
      <c r="E297" s="36">
        <v>1.9089422028353318</v>
      </c>
      <c r="F297" s="37"/>
      <c r="G297" s="38">
        <v>94.939282000000006</v>
      </c>
      <c r="H297" s="38">
        <v>100.89453900000001</v>
      </c>
      <c r="I297" s="38">
        <v>116.09769000000001</v>
      </c>
      <c r="J297" s="38">
        <v>127.41516300000001</v>
      </c>
      <c r="K297" s="38">
        <v>141.40595400000001</v>
      </c>
      <c r="L297" s="38">
        <v>144.33467300000001</v>
      </c>
      <c r="M297" s="38">
        <v>147.28973400000001</v>
      </c>
      <c r="N297" s="38">
        <v>150.799712</v>
      </c>
      <c r="O297" s="38">
        <v>152.82538</v>
      </c>
      <c r="P297" s="38">
        <v>158.812071</v>
      </c>
      <c r="Q297" s="38">
        <v>159.25627299999999</v>
      </c>
      <c r="R297" s="37"/>
      <c r="S297" s="39">
        <v>1494.070471</v>
      </c>
      <c r="T297" s="40">
        <v>0.67745394366896505</v>
      </c>
      <c r="U297" s="40">
        <v>6.6795869830734045E-2</v>
      </c>
    </row>
    <row r="298" spans="2:21" s="9" customFormat="1" ht="3" customHeight="1">
      <c r="B298" s="10"/>
      <c r="S298" s="12"/>
    </row>
    <row r="299" spans="2:21" s="9" customFormat="1">
      <c r="B299" s="10"/>
      <c r="S299" s="12"/>
    </row>
    <row r="300" spans="2:21" s="9" customFormat="1">
      <c r="B300" s="10"/>
      <c r="S300" s="12"/>
    </row>
    <row r="301" spans="2:21" s="9" customFormat="1">
      <c r="B301" s="10"/>
      <c r="S301" s="12"/>
    </row>
    <row r="302" spans="2:21" s="9" customFormat="1">
      <c r="B302" s="10"/>
      <c r="S302" s="12"/>
    </row>
    <row r="303" spans="2:21" s="9" customFormat="1">
      <c r="B303" s="10"/>
      <c r="S303" s="12"/>
    </row>
    <row r="304" spans="2:21" s="9" customFormat="1">
      <c r="B304" s="10"/>
      <c r="S304" s="12"/>
    </row>
    <row r="305" spans="2:21" s="9" customFormat="1">
      <c r="B305" s="10"/>
      <c r="S305" s="12"/>
    </row>
    <row r="306" spans="2:21" s="9" customFormat="1">
      <c r="B306" s="10"/>
      <c r="S306" s="12"/>
    </row>
    <row r="307" spans="2:21" s="9" customFormat="1">
      <c r="B307" s="10"/>
      <c r="S307" s="12"/>
    </row>
    <row r="308" spans="2:21" s="9" customFormat="1">
      <c r="B308" s="10"/>
      <c r="S308" s="12"/>
    </row>
    <row r="309" spans="2:21" s="9" customFormat="1">
      <c r="B309" s="10"/>
      <c r="S309" s="12"/>
    </row>
    <row r="310" spans="2:21" s="9" customFormat="1">
      <c r="B310" s="10"/>
      <c r="S310" s="12"/>
    </row>
    <row r="311" spans="2:21" s="9" customFormat="1">
      <c r="B311" s="10"/>
      <c r="S311" s="12"/>
    </row>
    <row r="312" spans="2:21" s="9" customFormat="1">
      <c r="B312" s="10"/>
      <c r="S312" s="12"/>
    </row>
    <row r="313" spans="2:21" s="9" customFormat="1">
      <c r="B313" s="10"/>
      <c r="S313" s="12"/>
    </row>
    <row r="314" spans="2:21" s="9" customFormat="1">
      <c r="B314" s="10"/>
      <c r="S314" s="12"/>
    </row>
    <row r="315" spans="2:21" s="9" customFormat="1">
      <c r="B315" s="10"/>
      <c r="S315" s="12"/>
    </row>
    <row r="316" spans="2:21" s="9" customFormat="1">
      <c r="B316" s="10"/>
      <c r="S316" s="12"/>
    </row>
    <row r="317" spans="2:21" s="9" customFormat="1">
      <c r="B317" s="10"/>
      <c r="S317" s="12"/>
    </row>
    <row r="318" spans="2:21" s="9" customFormat="1">
      <c r="B318" s="10"/>
      <c r="S318" s="12"/>
    </row>
    <row r="319" spans="2:21" s="9" customFormat="1">
      <c r="B319" s="10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S319" s="12"/>
      <c r="T319" s="41"/>
    </row>
    <row r="320" spans="2:21" s="9" customFormat="1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2"/>
      <c r="T320" s="10"/>
      <c r="U320" s="10"/>
    </row>
    <row r="321" spans="2:21" s="9" customFormat="1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2"/>
      <c r="T321" s="10"/>
      <c r="U321" s="10"/>
    </row>
    <row r="322" spans="2:21" s="9" customFormat="1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2"/>
      <c r="T322" s="10"/>
      <c r="U322" s="10"/>
    </row>
    <row r="323" spans="2:21" s="9" customFormat="1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2"/>
      <c r="T323" s="10"/>
      <c r="U323" s="10"/>
    </row>
    <row r="324" spans="2:21" s="9" customFormat="1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2"/>
      <c r="T324" s="10"/>
      <c r="U324" s="10"/>
    </row>
    <row r="325" spans="2:21" s="9" customFormat="1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2"/>
      <c r="T325" s="10"/>
      <c r="U325" s="10"/>
    </row>
    <row r="326" spans="2:21" s="9" customFormat="1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2"/>
      <c r="T326" s="10"/>
      <c r="U326" s="10"/>
    </row>
    <row r="327" spans="2:21" s="9" customFormat="1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2"/>
      <c r="T327" s="10"/>
      <c r="U327" s="10"/>
    </row>
    <row r="328" spans="2:21" s="9" customFormat="1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2"/>
      <c r="T328" s="10"/>
      <c r="U328" s="10"/>
    </row>
    <row r="329" spans="2:21" s="9" customFormat="1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2"/>
      <c r="T329" s="10"/>
      <c r="U329" s="10"/>
    </row>
    <row r="330" spans="2:21" s="9" customFormat="1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2"/>
      <c r="T330" s="10"/>
      <c r="U330" s="10"/>
    </row>
    <row r="331" spans="2:21" s="9" customFormat="1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2"/>
      <c r="T331" s="10"/>
      <c r="U331" s="10"/>
    </row>
    <row r="332" spans="2:21" s="9" customFormat="1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2"/>
      <c r="T332" s="10"/>
      <c r="U332" s="10"/>
    </row>
    <row r="333" spans="2:21" s="9" customFormat="1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2"/>
      <c r="T333" s="10"/>
      <c r="U333" s="10"/>
    </row>
    <row r="334" spans="2:21" s="9" customFormat="1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2"/>
      <c r="T334" s="10"/>
      <c r="U334" s="10"/>
    </row>
    <row r="335" spans="2:21" s="9" customFormat="1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2"/>
      <c r="T335" s="10"/>
      <c r="U335" s="10"/>
    </row>
    <row r="336" spans="2:21" s="9" customFormat="1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2"/>
      <c r="T336" s="10"/>
      <c r="U336" s="10"/>
    </row>
    <row r="337" spans="2:21" s="9" customFormat="1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2"/>
      <c r="T337" s="10"/>
      <c r="U337" s="10"/>
    </row>
    <row r="338" spans="2:21" s="9" customFormat="1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2"/>
      <c r="T338" s="10"/>
      <c r="U338" s="10"/>
    </row>
    <row r="339" spans="2:21" s="9" customFormat="1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2"/>
      <c r="T339" s="10"/>
      <c r="U339" s="10"/>
    </row>
    <row r="340" spans="2:21" s="9" customFormat="1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2"/>
      <c r="T340" s="10"/>
      <c r="U340" s="10"/>
    </row>
  </sheetData>
  <mergeCells count="9">
    <mergeCell ref="G81:Q81"/>
    <mergeCell ref="C243:U243"/>
    <mergeCell ref="G245:Q245"/>
    <mergeCell ref="C3:U3"/>
    <mergeCell ref="C12:U12"/>
    <mergeCell ref="G14:Q14"/>
    <mergeCell ref="C46:U46"/>
    <mergeCell ref="G48:Q48"/>
    <mergeCell ref="C79:U79"/>
  </mergeCells>
  <conditionalFormatting sqref="C16:M16 T16:U19 P16:R19 P21:R21 T21:U21 C21:F21 C277:F280 H277:U280 C283:F289 H283:U289 G17:M21 P20:Q20 N16:O21 C55:R55 C247:U247 C270:U275 C290:U296 C281:U281 C249:U268 S50:U50 C182:C185 C194:U194 C163:U163 C111:C112 C120:U120 C143:C145 C153:C154 C169:C177 C200:U200 C195:F195 R195:U195 C17:F19 S54:U55 S52:U52 E143:U145 E153:U154 E169:U177 E182:U185 C193 E193:U193 E111:U112 C199 E199:U199 R83:U90 C84:Q90 C91:U95">
    <cfRule type="cellIs" dxfId="234" priority="235" operator="equal">
      <formula>0</formula>
    </cfRule>
  </conditionalFormatting>
  <conditionalFormatting sqref="R50 C50 C83:F83 F50 E54:F54 C54 R54 E52:F52 C52 R52">
    <cfRule type="cellIs" dxfId="233" priority="234" operator="equal">
      <formula>0</formula>
    </cfRule>
  </conditionalFormatting>
  <conditionalFormatting sqref="S16:S19 S21">
    <cfRule type="cellIs" dxfId="232" priority="233" operator="equal">
      <formula>0</formula>
    </cfRule>
  </conditionalFormatting>
  <conditionalFormatting sqref="G54:Q54 G50:Q52">
    <cfRule type="cellIs" dxfId="231" priority="232" operator="equal">
      <formula>0</formula>
    </cfRule>
  </conditionalFormatting>
  <conditionalFormatting sqref="T96:U96 C96:R96">
    <cfRule type="cellIs" dxfId="230" priority="231" operator="equal">
      <formula>0</formula>
    </cfRule>
  </conditionalFormatting>
  <conditionalFormatting sqref="S96">
    <cfRule type="cellIs" dxfId="229" priority="230" operator="equal">
      <formula>0</formula>
    </cfRule>
  </conditionalFormatting>
  <conditionalFormatting sqref="N54:O54 N50:O52">
    <cfRule type="cellIs" dxfId="228" priority="228" operator="equal">
      <formula>0</formula>
    </cfRule>
  </conditionalFormatting>
  <conditionalFormatting sqref="N55:O55 N16:O19 N21:O21">
    <cfRule type="cellIs" dxfId="227" priority="229" operator="equal">
      <formula>0</formula>
    </cfRule>
  </conditionalFormatting>
  <conditionalFormatting sqref="N20:O20">
    <cfRule type="cellIs" dxfId="226" priority="225" operator="equal">
      <formula>0</formula>
    </cfRule>
  </conditionalFormatting>
  <conditionalFormatting sqref="P20:R20 T20:U20 C20:F20 H20:M20">
    <cfRule type="cellIs" dxfId="225" priority="227" operator="equal">
      <formula>0</formula>
    </cfRule>
  </conditionalFormatting>
  <conditionalFormatting sqref="S20">
    <cfRule type="cellIs" dxfId="224" priority="226" operator="equal">
      <formula>0</formula>
    </cfRule>
  </conditionalFormatting>
  <conditionalFormatting sqref="C269:U269">
    <cfRule type="cellIs" dxfId="223" priority="224" operator="equal">
      <formula>0</formula>
    </cfRule>
  </conditionalFormatting>
  <conditionalFormatting sqref="C282:F282 H282:U282">
    <cfRule type="cellIs" dxfId="222" priority="223" operator="equal">
      <formula>0</formula>
    </cfRule>
  </conditionalFormatting>
  <conditionalFormatting sqref="C276:F276 H276:U276">
    <cfRule type="cellIs" dxfId="221" priority="222" operator="equal">
      <formula>0</formula>
    </cfRule>
  </conditionalFormatting>
  <conditionalFormatting sqref="C248 H248:U248 E248:F248">
    <cfRule type="cellIs" dxfId="220" priority="221" operator="equal">
      <formula>0</formula>
    </cfRule>
  </conditionalFormatting>
  <conditionalFormatting sqref="G248:Q248">
    <cfRule type="cellIs" dxfId="219" priority="220" operator="equal">
      <formula>0</formula>
    </cfRule>
  </conditionalFormatting>
  <conditionalFormatting sqref="G276:Q280">
    <cfRule type="cellIs" dxfId="218" priority="219" operator="equal">
      <formula>0</formula>
    </cfRule>
  </conditionalFormatting>
  <conditionalFormatting sqref="G282:Q289">
    <cfRule type="cellIs" dxfId="217" priority="218" operator="equal">
      <formula>0</formula>
    </cfRule>
  </conditionalFormatting>
  <conditionalFormatting sqref="G83:Q83">
    <cfRule type="cellIs" dxfId="216" priority="215" operator="equal">
      <formula>0</formula>
    </cfRule>
  </conditionalFormatting>
  <conditionalFormatting sqref="D248">
    <cfRule type="cellIs" dxfId="215" priority="212" operator="equal">
      <formula>0</formula>
    </cfRule>
  </conditionalFormatting>
  <conditionalFormatting sqref="T97:U97 C97:R97">
    <cfRule type="cellIs" dxfId="214" priority="217" operator="equal">
      <formula>0</formula>
    </cfRule>
  </conditionalFormatting>
  <conditionalFormatting sqref="S97">
    <cfRule type="cellIs" dxfId="213" priority="216" operator="equal">
      <formula>0</formula>
    </cfRule>
  </conditionalFormatting>
  <conditionalFormatting sqref="D7:D9">
    <cfRule type="cellIs" dxfId="212" priority="214" operator="equal">
      <formula>0</formula>
    </cfRule>
  </conditionalFormatting>
  <conditionalFormatting sqref="D54 D52">
    <cfRule type="cellIs" dxfId="211" priority="213" operator="equal">
      <formula>0</formula>
    </cfRule>
  </conditionalFormatting>
  <conditionalFormatting sqref="T103:U103 P103:R103 C103:F103 H103:M103 T147:U147 C147:R147">
    <cfRule type="cellIs" dxfId="210" priority="211" operator="equal">
      <formula>0</formula>
    </cfRule>
  </conditionalFormatting>
  <conditionalFormatting sqref="S103 S147">
    <cfRule type="cellIs" dxfId="209" priority="210" operator="equal">
      <formula>0</formula>
    </cfRule>
  </conditionalFormatting>
  <conditionalFormatting sqref="N103:O103 N147:O147">
    <cfRule type="cellIs" dxfId="208" priority="209" operator="equal">
      <formula>0</formula>
    </cfRule>
  </conditionalFormatting>
  <conditionalFormatting sqref="S151:S154">
    <cfRule type="cellIs" dxfId="207" priority="201" operator="equal">
      <formula>0</formula>
    </cfRule>
  </conditionalFormatting>
  <conditionalFormatting sqref="G103:Q103">
    <cfRule type="cellIs" dxfId="206" priority="208" operator="equal">
      <formula>0</formula>
    </cfRule>
  </conditionalFormatting>
  <conditionalFormatting sqref="N148:O149 N104:O104">
    <cfRule type="cellIs" dxfId="205" priority="205" operator="equal">
      <formula>0</formula>
    </cfRule>
  </conditionalFormatting>
  <conditionalFormatting sqref="C150 T150:U150 R150 E150:F150">
    <cfRule type="cellIs" dxfId="204" priority="204" operator="equal">
      <formula>0</formula>
    </cfRule>
  </conditionalFormatting>
  <conditionalFormatting sqref="S150">
    <cfRule type="cellIs" dxfId="203" priority="203" operator="equal">
      <formula>0</formula>
    </cfRule>
  </conditionalFormatting>
  <conditionalFormatting sqref="T151:U154 C151 R151 C152:R152 E151:F151 C153:C154 E153:R154">
    <cfRule type="cellIs" dxfId="202" priority="202" operator="equal">
      <formula>0</formula>
    </cfRule>
  </conditionalFormatting>
  <conditionalFormatting sqref="N152:O154">
    <cfRule type="cellIs" dxfId="201" priority="200" operator="equal">
      <formula>0</formula>
    </cfRule>
  </conditionalFormatting>
  <conditionalFormatting sqref="T148:U149 T104:U104 C104:R104 C148:R149">
    <cfRule type="cellIs" dxfId="200" priority="207" operator="equal">
      <formula>0</formula>
    </cfRule>
  </conditionalFormatting>
  <conditionalFormatting sqref="S148:S149 S104">
    <cfRule type="cellIs" dxfId="199" priority="206" operator="equal">
      <formula>0</formula>
    </cfRule>
  </conditionalFormatting>
  <conditionalFormatting sqref="S146">
    <cfRule type="cellIs" dxfId="198" priority="177" operator="equal">
      <formula>0</formula>
    </cfRule>
  </conditionalFormatting>
  <conditionalFormatting sqref="T105:U105 C105:R105">
    <cfRule type="cellIs" dxfId="197" priority="196" operator="equal">
      <formula>0</formula>
    </cfRule>
  </conditionalFormatting>
  <conditionalFormatting sqref="S105">
    <cfRule type="cellIs" dxfId="196" priority="195" operator="equal">
      <formula>0</formula>
    </cfRule>
  </conditionalFormatting>
  <conditionalFormatting sqref="N105:O105">
    <cfRule type="cellIs" dxfId="195" priority="194" operator="equal">
      <formula>0</formula>
    </cfRule>
  </conditionalFormatting>
  <conditionalFormatting sqref="T108:U109 T111:U112 C108:C109 C111:C112 E108:R109 E111:R112">
    <cfRule type="cellIs" dxfId="194" priority="199" operator="equal">
      <formula>0</formula>
    </cfRule>
  </conditionalFormatting>
  <conditionalFormatting sqref="S108:S109 S111:S112">
    <cfRule type="cellIs" dxfId="193" priority="198" operator="equal">
      <formula>0</formula>
    </cfRule>
  </conditionalFormatting>
  <conditionalFormatting sqref="N108:O109 N111:O112">
    <cfRule type="cellIs" dxfId="192" priority="197" operator="equal">
      <formula>0</formula>
    </cfRule>
  </conditionalFormatting>
  <conditionalFormatting sqref="T106:U106 C106:R106">
    <cfRule type="cellIs" dxfId="191" priority="193" operator="equal">
      <formula>0</formula>
    </cfRule>
  </conditionalFormatting>
  <conditionalFormatting sqref="S106">
    <cfRule type="cellIs" dxfId="190" priority="192" operator="equal">
      <formula>0</formula>
    </cfRule>
  </conditionalFormatting>
  <conditionalFormatting sqref="N106:O106">
    <cfRule type="cellIs" dxfId="189" priority="191" operator="equal">
      <formula>0</formula>
    </cfRule>
  </conditionalFormatting>
  <conditionalFormatting sqref="T114:U114 C114:R114">
    <cfRule type="cellIs" dxfId="188" priority="184" operator="equal">
      <formula>0</formula>
    </cfRule>
  </conditionalFormatting>
  <conditionalFormatting sqref="S114">
    <cfRule type="cellIs" dxfId="187" priority="183" operator="equal">
      <formula>0</formula>
    </cfRule>
  </conditionalFormatting>
  <conditionalFormatting sqref="N114:O114">
    <cfRule type="cellIs" dxfId="186" priority="182" operator="equal">
      <formula>0</formula>
    </cfRule>
  </conditionalFormatting>
  <conditionalFormatting sqref="T115:U115 C115:R115">
    <cfRule type="cellIs" dxfId="185" priority="181" operator="equal">
      <formula>0</formula>
    </cfRule>
  </conditionalFormatting>
  <conditionalFormatting sqref="S115">
    <cfRule type="cellIs" dxfId="184" priority="180" operator="equal">
      <formula>0</formula>
    </cfRule>
  </conditionalFormatting>
  <conditionalFormatting sqref="N115:O115">
    <cfRule type="cellIs" dxfId="183" priority="179" operator="equal">
      <formula>0</formula>
    </cfRule>
  </conditionalFormatting>
  <conditionalFormatting sqref="T113:U113 C113:R113">
    <cfRule type="cellIs" dxfId="182" priority="190" operator="equal">
      <formula>0</formula>
    </cfRule>
  </conditionalFormatting>
  <conditionalFormatting sqref="S113">
    <cfRule type="cellIs" dxfId="181" priority="189" operator="equal">
      <formula>0</formula>
    </cfRule>
  </conditionalFormatting>
  <conditionalFormatting sqref="N113:O113">
    <cfRule type="cellIs" dxfId="180" priority="188" operator="equal">
      <formula>0</formula>
    </cfRule>
  </conditionalFormatting>
  <conditionalFormatting sqref="E138:F138 T138:U138 R138">
    <cfRule type="cellIs" dxfId="179" priority="169" operator="equal">
      <formula>0</formula>
    </cfRule>
  </conditionalFormatting>
  <conditionalFormatting sqref="S138">
    <cfRule type="cellIs" dxfId="178" priority="168" operator="equal">
      <formula>0</formula>
    </cfRule>
  </conditionalFormatting>
  <conditionalFormatting sqref="C138 C141 C143:C154">
    <cfRule type="cellIs" dxfId="177" priority="161" operator="equal">
      <formula>0</formula>
    </cfRule>
  </conditionalFormatting>
  <conditionalFormatting sqref="T116:U118 C116:R116 T120:U121 R117:R118 C117:F118 C120:R121">
    <cfRule type="cellIs" dxfId="176" priority="187" operator="equal">
      <formula>0</formula>
    </cfRule>
  </conditionalFormatting>
  <conditionalFormatting sqref="S116:S118 S120:S121">
    <cfRule type="cellIs" dxfId="175" priority="186" operator="equal">
      <formula>0</formula>
    </cfRule>
  </conditionalFormatting>
  <conditionalFormatting sqref="N116:O116 N120:O121">
    <cfRule type="cellIs" dxfId="174" priority="185" operator="equal">
      <formula>0</formula>
    </cfRule>
  </conditionalFormatting>
  <conditionalFormatting sqref="T146:U146 C146:R146">
    <cfRule type="cellIs" dxfId="173" priority="178" operator="equal">
      <formula>0</formula>
    </cfRule>
  </conditionalFormatting>
  <conditionalFormatting sqref="N122:O122">
    <cfRule type="cellIs" dxfId="172" priority="173" operator="equal">
      <formula>0</formula>
    </cfRule>
  </conditionalFormatting>
  <conditionalFormatting sqref="N146:O146">
    <cfRule type="cellIs" dxfId="171" priority="176" operator="equal">
      <formula>0</formula>
    </cfRule>
  </conditionalFormatting>
  <conditionalFormatting sqref="N143:O149 N152:O154">
    <cfRule type="cellIs" dxfId="170" priority="165" operator="equal">
      <formula>0</formula>
    </cfRule>
  </conditionalFormatting>
  <conditionalFormatting sqref="T107:U107 C107:R107">
    <cfRule type="cellIs" dxfId="169" priority="164" operator="equal">
      <formula>0</formula>
    </cfRule>
  </conditionalFormatting>
  <conditionalFormatting sqref="E141:F141 T141:U141 T143:U154 R141 E150:F151 R150:R151 D146:R149 E143:R145 E153:R154 D152:R152">
    <cfRule type="cellIs" dxfId="168" priority="167" operator="equal">
      <formula>0</formula>
    </cfRule>
  </conditionalFormatting>
  <conditionalFormatting sqref="T122:U122 C122:R122">
    <cfRule type="cellIs" dxfId="167" priority="175" operator="equal">
      <formula>0</formula>
    </cfRule>
  </conditionalFormatting>
  <conditionalFormatting sqref="S122">
    <cfRule type="cellIs" dxfId="166" priority="174" operator="equal">
      <formula>0</formula>
    </cfRule>
  </conditionalFormatting>
  <conditionalFormatting sqref="T123:U123 T155:U155 C155:R155 C137:R137 T137:U137 C123:R123">
    <cfRule type="cellIs" dxfId="165" priority="172" operator="equal">
      <formula>0</formula>
    </cfRule>
  </conditionalFormatting>
  <conditionalFormatting sqref="S123 S155 S137">
    <cfRule type="cellIs" dxfId="164" priority="171" operator="equal">
      <formula>0</formula>
    </cfRule>
  </conditionalFormatting>
  <conditionalFormatting sqref="N123:O123 N155:O155 N137:O137">
    <cfRule type="cellIs" dxfId="163" priority="170" operator="equal">
      <formula>0</formula>
    </cfRule>
  </conditionalFormatting>
  <conditionalFormatting sqref="S107">
    <cfRule type="cellIs" dxfId="162" priority="163" operator="equal">
      <formula>0</formula>
    </cfRule>
  </conditionalFormatting>
  <conditionalFormatting sqref="S141 S143:S154">
    <cfRule type="cellIs" dxfId="161" priority="166" operator="equal">
      <formula>0</formula>
    </cfRule>
  </conditionalFormatting>
  <conditionalFormatting sqref="S152">
    <cfRule type="cellIs" dxfId="160" priority="139" operator="equal">
      <formula>0</formula>
    </cfRule>
  </conditionalFormatting>
  <conditionalFormatting sqref="N107:O107">
    <cfRule type="cellIs" dxfId="159" priority="162" operator="equal">
      <formula>0</formula>
    </cfRule>
  </conditionalFormatting>
  <conditionalFormatting sqref="C124">
    <cfRule type="cellIs" dxfId="158" priority="158" operator="equal">
      <formula>0</formula>
    </cfRule>
  </conditionalFormatting>
  <conditionalFormatting sqref="E124:F124 T124:U124 R124">
    <cfRule type="cellIs" dxfId="157" priority="160" operator="equal">
      <formula>0</formula>
    </cfRule>
  </conditionalFormatting>
  <conditionalFormatting sqref="E125:F125 T125:U125 T136:U136 E136:F136 T127:U134 E127:F134 R125 R127:R134 R136">
    <cfRule type="cellIs" dxfId="156" priority="157" operator="equal">
      <formula>0</formula>
    </cfRule>
  </conditionalFormatting>
  <conditionalFormatting sqref="S124">
    <cfRule type="cellIs" dxfId="155" priority="159" operator="equal">
      <formula>0</formula>
    </cfRule>
  </conditionalFormatting>
  <conditionalFormatting sqref="E139:F140 T139:U140 R139:R140">
    <cfRule type="cellIs" dxfId="154" priority="146" operator="equal">
      <formula>0</formula>
    </cfRule>
  </conditionalFormatting>
  <conditionalFormatting sqref="S125 S136 S127:S134">
    <cfRule type="cellIs" dxfId="153" priority="156" operator="equal">
      <formula>0</formula>
    </cfRule>
  </conditionalFormatting>
  <conditionalFormatting sqref="S139:S140">
    <cfRule type="cellIs" dxfId="152" priority="145" operator="equal">
      <formula>0</formula>
    </cfRule>
  </conditionalFormatting>
  <conditionalFormatting sqref="S135">
    <cfRule type="cellIs" dxfId="151" priority="153" operator="equal">
      <formula>0</formula>
    </cfRule>
  </conditionalFormatting>
  <conditionalFormatting sqref="C125 C136 C127:C134">
    <cfRule type="cellIs" dxfId="150" priority="155" operator="equal">
      <formula>0</formula>
    </cfRule>
  </conditionalFormatting>
  <conditionalFormatting sqref="S164">
    <cfRule type="cellIs" dxfId="149" priority="142" operator="equal">
      <formula>0</formula>
    </cfRule>
  </conditionalFormatting>
  <conditionalFormatting sqref="C135">
    <cfRule type="cellIs" dxfId="148" priority="152" operator="equal">
      <formula>0</formula>
    </cfRule>
  </conditionalFormatting>
  <conditionalFormatting sqref="D126:R126">
    <cfRule type="cellIs" dxfId="147" priority="151" operator="equal">
      <formula>0</formula>
    </cfRule>
  </conditionalFormatting>
  <conditionalFormatting sqref="S126">
    <cfRule type="cellIs" dxfId="146" priority="147" operator="equal">
      <formula>0</formula>
    </cfRule>
  </conditionalFormatting>
  <conditionalFormatting sqref="T135:U135 E135:F135 R135">
    <cfRule type="cellIs" dxfId="145" priority="154" operator="equal">
      <formula>0</formula>
    </cfRule>
  </conditionalFormatting>
  <conditionalFormatting sqref="N126:O126">
    <cfRule type="cellIs" dxfId="144" priority="150" operator="equal">
      <formula>0</formula>
    </cfRule>
  </conditionalFormatting>
  <conditionalFormatting sqref="C126">
    <cfRule type="cellIs" dxfId="143" priority="149" operator="equal">
      <formula>0</formula>
    </cfRule>
  </conditionalFormatting>
  <conditionalFormatting sqref="T126:U126">
    <cfRule type="cellIs" dxfId="142" priority="148" operator="equal">
      <formula>0</formula>
    </cfRule>
  </conditionalFormatting>
  <conditionalFormatting sqref="N192:O192">
    <cfRule type="cellIs" dxfId="141" priority="135" operator="equal">
      <formula>0</formula>
    </cfRule>
  </conditionalFormatting>
  <conditionalFormatting sqref="T152:U152 C152:R152">
    <cfRule type="cellIs" dxfId="140" priority="140" operator="equal">
      <formula>0</formula>
    </cfRule>
  </conditionalFormatting>
  <conditionalFormatting sqref="C139:C140">
    <cfRule type="cellIs" dxfId="139" priority="144" operator="equal">
      <formula>0</formula>
    </cfRule>
  </conditionalFormatting>
  <conditionalFormatting sqref="T164:U164 C164:R164">
    <cfRule type="cellIs" dxfId="138" priority="143" operator="equal">
      <formula>0</formula>
    </cfRule>
  </conditionalFormatting>
  <conditionalFormatting sqref="N181:O181">
    <cfRule type="cellIs" dxfId="137" priority="115" operator="equal">
      <formula>0</formula>
    </cfRule>
  </conditionalFormatting>
  <conditionalFormatting sqref="N164:O164">
    <cfRule type="cellIs" dxfId="136" priority="141" operator="equal">
      <formula>0</formula>
    </cfRule>
  </conditionalFormatting>
  <conditionalFormatting sqref="S186">
    <cfRule type="cellIs" dxfId="135" priority="120" operator="equal">
      <formula>0</formula>
    </cfRule>
  </conditionalFormatting>
  <conditionalFormatting sqref="N186:O186">
    <cfRule type="cellIs" dxfId="134" priority="119" operator="equal">
      <formula>0</formula>
    </cfRule>
  </conditionalFormatting>
  <conditionalFormatting sqref="N152:O152">
    <cfRule type="cellIs" dxfId="133" priority="138" operator="equal">
      <formula>0</formula>
    </cfRule>
  </conditionalFormatting>
  <conditionalFormatting sqref="C192">
    <cfRule type="cellIs" dxfId="132" priority="134" operator="equal">
      <formula>0</formula>
    </cfRule>
  </conditionalFormatting>
  <conditionalFormatting sqref="E192:R192 T192:U192">
    <cfRule type="cellIs" dxfId="131" priority="137" operator="equal">
      <formula>0</formula>
    </cfRule>
  </conditionalFormatting>
  <conditionalFormatting sqref="E189:R189 T189:U189 T192:U193 E192:R193">
    <cfRule type="cellIs" dxfId="130" priority="133" operator="equal">
      <formula>0</formula>
    </cfRule>
  </conditionalFormatting>
  <conditionalFormatting sqref="S192">
    <cfRule type="cellIs" dxfId="129" priority="136" operator="equal">
      <formula>0</formula>
    </cfRule>
  </conditionalFormatting>
  <conditionalFormatting sqref="S188">
    <cfRule type="cellIs" dxfId="128" priority="128" operator="equal">
      <formula>0</formula>
    </cfRule>
  </conditionalFormatting>
  <conditionalFormatting sqref="S189 S192:S193">
    <cfRule type="cellIs" dxfId="127" priority="132" operator="equal">
      <formula>0</formula>
    </cfRule>
  </conditionalFormatting>
  <conditionalFormatting sqref="N189:O189 N192:O193">
    <cfRule type="cellIs" dxfId="126" priority="131" operator="equal">
      <formula>0</formula>
    </cfRule>
  </conditionalFormatting>
  <conditionalFormatting sqref="C189 C192:C193">
    <cfRule type="cellIs" dxfId="125" priority="130" operator="equal">
      <formula>0</formula>
    </cfRule>
  </conditionalFormatting>
  <conditionalFormatting sqref="T188:U188 E188:R188">
    <cfRule type="cellIs" dxfId="124" priority="129" operator="equal">
      <formula>0</formula>
    </cfRule>
  </conditionalFormatting>
  <conditionalFormatting sqref="T156:U156 C156:R156">
    <cfRule type="cellIs" dxfId="123" priority="111" operator="equal">
      <formula>0</formula>
    </cfRule>
  </conditionalFormatting>
  <conditionalFormatting sqref="N188:O188">
    <cfRule type="cellIs" dxfId="122" priority="127" operator="equal">
      <formula>0</formula>
    </cfRule>
  </conditionalFormatting>
  <conditionalFormatting sqref="C188">
    <cfRule type="cellIs" dxfId="121" priority="126" operator="equal">
      <formula>0</formula>
    </cfRule>
  </conditionalFormatting>
  <conditionalFormatting sqref="E187:R187 T187:U187">
    <cfRule type="cellIs" dxfId="120" priority="125" operator="equal">
      <formula>0</formula>
    </cfRule>
  </conditionalFormatting>
  <conditionalFormatting sqref="S187">
    <cfRule type="cellIs" dxfId="119" priority="124" operator="equal">
      <formula>0</formula>
    </cfRule>
  </conditionalFormatting>
  <conditionalFormatting sqref="N187:O187">
    <cfRule type="cellIs" dxfId="118" priority="123" operator="equal">
      <formula>0</formula>
    </cfRule>
  </conditionalFormatting>
  <conditionalFormatting sqref="C187">
    <cfRule type="cellIs" dxfId="117" priority="122" operator="equal">
      <formula>0</formula>
    </cfRule>
  </conditionalFormatting>
  <conditionalFormatting sqref="T186:U186 E186:R186">
    <cfRule type="cellIs" dxfId="116" priority="121" operator="equal">
      <formula>0</formula>
    </cfRule>
  </conditionalFormatting>
  <conditionalFormatting sqref="S181">
    <cfRule type="cellIs" dxfId="115" priority="116" operator="equal">
      <formula>0</formula>
    </cfRule>
  </conditionalFormatting>
  <conditionalFormatting sqref="C186">
    <cfRule type="cellIs" dxfId="114" priority="118" operator="equal">
      <formula>0</formula>
    </cfRule>
  </conditionalFormatting>
  <conditionalFormatting sqref="T181:U181 C181:R181">
    <cfRule type="cellIs" dxfId="113" priority="117" operator="equal">
      <formula>0</formula>
    </cfRule>
  </conditionalFormatting>
  <conditionalFormatting sqref="T163:U163 C163:R163">
    <cfRule type="cellIs" dxfId="112" priority="114" operator="equal">
      <formula>0</formula>
    </cfRule>
  </conditionalFormatting>
  <conditionalFormatting sqref="S163">
    <cfRule type="cellIs" dxfId="111" priority="113" operator="equal">
      <formula>0</formula>
    </cfRule>
  </conditionalFormatting>
  <conditionalFormatting sqref="N163:O163">
    <cfRule type="cellIs" dxfId="110" priority="112" operator="equal">
      <formula>0</formula>
    </cfRule>
  </conditionalFormatting>
  <conditionalFormatting sqref="S156">
    <cfRule type="cellIs" dxfId="109" priority="110" operator="equal">
      <formula>0</formula>
    </cfRule>
  </conditionalFormatting>
  <conditionalFormatting sqref="N156:O156">
    <cfRule type="cellIs" dxfId="108" priority="109" operator="equal">
      <formula>0</formula>
    </cfRule>
  </conditionalFormatting>
  <conditionalFormatting sqref="C157">
    <cfRule type="cellIs" dxfId="107" priority="105" operator="equal">
      <formula>0</formula>
    </cfRule>
  </conditionalFormatting>
  <conditionalFormatting sqref="E157:R157 T157:U157">
    <cfRule type="cellIs" dxfId="106" priority="108" operator="equal">
      <formula>0</formula>
    </cfRule>
  </conditionalFormatting>
  <conditionalFormatting sqref="S157">
    <cfRule type="cellIs" dxfId="105" priority="107" operator="equal">
      <formula>0</formula>
    </cfRule>
  </conditionalFormatting>
  <conditionalFormatting sqref="N157:O157">
    <cfRule type="cellIs" dxfId="104" priority="106" operator="equal">
      <formula>0</formula>
    </cfRule>
  </conditionalFormatting>
  <conditionalFormatting sqref="E158:R162 T158:U162">
    <cfRule type="cellIs" dxfId="103" priority="104" operator="equal">
      <formula>0</formula>
    </cfRule>
  </conditionalFormatting>
  <conditionalFormatting sqref="S158:S162">
    <cfRule type="cellIs" dxfId="102" priority="103" operator="equal">
      <formula>0</formula>
    </cfRule>
  </conditionalFormatting>
  <conditionalFormatting sqref="N158:O162">
    <cfRule type="cellIs" dxfId="101" priority="102" operator="equal">
      <formula>0</formula>
    </cfRule>
  </conditionalFormatting>
  <conditionalFormatting sqref="C158:C162">
    <cfRule type="cellIs" dxfId="100" priority="101" operator="equal">
      <formula>0</formula>
    </cfRule>
  </conditionalFormatting>
  <conditionalFormatting sqref="T110:U110 C110:R110">
    <cfRule type="cellIs" dxfId="99" priority="100" operator="equal">
      <formula>0</formula>
    </cfRule>
  </conditionalFormatting>
  <conditionalFormatting sqref="S110">
    <cfRule type="cellIs" dxfId="98" priority="99" operator="equal">
      <formula>0</formula>
    </cfRule>
  </conditionalFormatting>
  <conditionalFormatting sqref="N110:O110">
    <cfRule type="cellIs" dxfId="97" priority="98" operator="equal">
      <formula>0</formula>
    </cfRule>
  </conditionalFormatting>
  <conditionalFormatting sqref="T119:U119 C119:R119">
    <cfRule type="cellIs" dxfId="96" priority="97" operator="equal">
      <formula>0</formula>
    </cfRule>
  </conditionalFormatting>
  <conditionalFormatting sqref="S119">
    <cfRule type="cellIs" dxfId="95" priority="96" operator="equal">
      <formula>0</formula>
    </cfRule>
  </conditionalFormatting>
  <conditionalFormatting sqref="N119:O119">
    <cfRule type="cellIs" dxfId="94" priority="95" operator="equal">
      <formula>0</formula>
    </cfRule>
  </conditionalFormatting>
  <conditionalFormatting sqref="C142 T142:U142 E142:R142">
    <cfRule type="cellIs" dxfId="93" priority="94" operator="equal">
      <formula>0</formula>
    </cfRule>
  </conditionalFormatting>
  <conditionalFormatting sqref="S142">
    <cfRule type="cellIs" dxfId="92" priority="93" operator="equal">
      <formula>0</formula>
    </cfRule>
  </conditionalFormatting>
  <conditionalFormatting sqref="N142:O142">
    <cfRule type="cellIs" dxfId="91" priority="92" operator="equal">
      <formula>0</formula>
    </cfRule>
  </conditionalFormatting>
  <conditionalFormatting sqref="G108:Q109">
    <cfRule type="cellIs" dxfId="90" priority="91" operator="equal">
      <formula>0</formula>
    </cfRule>
  </conditionalFormatting>
  <conditionalFormatting sqref="G117:Q118">
    <cfRule type="cellIs" dxfId="89" priority="90" operator="equal">
      <formula>0</formula>
    </cfRule>
  </conditionalFormatting>
  <conditionalFormatting sqref="G117:Q118">
    <cfRule type="cellIs" dxfId="88" priority="89" operator="equal">
      <formula>0</formula>
    </cfRule>
  </conditionalFormatting>
  <conditionalFormatting sqref="N117:O118">
    <cfRule type="cellIs" dxfId="87" priority="88" operator="equal">
      <formula>0</formula>
    </cfRule>
  </conditionalFormatting>
  <conditionalFormatting sqref="G120:Q120">
    <cfRule type="cellIs" dxfId="86" priority="87" operator="equal">
      <formula>0</formula>
    </cfRule>
  </conditionalFormatting>
  <conditionalFormatting sqref="N120:O120">
    <cfRule type="cellIs" dxfId="85" priority="86" operator="equal">
      <formula>0</formula>
    </cfRule>
  </conditionalFormatting>
  <conditionalFormatting sqref="G124:Q125">
    <cfRule type="cellIs" dxfId="84" priority="85" operator="equal">
      <formula>0</formula>
    </cfRule>
  </conditionalFormatting>
  <conditionalFormatting sqref="G124:Q125">
    <cfRule type="cellIs" dxfId="83" priority="84" operator="equal">
      <formula>0</formula>
    </cfRule>
  </conditionalFormatting>
  <conditionalFormatting sqref="N124:O125">
    <cfRule type="cellIs" dxfId="82" priority="83" operator="equal">
      <formula>0</formula>
    </cfRule>
  </conditionalFormatting>
  <conditionalFormatting sqref="G127:Q136">
    <cfRule type="cellIs" dxfId="81" priority="82" operator="equal">
      <formula>0</formula>
    </cfRule>
  </conditionalFormatting>
  <conditionalFormatting sqref="G127:Q136">
    <cfRule type="cellIs" dxfId="80" priority="81" operator="equal">
      <formula>0</formula>
    </cfRule>
  </conditionalFormatting>
  <conditionalFormatting sqref="N127:O136">
    <cfRule type="cellIs" dxfId="79" priority="80" operator="equal">
      <formula>0</formula>
    </cfRule>
  </conditionalFormatting>
  <conditionalFormatting sqref="G138:Q141">
    <cfRule type="cellIs" dxfId="78" priority="79" operator="equal">
      <formula>0</formula>
    </cfRule>
  </conditionalFormatting>
  <conditionalFormatting sqref="G138:Q141">
    <cfRule type="cellIs" dxfId="77" priority="78" operator="equal">
      <formula>0</formula>
    </cfRule>
  </conditionalFormatting>
  <conditionalFormatting sqref="N138:O141">
    <cfRule type="cellIs" dxfId="76" priority="77" operator="equal">
      <formula>0</formula>
    </cfRule>
  </conditionalFormatting>
  <conditionalFormatting sqref="G143:Q145">
    <cfRule type="cellIs" dxfId="75" priority="76" operator="equal">
      <formula>0</formula>
    </cfRule>
  </conditionalFormatting>
  <conditionalFormatting sqref="N143:O145">
    <cfRule type="cellIs" dxfId="74" priority="75" operator="equal">
      <formula>0</formula>
    </cfRule>
  </conditionalFormatting>
  <conditionalFormatting sqref="G150:Q151">
    <cfRule type="cellIs" dxfId="73" priority="74" operator="equal">
      <formula>0</formula>
    </cfRule>
  </conditionalFormatting>
  <conditionalFormatting sqref="G150:Q151">
    <cfRule type="cellIs" dxfId="72" priority="73" operator="equal">
      <formula>0</formula>
    </cfRule>
  </conditionalFormatting>
  <conditionalFormatting sqref="N150:O151">
    <cfRule type="cellIs" dxfId="71" priority="72" operator="equal">
      <formula>0</formula>
    </cfRule>
  </conditionalFormatting>
  <conditionalFormatting sqref="G153:Q154">
    <cfRule type="cellIs" dxfId="70" priority="71" operator="equal">
      <formula>0</formula>
    </cfRule>
  </conditionalFormatting>
  <conditionalFormatting sqref="N153:O154">
    <cfRule type="cellIs" dxfId="69" priority="70" operator="equal">
      <formula>0</formula>
    </cfRule>
  </conditionalFormatting>
  <conditionalFormatting sqref="C190:U190">
    <cfRule type="cellIs" dxfId="68" priority="69" operator="equal">
      <formula>0</formula>
    </cfRule>
  </conditionalFormatting>
  <conditionalFormatting sqref="S191">
    <cfRule type="cellIs" dxfId="67" priority="67" operator="equal">
      <formula>0</formula>
    </cfRule>
  </conditionalFormatting>
  <conditionalFormatting sqref="T191:U191 C191:R191">
    <cfRule type="cellIs" dxfId="66" priority="68" operator="equal">
      <formula>0</formula>
    </cfRule>
  </conditionalFormatting>
  <conditionalFormatting sqref="N191:O191">
    <cfRule type="cellIs" dxfId="65" priority="66" operator="equal">
      <formula>0</formula>
    </cfRule>
  </conditionalFormatting>
  <conditionalFormatting sqref="T190:U190 C190:R190">
    <cfRule type="cellIs" dxfId="64" priority="65" operator="equal">
      <formula>0</formula>
    </cfRule>
  </conditionalFormatting>
  <conditionalFormatting sqref="S190">
    <cfRule type="cellIs" dxfId="63" priority="64" operator="equal">
      <formula>0</formula>
    </cfRule>
  </conditionalFormatting>
  <conditionalFormatting sqref="N190:O190">
    <cfRule type="cellIs" dxfId="62" priority="63" operator="equal">
      <formula>0</formula>
    </cfRule>
  </conditionalFormatting>
  <conditionalFormatting sqref="C166:C168 C178 E178:U178 E166:U168">
    <cfRule type="cellIs" dxfId="61" priority="62" operator="equal">
      <formula>0</formula>
    </cfRule>
  </conditionalFormatting>
  <conditionalFormatting sqref="E180:R180 T180:U180">
    <cfRule type="cellIs" dxfId="60" priority="61" operator="equal">
      <formula>0</formula>
    </cfRule>
  </conditionalFormatting>
  <conditionalFormatting sqref="S179">
    <cfRule type="cellIs" dxfId="59" priority="56" operator="equal">
      <formula>0</formula>
    </cfRule>
  </conditionalFormatting>
  <conditionalFormatting sqref="S180">
    <cfRule type="cellIs" dxfId="58" priority="60" operator="equal">
      <formula>0</formula>
    </cfRule>
  </conditionalFormatting>
  <conditionalFormatting sqref="N180:O180">
    <cfRule type="cellIs" dxfId="57" priority="59" operator="equal">
      <formula>0</formula>
    </cfRule>
  </conditionalFormatting>
  <conditionalFormatting sqref="C180">
    <cfRule type="cellIs" dxfId="56" priority="58" operator="equal">
      <formula>0</formula>
    </cfRule>
  </conditionalFormatting>
  <conditionalFormatting sqref="T179:U179 E179:R179">
    <cfRule type="cellIs" dxfId="55" priority="57" operator="equal">
      <formula>0</formula>
    </cfRule>
  </conditionalFormatting>
  <conditionalFormatting sqref="N179:O179">
    <cfRule type="cellIs" dxfId="54" priority="55" operator="equal">
      <formula>0</formula>
    </cfRule>
  </conditionalFormatting>
  <conditionalFormatting sqref="C179">
    <cfRule type="cellIs" dxfId="53" priority="54" operator="equal">
      <formula>0</formula>
    </cfRule>
  </conditionalFormatting>
  <conditionalFormatting sqref="T165:U165 C165:R165">
    <cfRule type="cellIs" dxfId="52" priority="53" operator="equal">
      <formula>0</formula>
    </cfRule>
  </conditionalFormatting>
  <conditionalFormatting sqref="S165">
    <cfRule type="cellIs" dxfId="51" priority="52" operator="equal">
      <formula>0</formula>
    </cfRule>
  </conditionalFormatting>
  <conditionalFormatting sqref="N165:O165">
    <cfRule type="cellIs" dxfId="50" priority="51" operator="equal">
      <formula>0</formula>
    </cfRule>
  </conditionalFormatting>
  <conditionalFormatting sqref="C198:U198 C197 E197:U197">
    <cfRule type="cellIs" dxfId="49" priority="50" operator="equal">
      <formula>0</formula>
    </cfRule>
  </conditionalFormatting>
  <conditionalFormatting sqref="N196:O196">
    <cfRule type="cellIs" dxfId="48" priority="47" operator="equal">
      <formula>0</formula>
    </cfRule>
  </conditionalFormatting>
  <conditionalFormatting sqref="C196">
    <cfRule type="cellIs" dxfId="47" priority="46" operator="equal">
      <formula>0</formula>
    </cfRule>
  </conditionalFormatting>
  <conditionalFormatting sqref="E196:R196 T196:U196">
    <cfRule type="cellIs" dxfId="46" priority="49" operator="equal">
      <formula>0</formula>
    </cfRule>
  </conditionalFormatting>
  <conditionalFormatting sqref="T196:U198 D198:R198 E196:R197">
    <cfRule type="cellIs" dxfId="45" priority="45" operator="equal">
      <formula>0</formula>
    </cfRule>
  </conditionalFormatting>
  <conditionalFormatting sqref="S196">
    <cfRule type="cellIs" dxfId="44" priority="48" operator="equal">
      <formula>0</formula>
    </cfRule>
  </conditionalFormatting>
  <conditionalFormatting sqref="S196:S198">
    <cfRule type="cellIs" dxfId="43" priority="44" operator="equal">
      <formula>0</formula>
    </cfRule>
  </conditionalFormatting>
  <conditionalFormatting sqref="N196:O198">
    <cfRule type="cellIs" dxfId="42" priority="43" operator="equal">
      <formula>0</formula>
    </cfRule>
  </conditionalFormatting>
  <conditionalFormatting sqref="C196:C198">
    <cfRule type="cellIs" dxfId="41" priority="42" operator="equal">
      <formula>0</formula>
    </cfRule>
  </conditionalFormatting>
  <conditionalFormatting sqref="G195:Q195">
    <cfRule type="cellIs" dxfId="40" priority="41" operator="equal">
      <formula>0</formula>
    </cfRule>
  </conditionalFormatting>
  <conditionalFormatting sqref="N195:O195">
    <cfRule type="cellIs" dxfId="39" priority="40" operator="equal">
      <formula>0</formula>
    </cfRule>
  </conditionalFormatting>
  <conditionalFormatting sqref="C203 E203:U203">
    <cfRule type="cellIs" dxfId="38" priority="39" operator="equal">
      <formula>0</formula>
    </cfRule>
  </conditionalFormatting>
  <conditionalFormatting sqref="N202:O202">
    <cfRule type="cellIs" dxfId="37" priority="36" operator="equal">
      <formula>0</formula>
    </cfRule>
  </conditionalFormatting>
  <conditionalFormatting sqref="C202">
    <cfRule type="cellIs" dxfId="36" priority="35" operator="equal">
      <formula>0</formula>
    </cfRule>
  </conditionalFormatting>
  <conditionalFormatting sqref="E202:R202 T202:U202">
    <cfRule type="cellIs" dxfId="35" priority="38" operator="equal">
      <formula>0</formula>
    </cfRule>
  </conditionalFormatting>
  <conditionalFormatting sqref="T202:U203 E202:R203">
    <cfRule type="cellIs" dxfId="34" priority="34" operator="equal">
      <formula>0</formula>
    </cfRule>
  </conditionalFormatting>
  <conditionalFormatting sqref="S202">
    <cfRule type="cellIs" dxfId="33" priority="37" operator="equal">
      <formula>0</formula>
    </cfRule>
  </conditionalFormatting>
  <conditionalFormatting sqref="S202:S203">
    <cfRule type="cellIs" dxfId="32" priority="33" operator="equal">
      <formula>0</formula>
    </cfRule>
  </conditionalFormatting>
  <conditionalFormatting sqref="N202:O203">
    <cfRule type="cellIs" dxfId="31" priority="32" operator="equal">
      <formula>0</formula>
    </cfRule>
  </conditionalFormatting>
  <conditionalFormatting sqref="C202:C203">
    <cfRule type="cellIs" dxfId="30" priority="31" operator="equal">
      <formula>0</formula>
    </cfRule>
  </conditionalFormatting>
  <conditionalFormatting sqref="S201">
    <cfRule type="cellIs" dxfId="29" priority="29" operator="equal">
      <formula>0</formula>
    </cfRule>
  </conditionalFormatting>
  <conditionalFormatting sqref="T201:U201 C201:R201">
    <cfRule type="cellIs" dxfId="28" priority="30" operator="equal">
      <formula>0</formula>
    </cfRule>
  </conditionalFormatting>
  <conditionalFormatting sqref="N201:O201">
    <cfRule type="cellIs" dxfId="27" priority="28" operator="equal">
      <formula>0</formula>
    </cfRule>
  </conditionalFormatting>
  <conditionalFormatting sqref="S53:U53">
    <cfRule type="cellIs" dxfId="26" priority="27" operator="equal">
      <formula>0</formula>
    </cfRule>
  </conditionalFormatting>
  <conditionalFormatting sqref="E53:F53 C53 R53">
    <cfRule type="cellIs" dxfId="25" priority="26" operator="equal">
      <formula>0</formula>
    </cfRule>
  </conditionalFormatting>
  <conditionalFormatting sqref="G53:Q53">
    <cfRule type="cellIs" dxfId="24" priority="25" operator="equal">
      <formula>0</formula>
    </cfRule>
  </conditionalFormatting>
  <conditionalFormatting sqref="N53:O53">
    <cfRule type="cellIs" dxfId="23" priority="24" operator="equal">
      <formula>0</formula>
    </cfRule>
  </conditionalFormatting>
  <conditionalFormatting sqref="D53">
    <cfRule type="cellIs" dxfId="22" priority="23" operator="equal">
      <formula>0</formula>
    </cfRule>
  </conditionalFormatting>
  <conditionalFormatting sqref="S51:U51">
    <cfRule type="cellIs" dxfId="21" priority="22" operator="equal">
      <formula>0</formula>
    </cfRule>
  </conditionalFormatting>
  <conditionalFormatting sqref="R51 C51 F51">
    <cfRule type="cellIs" dxfId="20" priority="21" operator="equal">
      <formula>0</formula>
    </cfRule>
  </conditionalFormatting>
  <conditionalFormatting sqref="D127:D136">
    <cfRule type="cellIs" dxfId="19" priority="20" operator="equal">
      <formula>0</formula>
    </cfRule>
  </conditionalFormatting>
  <conditionalFormatting sqref="D143:D145">
    <cfRule type="cellIs" dxfId="18" priority="18" operator="equal">
      <formula>0</formula>
    </cfRule>
  </conditionalFormatting>
  <conditionalFormatting sqref="D138:D141">
    <cfRule type="cellIs" dxfId="17" priority="19" operator="equal">
      <formula>0</formula>
    </cfRule>
  </conditionalFormatting>
  <conditionalFormatting sqref="D150:D151">
    <cfRule type="cellIs" dxfId="16" priority="17" operator="equal">
      <formula>0</formula>
    </cfRule>
  </conditionalFormatting>
  <conditionalFormatting sqref="D153:D154">
    <cfRule type="cellIs" dxfId="15" priority="16" operator="equal">
      <formula>0</formula>
    </cfRule>
  </conditionalFormatting>
  <conditionalFormatting sqref="D157:D162">
    <cfRule type="cellIs" dxfId="14" priority="15" operator="equal">
      <formula>0</formula>
    </cfRule>
  </conditionalFormatting>
  <conditionalFormatting sqref="D166:D180">
    <cfRule type="cellIs" dxfId="13" priority="14" operator="equal">
      <formula>0</formula>
    </cfRule>
  </conditionalFormatting>
  <conditionalFormatting sqref="D182:D189">
    <cfRule type="cellIs" dxfId="12" priority="13" operator="equal">
      <formula>0</formula>
    </cfRule>
  </conditionalFormatting>
  <conditionalFormatting sqref="D192:D193">
    <cfRule type="cellIs" dxfId="11" priority="12" operator="equal">
      <formula>0</formula>
    </cfRule>
  </conditionalFormatting>
  <conditionalFormatting sqref="D196:D197">
    <cfRule type="cellIs" dxfId="10" priority="11" operator="equal">
      <formula>0</formula>
    </cfRule>
  </conditionalFormatting>
  <conditionalFormatting sqref="D202:D203">
    <cfRule type="cellIs" dxfId="9" priority="10" operator="equal">
      <formula>0</formula>
    </cfRule>
  </conditionalFormatting>
  <conditionalFormatting sqref="D108:D109">
    <cfRule type="cellIs" dxfId="8" priority="9" operator="equal">
      <formula>0</formula>
    </cfRule>
  </conditionalFormatting>
  <conditionalFormatting sqref="D111:D112">
    <cfRule type="cellIs" dxfId="7" priority="8" operator="equal">
      <formula>0</formula>
    </cfRule>
  </conditionalFormatting>
  <conditionalFormatting sqref="D142">
    <cfRule type="cellIs" dxfId="6" priority="7" operator="equal">
      <formula>0</formula>
    </cfRule>
  </conditionalFormatting>
  <conditionalFormatting sqref="D124:D125">
    <cfRule type="cellIs" dxfId="5" priority="6" operator="equal">
      <formula>0</formula>
    </cfRule>
  </conditionalFormatting>
  <conditionalFormatting sqref="D152">
    <cfRule type="cellIs" dxfId="4" priority="5" operator="equal">
      <formula>0</formula>
    </cfRule>
  </conditionalFormatting>
  <conditionalFormatting sqref="D199">
    <cfRule type="cellIs" dxfId="3" priority="4" operator="equal">
      <formula>0</formula>
    </cfRule>
  </conditionalFormatting>
  <conditionalFormatting sqref="C98:U98">
    <cfRule type="cellIs" dxfId="2" priority="3" operator="equal">
      <formula>0</formula>
    </cfRule>
  </conditionalFormatting>
  <conditionalFormatting sqref="E50:E51">
    <cfRule type="cellIs" dxfId="1" priority="2" operator="equal">
      <formula>0</formula>
    </cfRule>
  </conditionalFormatting>
  <conditionalFormatting sqref="D50:D51">
    <cfRule type="cellIs" dxfId="0" priority="1" operator="equal">
      <formula>0</formula>
    </cfRule>
  </conditionalFormatting>
  <pageMargins left="0.70866141732283472" right="0.70866141732283472" top="0.55118110236220474" bottom="0.35433070866141736" header="0.31496062992125984" footer="0.31496062992125984"/>
  <pageSetup paperSize="9" scale="62" fitToHeight="3" orientation="landscape" r:id="rId1"/>
  <headerFooter>
    <oddHeader>&amp;R&amp;G</oddHeader>
    <oddFooter>&amp;L&amp;"Calibri,Normal"&amp;12Energy costs, taxes and subsidies - &amp;A&amp;C&amp;D&amp;R&amp;"Calibri,Normal"&amp;12&amp;P/&amp;N</oddFooter>
  </headerFooter>
  <rowBreaks count="2" manualBreakCount="2">
    <brk id="78" min="2" max="20" man="1"/>
    <brk id="242" min="2" max="20" man="1"/>
  </row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DFB6-AFAC-4012-B11F-332D4F3AB845}">
  <dimension ref="B1:AD72"/>
  <sheetViews>
    <sheetView topLeftCell="A24" zoomScale="63" zoomScaleNormal="85" workbookViewId="0">
      <selection activeCell="S33" sqref="S33"/>
    </sheetView>
  </sheetViews>
  <sheetFormatPr defaultRowHeight="14.5"/>
  <cols>
    <col min="1" max="1" width="0.26953125" customWidth="1"/>
    <col min="2" max="2" width="25.81640625" bestFit="1" customWidth="1"/>
    <col min="8" max="8" width="2.81640625" customWidth="1"/>
    <col min="10" max="10" width="14.7265625" customWidth="1"/>
    <col min="12" max="12" width="9.26953125" customWidth="1"/>
    <col min="13" max="13" width="9.453125" customWidth="1"/>
    <col min="16" max="16" width="2.81640625" customWidth="1"/>
    <col min="18" max="18" width="9.36328125" customWidth="1"/>
  </cols>
  <sheetData>
    <row r="1" spans="2:24" ht="2.25" customHeight="1"/>
    <row r="2" spans="2:24">
      <c r="B2" s="226"/>
      <c r="C2" s="227"/>
      <c r="D2" s="227"/>
      <c r="E2" s="227"/>
      <c r="F2" s="227"/>
      <c r="G2" s="228"/>
      <c r="I2" s="226"/>
      <c r="J2" s="227"/>
      <c r="K2" s="227"/>
      <c r="L2" s="227"/>
      <c r="M2" s="227"/>
      <c r="N2" s="227"/>
      <c r="O2" s="228"/>
      <c r="Q2" s="226"/>
      <c r="R2" s="227"/>
      <c r="S2" s="227"/>
      <c r="T2" s="227"/>
      <c r="U2" s="227"/>
      <c r="V2" s="227"/>
      <c r="W2" s="227"/>
      <c r="X2" s="228"/>
    </row>
    <row r="3" spans="2:24">
      <c r="B3" s="229"/>
      <c r="C3" s="230"/>
      <c r="D3" s="230"/>
      <c r="E3" s="230"/>
      <c r="F3" s="230"/>
      <c r="G3" s="231"/>
      <c r="I3" s="229"/>
      <c r="J3" s="230"/>
      <c r="K3" s="230"/>
      <c r="L3" s="230"/>
      <c r="M3" s="230"/>
      <c r="N3" s="230"/>
      <c r="O3" s="231"/>
      <c r="Q3" s="229"/>
      <c r="R3" s="230"/>
      <c r="S3" s="230"/>
      <c r="T3" s="230"/>
      <c r="U3" s="230"/>
      <c r="V3" s="230"/>
      <c r="W3" s="230"/>
      <c r="X3" s="231"/>
    </row>
    <row r="4" spans="2:24">
      <c r="B4" s="229"/>
      <c r="C4" s="230"/>
      <c r="D4" s="230"/>
      <c r="E4" s="230"/>
      <c r="F4" s="230"/>
      <c r="G4" s="231"/>
      <c r="I4" s="229"/>
      <c r="J4" s="230"/>
      <c r="K4" s="230"/>
      <c r="L4" s="230"/>
      <c r="M4" s="230"/>
      <c r="N4" s="230"/>
      <c r="O4" s="231"/>
      <c r="Q4" s="229"/>
      <c r="R4" s="230"/>
      <c r="S4" s="230"/>
      <c r="T4" s="230"/>
      <c r="U4" s="230"/>
      <c r="V4" s="230"/>
      <c r="W4" s="230"/>
      <c r="X4" s="231"/>
    </row>
    <row r="5" spans="2:24">
      <c r="B5" s="229"/>
      <c r="C5" s="230"/>
      <c r="D5" s="230"/>
      <c r="E5" s="230"/>
      <c r="F5" s="230"/>
      <c r="G5" s="231"/>
      <c r="I5" s="229"/>
      <c r="J5" s="230"/>
      <c r="K5" s="230"/>
      <c r="L5" s="230"/>
      <c r="M5" s="230"/>
      <c r="N5" s="230"/>
      <c r="O5" s="231"/>
      <c r="Q5" s="229"/>
      <c r="R5" s="230"/>
      <c r="S5" s="230"/>
      <c r="T5" s="230"/>
      <c r="U5" s="230"/>
      <c r="V5" s="230"/>
      <c r="W5" s="230"/>
      <c r="X5" s="231"/>
    </row>
    <row r="6" spans="2:24">
      <c r="B6" s="229"/>
      <c r="C6" s="230"/>
      <c r="D6" s="230"/>
      <c r="E6" s="230"/>
      <c r="F6" s="230"/>
      <c r="G6" s="231"/>
      <c r="I6" s="229"/>
      <c r="J6" s="230"/>
      <c r="K6" s="230"/>
      <c r="L6" s="230"/>
      <c r="M6" s="230"/>
      <c r="N6" s="230"/>
      <c r="O6" s="231"/>
      <c r="Q6" s="229"/>
      <c r="R6" s="230"/>
      <c r="S6" s="230"/>
      <c r="T6" s="230"/>
      <c r="U6" s="230"/>
      <c r="V6" s="230"/>
      <c r="W6" s="230"/>
      <c r="X6" s="231"/>
    </row>
    <row r="7" spans="2:24">
      <c r="B7" s="229"/>
      <c r="C7" s="230"/>
      <c r="D7" s="230"/>
      <c r="E7" s="230"/>
      <c r="F7" s="230"/>
      <c r="G7" s="231"/>
      <c r="I7" s="229"/>
      <c r="J7" s="230"/>
      <c r="K7" s="230"/>
      <c r="L7" s="230"/>
      <c r="M7" s="230"/>
      <c r="N7" s="230"/>
      <c r="O7" s="231"/>
      <c r="Q7" s="229"/>
      <c r="R7" s="230"/>
      <c r="S7" s="230"/>
      <c r="T7" s="230"/>
      <c r="U7" s="230"/>
      <c r="V7" s="230"/>
      <c r="W7" s="230"/>
      <c r="X7" s="231"/>
    </row>
    <row r="8" spans="2:24">
      <c r="B8" s="229"/>
      <c r="C8" s="230"/>
      <c r="D8" s="230"/>
      <c r="E8" s="230"/>
      <c r="F8" s="230"/>
      <c r="G8" s="231"/>
      <c r="I8" s="229"/>
      <c r="J8" s="230"/>
      <c r="K8" s="230"/>
      <c r="L8" s="230"/>
      <c r="M8" s="230"/>
      <c r="N8" s="230"/>
      <c r="O8" s="231"/>
      <c r="Q8" s="229"/>
      <c r="R8" s="230"/>
      <c r="S8" s="230"/>
      <c r="T8" s="230"/>
      <c r="U8" s="230"/>
      <c r="V8" s="230"/>
      <c r="W8" s="230"/>
      <c r="X8" s="231"/>
    </row>
    <row r="9" spans="2:24">
      <c r="B9" s="229"/>
      <c r="C9" s="230"/>
      <c r="D9" s="230"/>
      <c r="E9" s="230"/>
      <c r="F9" s="230"/>
      <c r="G9" s="231"/>
      <c r="I9" s="229"/>
      <c r="J9" s="230"/>
      <c r="K9" s="230"/>
      <c r="L9" s="230"/>
      <c r="M9" s="230"/>
      <c r="N9" s="230"/>
      <c r="O9" s="231"/>
      <c r="Q9" s="229"/>
      <c r="R9" s="230"/>
      <c r="S9" s="230"/>
      <c r="T9" s="230"/>
      <c r="U9" s="230"/>
      <c r="V9" s="230"/>
      <c r="W9" s="230"/>
      <c r="X9" s="231"/>
    </row>
    <row r="10" spans="2:24">
      <c r="B10" s="229"/>
      <c r="C10" s="230"/>
      <c r="D10" s="230"/>
      <c r="E10" s="230"/>
      <c r="F10" s="230"/>
      <c r="G10" s="231"/>
      <c r="I10" s="229"/>
      <c r="J10" s="230"/>
      <c r="K10" s="230"/>
      <c r="L10" s="230"/>
      <c r="M10" s="230"/>
      <c r="N10" s="230"/>
      <c r="O10" s="231"/>
      <c r="Q10" s="229"/>
      <c r="R10" s="230"/>
      <c r="S10" s="230"/>
      <c r="T10" s="230"/>
      <c r="U10" s="230"/>
      <c r="V10" s="230"/>
      <c r="W10" s="230"/>
      <c r="X10" s="231"/>
    </row>
    <row r="11" spans="2:24">
      <c r="B11" s="229"/>
      <c r="C11" s="230"/>
      <c r="D11" s="230"/>
      <c r="E11" s="230"/>
      <c r="F11" s="230"/>
      <c r="G11" s="231"/>
      <c r="I11" s="229"/>
      <c r="J11" s="230"/>
      <c r="K11" s="230"/>
      <c r="L11" s="230"/>
      <c r="M11" s="230"/>
      <c r="N11" s="230"/>
      <c r="O11" s="231"/>
      <c r="Q11" s="229"/>
      <c r="R11" s="230"/>
      <c r="S11" s="230"/>
      <c r="T11" s="230"/>
      <c r="U11" s="230"/>
      <c r="V11" s="230"/>
      <c r="W11" s="230"/>
      <c r="X11" s="231"/>
    </row>
    <row r="12" spans="2:24">
      <c r="B12" s="229"/>
      <c r="C12" s="230"/>
      <c r="D12" s="230"/>
      <c r="E12" s="230"/>
      <c r="F12" s="230"/>
      <c r="G12" s="231"/>
      <c r="I12" s="229"/>
      <c r="J12" s="230"/>
      <c r="K12" s="230"/>
      <c r="L12" s="230"/>
      <c r="M12" s="230"/>
      <c r="N12" s="230"/>
      <c r="O12" s="231"/>
      <c r="Q12" s="229"/>
      <c r="R12" s="230"/>
      <c r="S12" s="230"/>
      <c r="T12" s="230"/>
      <c r="U12" s="230"/>
      <c r="V12" s="230"/>
      <c r="W12" s="230"/>
      <c r="X12" s="231"/>
    </row>
    <row r="13" spans="2:24">
      <c r="B13" s="229"/>
      <c r="C13" s="230"/>
      <c r="D13" s="230"/>
      <c r="E13" s="230"/>
      <c r="F13" s="230"/>
      <c r="G13" s="231"/>
      <c r="I13" s="229"/>
      <c r="J13" s="230"/>
      <c r="K13" s="230"/>
      <c r="L13" s="230"/>
      <c r="M13" s="230"/>
      <c r="N13" s="230"/>
      <c r="O13" s="231"/>
      <c r="Q13" s="229"/>
      <c r="R13" s="230"/>
      <c r="S13" s="230"/>
      <c r="T13" s="230"/>
      <c r="U13" s="230"/>
      <c r="V13" s="230"/>
      <c r="W13" s="230"/>
      <c r="X13" s="231"/>
    </row>
    <row r="14" spans="2:24">
      <c r="B14" s="229"/>
      <c r="C14" s="230"/>
      <c r="D14" s="230"/>
      <c r="E14" s="230"/>
      <c r="F14" s="230"/>
      <c r="G14" s="231"/>
      <c r="I14" s="229"/>
      <c r="J14" s="230"/>
      <c r="K14" s="230"/>
      <c r="L14" s="230"/>
      <c r="M14" s="230"/>
      <c r="N14" s="230"/>
      <c r="O14" s="231"/>
      <c r="Q14" s="229"/>
      <c r="R14" s="230"/>
      <c r="S14" s="230"/>
      <c r="T14" s="230"/>
      <c r="U14" s="230"/>
      <c r="V14" s="230"/>
      <c r="W14" s="230"/>
      <c r="X14" s="231"/>
    </row>
    <row r="15" spans="2:24">
      <c r="B15" s="229"/>
      <c r="C15" s="230"/>
      <c r="D15" s="230"/>
      <c r="E15" s="230"/>
      <c r="F15" s="230"/>
      <c r="G15" s="231"/>
      <c r="I15" s="229"/>
      <c r="J15" s="230"/>
      <c r="K15" s="230"/>
      <c r="L15" s="230"/>
      <c r="M15" s="230"/>
      <c r="N15" s="230"/>
      <c r="O15" s="231"/>
      <c r="Q15" s="229"/>
      <c r="R15" s="230"/>
      <c r="S15" s="230"/>
      <c r="T15" s="230"/>
      <c r="U15" s="230"/>
      <c r="V15" s="230"/>
      <c r="W15" s="230"/>
      <c r="X15" s="231"/>
    </row>
    <row r="16" spans="2:24">
      <c r="B16" s="229"/>
      <c r="C16" s="230"/>
      <c r="D16" s="230"/>
      <c r="E16" s="230"/>
      <c r="F16" s="230"/>
      <c r="G16" s="231"/>
      <c r="I16" s="229"/>
      <c r="J16" s="230"/>
      <c r="K16" s="230"/>
      <c r="L16" s="230"/>
      <c r="M16" s="230"/>
      <c r="N16" s="230"/>
      <c r="O16" s="231"/>
      <c r="Q16" s="229"/>
      <c r="R16" s="230"/>
      <c r="S16" s="230"/>
      <c r="T16" s="230"/>
      <c r="U16" s="230"/>
      <c r="V16" s="230"/>
      <c r="W16" s="230"/>
      <c r="X16" s="231"/>
    </row>
    <row r="17" spans="2:24">
      <c r="B17" s="229"/>
      <c r="C17" s="230"/>
      <c r="D17" s="230"/>
      <c r="E17" s="230"/>
      <c r="F17" s="230"/>
      <c r="G17" s="231"/>
      <c r="I17" s="229"/>
      <c r="J17" s="230"/>
      <c r="K17" s="230"/>
      <c r="L17" s="230"/>
      <c r="M17" s="230"/>
      <c r="N17" s="230"/>
      <c r="O17" s="231"/>
      <c r="Q17" s="229"/>
      <c r="R17" s="230"/>
      <c r="S17" s="230"/>
      <c r="T17" s="230"/>
      <c r="U17" s="230"/>
      <c r="V17" s="230"/>
      <c r="W17" s="230"/>
      <c r="X17" s="231"/>
    </row>
    <row r="18" spans="2:24">
      <c r="B18" s="229"/>
      <c r="C18" s="230"/>
      <c r="D18" s="230"/>
      <c r="E18" s="230"/>
      <c r="F18" s="230"/>
      <c r="G18" s="231"/>
      <c r="I18" s="229"/>
      <c r="J18" s="230"/>
      <c r="K18" s="230"/>
      <c r="L18" s="230"/>
      <c r="M18" s="230"/>
      <c r="N18" s="230"/>
      <c r="O18" s="231"/>
      <c r="Q18" s="229"/>
      <c r="R18" s="230"/>
      <c r="S18" s="230"/>
      <c r="T18" s="230"/>
      <c r="U18" s="230"/>
      <c r="V18" s="230"/>
      <c r="W18" s="230"/>
      <c r="X18" s="231"/>
    </row>
    <row r="19" spans="2:24">
      <c r="B19" s="229"/>
      <c r="C19" s="230"/>
      <c r="D19" s="230"/>
      <c r="E19" s="230"/>
      <c r="F19" s="230"/>
      <c r="G19" s="231"/>
      <c r="I19" s="229"/>
      <c r="J19" s="230"/>
      <c r="K19" s="230"/>
      <c r="L19" s="230"/>
      <c r="M19" s="230"/>
      <c r="N19" s="230"/>
      <c r="O19" s="231"/>
      <c r="Q19" s="229"/>
      <c r="R19" s="230"/>
      <c r="S19" s="230"/>
      <c r="T19" s="230"/>
      <c r="U19" s="230"/>
      <c r="V19" s="230"/>
      <c r="W19" s="230"/>
      <c r="X19" s="231"/>
    </row>
    <row r="20" spans="2:24">
      <c r="B20" s="229"/>
      <c r="C20" s="230"/>
      <c r="D20" s="230"/>
      <c r="E20" s="230"/>
      <c r="F20" s="230"/>
      <c r="G20" s="231"/>
      <c r="I20" s="229"/>
      <c r="J20" s="230"/>
      <c r="K20" s="230"/>
      <c r="L20" s="230"/>
      <c r="M20" s="230"/>
      <c r="N20" s="230"/>
      <c r="O20" s="231"/>
      <c r="Q20" s="229"/>
      <c r="R20" s="230"/>
      <c r="S20" s="230"/>
      <c r="T20" s="230"/>
      <c r="U20" s="230"/>
      <c r="V20" s="230"/>
      <c r="W20" s="230"/>
      <c r="X20" s="231"/>
    </row>
    <row r="21" spans="2:24">
      <c r="B21" s="229"/>
      <c r="C21" s="230"/>
      <c r="D21" s="230"/>
      <c r="E21" s="230"/>
      <c r="F21" s="230"/>
      <c r="G21" s="231"/>
      <c r="I21" s="229"/>
      <c r="J21" s="230"/>
      <c r="K21" s="230"/>
      <c r="L21" s="230"/>
      <c r="M21" s="230"/>
      <c r="N21" s="230"/>
      <c r="O21" s="231"/>
      <c r="Q21" s="229"/>
      <c r="R21" s="230"/>
      <c r="S21" s="230"/>
      <c r="T21" s="230"/>
      <c r="U21" s="230"/>
      <c r="V21" s="230"/>
      <c r="W21" s="230"/>
      <c r="X21" s="231"/>
    </row>
    <row r="22" spans="2:24">
      <c r="B22" s="229"/>
      <c r="C22" s="230" t="s">
        <v>555</v>
      </c>
      <c r="D22" s="230"/>
      <c r="E22" s="230"/>
      <c r="F22" s="230"/>
      <c r="G22" s="231"/>
      <c r="I22" s="229"/>
      <c r="J22" s="230"/>
      <c r="K22" s="230" t="s">
        <v>555</v>
      </c>
      <c r="L22" s="230"/>
      <c r="M22" s="230"/>
      <c r="N22" s="230"/>
      <c r="O22" s="231"/>
      <c r="Q22" s="229"/>
      <c r="R22" s="230"/>
      <c r="S22" s="230" t="s">
        <v>555</v>
      </c>
      <c r="T22" s="230"/>
      <c r="U22" s="230"/>
      <c r="V22" s="230"/>
      <c r="W22" s="230"/>
      <c r="X22" s="231"/>
    </row>
    <row r="23" spans="2:24">
      <c r="B23" s="229" t="s">
        <v>554</v>
      </c>
      <c r="C23" s="230">
        <v>5</v>
      </c>
      <c r="D23" s="230"/>
      <c r="E23" s="230"/>
      <c r="F23" s="230"/>
      <c r="G23" s="231"/>
      <c r="I23" s="229"/>
      <c r="J23" s="230" t="s">
        <v>30</v>
      </c>
      <c r="K23" s="236">
        <f>5/M28*M29</f>
        <v>2.4844720496894408</v>
      </c>
      <c r="L23" s="230"/>
      <c r="M23" s="230"/>
      <c r="N23" s="230"/>
      <c r="O23" s="231"/>
      <c r="Q23" s="229"/>
      <c r="R23" s="230" t="s">
        <v>32</v>
      </c>
      <c r="S23" s="230">
        <v>13</v>
      </c>
      <c r="T23" s="230"/>
      <c r="U23" s="230"/>
      <c r="V23" s="230"/>
      <c r="W23" s="230"/>
      <c r="X23" s="231"/>
    </row>
    <row r="24" spans="2:24">
      <c r="B24" s="229" t="s">
        <v>556</v>
      </c>
      <c r="C24" s="230">
        <v>16</v>
      </c>
      <c r="D24" s="230"/>
      <c r="E24" s="230"/>
      <c r="F24" s="230"/>
      <c r="G24" s="231"/>
      <c r="I24" s="229"/>
      <c r="J24" s="230" t="s">
        <v>81</v>
      </c>
      <c r="K24" s="236">
        <f>12/M28*M29</f>
        <v>5.962732919254659</v>
      </c>
      <c r="L24" s="230"/>
      <c r="M24" s="230"/>
      <c r="N24" s="230"/>
      <c r="O24" s="231"/>
      <c r="Q24" s="229"/>
      <c r="R24" s="230" t="s">
        <v>121</v>
      </c>
      <c r="S24" s="230">
        <v>73</v>
      </c>
      <c r="T24" s="230"/>
      <c r="U24" s="230"/>
      <c r="V24" s="230"/>
      <c r="W24" s="230"/>
      <c r="X24" s="231"/>
    </row>
    <row r="25" spans="2:24">
      <c r="B25" s="229" t="s">
        <v>71</v>
      </c>
      <c r="C25" s="243">
        <f>'EC Study_EU27 data'!Q95</f>
        <v>27.849549999999997</v>
      </c>
      <c r="D25" s="244" t="s">
        <v>572</v>
      </c>
      <c r="E25" s="230"/>
      <c r="F25" s="230"/>
      <c r="G25" s="231"/>
      <c r="I25" s="229"/>
      <c r="J25" s="230" t="s">
        <v>82</v>
      </c>
      <c r="K25" s="230">
        <v>22</v>
      </c>
      <c r="L25" s="230"/>
      <c r="M25" s="230"/>
      <c r="N25" s="230"/>
      <c r="O25" s="231"/>
      <c r="Q25" s="229"/>
      <c r="R25" s="230" t="s">
        <v>117</v>
      </c>
      <c r="S25" s="230">
        <v>20</v>
      </c>
      <c r="T25" s="230"/>
      <c r="U25" s="230"/>
      <c r="V25" s="230"/>
      <c r="W25" s="230"/>
      <c r="X25" s="231"/>
    </row>
    <row r="26" spans="2:24">
      <c r="B26" s="229" t="s">
        <v>72</v>
      </c>
      <c r="C26" s="243">
        <f>'EC Study_EU27 data'!Q94</f>
        <v>2.4685600000000001</v>
      </c>
      <c r="D26" s="244" t="s">
        <v>572</v>
      </c>
      <c r="E26" s="230"/>
      <c r="F26" s="230"/>
      <c r="G26" s="231"/>
      <c r="I26" s="229"/>
      <c r="J26" s="230" t="s">
        <v>83</v>
      </c>
      <c r="K26" s="230">
        <v>0</v>
      </c>
      <c r="L26" s="230"/>
      <c r="M26" s="230"/>
      <c r="N26" s="230"/>
      <c r="O26" s="231"/>
      <c r="Q26" s="229"/>
      <c r="R26" s="230" t="s">
        <v>69</v>
      </c>
      <c r="S26" s="230">
        <v>3</v>
      </c>
      <c r="T26" s="230"/>
      <c r="U26" s="230"/>
      <c r="V26" s="230"/>
      <c r="W26" s="230"/>
      <c r="X26" s="231"/>
    </row>
    <row r="27" spans="2:24">
      <c r="B27" s="229" t="s">
        <v>70</v>
      </c>
      <c r="C27" s="243">
        <f>'EC Study_EU27 data'!Q93</f>
        <v>14.062412000000002</v>
      </c>
      <c r="D27" s="244" t="s">
        <v>572</v>
      </c>
      <c r="E27" s="230"/>
      <c r="F27" s="230"/>
      <c r="G27" s="231"/>
      <c r="I27" s="229"/>
      <c r="J27" s="230" t="s">
        <v>84</v>
      </c>
      <c r="K27" s="236">
        <f>11/M28*M29</f>
        <v>5.4658385093167707</v>
      </c>
      <c r="L27" s="230"/>
      <c r="M27" s="237" t="s">
        <v>75</v>
      </c>
      <c r="N27" s="230"/>
      <c r="O27" s="231"/>
      <c r="Q27" s="229"/>
      <c r="R27" s="230" t="s">
        <v>118</v>
      </c>
      <c r="S27" s="230">
        <v>50</v>
      </c>
      <c r="T27" s="230"/>
      <c r="U27" s="230"/>
      <c r="V27" s="230"/>
      <c r="W27" s="230"/>
      <c r="X27" s="231"/>
    </row>
    <row r="28" spans="2:24">
      <c r="B28" s="229" t="s">
        <v>557</v>
      </c>
      <c r="C28" s="243">
        <f>'EC Study_EU27 data'!Q97</f>
        <v>6.3050850000000054</v>
      </c>
      <c r="D28" s="244" t="s">
        <v>572</v>
      </c>
      <c r="E28" s="230"/>
      <c r="F28" s="230"/>
      <c r="G28" s="231"/>
      <c r="I28" s="229"/>
      <c r="J28" s="230" t="s">
        <v>85</v>
      </c>
      <c r="K28" s="230">
        <v>13</v>
      </c>
      <c r="L28" s="230"/>
      <c r="M28" s="230">
        <v>322</v>
      </c>
      <c r="N28" s="230" t="s">
        <v>74</v>
      </c>
      <c r="O28" s="231"/>
      <c r="Q28" s="233"/>
      <c r="R28" s="234"/>
      <c r="S28" s="234"/>
      <c r="T28" s="234"/>
      <c r="U28" s="234"/>
      <c r="V28" s="234"/>
      <c r="W28" s="234"/>
      <c r="X28" s="235"/>
    </row>
    <row r="29" spans="2:24">
      <c r="B29" s="245"/>
      <c r="C29" s="237"/>
      <c r="D29" s="230"/>
      <c r="E29" s="230"/>
      <c r="F29" s="230"/>
      <c r="G29" s="231"/>
      <c r="I29" s="229"/>
      <c r="J29" s="230" t="s">
        <v>86</v>
      </c>
      <c r="K29" s="236">
        <f>4/M28*M29</f>
        <v>1.9875776397515525</v>
      </c>
      <c r="L29" s="230"/>
      <c r="M29" s="230">
        <v>160</v>
      </c>
      <c r="N29" s="230" t="s">
        <v>561</v>
      </c>
      <c r="O29" s="231"/>
    </row>
    <row r="30" spans="2:24">
      <c r="B30" s="233"/>
      <c r="C30" s="234"/>
      <c r="D30" s="234"/>
      <c r="E30" s="234"/>
      <c r="F30" s="234"/>
      <c r="G30" s="235"/>
      <c r="I30" s="229"/>
      <c r="J30" s="230" t="s">
        <v>32</v>
      </c>
      <c r="K30" s="230">
        <v>108</v>
      </c>
      <c r="L30" s="230"/>
      <c r="M30" s="230"/>
      <c r="N30" s="230"/>
      <c r="O30" s="231"/>
    </row>
    <row r="31" spans="2:24">
      <c r="I31" s="229"/>
      <c r="J31" s="230" t="s">
        <v>87</v>
      </c>
      <c r="K31" s="238">
        <v>0</v>
      </c>
      <c r="L31" s="230"/>
      <c r="M31" s="230"/>
      <c r="N31" s="230"/>
      <c r="O31" s="231"/>
    </row>
    <row r="32" spans="2:24">
      <c r="I32" s="229"/>
      <c r="J32" s="232" t="s">
        <v>1</v>
      </c>
      <c r="K32" s="232">
        <v>159</v>
      </c>
      <c r="L32" s="230"/>
      <c r="M32" s="230"/>
      <c r="N32" s="230"/>
      <c r="O32" s="231"/>
    </row>
    <row r="33" spans="2:30">
      <c r="I33" s="229"/>
      <c r="J33" s="230"/>
      <c r="K33" s="230"/>
      <c r="L33" s="230"/>
      <c r="M33" s="230"/>
      <c r="N33" s="230"/>
      <c r="O33" s="231"/>
    </row>
    <row r="34" spans="2:30">
      <c r="I34" s="229"/>
      <c r="J34" s="230" t="s">
        <v>564</v>
      </c>
      <c r="K34" s="239">
        <f>K30/K32</f>
        <v>0.67924528301886788</v>
      </c>
      <c r="L34" s="230"/>
      <c r="M34" s="230"/>
      <c r="N34" s="230"/>
      <c r="O34" s="231"/>
    </row>
    <row r="35" spans="2:30">
      <c r="I35" s="233"/>
      <c r="J35" s="234"/>
      <c r="K35" s="234"/>
      <c r="L35" s="234"/>
      <c r="M35" s="234"/>
      <c r="N35" s="234"/>
      <c r="O35" s="235"/>
    </row>
    <row r="37" spans="2:30">
      <c r="I37" s="6" t="s">
        <v>612</v>
      </c>
    </row>
    <row r="38" spans="2:30">
      <c r="B38" s="6" t="s">
        <v>568</v>
      </c>
      <c r="I38" s="297"/>
      <c r="J38" s="298"/>
      <c r="K38" s="298"/>
      <c r="L38" s="298"/>
      <c r="M38" s="298"/>
      <c r="N38" s="298"/>
      <c r="O38" s="298"/>
      <c r="P38" s="298"/>
      <c r="Q38" s="298"/>
      <c r="R38" s="299"/>
      <c r="T38" s="297"/>
      <c r="U38" s="298"/>
      <c r="V38" s="298"/>
      <c r="W38" s="298"/>
      <c r="X38" s="298"/>
      <c r="Y38" s="298"/>
      <c r="Z38" s="298"/>
      <c r="AA38" s="298"/>
      <c r="AB38" s="298"/>
      <c r="AC38" s="298"/>
      <c r="AD38" s="299"/>
    </row>
    <row r="39" spans="2:30">
      <c r="C39" t="s">
        <v>555</v>
      </c>
      <c r="D39" t="s">
        <v>565</v>
      </c>
      <c r="I39" s="229"/>
      <c r="J39" s="230"/>
      <c r="K39" s="230"/>
      <c r="L39" s="230"/>
      <c r="M39" s="230"/>
      <c r="N39" s="230"/>
      <c r="O39" s="230"/>
      <c r="P39" s="230"/>
      <c r="Q39" s="230"/>
      <c r="R39" s="231"/>
      <c r="T39" s="229"/>
      <c r="U39" s="230"/>
      <c r="V39" s="230"/>
      <c r="W39" s="230"/>
      <c r="X39" s="230"/>
      <c r="Y39" s="230"/>
      <c r="Z39" s="230"/>
      <c r="AA39" s="230"/>
      <c r="AB39" s="230"/>
      <c r="AC39" s="230"/>
      <c r="AD39" s="231"/>
    </row>
    <row r="40" spans="2:30">
      <c r="B40" t="s">
        <v>569</v>
      </c>
      <c r="C40" s="225">
        <f>SUM(K23:K25)</f>
        <v>30.447204968944099</v>
      </c>
      <c r="D40" s="180">
        <f>C40/SUM($C$40:$C$41)</f>
        <v>0.60894409937888194</v>
      </c>
      <c r="I40" s="229"/>
      <c r="J40" s="230"/>
      <c r="K40" s="230"/>
      <c r="L40" s="230"/>
      <c r="M40" s="230"/>
      <c r="N40" s="230"/>
      <c r="O40" s="230"/>
      <c r="P40" s="230"/>
      <c r="Q40" s="230"/>
      <c r="R40" s="231"/>
      <c r="T40" s="229"/>
      <c r="U40" s="230"/>
      <c r="V40" s="230"/>
      <c r="W40" s="230"/>
      <c r="X40" s="230"/>
      <c r="Y40" s="230"/>
      <c r="Z40" s="230"/>
      <c r="AA40" s="230"/>
      <c r="AB40" s="230"/>
      <c r="AC40" s="230"/>
      <c r="AD40" s="231"/>
    </row>
    <row r="41" spans="2:30">
      <c r="B41" t="s">
        <v>566</v>
      </c>
      <c r="C41" s="225">
        <f>S27-C40</f>
        <v>19.552795031055901</v>
      </c>
      <c r="D41" s="180">
        <f>C41/SUM($C$40:$C$41)</f>
        <v>0.391055900621118</v>
      </c>
      <c r="I41" s="229"/>
      <c r="J41" s="230"/>
      <c r="K41" s="230"/>
      <c r="L41" s="230"/>
      <c r="M41" s="230"/>
      <c r="N41" s="230"/>
      <c r="O41" s="230"/>
      <c r="P41" s="230"/>
      <c r="Q41" s="230"/>
      <c r="R41" s="231"/>
      <c r="T41" s="229"/>
      <c r="U41" s="230"/>
      <c r="V41" s="230"/>
      <c r="W41" s="230"/>
      <c r="X41" s="230"/>
      <c r="Y41" s="230"/>
      <c r="Z41" s="230"/>
      <c r="AA41" s="230"/>
      <c r="AB41" s="230"/>
      <c r="AC41" s="230"/>
      <c r="AD41" s="231"/>
    </row>
    <row r="42" spans="2:30">
      <c r="I42" s="229"/>
      <c r="J42" s="230"/>
      <c r="K42" s="230"/>
      <c r="L42" s="230"/>
      <c r="M42" s="230"/>
      <c r="N42" s="230"/>
      <c r="O42" s="230"/>
      <c r="P42" s="230"/>
      <c r="Q42" s="230"/>
      <c r="R42" s="231"/>
      <c r="T42" s="229"/>
      <c r="U42" s="230"/>
      <c r="V42" s="230"/>
      <c r="W42" s="230"/>
      <c r="X42" s="230"/>
      <c r="Y42" s="230"/>
      <c r="Z42" s="230"/>
      <c r="AA42" s="230"/>
      <c r="AB42" s="230"/>
      <c r="AC42" s="230"/>
      <c r="AD42" s="231"/>
    </row>
    <row r="43" spans="2:30">
      <c r="C43" t="s">
        <v>32</v>
      </c>
      <c r="D43" t="s">
        <v>33</v>
      </c>
      <c r="E43" s="241" t="s">
        <v>571</v>
      </c>
      <c r="I43" s="229"/>
      <c r="J43" s="230"/>
      <c r="K43" s="230"/>
      <c r="L43" s="230"/>
      <c r="M43" s="230"/>
      <c r="N43" s="230"/>
      <c r="O43" s="230"/>
      <c r="P43" s="230"/>
      <c r="Q43" s="230"/>
      <c r="R43" s="231"/>
      <c r="T43" s="229"/>
      <c r="U43" s="230"/>
      <c r="V43" s="230"/>
      <c r="W43" s="230"/>
      <c r="X43" s="230"/>
      <c r="Y43" s="230"/>
      <c r="Z43" s="230"/>
      <c r="AA43" s="230"/>
      <c r="AB43" s="230"/>
      <c r="AC43" s="230"/>
      <c r="AD43" s="231"/>
    </row>
    <row r="44" spans="2:30">
      <c r="B44" t="s">
        <v>30</v>
      </c>
      <c r="C44" s="225">
        <f>E44*$C$41</f>
        <v>5.7508220679576167</v>
      </c>
      <c r="D44" s="225">
        <f>K23</f>
        <v>2.4844720496894408</v>
      </c>
      <c r="E44" s="242">
        <f>D44/SUM($D$44:$D$45)</f>
        <v>0.29411764705882348</v>
      </c>
      <c r="I44" s="229"/>
      <c r="J44" s="230"/>
      <c r="K44" s="230"/>
      <c r="L44" s="230"/>
      <c r="M44" s="230"/>
      <c r="N44" s="230"/>
      <c r="O44" s="230"/>
      <c r="P44" s="230"/>
      <c r="Q44" s="230"/>
      <c r="R44" s="231"/>
      <c r="T44" s="229"/>
      <c r="U44" s="230"/>
      <c r="V44" s="230"/>
      <c r="W44" s="230"/>
      <c r="X44" s="230"/>
      <c r="Y44" s="230"/>
      <c r="Z44" s="230"/>
      <c r="AA44" s="230"/>
      <c r="AB44" s="230"/>
      <c r="AC44" s="230"/>
      <c r="AD44" s="231"/>
    </row>
    <row r="45" spans="2:30">
      <c r="B45" t="s">
        <v>81</v>
      </c>
      <c r="C45" s="225">
        <f>E45*$C$41</f>
        <v>13.801972963098283</v>
      </c>
      <c r="D45" s="225">
        <f t="shared" ref="D45:D46" si="0">K24</f>
        <v>5.962732919254659</v>
      </c>
      <c r="E45" s="242">
        <f>D45/SUM($D$44:$D$45)</f>
        <v>0.70588235294117652</v>
      </c>
      <c r="I45" s="229"/>
      <c r="J45" s="230"/>
      <c r="K45" s="230"/>
      <c r="L45" s="230"/>
      <c r="M45" s="230"/>
      <c r="N45" s="230"/>
      <c r="O45" s="230"/>
      <c r="P45" s="230"/>
      <c r="Q45" s="230"/>
      <c r="R45" s="231"/>
      <c r="T45" s="229"/>
      <c r="U45" s="230"/>
      <c r="V45" s="230"/>
      <c r="W45" s="230"/>
      <c r="X45" s="230"/>
      <c r="Y45" s="230"/>
      <c r="Z45" s="230"/>
      <c r="AA45" s="230"/>
      <c r="AB45" s="230"/>
      <c r="AC45" s="230"/>
      <c r="AD45" s="231"/>
    </row>
    <row r="46" spans="2:30">
      <c r="B46" t="s">
        <v>82</v>
      </c>
      <c r="C46" s="223">
        <v>0</v>
      </c>
      <c r="D46" s="225">
        <f>K25</f>
        <v>22</v>
      </c>
      <c r="I46" s="229"/>
      <c r="J46" s="230"/>
      <c r="K46" s="230"/>
      <c r="L46" s="230"/>
      <c r="M46" s="230"/>
      <c r="N46" s="230"/>
      <c r="O46" s="230"/>
      <c r="P46" s="230"/>
      <c r="Q46" s="230"/>
      <c r="R46" s="231"/>
      <c r="T46" s="229"/>
      <c r="U46" s="230"/>
      <c r="V46" s="230"/>
      <c r="W46" s="230"/>
      <c r="X46" s="230"/>
      <c r="Y46" s="230"/>
      <c r="Z46" s="230"/>
      <c r="AA46" s="230"/>
      <c r="AB46" s="230"/>
      <c r="AC46" s="230"/>
      <c r="AD46" s="231"/>
    </row>
    <row r="47" spans="2:30">
      <c r="I47" s="229"/>
      <c r="J47" s="230"/>
      <c r="K47" s="230"/>
      <c r="L47" s="230"/>
      <c r="M47" s="230"/>
      <c r="N47" s="230"/>
      <c r="O47" s="230"/>
      <c r="P47" s="230"/>
      <c r="Q47" s="230"/>
      <c r="R47" s="231"/>
      <c r="T47" s="229"/>
      <c r="U47" s="230"/>
      <c r="V47" s="230"/>
      <c r="W47" s="230"/>
      <c r="X47" s="230"/>
      <c r="Y47" s="230"/>
      <c r="Z47" s="230"/>
      <c r="AA47" s="230"/>
      <c r="AB47" s="230"/>
      <c r="AC47" s="230"/>
      <c r="AD47" s="231"/>
    </row>
    <row r="48" spans="2:30">
      <c r="B48" t="s">
        <v>570</v>
      </c>
      <c r="C48" s="225">
        <f>SUM(C44:D46)</f>
        <v>50</v>
      </c>
      <c r="D48" s="240" t="str">
        <f>IF(C48=S27,"ok","check")</f>
        <v>ok</v>
      </c>
      <c r="I48" s="229"/>
      <c r="J48" s="230"/>
      <c r="K48" s="230"/>
      <c r="L48" s="230"/>
      <c r="M48" s="230"/>
      <c r="N48" s="230"/>
      <c r="O48" s="230"/>
      <c r="P48" s="230"/>
      <c r="Q48" s="230"/>
      <c r="R48" s="231"/>
      <c r="T48" s="229"/>
      <c r="U48" s="230"/>
      <c r="V48" s="230"/>
      <c r="W48" s="230"/>
      <c r="X48" s="230"/>
      <c r="Y48" s="230"/>
      <c r="Z48" s="230"/>
      <c r="AA48" s="230"/>
      <c r="AB48" s="230"/>
      <c r="AC48" s="230"/>
      <c r="AD48" s="231"/>
    </row>
    <row r="49" spans="9:30">
      <c r="I49" s="229"/>
      <c r="J49" s="230"/>
      <c r="K49" s="230"/>
      <c r="L49" s="230"/>
      <c r="M49" s="230"/>
      <c r="N49" s="230"/>
      <c r="O49" s="230"/>
      <c r="P49" s="230"/>
      <c r="Q49" s="230"/>
      <c r="R49" s="231"/>
      <c r="T49" s="229"/>
      <c r="U49" s="230"/>
      <c r="V49" s="230"/>
      <c r="W49" s="230"/>
      <c r="X49" s="230"/>
      <c r="Y49" s="230"/>
      <c r="Z49" s="230"/>
      <c r="AA49" s="230"/>
      <c r="AB49" s="230"/>
      <c r="AC49" s="230"/>
      <c r="AD49" s="231"/>
    </row>
    <row r="50" spans="9:30">
      <c r="I50" s="229"/>
      <c r="J50" s="230"/>
      <c r="K50" s="230"/>
      <c r="L50" s="230"/>
      <c r="M50" s="230"/>
      <c r="N50" s="230"/>
      <c r="O50" s="230"/>
      <c r="P50" s="230"/>
      <c r="Q50" s="230"/>
      <c r="R50" s="231"/>
      <c r="T50" s="229"/>
      <c r="U50" s="230"/>
      <c r="V50" s="230"/>
      <c r="W50" s="230"/>
      <c r="X50" s="230"/>
      <c r="Y50" s="230"/>
      <c r="Z50" s="230"/>
      <c r="AA50" s="230"/>
      <c r="AB50" s="230"/>
      <c r="AC50" s="230"/>
      <c r="AD50" s="231"/>
    </row>
    <row r="51" spans="9:30">
      <c r="I51" s="229"/>
      <c r="J51" s="230"/>
      <c r="K51" s="230"/>
      <c r="L51" s="230"/>
      <c r="M51" s="230"/>
      <c r="N51" s="230"/>
      <c r="O51" s="230"/>
      <c r="P51" s="230"/>
      <c r="Q51" s="230"/>
      <c r="R51" s="231"/>
      <c r="T51" s="229"/>
      <c r="U51" s="230"/>
      <c r="V51" s="230"/>
      <c r="W51" s="230"/>
      <c r="X51" s="230"/>
      <c r="Y51" s="230"/>
      <c r="Z51" s="230"/>
      <c r="AA51" s="230"/>
      <c r="AB51" s="230"/>
      <c r="AC51" s="230"/>
      <c r="AD51" s="231"/>
    </row>
    <row r="52" spans="9:30">
      <c r="I52" s="229"/>
      <c r="J52" s="230"/>
      <c r="K52" s="230"/>
      <c r="L52" s="230"/>
      <c r="M52" s="230"/>
      <c r="N52" s="230"/>
      <c r="O52" s="230"/>
      <c r="P52" s="230"/>
      <c r="Q52" s="230"/>
      <c r="R52" s="231"/>
      <c r="T52" s="229"/>
      <c r="U52" s="230"/>
      <c r="V52" s="230"/>
      <c r="W52" s="230"/>
      <c r="X52" s="230"/>
      <c r="Y52" s="230"/>
      <c r="Z52" s="230"/>
      <c r="AA52" s="230"/>
      <c r="AB52" s="230"/>
      <c r="AC52" s="230"/>
      <c r="AD52" s="231"/>
    </row>
    <row r="53" spans="9:30">
      <c r="I53" s="229"/>
      <c r="J53" s="230"/>
      <c r="K53" s="230"/>
      <c r="L53" s="230"/>
      <c r="M53" s="230"/>
      <c r="N53" s="230"/>
      <c r="O53" s="230"/>
      <c r="P53" s="230"/>
      <c r="Q53" s="230"/>
      <c r="R53" s="231"/>
      <c r="T53" s="229"/>
      <c r="U53" s="230"/>
      <c r="V53" s="230"/>
      <c r="W53" s="230"/>
      <c r="X53" s="230"/>
      <c r="Y53" s="230"/>
      <c r="Z53" s="230"/>
      <c r="AA53" s="230"/>
      <c r="AB53" s="230"/>
      <c r="AC53" s="230"/>
      <c r="AD53" s="231"/>
    </row>
    <row r="54" spans="9:30">
      <c r="I54" s="229"/>
      <c r="J54" s="230"/>
      <c r="K54" s="230"/>
      <c r="L54" s="230"/>
      <c r="M54" s="230"/>
      <c r="N54" s="230"/>
      <c r="O54" s="230"/>
      <c r="P54" s="230"/>
      <c r="Q54" s="230"/>
      <c r="R54" s="231"/>
      <c r="T54" s="229"/>
      <c r="U54" s="230"/>
      <c r="V54" s="230"/>
      <c r="W54" s="230"/>
      <c r="X54" s="230"/>
      <c r="Y54" s="230"/>
      <c r="Z54" s="230"/>
      <c r="AA54" s="230"/>
      <c r="AB54" s="230"/>
      <c r="AC54" s="230"/>
      <c r="AD54" s="231"/>
    </row>
    <row r="55" spans="9:30">
      <c r="I55" s="229"/>
      <c r="J55" s="230"/>
      <c r="K55" s="230"/>
      <c r="L55" s="230"/>
      <c r="M55" s="230"/>
      <c r="N55" s="230"/>
      <c r="O55" s="230"/>
      <c r="P55" s="230"/>
      <c r="Q55" s="230"/>
      <c r="R55" s="231"/>
      <c r="T55" s="229"/>
      <c r="U55" s="230"/>
      <c r="V55" s="230"/>
      <c r="W55" s="230"/>
      <c r="X55" s="230"/>
      <c r="Y55" s="230"/>
      <c r="Z55" s="230"/>
      <c r="AA55" s="230"/>
      <c r="AB55" s="230"/>
      <c r="AC55" s="230"/>
      <c r="AD55" s="231"/>
    </row>
    <row r="56" spans="9:30">
      <c r="I56" s="229"/>
      <c r="J56" s="230"/>
      <c r="K56" s="230"/>
      <c r="L56" s="230"/>
      <c r="M56" s="230"/>
      <c r="N56" s="230"/>
      <c r="O56" s="230"/>
      <c r="P56" s="230"/>
      <c r="Q56" s="230"/>
      <c r="R56" s="231"/>
      <c r="T56" s="229"/>
      <c r="U56" s="230"/>
      <c r="V56" s="230"/>
      <c r="W56" s="230"/>
      <c r="X56" s="230"/>
      <c r="Y56" s="230"/>
      <c r="Z56" s="230"/>
      <c r="AA56" s="230"/>
      <c r="AB56" s="230"/>
      <c r="AC56" s="230"/>
      <c r="AD56" s="231"/>
    </row>
    <row r="57" spans="9:30">
      <c r="I57" s="229"/>
      <c r="J57" s="230"/>
      <c r="K57" s="230"/>
      <c r="L57" s="230"/>
      <c r="M57" s="230"/>
      <c r="N57" s="230"/>
      <c r="O57" s="230"/>
      <c r="P57" s="230"/>
      <c r="Q57" s="230"/>
      <c r="R57" s="231"/>
      <c r="T57" s="229"/>
      <c r="U57" s="230"/>
      <c r="V57" s="230"/>
      <c r="W57" s="230"/>
      <c r="X57" s="230"/>
      <c r="Y57" s="230"/>
      <c r="Z57" s="230"/>
      <c r="AA57" s="230"/>
      <c r="AB57" s="230"/>
      <c r="AC57" s="230"/>
      <c r="AD57" s="231"/>
    </row>
    <row r="58" spans="9:30">
      <c r="I58" s="229"/>
      <c r="J58" s="230"/>
      <c r="K58" s="230"/>
      <c r="L58" s="230"/>
      <c r="M58" s="230"/>
      <c r="N58" s="230"/>
      <c r="O58" s="230"/>
      <c r="P58" s="230"/>
      <c r="Q58" s="230"/>
      <c r="R58" s="231"/>
      <c r="T58" s="229"/>
      <c r="U58" s="230"/>
      <c r="V58" s="230"/>
      <c r="W58" s="230"/>
      <c r="X58" s="230"/>
      <c r="Y58" s="230"/>
      <c r="Z58" s="230"/>
      <c r="AA58" s="230"/>
      <c r="AB58" s="230"/>
      <c r="AC58" s="230"/>
      <c r="AD58" s="231"/>
    </row>
    <row r="59" spans="9:30">
      <c r="I59" s="229"/>
      <c r="J59" s="230"/>
      <c r="K59" s="230" t="s">
        <v>609</v>
      </c>
      <c r="L59" s="230"/>
      <c r="M59" s="230"/>
      <c r="N59" s="230"/>
      <c r="O59" s="230"/>
      <c r="P59" s="230"/>
      <c r="Q59" s="230"/>
      <c r="R59" s="231"/>
      <c r="T59" s="229"/>
      <c r="U59" s="230"/>
      <c r="V59" s="230" t="s">
        <v>609</v>
      </c>
      <c r="W59" s="230"/>
      <c r="X59" s="230"/>
      <c r="Y59" s="230"/>
      <c r="Z59" s="230"/>
      <c r="AA59" s="230"/>
      <c r="AB59" s="230"/>
      <c r="AC59" s="230"/>
      <c r="AD59" s="231"/>
    </row>
    <row r="60" spans="9:30">
      <c r="I60" s="229"/>
      <c r="J60" s="230" t="s">
        <v>30</v>
      </c>
      <c r="K60" s="309"/>
      <c r="L60" s="230"/>
      <c r="M60" s="230"/>
      <c r="N60" s="230"/>
      <c r="O60" s="230"/>
      <c r="P60" s="230"/>
      <c r="Q60" s="230"/>
      <c r="R60" s="231"/>
      <c r="T60" s="229"/>
      <c r="U60" s="230" t="s">
        <v>32</v>
      </c>
      <c r="V60" s="230">
        <v>12</v>
      </c>
      <c r="W60" s="230"/>
      <c r="X60" s="230"/>
      <c r="Y60" s="230"/>
      <c r="Z60" s="230"/>
      <c r="AA60" s="230"/>
      <c r="AB60" s="230"/>
      <c r="AC60" s="230"/>
      <c r="AD60" s="231"/>
    </row>
    <row r="61" spans="9:30">
      <c r="I61" s="229"/>
      <c r="J61" s="230" t="s">
        <v>81</v>
      </c>
      <c r="K61" s="309"/>
      <c r="L61" s="230"/>
      <c r="M61" s="230"/>
      <c r="N61" s="230"/>
      <c r="O61" s="230"/>
      <c r="P61" s="230"/>
      <c r="Q61" s="230"/>
      <c r="R61" s="231"/>
      <c r="T61" s="229"/>
      <c r="U61" s="230" t="s">
        <v>121</v>
      </c>
      <c r="V61" s="230">
        <v>81</v>
      </c>
      <c r="W61" s="230"/>
      <c r="X61" s="230"/>
      <c r="Y61" s="230"/>
      <c r="Z61" s="230"/>
      <c r="AA61" s="230"/>
      <c r="AB61" s="230"/>
      <c r="AC61" s="230"/>
      <c r="AD61" s="231"/>
    </row>
    <row r="62" spans="9:30">
      <c r="I62" s="229"/>
      <c r="J62" s="230" t="s">
        <v>82</v>
      </c>
      <c r="K62" s="230">
        <v>22</v>
      </c>
      <c r="L62" s="230"/>
      <c r="M62" s="230"/>
      <c r="N62" s="230"/>
      <c r="O62" s="230"/>
      <c r="P62" s="230"/>
      <c r="Q62" s="230"/>
      <c r="R62" s="231"/>
      <c r="T62" s="229"/>
      <c r="U62" s="230" t="s">
        <v>117</v>
      </c>
      <c r="V62" s="230">
        <v>26</v>
      </c>
      <c r="W62" s="230"/>
      <c r="X62" s="230"/>
      <c r="Y62" s="230"/>
      <c r="Z62" s="230"/>
      <c r="AA62" s="230"/>
      <c r="AB62" s="230"/>
      <c r="AC62" s="230"/>
      <c r="AD62" s="231"/>
    </row>
    <row r="63" spans="9:30">
      <c r="I63" s="229"/>
      <c r="J63" s="230" t="s">
        <v>83</v>
      </c>
      <c r="K63" s="230"/>
      <c r="L63" s="230"/>
      <c r="M63" s="230"/>
      <c r="N63" s="230"/>
      <c r="O63" s="230"/>
      <c r="P63" s="230"/>
      <c r="Q63" s="230"/>
      <c r="R63" s="231"/>
      <c r="T63" s="229"/>
      <c r="U63" s="230" t="s">
        <v>69</v>
      </c>
      <c r="V63" s="230"/>
      <c r="W63" s="230"/>
      <c r="X63" s="230"/>
      <c r="Y63" s="230"/>
      <c r="Z63" s="230"/>
      <c r="AA63" s="230"/>
      <c r="AB63" s="230"/>
      <c r="AC63" s="230"/>
      <c r="AD63" s="231"/>
    </row>
    <row r="64" spans="9:30">
      <c r="I64" s="229"/>
      <c r="J64" s="230" t="s">
        <v>84</v>
      </c>
      <c r="K64" s="236"/>
      <c r="L64" s="230"/>
      <c r="M64" s="230"/>
      <c r="N64" s="230"/>
      <c r="O64" s="230"/>
      <c r="P64" s="230"/>
      <c r="Q64" s="230"/>
      <c r="R64" s="231"/>
      <c r="T64" s="229"/>
      <c r="U64" s="230" t="s">
        <v>118</v>
      </c>
      <c r="V64" s="230">
        <v>50</v>
      </c>
      <c r="W64" s="230"/>
      <c r="X64" s="230"/>
      <c r="Y64" s="230"/>
      <c r="Z64" s="230"/>
      <c r="AA64" s="230"/>
      <c r="AB64" s="230"/>
      <c r="AC64" s="230"/>
      <c r="AD64" s="231"/>
    </row>
    <row r="65" spans="9:30">
      <c r="I65" s="229"/>
      <c r="J65" s="230" t="s">
        <v>85</v>
      </c>
      <c r="K65" s="230">
        <v>17</v>
      </c>
      <c r="L65" s="230"/>
      <c r="M65" s="230"/>
      <c r="N65" s="230"/>
      <c r="O65" s="230"/>
      <c r="P65" s="230"/>
      <c r="Q65" s="230"/>
      <c r="R65" s="231"/>
      <c r="T65" s="229"/>
      <c r="U65" s="230"/>
      <c r="V65" s="230"/>
      <c r="W65" s="230"/>
      <c r="X65" s="230"/>
      <c r="Y65" s="230"/>
      <c r="Z65" s="230"/>
      <c r="AA65" s="230"/>
      <c r="AB65" s="230"/>
      <c r="AC65" s="230"/>
      <c r="AD65" s="231"/>
    </row>
    <row r="66" spans="9:30">
      <c r="I66" s="229"/>
      <c r="J66" s="230" t="s">
        <v>86</v>
      </c>
      <c r="K66" s="236"/>
      <c r="L66" s="230"/>
      <c r="M66" s="230"/>
      <c r="N66" s="230"/>
      <c r="O66" s="230"/>
      <c r="P66" s="230"/>
      <c r="Q66" s="230"/>
      <c r="R66" s="231"/>
      <c r="T66" s="301"/>
      <c r="U66" s="302"/>
      <c r="V66" s="302"/>
      <c r="W66" s="302"/>
      <c r="X66" s="302"/>
      <c r="Y66" s="302"/>
      <c r="Z66" s="302"/>
      <c r="AA66" s="302"/>
      <c r="AB66" s="302"/>
      <c r="AC66" s="302"/>
      <c r="AD66" s="235"/>
    </row>
    <row r="67" spans="9:30">
      <c r="I67" s="229"/>
      <c r="J67" s="230" t="s">
        <v>32</v>
      </c>
      <c r="K67" s="230">
        <v>117</v>
      </c>
      <c r="L67" s="230"/>
      <c r="M67" s="230"/>
      <c r="N67" s="230"/>
      <c r="O67" s="230"/>
      <c r="P67" s="230"/>
      <c r="Q67" s="230"/>
      <c r="R67" s="231"/>
    </row>
    <row r="68" spans="9:30">
      <c r="I68" s="229"/>
      <c r="J68" s="230" t="s">
        <v>87</v>
      </c>
      <c r="K68" s="238"/>
      <c r="L68" s="230"/>
      <c r="M68" s="230"/>
      <c r="N68" s="230"/>
      <c r="O68" s="230"/>
      <c r="P68" s="230"/>
      <c r="Q68" s="230"/>
      <c r="R68" s="231"/>
    </row>
    <row r="69" spans="9:30">
      <c r="I69" s="229"/>
      <c r="J69" s="300" t="s">
        <v>1</v>
      </c>
      <c r="K69" s="300">
        <v>173</v>
      </c>
      <c r="L69" s="230"/>
      <c r="M69" s="230"/>
      <c r="N69" s="230"/>
      <c r="O69" s="230"/>
      <c r="P69" s="230"/>
      <c r="Q69" s="230"/>
      <c r="R69" s="231"/>
    </row>
    <row r="70" spans="9:30">
      <c r="I70" s="229"/>
      <c r="J70" s="230"/>
      <c r="K70" s="230"/>
      <c r="L70" s="230"/>
      <c r="M70" s="230"/>
      <c r="N70" s="230"/>
      <c r="O70" s="230"/>
      <c r="P70" s="230"/>
      <c r="Q70" s="230"/>
      <c r="R70" s="231"/>
    </row>
    <row r="71" spans="9:30">
      <c r="I71" s="229"/>
      <c r="J71" s="230" t="s">
        <v>564</v>
      </c>
      <c r="K71" s="239">
        <f>K67/K69</f>
        <v>0.67630057803468213</v>
      </c>
      <c r="L71" s="230"/>
      <c r="M71" s="230"/>
      <c r="N71" s="230"/>
      <c r="O71" s="230"/>
      <c r="P71" s="230"/>
      <c r="Q71" s="230"/>
      <c r="R71" s="231"/>
    </row>
    <row r="72" spans="9:30">
      <c r="I72" s="301"/>
      <c r="J72" s="302"/>
      <c r="K72" s="302"/>
      <c r="L72" s="302"/>
      <c r="M72" s="302"/>
      <c r="N72" s="302"/>
      <c r="O72" s="302"/>
      <c r="P72" s="302"/>
      <c r="Q72" s="302"/>
      <c r="R72" s="23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2EA17-0EC6-4C7B-9697-FA91C58237DD}">
  <dimension ref="B1:AG37"/>
  <sheetViews>
    <sheetView zoomScale="85" zoomScaleNormal="85" workbookViewId="0">
      <selection activeCell="U15" sqref="U15"/>
    </sheetView>
  </sheetViews>
  <sheetFormatPr defaultRowHeight="14.5"/>
  <cols>
    <col min="1" max="1" width="0.26953125" customWidth="1"/>
    <col min="2" max="2" width="24.36328125" bestFit="1" customWidth="1"/>
    <col min="8" max="8" width="2.81640625" customWidth="1"/>
    <col min="9" max="9" width="24.36328125" bestFit="1" customWidth="1"/>
    <col min="12" max="12" width="9.26953125" customWidth="1"/>
    <col min="13" max="13" width="9.08984375" customWidth="1"/>
    <col min="19" max="19" width="2.81640625" customWidth="1"/>
    <col min="21" max="21" width="26.7265625" bestFit="1" customWidth="1"/>
    <col min="22" max="22" width="9.26953125" customWidth="1"/>
  </cols>
  <sheetData>
    <row r="1" spans="2:33" ht="2.4" customHeight="1"/>
    <row r="2" spans="2:33">
      <c r="B2" s="226"/>
      <c r="C2" s="227"/>
      <c r="D2" s="227"/>
      <c r="E2" s="227"/>
      <c r="F2" s="227"/>
      <c r="G2" s="228"/>
      <c r="I2" s="226"/>
      <c r="J2" s="227"/>
      <c r="K2" s="227"/>
      <c r="L2" s="227"/>
      <c r="M2" s="227"/>
      <c r="N2" s="227"/>
      <c r="O2" s="227"/>
      <c r="P2" s="227"/>
      <c r="Q2" s="227"/>
      <c r="R2" s="228"/>
      <c r="T2" s="226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8"/>
    </row>
    <row r="3" spans="2:33">
      <c r="B3" s="229"/>
      <c r="C3" s="230"/>
      <c r="D3" s="230"/>
      <c r="E3" s="230"/>
      <c r="F3" s="230"/>
      <c r="G3" s="231"/>
      <c r="I3" s="229"/>
      <c r="J3" s="230"/>
      <c r="K3" s="230"/>
      <c r="L3" s="230"/>
      <c r="M3" s="230"/>
      <c r="N3" s="230"/>
      <c r="O3" s="230"/>
      <c r="P3" s="230"/>
      <c r="Q3" s="230"/>
      <c r="R3" s="231"/>
      <c r="T3" s="229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1"/>
    </row>
    <row r="4" spans="2:33">
      <c r="B4" s="229"/>
      <c r="C4" s="230"/>
      <c r="D4" s="230"/>
      <c r="E4" s="230"/>
      <c r="F4" s="230"/>
      <c r="G4" s="231"/>
      <c r="I4" s="229"/>
      <c r="J4" s="230"/>
      <c r="K4" s="230"/>
      <c r="L4" s="230"/>
      <c r="M4" s="230"/>
      <c r="N4" s="230"/>
      <c r="O4" s="230"/>
      <c r="P4" s="230"/>
      <c r="Q4" s="230"/>
      <c r="R4" s="231"/>
      <c r="T4" s="229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1"/>
    </row>
    <row r="5" spans="2:33">
      <c r="B5" s="229"/>
      <c r="C5" s="230"/>
      <c r="D5" s="230"/>
      <c r="E5" s="230"/>
      <c r="F5" s="230"/>
      <c r="G5" s="231"/>
      <c r="I5" s="229"/>
      <c r="J5" s="230"/>
      <c r="K5" s="230"/>
      <c r="L5" s="230"/>
      <c r="M5" s="230"/>
      <c r="N5" s="230"/>
      <c r="O5" s="230"/>
      <c r="P5" s="230"/>
      <c r="Q5" s="230"/>
      <c r="R5" s="231"/>
      <c r="T5" s="229"/>
      <c r="U5" s="230"/>
      <c r="V5" s="230"/>
      <c r="W5" s="230"/>
      <c r="X5" s="230"/>
      <c r="Y5" s="230"/>
      <c r="Z5" s="230"/>
      <c r="AA5" s="230"/>
      <c r="AB5" s="230"/>
      <c r="AC5" s="230"/>
      <c r="AD5" s="230"/>
      <c r="AE5" s="230"/>
      <c r="AF5" s="230"/>
      <c r="AG5" s="231"/>
    </row>
    <row r="6" spans="2:33">
      <c r="B6" s="229"/>
      <c r="C6" s="230"/>
      <c r="D6" s="230"/>
      <c r="E6" s="230"/>
      <c r="F6" s="230"/>
      <c r="G6" s="231"/>
      <c r="I6" s="229"/>
      <c r="J6" s="230"/>
      <c r="K6" s="230"/>
      <c r="L6" s="230"/>
      <c r="M6" s="230"/>
      <c r="N6" s="230"/>
      <c r="O6" s="230"/>
      <c r="P6" s="230"/>
      <c r="Q6" s="230"/>
      <c r="R6" s="231"/>
      <c r="T6" s="229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1"/>
    </row>
    <row r="7" spans="2:33">
      <c r="B7" s="229"/>
      <c r="C7" s="230"/>
      <c r="D7" s="230"/>
      <c r="E7" s="230"/>
      <c r="F7" s="230"/>
      <c r="G7" s="231"/>
      <c r="I7" s="229"/>
      <c r="J7" s="230"/>
      <c r="K7" s="230"/>
      <c r="L7" s="230"/>
      <c r="M7" s="230"/>
      <c r="N7" s="230"/>
      <c r="O7" s="230"/>
      <c r="P7" s="230"/>
      <c r="Q7" s="230"/>
      <c r="R7" s="231"/>
      <c r="T7" s="229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1"/>
    </row>
    <row r="8" spans="2:33">
      <c r="B8" s="229"/>
      <c r="C8" s="230"/>
      <c r="D8" s="230"/>
      <c r="E8" s="230"/>
      <c r="F8" s="230"/>
      <c r="G8" s="231"/>
      <c r="I8" s="229"/>
      <c r="J8" s="230"/>
      <c r="K8" s="230"/>
      <c r="L8" s="230"/>
      <c r="M8" s="230"/>
      <c r="N8" s="230"/>
      <c r="O8" s="230"/>
      <c r="P8" s="230"/>
      <c r="Q8" s="230"/>
      <c r="R8" s="231"/>
      <c r="T8" s="229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1"/>
    </row>
    <row r="9" spans="2:33">
      <c r="B9" s="229"/>
      <c r="C9" s="230"/>
      <c r="D9" s="230"/>
      <c r="E9" s="230"/>
      <c r="F9" s="230"/>
      <c r="G9" s="231"/>
      <c r="I9" s="229"/>
      <c r="J9" s="230"/>
      <c r="K9" s="230"/>
      <c r="L9" s="230"/>
      <c r="M9" s="230"/>
      <c r="N9" s="230"/>
      <c r="O9" s="230"/>
      <c r="P9" s="230"/>
      <c r="Q9" s="230"/>
      <c r="R9" s="231"/>
      <c r="T9" s="229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1"/>
    </row>
    <row r="10" spans="2:33">
      <c r="B10" s="229"/>
      <c r="C10" s="230"/>
      <c r="D10" s="230"/>
      <c r="E10" s="230"/>
      <c r="F10" s="230"/>
      <c r="G10" s="231"/>
      <c r="I10" s="229"/>
      <c r="J10" s="230"/>
      <c r="K10" s="230"/>
      <c r="L10" s="230"/>
      <c r="M10" s="230"/>
      <c r="N10" s="230"/>
      <c r="O10" s="230"/>
      <c r="P10" s="230"/>
      <c r="Q10" s="230"/>
      <c r="R10" s="231"/>
      <c r="T10" s="229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1"/>
    </row>
    <row r="11" spans="2:33">
      <c r="B11" s="229"/>
      <c r="C11" s="230"/>
      <c r="D11" s="230"/>
      <c r="E11" s="230"/>
      <c r="F11" s="230"/>
      <c r="G11" s="231"/>
      <c r="I11" s="229"/>
      <c r="J11" s="230"/>
      <c r="K11" s="230"/>
      <c r="L11" s="230"/>
      <c r="M11" s="230"/>
      <c r="N11" s="230"/>
      <c r="O11" s="230"/>
      <c r="P11" s="230"/>
      <c r="Q11" s="230"/>
      <c r="R11" s="231"/>
      <c r="T11" s="229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1"/>
    </row>
    <row r="12" spans="2:33">
      <c r="B12" s="229"/>
      <c r="C12" s="230"/>
      <c r="D12" s="230"/>
      <c r="E12" s="230"/>
      <c r="F12" s="230"/>
      <c r="G12" s="231"/>
      <c r="I12" s="229"/>
      <c r="J12" s="230"/>
      <c r="K12" s="230"/>
      <c r="L12" s="230"/>
      <c r="M12" s="230"/>
      <c r="N12" s="230"/>
      <c r="O12" s="230"/>
      <c r="P12" s="230"/>
      <c r="Q12" s="230"/>
      <c r="R12" s="231"/>
      <c r="T12" s="229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1"/>
    </row>
    <row r="13" spans="2:33">
      <c r="B13" s="229"/>
      <c r="C13" s="230"/>
      <c r="D13" s="230"/>
      <c r="E13" s="230"/>
      <c r="F13" s="230"/>
      <c r="G13" s="231"/>
      <c r="I13" s="229"/>
      <c r="J13" s="230"/>
      <c r="K13" s="230"/>
      <c r="L13" s="230"/>
      <c r="M13" s="230"/>
      <c r="N13" s="230"/>
      <c r="O13" s="230"/>
      <c r="P13" s="230"/>
      <c r="Q13" s="230"/>
      <c r="R13" s="231"/>
      <c r="T13" s="229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1"/>
    </row>
    <row r="14" spans="2:33">
      <c r="B14" s="229"/>
      <c r="C14" s="230"/>
      <c r="D14" s="230"/>
      <c r="E14" s="230"/>
      <c r="F14" s="230"/>
      <c r="G14" s="231"/>
      <c r="I14" s="229"/>
      <c r="J14" s="230"/>
      <c r="K14" s="230"/>
      <c r="L14" s="230"/>
      <c r="M14" s="230"/>
      <c r="N14" s="230"/>
      <c r="O14" s="230"/>
      <c r="P14" s="230"/>
      <c r="Q14" s="230"/>
      <c r="R14" s="231"/>
      <c r="T14" s="229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1"/>
    </row>
    <row r="15" spans="2:33">
      <c r="B15" s="229"/>
      <c r="C15" s="230"/>
      <c r="D15" s="230"/>
      <c r="E15" s="230"/>
      <c r="F15" s="230"/>
      <c r="G15" s="231"/>
      <c r="I15" s="229"/>
      <c r="J15" s="230"/>
      <c r="K15" s="230"/>
      <c r="L15" s="230"/>
      <c r="M15" s="230"/>
      <c r="N15" s="230"/>
      <c r="O15" s="230"/>
      <c r="P15" s="230"/>
      <c r="Q15" s="230"/>
      <c r="R15" s="231"/>
      <c r="T15" s="229"/>
      <c r="U15" s="230">
        <v>1.02</v>
      </c>
      <c r="V15" s="230" t="s">
        <v>587</v>
      </c>
      <c r="W15" s="230"/>
      <c r="X15" s="230"/>
      <c r="Y15" s="230"/>
      <c r="Z15" s="230"/>
      <c r="AA15" s="230"/>
      <c r="AB15" s="230"/>
      <c r="AC15" s="230"/>
      <c r="AD15" s="230"/>
      <c r="AE15" s="230"/>
      <c r="AF15" s="230"/>
      <c r="AG15" s="231"/>
    </row>
    <row r="16" spans="2:33">
      <c r="B16" s="229"/>
      <c r="C16" s="230"/>
      <c r="D16" s="230"/>
      <c r="E16" s="230"/>
      <c r="F16" s="230"/>
      <c r="G16" s="231"/>
      <c r="I16" s="229"/>
      <c r="J16" s="230"/>
      <c r="K16" s="230"/>
      <c r="L16" s="230"/>
      <c r="M16" s="230"/>
      <c r="N16" s="230"/>
      <c r="O16" s="230"/>
      <c r="P16" s="230"/>
      <c r="Q16" s="230"/>
      <c r="R16" s="231"/>
      <c r="T16" s="229"/>
      <c r="U16" s="230"/>
      <c r="V16" s="250" t="s">
        <v>588</v>
      </c>
      <c r="W16" s="230"/>
      <c r="X16" s="230"/>
      <c r="Y16" s="230"/>
      <c r="Z16" s="230"/>
      <c r="AA16" s="230"/>
      <c r="AB16" s="230"/>
      <c r="AC16" s="230"/>
      <c r="AD16" s="230"/>
      <c r="AE16" s="230"/>
      <c r="AF16" s="230"/>
      <c r="AG16" s="231"/>
    </row>
    <row r="17" spans="2:33">
      <c r="B17" s="229"/>
      <c r="C17" s="230"/>
      <c r="D17" s="230"/>
      <c r="E17" s="230"/>
      <c r="F17" s="230"/>
      <c r="G17" s="231"/>
      <c r="I17" s="229"/>
      <c r="J17" s="230"/>
      <c r="K17" s="230"/>
      <c r="L17" s="230"/>
      <c r="M17" s="230"/>
      <c r="N17" s="230"/>
      <c r="O17" s="230"/>
      <c r="P17" s="230"/>
      <c r="Q17" s="230"/>
      <c r="R17" s="231"/>
      <c r="T17" s="229"/>
      <c r="U17" s="230"/>
      <c r="V17" s="230"/>
      <c r="W17" s="230"/>
      <c r="X17" s="230"/>
      <c r="Y17" s="230"/>
      <c r="Z17" s="230"/>
      <c r="AA17" s="230"/>
      <c r="AB17" s="230"/>
      <c r="AC17" s="230"/>
      <c r="AD17" s="230"/>
      <c r="AE17" s="230"/>
      <c r="AF17" s="230"/>
      <c r="AG17" s="231"/>
    </row>
    <row r="18" spans="2:33">
      <c r="B18" s="229"/>
      <c r="C18" s="230"/>
      <c r="D18" s="230"/>
      <c r="E18" s="230"/>
      <c r="F18" s="230"/>
      <c r="G18" s="231"/>
      <c r="I18" s="229"/>
      <c r="J18" s="230"/>
      <c r="K18" s="230"/>
      <c r="L18" s="230"/>
      <c r="M18" s="230"/>
      <c r="N18" s="230"/>
      <c r="O18" s="230"/>
      <c r="P18" s="230"/>
      <c r="Q18" s="230"/>
      <c r="R18" s="231"/>
      <c r="T18" s="229"/>
      <c r="U18" s="237" t="s">
        <v>581</v>
      </c>
      <c r="V18" s="230"/>
      <c r="W18" s="230"/>
      <c r="X18" s="230"/>
      <c r="Y18" s="230"/>
      <c r="Z18" s="230"/>
      <c r="AA18" s="230"/>
      <c r="AB18" s="230"/>
      <c r="AC18" s="230"/>
      <c r="AD18" s="230"/>
      <c r="AE18" s="230"/>
      <c r="AF18" s="230"/>
      <c r="AG18" s="231"/>
    </row>
    <row r="19" spans="2:33">
      <c r="B19" s="229"/>
      <c r="C19" s="230"/>
      <c r="D19" s="230"/>
      <c r="E19" s="230"/>
      <c r="F19" s="230"/>
      <c r="G19" s="231"/>
      <c r="I19" s="229"/>
      <c r="J19" s="230"/>
      <c r="K19" s="230"/>
      <c r="L19" s="230"/>
      <c r="M19" s="230"/>
      <c r="N19" s="230"/>
      <c r="O19" s="230"/>
      <c r="P19" s="230"/>
      <c r="Q19" s="230"/>
      <c r="R19" s="231"/>
      <c r="T19" s="229"/>
      <c r="U19" s="230"/>
      <c r="V19" s="230">
        <v>2008</v>
      </c>
      <c r="W19" s="230">
        <v>2009</v>
      </c>
      <c r="X19" s="230">
        <v>2010</v>
      </c>
      <c r="Y19" s="230">
        <v>2011</v>
      </c>
      <c r="Z19" s="230">
        <v>2012</v>
      </c>
      <c r="AA19" s="230">
        <v>2013</v>
      </c>
      <c r="AB19" s="230">
        <v>2014</v>
      </c>
      <c r="AC19" s="230">
        <v>2015</v>
      </c>
      <c r="AD19" s="230">
        <v>2016</v>
      </c>
      <c r="AE19" s="230"/>
      <c r="AF19" s="230"/>
      <c r="AG19" s="231"/>
    </row>
    <row r="20" spans="2:33">
      <c r="B20" s="229"/>
      <c r="C20" s="230"/>
      <c r="D20" s="230"/>
      <c r="E20" s="230"/>
      <c r="F20" s="230"/>
      <c r="G20" s="231"/>
      <c r="I20" s="229"/>
      <c r="J20" s="230"/>
      <c r="K20" s="230"/>
      <c r="L20" s="230"/>
      <c r="M20" s="230"/>
      <c r="N20" s="230"/>
      <c r="O20" s="230"/>
      <c r="P20" s="230"/>
      <c r="Q20" s="230"/>
      <c r="R20" s="231"/>
      <c r="T20" s="229"/>
      <c r="U20" s="230" t="s">
        <v>585</v>
      </c>
      <c r="V20" s="230">
        <v>3</v>
      </c>
      <c r="W20" s="230">
        <v>3</v>
      </c>
      <c r="X20" s="230">
        <v>4</v>
      </c>
      <c r="Y20" s="230">
        <v>3</v>
      </c>
      <c r="Z20" s="230">
        <v>3</v>
      </c>
      <c r="AA20" s="230">
        <v>3</v>
      </c>
      <c r="AB20" s="230">
        <v>3</v>
      </c>
      <c r="AC20" s="230">
        <v>4</v>
      </c>
      <c r="AD20" s="230">
        <v>3</v>
      </c>
      <c r="AE20" s="244" t="s">
        <v>582</v>
      </c>
      <c r="AF20" s="230"/>
      <c r="AG20" s="231"/>
    </row>
    <row r="21" spans="2:33">
      <c r="B21" s="229"/>
      <c r="C21" s="230"/>
      <c r="D21" s="230"/>
      <c r="E21" s="230"/>
      <c r="F21" s="230"/>
      <c r="G21" s="231"/>
      <c r="I21" s="229"/>
      <c r="J21" s="230"/>
      <c r="K21" s="230"/>
      <c r="L21" s="230"/>
      <c r="M21" s="230"/>
      <c r="N21" s="230"/>
      <c r="O21" s="230"/>
      <c r="P21" s="230"/>
      <c r="Q21" s="230"/>
      <c r="R21" s="231"/>
      <c r="T21" s="229"/>
      <c r="U21" s="230" t="s">
        <v>584</v>
      </c>
      <c r="V21" s="230">
        <v>4</v>
      </c>
      <c r="W21" s="230">
        <v>4</v>
      </c>
      <c r="X21" s="230">
        <v>4</v>
      </c>
      <c r="Y21" s="230">
        <v>4</v>
      </c>
      <c r="Z21" s="230">
        <v>4</v>
      </c>
      <c r="AA21" s="230">
        <v>4</v>
      </c>
      <c r="AB21" s="230">
        <v>5</v>
      </c>
      <c r="AC21" s="230">
        <v>5</v>
      </c>
      <c r="AD21" s="230">
        <v>5</v>
      </c>
      <c r="AE21" s="244" t="s">
        <v>583</v>
      </c>
      <c r="AF21" s="230"/>
      <c r="AG21" s="231"/>
    </row>
    <row r="22" spans="2:33">
      <c r="B22" s="229"/>
      <c r="C22" s="230"/>
      <c r="D22" s="230"/>
      <c r="E22" s="230"/>
      <c r="F22" s="230"/>
      <c r="G22" s="231"/>
      <c r="I22" s="229"/>
      <c r="J22" s="230"/>
      <c r="K22" s="230"/>
      <c r="L22" s="230"/>
      <c r="M22" s="230"/>
      <c r="N22" s="230"/>
      <c r="O22" s="230"/>
      <c r="P22" s="230"/>
      <c r="Q22" s="230"/>
      <c r="R22" s="231"/>
      <c r="T22" s="229"/>
      <c r="U22" s="230" t="s">
        <v>586</v>
      </c>
      <c r="V22" s="230">
        <f>V21*$U$15</f>
        <v>4.08</v>
      </c>
      <c r="W22" s="230">
        <f t="shared" ref="W22:AD22" si="0">W21*$U$15</f>
        <v>4.08</v>
      </c>
      <c r="X22" s="230">
        <f t="shared" si="0"/>
        <v>4.08</v>
      </c>
      <c r="Y22" s="230">
        <f t="shared" si="0"/>
        <v>4.08</v>
      </c>
      <c r="Z22" s="230">
        <f t="shared" si="0"/>
        <v>4.08</v>
      </c>
      <c r="AA22" s="230">
        <f t="shared" si="0"/>
        <v>4.08</v>
      </c>
      <c r="AB22" s="230">
        <f t="shared" si="0"/>
        <v>5.0999999999999996</v>
      </c>
      <c r="AC22" s="230">
        <f t="shared" si="0"/>
        <v>5.0999999999999996</v>
      </c>
      <c r="AD22" s="230">
        <f t="shared" si="0"/>
        <v>5.0999999999999996</v>
      </c>
      <c r="AE22" s="230"/>
      <c r="AF22" s="230"/>
      <c r="AG22" s="231"/>
    </row>
    <row r="23" spans="2:33">
      <c r="B23" s="229"/>
      <c r="C23" s="230"/>
      <c r="D23" s="230"/>
      <c r="E23" s="230"/>
      <c r="F23" s="230"/>
      <c r="G23" s="231"/>
      <c r="I23" s="229"/>
      <c r="J23" s="230"/>
      <c r="K23" s="230"/>
      <c r="L23" s="230"/>
      <c r="M23" s="230"/>
      <c r="N23" s="230"/>
      <c r="O23" s="230"/>
      <c r="P23" s="230"/>
      <c r="Q23" s="230"/>
      <c r="R23" s="231"/>
      <c r="T23" s="229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1"/>
    </row>
    <row r="24" spans="2:33">
      <c r="B24" s="229"/>
      <c r="C24" s="230" t="s">
        <v>573</v>
      </c>
      <c r="D24" s="230"/>
      <c r="E24" s="230"/>
      <c r="F24" s="230"/>
      <c r="G24" s="231"/>
      <c r="I24" s="229"/>
      <c r="J24" s="230"/>
      <c r="K24" s="230"/>
      <c r="L24" s="230"/>
      <c r="M24" s="230"/>
      <c r="N24" s="230"/>
      <c r="O24" s="230"/>
      <c r="P24" s="230"/>
      <c r="Q24" s="230"/>
      <c r="R24" s="231"/>
      <c r="T24" s="229"/>
      <c r="U24" s="230" t="s">
        <v>574</v>
      </c>
      <c r="V24" s="230">
        <f>V22/V20</f>
        <v>1.36</v>
      </c>
      <c r="W24" s="230">
        <f t="shared" ref="W24:AD24" si="1">W22/W20</f>
        <v>1.36</v>
      </c>
      <c r="X24" s="230">
        <f t="shared" si="1"/>
        <v>1.02</v>
      </c>
      <c r="Y24" s="230">
        <f t="shared" si="1"/>
        <v>1.36</v>
      </c>
      <c r="Z24" s="230">
        <f t="shared" si="1"/>
        <v>1.36</v>
      </c>
      <c r="AA24" s="230">
        <f t="shared" si="1"/>
        <v>1.36</v>
      </c>
      <c r="AB24" s="230">
        <f t="shared" si="1"/>
        <v>1.7</v>
      </c>
      <c r="AC24" s="230">
        <f t="shared" si="1"/>
        <v>1.2749999999999999</v>
      </c>
      <c r="AD24" s="230">
        <f t="shared" si="1"/>
        <v>1.7</v>
      </c>
      <c r="AE24" s="230"/>
      <c r="AF24" s="230"/>
      <c r="AG24" s="231"/>
    </row>
    <row r="25" spans="2:33">
      <c r="B25" s="229" t="s">
        <v>560</v>
      </c>
      <c r="C25" s="230">
        <v>9</v>
      </c>
      <c r="D25" s="230"/>
      <c r="E25" s="230"/>
      <c r="F25" s="230"/>
      <c r="G25" s="231"/>
      <c r="I25" s="229"/>
      <c r="J25" s="230"/>
      <c r="K25" s="230"/>
      <c r="L25" s="230"/>
      <c r="M25" s="230"/>
      <c r="N25" s="230"/>
      <c r="O25" s="230"/>
      <c r="P25" s="230"/>
      <c r="Q25" s="230"/>
      <c r="R25" s="231"/>
      <c r="T25" s="229"/>
      <c r="U25" s="247" t="s">
        <v>589</v>
      </c>
      <c r="V25" s="248">
        <f>AVERAGE(V24:AD24)</f>
        <v>1.3883333333333334</v>
      </c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31"/>
    </row>
    <row r="26" spans="2:33">
      <c r="B26" s="229" t="s">
        <v>90</v>
      </c>
      <c r="C26" s="230">
        <v>73</v>
      </c>
      <c r="D26" s="230"/>
      <c r="E26" s="230"/>
      <c r="F26" s="230"/>
      <c r="G26" s="231"/>
      <c r="I26" s="229"/>
      <c r="J26" s="230"/>
      <c r="K26" s="230"/>
      <c r="L26" s="230"/>
      <c r="M26" s="230"/>
      <c r="N26" s="230"/>
      <c r="O26" s="230"/>
      <c r="P26" s="230"/>
      <c r="Q26" s="230"/>
      <c r="R26" s="231"/>
      <c r="T26" s="233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5"/>
    </row>
    <row r="27" spans="2:33">
      <c r="B27" s="229" t="s">
        <v>1</v>
      </c>
      <c r="C27" s="230">
        <f>SUM(C25:C26)</f>
        <v>82</v>
      </c>
      <c r="D27" s="230"/>
      <c r="E27" s="230"/>
      <c r="F27" s="230"/>
      <c r="G27" s="231"/>
      <c r="I27" s="229"/>
      <c r="J27" s="230"/>
      <c r="K27" s="230"/>
      <c r="L27" s="230"/>
      <c r="M27" s="230"/>
      <c r="N27" s="230"/>
      <c r="O27" s="230"/>
      <c r="P27" s="230"/>
      <c r="Q27" s="230"/>
      <c r="R27" s="231"/>
    </row>
    <row r="28" spans="2:33">
      <c r="B28" s="229"/>
      <c r="C28" s="230"/>
      <c r="D28" s="230"/>
      <c r="E28" s="230"/>
      <c r="F28" s="230"/>
      <c r="G28" s="231"/>
      <c r="I28" s="229"/>
      <c r="J28" s="230"/>
      <c r="K28" s="230"/>
      <c r="L28" s="230"/>
      <c r="M28" s="230"/>
      <c r="N28" s="230"/>
      <c r="O28" s="230"/>
      <c r="P28" s="230"/>
      <c r="Q28" s="230"/>
      <c r="R28" s="231"/>
    </row>
    <row r="29" spans="2:33">
      <c r="B29" s="246" t="s">
        <v>574</v>
      </c>
      <c r="C29" s="248">
        <f>C27/C26</f>
        <v>1.1232876712328768</v>
      </c>
      <c r="D29" s="230"/>
      <c r="E29" s="230"/>
      <c r="F29" s="230"/>
      <c r="G29" s="231"/>
      <c r="I29" s="229"/>
      <c r="J29" s="230"/>
      <c r="K29" s="230"/>
      <c r="L29" s="230"/>
      <c r="M29" s="230"/>
      <c r="N29" s="230"/>
      <c r="O29" s="230"/>
      <c r="P29" s="230"/>
      <c r="Q29" s="230"/>
      <c r="R29" s="231"/>
    </row>
    <row r="30" spans="2:33">
      <c r="B30" s="233"/>
      <c r="C30" s="234"/>
      <c r="D30" s="234"/>
      <c r="E30" s="234"/>
      <c r="F30" s="234"/>
      <c r="G30" s="235"/>
      <c r="I30" s="229"/>
      <c r="J30" s="230"/>
      <c r="K30" s="230"/>
      <c r="L30" s="230"/>
      <c r="M30" s="230"/>
      <c r="N30" s="230"/>
      <c r="O30" s="230"/>
      <c r="P30" s="230"/>
      <c r="Q30" s="230"/>
      <c r="R30" s="231"/>
    </row>
    <row r="31" spans="2:33">
      <c r="I31" s="229"/>
      <c r="J31" s="230" t="s">
        <v>575</v>
      </c>
      <c r="K31" s="230"/>
      <c r="L31" s="230"/>
      <c r="M31" s="230"/>
      <c r="N31" s="230"/>
      <c r="O31" s="230"/>
      <c r="P31" s="230"/>
      <c r="Q31" s="230"/>
      <c r="R31" s="231"/>
    </row>
    <row r="32" spans="2:33">
      <c r="I32" s="229" t="s">
        <v>90</v>
      </c>
      <c r="J32" s="230">
        <v>50</v>
      </c>
      <c r="K32" s="230"/>
      <c r="L32" s="230"/>
      <c r="M32" s="230"/>
      <c r="N32" s="230"/>
      <c r="O32" s="230"/>
      <c r="P32" s="230"/>
      <c r="Q32" s="230"/>
      <c r="R32" s="231"/>
    </row>
    <row r="33" spans="9:18">
      <c r="I33" s="229" t="s">
        <v>560</v>
      </c>
      <c r="J33" s="230">
        <v>17</v>
      </c>
      <c r="K33" s="230"/>
      <c r="L33" s="230"/>
      <c r="M33" s="230"/>
      <c r="N33" s="230"/>
      <c r="O33" s="230"/>
      <c r="P33" s="230"/>
      <c r="Q33" s="230"/>
      <c r="R33" s="231"/>
    </row>
    <row r="34" spans="9:18">
      <c r="I34" s="229" t="s">
        <v>1</v>
      </c>
      <c r="J34" s="230">
        <f>SUM(J32:J33)</f>
        <v>67</v>
      </c>
      <c r="K34" s="230"/>
      <c r="L34" s="230"/>
      <c r="M34" s="230"/>
      <c r="N34" s="230"/>
      <c r="O34" s="230"/>
      <c r="P34" s="230"/>
      <c r="Q34" s="230"/>
      <c r="R34" s="231"/>
    </row>
    <row r="35" spans="9:18">
      <c r="I35" s="229"/>
      <c r="J35" s="230"/>
      <c r="K35" s="230"/>
      <c r="L35" s="230"/>
      <c r="M35" s="230"/>
      <c r="N35" s="230"/>
      <c r="O35" s="230"/>
      <c r="P35" s="230"/>
      <c r="Q35" s="230"/>
      <c r="R35" s="231"/>
    </row>
    <row r="36" spans="9:18">
      <c r="I36" s="246" t="s">
        <v>574</v>
      </c>
      <c r="J36" s="247">
        <f>J34/J32</f>
        <v>1.34</v>
      </c>
      <c r="K36" s="230"/>
      <c r="L36" s="230"/>
      <c r="M36" s="230"/>
      <c r="N36" s="230"/>
      <c r="O36" s="230"/>
      <c r="P36" s="230"/>
      <c r="Q36" s="230"/>
      <c r="R36" s="231"/>
    </row>
    <row r="37" spans="9:18">
      <c r="I37" s="233"/>
      <c r="J37" s="234"/>
      <c r="K37" s="234"/>
      <c r="L37" s="234"/>
      <c r="M37" s="234"/>
      <c r="N37" s="234"/>
      <c r="O37" s="234"/>
      <c r="P37" s="234"/>
      <c r="Q37" s="234"/>
      <c r="R37" s="235"/>
    </row>
  </sheetData>
  <hyperlinks>
    <hyperlink ref="V16" r:id="rId1" xr:uid="{3AC4669F-9677-4D0B-8088-4F1855980D9A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4303-4B57-4E0C-A6B7-BEA2AD1FBE25}">
  <sheetPr>
    <pageSetUpPr fitToPage="1"/>
  </sheetPr>
  <dimension ref="A1:AZ274"/>
  <sheetViews>
    <sheetView showGridLines="0" zoomScale="85" zoomScaleNormal="100" workbookViewId="0">
      <pane xSplit="1" ySplit="1" topLeftCell="S2" activePane="bottomRight" state="frozen"/>
      <selection activeCell="A2" sqref="A2"/>
      <selection pane="topRight" activeCell="A2" sqref="A2"/>
      <selection pane="bottomLeft" activeCell="A2" sqref="A2"/>
      <selection pane="bottomRight" activeCell="A53" sqref="A53:XFD170"/>
    </sheetView>
  </sheetViews>
  <sheetFormatPr defaultColWidth="9.08984375" defaultRowHeight="12" customHeight="1"/>
  <cols>
    <col min="1" max="1" width="51.7265625" style="107" customWidth="1"/>
    <col min="2" max="11" width="9.7265625" style="132" hidden="1" customWidth="1"/>
    <col min="12" max="18" width="9.7265625" style="107" hidden="1" customWidth="1"/>
    <col min="19" max="52" width="9.7265625" style="107" customWidth="1"/>
    <col min="53" max="16384" width="9.08984375" style="107"/>
  </cols>
  <sheetData>
    <row r="1" spans="1:52" ht="12" customHeight="1">
      <c r="A1" s="105" t="s">
        <v>602</v>
      </c>
      <c r="B1" s="106">
        <v>2000</v>
      </c>
      <c r="C1" s="106">
        <v>2001</v>
      </c>
      <c r="D1" s="106">
        <v>2002</v>
      </c>
      <c r="E1" s="106">
        <v>2003</v>
      </c>
      <c r="F1" s="106">
        <v>2004</v>
      </c>
      <c r="G1" s="106">
        <v>2005</v>
      </c>
      <c r="H1" s="106">
        <v>2006</v>
      </c>
      <c r="I1" s="106">
        <v>2007</v>
      </c>
      <c r="J1" s="106">
        <v>2008</v>
      </c>
      <c r="K1" s="106">
        <v>2009</v>
      </c>
      <c r="L1" s="106">
        <v>2010</v>
      </c>
      <c r="M1" s="106">
        <v>2011</v>
      </c>
      <c r="N1" s="106">
        <v>2012</v>
      </c>
      <c r="O1" s="106">
        <v>2013</v>
      </c>
      <c r="P1" s="106">
        <v>2014</v>
      </c>
      <c r="Q1" s="106">
        <v>2015</v>
      </c>
      <c r="R1" s="106">
        <v>2016</v>
      </c>
      <c r="S1" s="106">
        <v>2017</v>
      </c>
      <c r="T1" s="106">
        <v>2018</v>
      </c>
      <c r="U1" s="106">
        <v>2019</v>
      </c>
      <c r="V1" s="106">
        <v>2020</v>
      </c>
      <c r="W1" s="106">
        <v>2021</v>
      </c>
      <c r="X1" s="106">
        <v>2022</v>
      </c>
      <c r="Y1" s="106">
        <v>2023</v>
      </c>
      <c r="Z1" s="106">
        <v>2024</v>
      </c>
      <c r="AA1" s="106">
        <v>2025</v>
      </c>
      <c r="AB1" s="106">
        <v>2026</v>
      </c>
      <c r="AC1" s="106">
        <v>2027</v>
      </c>
      <c r="AD1" s="106">
        <v>2028</v>
      </c>
      <c r="AE1" s="106">
        <v>2029</v>
      </c>
      <c r="AF1" s="106">
        <v>2030</v>
      </c>
      <c r="AG1" s="106">
        <v>2031</v>
      </c>
      <c r="AH1" s="106">
        <v>2032</v>
      </c>
      <c r="AI1" s="106">
        <v>2033</v>
      </c>
      <c r="AJ1" s="106">
        <v>2034</v>
      </c>
      <c r="AK1" s="106">
        <v>2035</v>
      </c>
      <c r="AL1" s="106">
        <v>2036</v>
      </c>
      <c r="AM1" s="106">
        <v>2037</v>
      </c>
      <c r="AN1" s="106">
        <v>2038</v>
      </c>
      <c r="AO1" s="106">
        <v>2039</v>
      </c>
      <c r="AP1" s="106">
        <v>2040</v>
      </c>
      <c r="AQ1" s="106">
        <v>2041</v>
      </c>
      <c r="AR1" s="106">
        <v>2042</v>
      </c>
      <c r="AS1" s="106">
        <v>2043</v>
      </c>
      <c r="AT1" s="106">
        <v>2044</v>
      </c>
      <c r="AU1" s="106">
        <v>2045</v>
      </c>
      <c r="AV1" s="106">
        <v>2046</v>
      </c>
      <c r="AW1" s="106">
        <v>2047</v>
      </c>
      <c r="AX1" s="106">
        <v>2048</v>
      </c>
      <c r="AY1" s="106">
        <v>2049</v>
      </c>
      <c r="AZ1" s="106">
        <v>2050</v>
      </c>
    </row>
    <row r="2" spans="1:52" ht="12" customHeigh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10"/>
    </row>
    <row r="3" spans="1:52" ht="12" customHeight="1">
      <c r="A3" s="111" t="s">
        <v>287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</row>
    <row r="4" spans="1:52" ht="12" customHeight="1">
      <c r="A4" s="114" t="s">
        <v>288</v>
      </c>
      <c r="B4" s="115">
        <v>217399.85206615954</v>
      </c>
      <c r="C4" s="115">
        <v>222970.35749999995</v>
      </c>
      <c r="D4" s="115">
        <v>225463.21780999997</v>
      </c>
      <c r="E4" s="115">
        <v>231062.41529999999</v>
      </c>
      <c r="F4" s="115">
        <v>236090.19592</v>
      </c>
      <c r="G4" s="115">
        <v>239442.65347617806</v>
      </c>
      <c r="H4" s="115">
        <v>243773.5442</v>
      </c>
      <c r="I4" s="115">
        <v>245233.12523000003</v>
      </c>
      <c r="J4" s="115">
        <v>246281.89139999993</v>
      </c>
      <c r="K4" s="115">
        <v>233447.46578999996</v>
      </c>
      <c r="L4" s="115">
        <v>244080.2024669828</v>
      </c>
      <c r="M4" s="115">
        <v>239473.98898511261</v>
      </c>
      <c r="N4" s="115">
        <v>240047.5862873329</v>
      </c>
      <c r="O4" s="115">
        <v>237983.23836137913</v>
      </c>
      <c r="P4" s="115">
        <v>232383.77227891714</v>
      </c>
      <c r="Q4" s="115">
        <v>235664.55477539188</v>
      </c>
      <c r="R4" s="115">
        <v>237848.17608863671</v>
      </c>
      <c r="S4" s="115">
        <f>S175-S227</f>
        <v>213314.83489428626</v>
      </c>
      <c r="T4" s="115">
        <f t="shared" ref="T4:AZ12" si="0">T175-T227</f>
        <v>212964.4238516645</v>
      </c>
      <c r="U4" s="115">
        <f t="shared" si="0"/>
        <v>212802.63754206192</v>
      </c>
      <c r="V4" s="115">
        <f t="shared" si="0"/>
        <v>213565.64114475987</v>
      </c>
      <c r="W4" s="115">
        <f t="shared" si="0"/>
        <v>215179.35946079125</v>
      </c>
      <c r="X4" s="115">
        <f t="shared" si="0"/>
        <v>217204.12333111325</v>
      </c>
      <c r="Y4" s="115">
        <f t="shared" si="0"/>
        <v>217984.51184243098</v>
      </c>
      <c r="Z4" s="115">
        <f t="shared" si="0"/>
        <v>219382.71826779633</v>
      </c>
      <c r="AA4" s="115">
        <f t="shared" si="0"/>
        <v>220806.93066409748</v>
      </c>
      <c r="AB4" s="115">
        <f t="shared" si="0"/>
        <v>222565.9594089922</v>
      </c>
      <c r="AC4" s="115">
        <f t="shared" si="0"/>
        <v>224084.16465807485</v>
      </c>
      <c r="AD4" s="115">
        <f t="shared" si="0"/>
        <v>225890.89446599662</v>
      </c>
      <c r="AE4" s="115">
        <f t="shared" si="0"/>
        <v>227327.50096154716</v>
      </c>
      <c r="AF4" s="115">
        <f t="shared" si="0"/>
        <v>228252.74220975084</v>
      </c>
      <c r="AG4" s="115">
        <f t="shared" si="0"/>
        <v>228733.89273241453</v>
      </c>
      <c r="AH4" s="115">
        <f t="shared" si="0"/>
        <v>230406.99064173066</v>
      </c>
      <c r="AI4" s="115">
        <f t="shared" si="0"/>
        <v>231481.22918904715</v>
      </c>
      <c r="AJ4" s="115">
        <f t="shared" si="0"/>
        <v>232077.11871759203</v>
      </c>
      <c r="AK4" s="115">
        <f t="shared" si="0"/>
        <v>233164.31456926803</v>
      </c>
      <c r="AL4" s="115">
        <f t="shared" si="0"/>
        <v>234546.19991955042</v>
      </c>
      <c r="AM4" s="115">
        <f t="shared" si="0"/>
        <v>236186.14212811005</v>
      </c>
      <c r="AN4" s="115">
        <f t="shared" si="0"/>
        <v>237938.28126069732</v>
      </c>
      <c r="AO4" s="115">
        <f t="shared" si="0"/>
        <v>239755.70387156881</v>
      </c>
      <c r="AP4" s="115">
        <f t="shared" si="0"/>
        <v>241809.62189897231</v>
      </c>
      <c r="AQ4" s="115">
        <f t="shared" si="0"/>
        <v>244220.48742764653</v>
      </c>
      <c r="AR4" s="115">
        <f t="shared" si="0"/>
        <v>246411.05791314793</v>
      </c>
      <c r="AS4" s="115">
        <f t="shared" si="0"/>
        <v>248318.1441093277</v>
      </c>
      <c r="AT4" s="115">
        <f t="shared" si="0"/>
        <v>250304.38888192942</v>
      </c>
      <c r="AU4" s="115">
        <f t="shared" si="0"/>
        <v>252192.23243586472</v>
      </c>
      <c r="AV4" s="115">
        <f t="shared" si="0"/>
        <v>254400.69233361393</v>
      </c>
      <c r="AW4" s="115">
        <f t="shared" si="0"/>
        <v>256622.52013081787</v>
      </c>
      <c r="AX4" s="115">
        <f t="shared" si="0"/>
        <v>258401.03211753775</v>
      </c>
      <c r="AY4" s="115">
        <f t="shared" si="0"/>
        <v>260525.17020013742</v>
      </c>
      <c r="AZ4" s="115">
        <f t="shared" si="0"/>
        <v>262563.21907070669</v>
      </c>
    </row>
    <row r="5" spans="1:52" ht="12" customHeight="1">
      <c r="A5" s="116" t="s">
        <v>254</v>
      </c>
      <c r="B5" s="117">
        <v>91204.982525209518</v>
      </c>
      <c r="C5" s="117">
        <v>92376.360239999995</v>
      </c>
      <c r="D5" s="117">
        <v>92958.842210000017</v>
      </c>
      <c r="E5" s="117">
        <v>93628.198080000016</v>
      </c>
      <c r="F5" s="117">
        <v>96295.220689999987</v>
      </c>
      <c r="G5" s="117">
        <v>97329.105282108139</v>
      </c>
      <c r="H5" s="117">
        <v>97167.678720000011</v>
      </c>
      <c r="I5" s="117">
        <v>98111.178179999988</v>
      </c>
      <c r="J5" s="117">
        <v>96114.328019999972</v>
      </c>
      <c r="K5" s="117">
        <v>82954.343629999974</v>
      </c>
      <c r="L5" s="117">
        <v>88344.972020538131</v>
      </c>
      <c r="M5" s="117">
        <v>88988.642095325486</v>
      </c>
      <c r="N5" s="117">
        <v>86920.230444021363</v>
      </c>
      <c r="O5" s="117">
        <v>85677.542814046887</v>
      </c>
      <c r="P5" s="117">
        <v>85323.724110164752</v>
      </c>
      <c r="Q5" s="117">
        <v>85671.80035575552</v>
      </c>
      <c r="R5" s="117">
        <v>86293.553335193952</v>
      </c>
      <c r="S5" s="117">
        <f t="shared" ref="S5:AH18" si="1">S176-S228</f>
        <v>79363.763032469229</v>
      </c>
      <c r="T5" s="117">
        <f t="shared" si="1"/>
        <v>79559.909674435563</v>
      </c>
      <c r="U5" s="117">
        <f t="shared" si="1"/>
        <v>79993.158559394273</v>
      </c>
      <c r="V5" s="117">
        <f t="shared" si="1"/>
        <v>80677.525025740368</v>
      </c>
      <c r="W5" s="117">
        <f t="shared" si="1"/>
        <v>80640.546403043685</v>
      </c>
      <c r="X5" s="117">
        <f t="shared" si="1"/>
        <v>81306.740437657543</v>
      </c>
      <c r="Y5" s="117">
        <f t="shared" si="1"/>
        <v>81300.374179686725</v>
      </c>
      <c r="Z5" s="117">
        <f t="shared" si="1"/>
        <v>81454.602814567101</v>
      </c>
      <c r="AA5" s="117">
        <f t="shared" si="1"/>
        <v>81514.579188179734</v>
      </c>
      <c r="AB5" s="117">
        <f t="shared" si="1"/>
        <v>81572.664351746353</v>
      </c>
      <c r="AC5" s="117">
        <f t="shared" si="1"/>
        <v>81735.592993018217</v>
      </c>
      <c r="AD5" s="117">
        <f t="shared" si="1"/>
        <v>82304.915557172499</v>
      </c>
      <c r="AE5" s="117">
        <f t="shared" si="1"/>
        <v>82432.834963555841</v>
      </c>
      <c r="AF5" s="117">
        <f t="shared" si="1"/>
        <v>82725.689721231145</v>
      </c>
      <c r="AG5" s="117">
        <f t="shared" si="1"/>
        <v>82997.202840967046</v>
      </c>
      <c r="AH5" s="117">
        <f t="shared" si="1"/>
        <v>83403.345547801946</v>
      </c>
      <c r="AI5" s="117">
        <f t="shared" si="0"/>
        <v>83664.230900306924</v>
      </c>
      <c r="AJ5" s="117">
        <f t="shared" si="0"/>
        <v>83902.81192071554</v>
      </c>
      <c r="AK5" s="117">
        <f t="shared" si="0"/>
        <v>84128.120494314091</v>
      </c>
      <c r="AL5" s="117">
        <f t="shared" si="0"/>
        <v>84555.509155383334</v>
      </c>
      <c r="AM5" s="117">
        <f t="shared" si="0"/>
        <v>84980.286993731774</v>
      </c>
      <c r="AN5" s="117">
        <f t="shared" si="0"/>
        <v>85424.772677664645</v>
      </c>
      <c r="AO5" s="117">
        <f t="shared" si="0"/>
        <v>85903.419355724109</v>
      </c>
      <c r="AP5" s="117">
        <f t="shared" si="0"/>
        <v>86406.504825954777</v>
      </c>
      <c r="AQ5" s="117">
        <f t="shared" si="0"/>
        <v>87003.376033192631</v>
      </c>
      <c r="AR5" s="117">
        <f t="shared" si="0"/>
        <v>87671.011248437222</v>
      </c>
      <c r="AS5" s="117">
        <f t="shared" si="0"/>
        <v>88224.833892463677</v>
      </c>
      <c r="AT5" s="117">
        <f t="shared" si="0"/>
        <v>88900.564653454145</v>
      </c>
      <c r="AU5" s="117">
        <f t="shared" si="0"/>
        <v>89446.572194648426</v>
      </c>
      <c r="AV5" s="117">
        <f t="shared" si="0"/>
        <v>90190.430347272268</v>
      </c>
      <c r="AW5" s="117">
        <f t="shared" si="0"/>
        <v>91100.856237912958</v>
      </c>
      <c r="AX5" s="117">
        <f t="shared" si="0"/>
        <v>91777.200833118011</v>
      </c>
      <c r="AY5" s="117">
        <f t="shared" si="0"/>
        <v>92758.285184111155</v>
      </c>
      <c r="AZ5" s="117">
        <f t="shared" si="0"/>
        <v>93736.920890278736</v>
      </c>
    </row>
    <row r="6" spans="1:52" ht="12" customHeight="1">
      <c r="A6" s="118" t="s">
        <v>289</v>
      </c>
      <c r="B6" s="119">
        <v>61711.894229508893</v>
      </c>
      <c r="C6" s="119">
        <v>63803.480340000002</v>
      </c>
      <c r="D6" s="119">
        <v>64501.756469999978</v>
      </c>
      <c r="E6" s="119">
        <v>67455.828009999983</v>
      </c>
      <c r="F6" s="119">
        <v>68411.624710000004</v>
      </c>
      <c r="G6" s="119">
        <v>69032.555188707192</v>
      </c>
      <c r="H6" s="119">
        <v>70154.208809999996</v>
      </c>
      <c r="I6" s="119">
        <v>69690.574330000018</v>
      </c>
      <c r="J6" s="119">
        <v>70525.426979999946</v>
      </c>
      <c r="K6" s="119">
        <v>70637.380890000015</v>
      </c>
      <c r="L6" s="119">
        <v>73465.322493197746</v>
      </c>
      <c r="M6" s="119">
        <v>69886.561708643916</v>
      </c>
      <c r="N6" s="119">
        <v>71939.444428251722</v>
      </c>
      <c r="O6" s="119">
        <v>71585.460612508032</v>
      </c>
      <c r="P6" s="119">
        <v>68008.971311266432</v>
      </c>
      <c r="Q6" s="119">
        <v>68578.124085143689</v>
      </c>
      <c r="R6" s="119">
        <v>69361.792583710077</v>
      </c>
      <c r="S6" s="119">
        <f t="shared" si="1"/>
        <v>60110.464721663833</v>
      </c>
      <c r="T6" s="119">
        <f t="shared" si="0"/>
        <v>60096.779522682285</v>
      </c>
      <c r="U6" s="119">
        <f t="shared" si="0"/>
        <v>60194.344383407384</v>
      </c>
      <c r="V6" s="119">
        <f t="shared" si="0"/>
        <v>60564.280360539662</v>
      </c>
      <c r="W6" s="119">
        <f t="shared" si="0"/>
        <v>61160.591436426679</v>
      </c>
      <c r="X6" s="119">
        <f t="shared" si="0"/>
        <v>61774.93034854086</v>
      </c>
      <c r="Y6" s="119">
        <f t="shared" si="0"/>
        <v>61945.307406804553</v>
      </c>
      <c r="Z6" s="119">
        <f t="shared" si="0"/>
        <v>62508.129464154059</v>
      </c>
      <c r="AA6" s="119">
        <f t="shared" si="0"/>
        <v>63011.044326304298</v>
      </c>
      <c r="AB6" s="119">
        <f t="shared" si="0"/>
        <v>63373.388292522504</v>
      </c>
      <c r="AC6" s="119">
        <f t="shared" si="0"/>
        <v>63664.195504682881</v>
      </c>
      <c r="AD6" s="119">
        <f t="shared" si="0"/>
        <v>64012.24201357842</v>
      </c>
      <c r="AE6" s="119">
        <f t="shared" si="0"/>
        <v>64181.379468847241</v>
      </c>
      <c r="AF6" s="119">
        <f t="shared" si="0"/>
        <v>64206.639119576714</v>
      </c>
      <c r="AG6" s="119">
        <f t="shared" si="0"/>
        <v>64309.840316693815</v>
      </c>
      <c r="AH6" s="119">
        <f t="shared" si="0"/>
        <v>64464.208822597437</v>
      </c>
      <c r="AI6" s="119">
        <f t="shared" si="0"/>
        <v>64354.486777773607</v>
      </c>
      <c r="AJ6" s="119">
        <f t="shared" si="0"/>
        <v>63932.748440763084</v>
      </c>
      <c r="AK6" s="119">
        <f t="shared" si="0"/>
        <v>63614.566302260544</v>
      </c>
      <c r="AL6" s="119">
        <f t="shared" si="0"/>
        <v>63292.542702700826</v>
      </c>
      <c r="AM6" s="119">
        <f t="shared" si="0"/>
        <v>63105.301443794291</v>
      </c>
      <c r="AN6" s="119">
        <f t="shared" si="0"/>
        <v>62901.530052041773</v>
      </c>
      <c r="AO6" s="119">
        <f t="shared" si="0"/>
        <v>62696.190935463499</v>
      </c>
      <c r="AP6" s="119">
        <f t="shared" si="0"/>
        <v>62599.16761050401</v>
      </c>
      <c r="AQ6" s="119">
        <f t="shared" si="0"/>
        <v>62639.783825857565</v>
      </c>
      <c r="AR6" s="119">
        <f t="shared" si="0"/>
        <v>62541.130121032162</v>
      </c>
      <c r="AS6" s="119">
        <f t="shared" si="0"/>
        <v>62404.48695740127</v>
      </c>
      <c r="AT6" s="119">
        <f t="shared" si="0"/>
        <v>62248.697304490364</v>
      </c>
      <c r="AU6" s="119">
        <f t="shared" si="0"/>
        <v>62174.206513875935</v>
      </c>
      <c r="AV6" s="119">
        <f t="shared" si="0"/>
        <v>62167.483936842807</v>
      </c>
      <c r="AW6" s="119">
        <f t="shared" si="0"/>
        <v>62123.184574426254</v>
      </c>
      <c r="AX6" s="119">
        <f t="shared" si="0"/>
        <v>62036.19361439332</v>
      </c>
      <c r="AY6" s="119">
        <f t="shared" si="0"/>
        <v>62016.984912108863</v>
      </c>
      <c r="AZ6" s="119">
        <f t="shared" si="0"/>
        <v>61978.35626944276</v>
      </c>
    </row>
    <row r="7" spans="1:52" ht="12" customHeight="1">
      <c r="A7" s="118" t="s">
        <v>290</v>
      </c>
      <c r="B7" s="119">
        <v>58455.812122272677</v>
      </c>
      <c r="C7" s="119">
        <v>60728.963684571878</v>
      </c>
      <c r="D7" s="119">
        <v>61923.10375662295</v>
      </c>
      <c r="E7" s="119">
        <v>64081.850527855815</v>
      </c>
      <c r="F7" s="119">
        <v>65844.827084524528</v>
      </c>
      <c r="G7" s="119">
        <v>67532.351327928001</v>
      </c>
      <c r="H7" s="119">
        <v>71084.850395936563</v>
      </c>
      <c r="I7" s="119">
        <v>72137.925262562974</v>
      </c>
      <c r="J7" s="119">
        <v>74420.423537668728</v>
      </c>
      <c r="K7" s="119">
        <v>74701.61043841482</v>
      </c>
      <c r="L7" s="119">
        <v>77051.678114605733</v>
      </c>
      <c r="M7" s="119">
        <v>75286.202959113187</v>
      </c>
      <c r="N7" s="119">
        <v>75909.463019324467</v>
      </c>
      <c r="O7" s="119">
        <v>75395.756436974771</v>
      </c>
      <c r="P7" s="119">
        <v>73869.687698171314</v>
      </c>
      <c r="Q7" s="119">
        <v>76076.793423847019</v>
      </c>
      <c r="R7" s="119">
        <v>76729.900506843362</v>
      </c>
      <c r="S7" s="119">
        <f t="shared" si="1"/>
        <v>68576.523828094243</v>
      </c>
      <c r="T7" s="119">
        <f t="shared" si="0"/>
        <v>67834.809981769533</v>
      </c>
      <c r="U7" s="119">
        <f t="shared" si="0"/>
        <v>66921.807170548636</v>
      </c>
      <c r="V7" s="119">
        <f t="shared" si="0"/>
        <v>66347.497015613379</v>
      </c>
      <c r="W7" s="119">
        <f t="shared" si="0"/>
        <v>66495.901766517374</v>
      </c>
      <c r="X7" s="119">
        <f t="shared" si="0"/>
        <v>66181.390594755823</v>
      </c>
      <c r="Y7" s="119">
        <f t="shared" si="0"/>
        <v>65569.993741288097</v>
      </c>
      <c r="Z7" s="119">
        <f t="shared" si="0"/>
        <v>65098.539220519218</v>
      </c>
      <c r="AA7" s="119">
        <f t="shared" si="0"/>
        <v>64824.469269347363</v>
      </c>
      <c r="AB7" s="119">
        <f t="shared" si="0"/>
        <v>65137.683128158722</v>
      </c>
      <c r="AC7" s="119">
        <f t="shared" si="0"/>
        <v>65230.49566279853</v>
      </c>
      <c r="AD7" s="119">
        <f t="shared" si="0"/>
        <v>65284.86755928924</v>
      </c>
      <c r="AE7" s="119">
        <f t="shared" si="0"/>
        <v>65665.341171927153</v>
      </c>
      <c r="AF7" s="119">
        <f t="shared" si="0"/>
        <v>65490.741292801875</v>
      </c>
      <c r="AG7" s="119">
        <f t="shared" si="0"/>
        <v>64794.711068656536</v>
      </c>
      <c r="AH7" s="119">
        <f t="shared" si="0"/>
        <v>65018.98553846452</v>
      </c>
      <c r="AI7" s="119">
        <f t="shared" si="0"/>
        <v>65019.009654397305</v>
      </c>
      <c r="AJ7" s="119">
        <f t="shared" si="0"/>
        <v>64820.95000037719</v>
      </c>
      <c r="AK7" s="119">
        <f t="shared" si="0"/>
        <v>64950.786967962049</v>
      </c>
      <c r="AL7" s="119">
        <f t="shared" si="0"/>
        <v>65107.559772507724</v>
      </c>
      <c r="AM7" s="119">
        <f t="shared" si="0"/>
        <v>65323.305157086041</v>
      </c>
      <c r="AN7" s="119">
        <f t="shared" si="0"/>
        <v>65598.781332622108</v>
      </c>
      <c r="AO7" s="119">
        <f t="shared" si="0"/>
        <v>65876.693291823045</v>
      </c>
      <c r="AP7" s="119">
        <f t="shared" si="0"/>
        <v>66230.930285067356</v>
      </c>
      <c r="AQ7" s="119">
        <f t="shared" si="0"/>
        <v>66695.63139523752</v>
      </c>
      <c r="AR7" s="119">
        <f t="shared" si="0"/>
        <v>67035.247793862392</v>
      </c>
      <c r="AS7" s="119">
        <f t="shared" si="0"/>
        <v>67280.985416717522</v>
      </c>
      <c r="AT7" s="119">
        <f t="shared" si="0"/>
        <v>67536.456630312183</v>
      </c>
      <c r="AU7" s="119">
        <f t="shared" si="0"/>
        <v>67791.844069260333</v>
      </c>
      <c r="AV7" s="119">
        <f t="shared" si="0"/>
        <v>68145.546658310748</v>
      </c>
      <c r="AW7" s="119">
        <f t="shared" si="0"/>
        <v>68442.141735186568</v>
      </c>
      <c r="AX7" s="119">
        <f t="shared" si="0"/>
        <v>68638.607822498787</v>
      </c>
      <c r="AY7" s="119">
        <f t="shared" si="0"/>
        <v>68844.74561607858</v>
      </c>
      <c r="AZ7" s="119">
        <f t="shared" si="0"/>
        <v>69029.679810741</v>
      </c>
    </row>
    <row r="8" spans="1:52" ht="12" customHeight="1">
      <c r="A8" s="118" t="s">
        <v>291</v>
      </c>
      <c r="B8" s="120">
        <v>6027.1631891684301</v>
      </c>
      <c r="C8" s="120">
        <v>6061.5532354280967</v>
      </c>
      <c r="D8" s="120">
        <v>6079.5153733770449</v>
      </c>
      <c r="E8" s="120">
        <v>5896.538682144198</v>
      </c>
      <c r="F8" s="120">
        <v>5538.5234354754684</v>
      </c>
      <c r="G8" s="120">
        <v>5548.6416774347335</v>
      </c>
      <c r="H8" s="120">
        <v>5366.8062740634314</v>
      </c>
      <c r="I8" s="120">
        <v>5293.4474574370279</v>
      </c>
      <c r="J8" s="120">
        <v>5221.7128623312792</v>
      </c>
      <c r="K8" s="120">
        <v>5154.1308315851629</v>
      </c>
      <c r="L8" s="120">
        <v>5218.2298386412103</v>
      </c>
      <c r="M8" s="120">
        <v>5312.582222029997</v>
      </c>
      <c r="N8" s="120">
        <v>5278.4483957353405</v>
      </c>
      <c r="O8" s="120">
        <v>5324.4784978494627</v>
      </c>
      <c r="P8" s="120">
        <v>5181.3891593146163</v>
      </c>
      <c r="Q8" s="120">
        <v>5337.8369106456548</v>
      </c>
      <c r="R8" s="120">
        <v>5462.9296628893062</v>
      </c>
      <c r="S8" s="120">
        <f t="shared" si="1"/>
        <v>5264.0833120589741</v>
      </c>
      <c r="T8" s="120">
        <f t="shared" si="0"/>
        <v>5472.9246727771451</v>
      </c>
      <c r="U8" s="120">
        <f t="shared" si="0"/>
        <v>5693.3274287115946</v>
      </c>
      <c r="V8" s="120">
        <f t="shared" si="0"/>
        <v>5976.33874286644</v>
      </c>
      <c r="W8" s="120">
        <f t="shared" si="0"/>
        <v>6882.3198548035098</v>
      </c>
      <c r="X8" s="120">
        <f t="shared" si="0"/>
        <v>7941.0619501590281</v>
      </c>
      <c r="Y8" s="120">
        <f t="shared" si="0"/>
        <v>9168.8365146515753</v>
      </c>
      <c r="Z8" s="120">
        <f t="shared" si="0"/>
        <v>10321.446768555936</v>
      </c>
      <c r="AA8" s="120">
        <f t="shared" si="0"/>
        <v>11456.837880266094</v>
      </c>
      <c r="AB8" s="120">
        <f t="shared" si="0"/>
        <v>12482.223636564646</v>
      </c>
      <c r="AC8" s="120">
        <f t="shared" si="0"/>
        <v>13453.880497575225</v>
      </c>
      <c r="AD8" s="120">
        <f t="shared" si="0"/>
        <v>14288.869335956502</v>
      </c>
      <c r="AE8" s="120">
        <f t="shared" si="0"/>
        <v>15047.945357216933</v>
      </c>
      <c r="AF8" s="120">
        <f t="shared" si="0"/>
        <v>15829.672076141112</v>
      </c>
      <c r="AG8" s="120">
        <f t="shared" si="0"/>
        <v>16632.138506097148</v>
      </c>
      <c r="AH8" s="120">
        <f t="shared" si="0"/>
        <v>17520.450732866764</v>
      </c>
      <c r="AI8" s="120">
        <f t="shared" si="0"/>
        <v>18443.501856569314</v>
      </c>
      <c r="AJ8" s="120">
        <f t="shared" si="0"/>
        <v>19420.6083557362</v>
      </c>
      <c r="AK8" s="120">
        <f t="shared" si="0"/>
        <v>20470.84080473135</v>
      </c>
      <c r="AL8" s="120">
        <f t="shared" si="0"/>
        <v>21590.588288958548</v>
      </c>
      <c r="AM8" s="120">
        <f t="shared" si="0"/>
        <v>22777.248533497921</v>
      </c>
      <c r="AN8" s="120">
        <f t="shared" si="0"/>
        <v>24013.197198368787</v>
      </c>
      <c r="AO8" s="120">
        <f t="shared" si="0"/>
        <v>25279.400288558154</v>
      </c>
      <c r="AP8" s="120">
        <f t="shared" si="0"/>
        <v>26573.019177446189</v>
      </c>
      <c r="AQ8" s="120">
        <f t="shared" si="0"/>
        <v>27881.696173358821</v>
      </c>
      <c r="AR8" s="120">
        <f t="shared" si="0"/>
        <v>29163.668749816141</v>
      </c>
      <c r="AS8" s="120">
        <f t="shared" si="0"/>
        <v>30407.83784274519</v>
      </c>
      <c r="AT8" s="120">
        <f t="shared" si="0"/>
        <v>31618.670293672723</v>
      </c>
      <c r="AU8" s="120">
        <f t="shared" si="0"/>
        <v>32779.609658080051</v>
      </c>
      <c r="AV8" s="120">
        <f t="shared" si="0"/>
        <v>33897.231391188106</v>
      </c>
      <c r="AW8" s="120">
        <f t="shared" si="0"/>
        <v>34956.337583292043</v>
      </c>
      <c r="AX8" s="120">
        <f t="shared" si="0"/>
        <v>35949.029847527621</v>
      </c>
      <c r="AY8" s="120">
        <f t="shared" si="0"/>
        <v>36905.154487838845</v>
      </c>
      <c r="AZ8" s="120">
        <f t="shared" si="0"/>
        <v>37818.262100244232</v>
      </c>
    </row>
    <row r="9" spans="1:52" ht="12" customHeight="1">
      <c r="A9" s="114" t="s">
        <v>292</v>
      </c>
      <c r="B9" s="115">
        <v>23940.403766132011</v>
      </c>
      <c r="C9" s="115">
        <v>24054.932923527584</v>
      </c>
      <c r="D9" s="115">
        <v>24743.294160868656</v>
      </c>
      <c r="E9" s="115">
        <v>25400.073451148091</v>
      </c>
      <c r="F9" s="115">
        <v>25320.014950290773</v>
      </c>
      <c r="G9" s="115">
        <v>25778.530891815255</v>
      </c>
      <c r="H9" s="115">
        <v>25235.094110000002</v>
      </c>
      <c r="I9" s="115">
        <v>25442.324670000053</v>
      </c>
      <c r="J9" s="115">
        <v>25153.085140000003</v>
      </c>
      <c r="K9" s="115">
        <v>24868.105650000009</v>
      </c>
      <c r="L9" s="115">
        <v>24766.322135322858</v>
      </c>
      <c r="M9" s="115">
        <v>24680.328436059626</v>
      </c>
      <c r="N9" s="115">
        <v>24009.391216602296</v>
      </c>
      <c r="O9" s="115">
        <v>23177.710418448827</v>
      </c>
      <c r="P9" s="115">
        <v>22648.042348714975</v>
      </c>
      <c r="Q9" s="115">
        <v>22835.761966958024</v>
      </c>
      <c r="R9" s="115">
        <v>19812.335938284868</v>
      </c>
      <c r="S9" s="115">
        <f t="shared" si="1"/>
        <v>17902.824825370346</v>
      </c>
      <c r="T9" s="115">
        <f t="shared" si="0"/>
        <v>17778.620644347953</v>
      </c>
      <c r="U9" s="115">
        <f t="shared" si="0"/>
        <v>17719.834968406409</v>
      </c>
      <c r="V9" s="115">
        <f t="shared" si="0"/>
        <v>17594.70960673242</v>
      </c>
      <c r="W9" s="115">
        <f t="shared" si="0"/>
        <v>17462.019271711099</v>
      </c>
      <c r="X9" s="115">
        <f t="shared" si="0"/>
        <v>17572.81713057826</v>
      </c>
      <c r="Y9" s="115">
        <f t="shared" si="0"/>
        <v>17367.920671101947</v>
      </c>
      <c r="Z9" s="115">
        <f t="shared" si="0"/>
        <v>17175.017190879473</v>
      </c>
      <c r="AA9" s="115">
        <f t="shared" si="0"/>
        <v>17001.262288479236</v>
      </c>
      <c r="AB9" s="115">
        <f t="shared" si="0"/>
        <v>16773.795008091267</v>
      </c>
      <c r="AC9" s="115">
        <f t="shared" si="0"/>
        <v>16546.361880955999</v>
      </c>
      <c r="AD9" s="115">
        <f t="shared" si="0"/>
        <v>16420.110196807156</v>
      </c>
      <c r="AE9" s="115">
        <f t="shared" si="0"/>
        <v>16243.272937933731</v>
      </c>
      <c r="AF9" s="115">
        <f t="shared" si="0"/>
        <v>15961.190377957319</v>
      </c>
      <c r="AG9" s="115">
        <f t="shared" si="0"/>
        <v>15712.993264112059</v>
      </c>
      <c r="AH9" s="115">
        <f t="shared" si="0"/>
        <v>15639.633378768371</v>
      </c>
      <c r="AI9" s="115">
        <f t="shared" si="0"/>
        <v>15469.58545466736</v>
      </c>
      <c r="AJ9" s="115">
        <f t="shared" si="0"/>
        <v>15403.785488138768</v>
      </c>
      <c r="AK9" s="115">
        <f t="shared" si="0"/>
        <v>15248.494059990961</v>
      </c>
      <c r="AL9" s="115">
        <f t="shared" si="0"/>
        <v>15285.389723187396</v>
      </c>
      <c r="AM9" s="115">
        <f t="shared" si="0"/>
        <v>15355.964582851928</v>
      </c>
      <c r="AN9" s="115">
        <f t="shared" si="0"/>
        <v>15445.266918112766</v>
      </c>
      <c r="AO9" s="115">
        <f t="shared" si="0"/>
        <v>15948.174582432759</v>
      </c>
      <c r="AP9" s="115">
        <f t="shared" si="0"/>
        <v>16123.014410761334</v>
      </c>
      <c r="AQ9" s="115">
        <f t="shared" si="0"/>
        <v>16719.436663846205</v>
      </c>
      <c r="AR9" s="115">
        <f t="shared" si="0"/>
        <v>17700.492891493919</v>
      </c>
      <c r="AS9" s="115">
        <f t="shared" si="0"/>
        <v>18616.251219595353</v>
      </c>
      <c r="AT9" s="115">
        <f t="shared" si="0"/>
        <v>19204.478877214351</v>
      </c>
      <c r="AU9" s="115">
        <f t="shared" si="0"/>
        <v>19800.565273536406</v>
      </c>
      <c r="AV9" s="115">
        <f t="shared" si="0"/>
        <v>20300.331273615389</v>
      </c>
      <c r="AW9" s="115">
        <f t="shared" si="0"/>
        <v>20673.316304064847</v>
      </c>
      <c r="AX9" s="115">
        <f t="shared" si="0"/>
        <v>21372.423800503489</v>
      </c>
      <c r="AY9" s="115">
        <f t="shared" si="0"/>
        <v>22422.195306484202</v>
      </c>
      <c r="AZ9" s="115">
        <f t="shared" si="0"/>
        <v>23095.953648096794</v>
      </c>
    </row>
    <row r="10" spans="1:52" ht="12" customHeight="1">
      <c r="A10" s="116" t="s">
        <v>293</v>
      </c>
      <c r="B10" s="117">
        <v>13960.433087448491</v>
      </c>
      <c r="C10" s="117">
        <v>14121.824683527586</v>
      </c>
      <c r="D10" s="117">
        <v>14446.884600868654</v>
      </c>
      <c r="E10" s="117">
        <v>14694.55176114809</v>
      </c>
      <c r="F10" s="117">
        <v>14621.442970290771</v>
      </c>
      <c r="G10" s="117">
        <v>14827.481938131563</v>
      </c>
      <c r="H10" s="117">
        <v>15032.08418</v>
      </c>
      <c r="I10" s="117">
        <v>14973.220440000052</v>
      </c>
      <c r="J10" s="117">
        <v>14622.777280000004</v>
      </c>
      <c r="K10" s="117">
        <v>14260.19315000001</v>
      </c>
      <c r="L10" s="117">
        <v>14425.439300982278</v>
      </c>
      <c r="M10" s="117">
        <v>14498.34117198585</v>
      </c>
      <c r="N10" s="117">
        <v>14660.585200129102</v>
      </c>
      <c r="O10" s="117">
        <v>14116.284847478404</v>
      </c>
      <c r="P10" s="117">
        <v>13684.912301079088</v>
      </c>
      <c r="Q10" s="117">
        <v>13925.17266766867</v>
      </c>
      <c r="R10" s="117">
        <v>10686.257162689304</v>
      </c>
      <c r="S10" s="117">
        <f t="shared" si="1"/>
        <v>9393.8620194537616</v>
      </c>
      <c r="T10" s="117">
        <f t="shared" si="0"/>
        <v>9093.7555985482795</v>
      </c>
      <c r="U10" s="117">
        <f t="shared" si="0"/>
        <v>8778.6741651504453</v>
      </c>
      <c r="V10" s="117">
        <f t="shared" si="0"/>
        <v>8527.8674308057616</v>
      </c>
      <c r="W10" s="117">
        <f t="shared" si="0"/>
        <v>8332.7808008495667</v>
      </c>
      <c r="X10" s="117">
        <f t="shared" si="0"/>
        <v>8271.5493005911521</v>
      </c>
      <c r="Y10" s="117">
        <f t="shared" si="0"/>
        <v>8065.643791278002</v>
      </c>
      <c r="Z10" s="117">
        <f t="shared" si="0"/>
        <v>7882.602232094765</v>
      </c>
      <c r="AA10" s="117">
        <f t="shared" si="0"/>
        <v>7767.7445199816721</v>
      </c>
      <c r="AB10" s="117">
        <f t="shared" si="0"/>
        <v>7654.9470979609741</v>
      </c>
      <c r="AC10" s="117">
        <f t="shared" si="0"/>
        <v>7560.1437336999415</v>
      </c>
      <c r="AD10" s="117">
        <f t="shared" si="0"/>
        <v>7521.4720369453489</v>
      </c>
      <c r="AE10" s="117">
        <f t="shared" si="0"/>
        <v>7327.1434735551638</v>
      </c>
      <c r="AF10" s="117">
        <f t="shared" si="0"/>
        <v>7105.591278754091</v>
      </c>
      <c r="AG10" s="117">
        <f t="shared" si="0"/>
        <v>6869.1611246491093</v>
      </c>
      <c r="AH10" s="117">
        <f t="shared" si="0"/>
        <v>6714.9431119169376</v>
      </c>
      <c r="AI10" s="117">
        <f t="shared" si="0"/>
        <v>6530.9009120988148</v>
      </c>
      <c r="AJ10" s="117">
        <f t="shared" si="0"/>
        <v>6367.1592996409408</v>
      </c>
      <c r="AK10" s="117">
        <f t="shared" si="0"/>
        <v>6146.7508203998987</v>
      </c>
      <c r="AL10" s="117">
        <f t="shared" si="0"/>
        <v>6055.4661947893101</v>
      </c>
      <c r="AM10" s="117">
        <f t="shared" si="0"/>
        <v>5911.466930976505</v>
      </c>
      <c r="AN10" s="117">
        <f t="shared" si="0"/>
        <v>5766.4298770674741</v>
      </c>
      <c r="AO10" s="117">
        <f t="shared" si="0"/>
        <v>5840.8543844613469</v>
      </c>
      <c r="AP10" s="117">
        <f t="shared" si="0"/>
        <v>5840.5157105494682</v>
      </c>
      <c r="AQ10" s="117">
        <f t="shared" si="0"/>
        <v>6003.0681870654289</v>
      </c>
      <c r="AR10" s="117">
        <f t="shared" si="0"/>
        <v>6380.1837042298348</v>
      </c>
      <c r="AS10" s="117">
        <f t="shared" si="0"/>
        <v>6773.4074030353768</v>
      </c>
      <c r="AT10" s="117">
        <f t="shared" si="0"/>
        <v>7086.3263329731953</v>
      </c>
      <c r="AU10" s="117">
        <f t="shared" si="0"/>
        <v>7481.1038285009863</v>
      </c>
      <c r="AV10" s="117">
        <f t="shared" si="0"/>
        <v>7806.8467733617699</v>
      </c>
      <c r="AW10" s="117">
        <f t="shared" si="0"/>
        <v>8023.7684839819303</v>
      </c>
      <c r="AX10" s="117">
        <f t="shared" si="0"/>
        <v>8501.7042276793563</v>
      </c>
      <c r="AY10" s="117">
        <f t="shared" si="0"/>
        <v>9209.7534502750696</v>
      </c>
      <c r="AZ10" s="117">
        <f t="shared" si="0"/>
        <v>9727.1031312968207</v>
      </c>
    </row>
    <row r="11" spans="1:52" ht="12" customHeight="1">
      <c r="A11" s="118" t="s">
        <v>294</v>
      </c>
      <c r="B11" s="119">
        <v>970.74631470974111</v>
      </c>
      <c r="C11" s="119">
        <v>909.21287999999959</v>
      </c>
      <c r="D11" s="119">
        <v>1085.5141500000002</v>
      </c>
      <c r="E11" s="119">
        <v>1118.5938200000005</v>
      </c>
      <c r="F11" s="119">
        <v>1136.606950000001</v>
      </c>
      <c r="G11" s="119">
        <v>1130.5348288093194</v>
      </c>
      <c r="H11" s="119">
        <v>1089.6036099999994</v>
      </c>
      <c r="I11" s="119">
        <v>1041.0009499999999</v>
      </c>
      <c r="J11" s="119">
        <v>986.89723999999853</v>
      </c>
      <c r="K11" s="119">
        <v>961.56882999999937</v>
      </c>
      <c r="L11" s="119">
        <v>989.22736200330576</v>
      </c>
      <c r="M11" s="119">
        <v>882.77868336347626</v>
      </c>
      <c r="N11" s="119">
        <v>978.43423180701996</v>
      </c>
      <c r="O11" s="119">
        <v>1025.2171366974051</v>
      </c>
      <c r="P11" s="119">
        <v>1015.1078825316984</v>
      </c>
      <c r="Q11" s="119">
        <v>980.96446234712812</v>
      </c>
      <c r="R11" s="119">
        <v>1138.6244373547804</v>
      </c>
      <c r="S11" s="119">
        <f t="shared" si="1"/>
        <v>1076.6425089213074</v>
      </c>
      <c r="T11" s="119">
        <f t="shared" si="0"/>
        <v>1121.9080865483602</v>
      </c>
      <c r="U11" s="119">
        <f t="shared" si="0"/>
        <v>1131.4135686962707</v>
      </c>
      <c r="V11" s="119">
        <f t="shared" si="0"/>
        <v>1148.0324450217759</v>
      </c>
      <c r="W11" s="119">
        <f t="shared" si="0"/>
        <v>1149.7528501341144</v>
      </c>
      <c r="X11" s="119">
        <f t="shared" si="0"/>
        <v>1154.0155586941623</v>
      </c>
      <c r="Y11" s="119">
        <f t="shared" si="0"/>
        <v>1154.7109521307007</v>
      </c>
      <c r="Z11" s="119">
        <f t="shared" si="0"/>
        <v>1157.2981559643579</v>
      </c>
      <c r="AA11" s="119">
        <f t="shared" si="0"/>
        <v>1166.0394399660183</v>
      </c>
      <c r="AB11" s="119">
        <f t="shared" si="0"/>
        <v>1171.5580810656243</v>
      </c>
      <c r="AC11" s="119">
        <f t="shared" si="0"/>
        <v>1170.5160448298777</v>
      </c>
      <c r="AD11" s="119">
        <f t="shared" si="0"/>
        <v>1176.282558035696</v>
      </c>
      <c r="AE11" s="119">
        <f t="shared" si="0"/>
        <v>1179.8639543974064</v>
      </c>
      <c r="AF11" s="119">
        <f t="shared" si="0"/>
        <v>1183.7119967573269</v>
      </c>
      <c r="AG11" s="119">
        <f t="shared" si="0"/>
        <v>1191.0756219652542</v>
      </c>
      <c r="AH11" s="119">
        <f t="shared" si="0"/>
        <v>1192.0983944695677</v>
      </c>
      <c r="AI11" s="119">
        <f t="shared" si="0"/>
        <v>1189.5834374763497</v>
      </c>
      <c r="AJ11" s="119">
        <f t="shared" si="0"/>
        <v>1190.8676536061519</v>
      </c>
      <c r="AK11" s="119">
        <f t="shared" si="0"/>
        <v>1194.5996388306176</v>
      </c>
      <c r="AL11" s="119">
        <f t="shared" si="0"/>
        <v>1193.9219202814418</v>
      </c>
      <c r="AM11" s="119">
        <f t="shared" si="0"/>
        <v>1195.4468714032339</v>
      </c>
      <c r="AN11" s="119">
        <f t="shared" si="0"/>
        <v>1195.6914433078878</v>
      </c>
      <c r="AO11" s="119">
        <f t="shared" si="0"/>
        <v>1198.1106289462323</v>
      </c>
      <c r="AP11" s="119">
        <f t="shared" si="0"/>
        <v>1206.3169597704455</v>
      </c>
      <c r="AQ11" s="119">
        <f t="shared" si="0"/>
        <v>1213.2690595313654</v>
      </c>
      <c r="AR11" s="119">
        <f t="shared" si="0"/>
        <v>1215.604895605587</v>
      </c>
      <c r="AS11" s="119">
        <f t="shared" si="0"/>
        <v>1219.8546317297776</v>
      </c>
      <c r="AT11" s="119">
        <f t="shared" si="0"/>
        <v>1222.3137450337667</v>
      </c>
      <c r="AU11" s="119">
        <f t="shared" si="0"/>
        <v>1221.0305527198238</v>
      </c>
      <c r="AV11" s="119">
        <f t="shared" si="0"/>
        <v>1221.5593335450735</v>
      </c>
      <c r="AW11" s="119">
        <f t="shared" si="0"/>
        <v>1221.8558766653016</v>
      </c>
      <c r="AX11" s="119">
        <f t="shared" si="0"/>
        <v>1219.9971967517802</v>
      </c>
      <c r="AY11" s="119">
        <f t="shared" si="0"/>
        <v>1220.6433298597562</v>
      </c>
      <c r="AZ11" s="119">
        <f t="shared" si="0"/>
        <v>1216.2971545523023</v>
      </c>
    </row>
    <row r="12" spans="1:52" ht="12" customHeight="1">
      <c r="A12" s="118" t="s">
        <v>295</v>
      </c>
      <c r="B12" s="119">
        <v>2893.3992922537927</v>
      </c>
      <c r="C12" s="119">
        <v>3266.3598400000001</v>
      </c>
      <c r="D12" s="119">
        <v>3299.8461200000006</v>
      </c>
      <c r="E12" s="119">
        <v>3313.965889999999</v>
      </c>
      <c r="F12" s="119">
        <v>3296.0782099999997</v>
      </c>
      <c r="G12" s="119">
        <v>3441.1005151732561</v>
      </c>
      <c r="H12" s="119">
        <v>3408.2877299999996</v>
      </c>
      <c r="I12" s="119">
        <v>3567.4031700000014</v>
      </c>
      <c r="J12" s="119">
        <v>3469.9409100000003</v>
      </c>
      <c r="K12" s="119">
        <v>3501.7210500000001</v>
      </c>
      <c r="L12" s="119">
        <v>3389.1067413435007</v>
      </c>
      <c r="M12" s="119">
        <v>3475.3291017664801</v>
      </c>
      <c r="N12" s="119">
        <v>3299.6099216452949</v>
      </c>
      <c r="O12" s="119">
        <v>3259.5986909060489</v>
      </c>
      <c r="P12" s="119">
        <v>3158.8075844297368</v>
      </c>
      <c r="Q12" s="119">
        <v>3124.4542799919514</v>
      </c>
      <c r="R12" s="119">
        <v>3188.5687039081677</v>
      </c>
      <c r="S12" s="119">
        <f t="shared" si="1"/>
        <v>2794.4957019046556</v>
      </c>
      <c r="T12" s="119">
        <f t="shared" si="0"/>
        <v>2892.7656958918847</v>
      </c>
      <c r="U12" s="119">
        <f t="shared" si="0"/>
        <v>3037.8124650830623</v>
      </c>
      <c r="V12" s="119">
        <f t="shared" si="0"/>
        <v>3115.8988017139486</v>
      </c>
      <c r="W12" s="119">
        <f t="shared" si="0"/>
        <v>3159.3763251710971</v>
      </c>
      <c r="X12" s="119">
        <f t="shared" si="0"/>
        <v>3242.6308968040285</v>
      </c>
      <c r="Y12" s="119">
        <f t="shared" si="0"/>
        <v>3245.2871716903983</v>
      </c>
      <c r="Z12" s="119">
        <f t="shared" ref="T12:AZ18" si="2">Z183-Z235</f>
        <v>3232.979209988865</v>
      </c>
      <c r="AA12" s="119">
        <f t="shared" si="2"/>
        <v>3191.8217268468002</v>
      </c>
      <c r="AB12" s="119">
        <f t="shared" si="2"/>
        <v>3116.5838727710961</v>
      </c>
      <c r="AC12" s="119">
        <f t="shared" si="2"/>
        <v>3024.6023762413743</v>
      </c>
      <c r="AD12" s="119">
        <f t="shared" si="2"/>
        <v>2960.8265776310031</v>
      </c>
      <c r="AE12" s="119">
        <f t="shared" si="2"/>
        <v>2950.682440651929</v>
      </c>
      <c r="AF12" s="119">
        <f t="shared" si="2"/>
        <v>2895.3775455018676</v>
      </c>
      <c r="AG12" s="119">
        <f t="shared" si="2"/>
        <v>2891.4993500166256</v>
      </c>
      <c r="AH12" s="119">
        <f t="shared" si="2"/>
        <v>2893.3719623501479</v>
      </c>
      <c r="AI12" s="119">
        <f t="shared" si="2"/>
        <v>2873.7033567462886</v>
      </c>
      <c r="AJ12" s="119">
        <f t="shared" si="2"/>
        <v>2885.8201798180244</v>
      </c>
      <c r="AK12" s="119">
        <f t="shared" si="2"/>
        <v>2869.2042124714549</v>
      </c>
      <c r="AL12" s="119">
        <f t="shared" si="2"/>
        <v>2897.0516049693415</v>
      </c>
      <c r="AM12" s="119">
        <f t="shared" si="2"/>
        <v>2966.9266782783247</v>
      </c>
      <c r="AN12" s="119">
        <f t="shared" si="2"/>
        <v>3049.5386893369991</v>
      </c>
      <c r="AO12" s="119">
        <f t="shared" si="2"/>
        <v>3309.4278024905193</v>
      </c>
      <c r="AP12" s="119">
        <f t="shared" si="2"/>
        <v>3293.5914573568907</v>
      </c>
      <c r="AQ12" s="119">
        <f t="shared" si="2"/>
        <v>3517.3175913862888</v>
      </c>
      <c r="AR12" s="119">
        <f t="shared" si="2"/>
        <v>3882.2266071930358</v>
      </c>
      <c r="AS12" s="119">
        <f t="shared" si="2"/>
        <v>4185.5193127816228</v>
      </c>
      <c r="AT12" s="119">
        <f t="shared" si="2"/>
        <v>4193.33422516889</v>
      </c>
      <c r="AU12" s="119">
        <f t="shared" si="2"/>
        <v>4141.3896065508816</v>
      </c>
      <c r="AV12" s="119">
        <f t="shared" si="2"/>
        <v>4058.0905408779927</v>
      </c>
      <c r="AW12" s="119">
        <f t="shared" si="2"/>
        <v>3916.8928673363607</v>
      </c>
      <c r="AX12" s="119">
        <f t="shared" si="2"/>
        <v>3872.6859606498847</v>
      </c>
      <c r="AY12" s="119">
        <f t="shared" si="2"/>
        <v>3818.1742411613377</v>
      </c>
      <c r="AZ12" s="119">
        <f t="shared" si="2"/>
        <v>3662.8263723576106</v>
      </c>
    </row>
    <row r="13" spans="1:52" ht="12" customHeight="1">
      <c r="A13" s="118" t="s">
        <v>296</v>
      </c>
      <c r="B13" s="119">
        <v>0</v>
      </c>
      <c r="C13" s="119">
        <v>0</v>
      </c>
      <c r="D13" s="119">
        <v>0</v>
      </c>
      <c r="E13" s="119">
        <v>0</v>
      </c>
      <c r="F13" s="119">
        <v>0</v>
      </c>
      <c r="G13" s="119">
        <v>0</v>
      </c>
      <c r="H13" s="119">
        <v>0</v>
      </c>
      <c r="I13" s="119">
        <v>0</v>
      </c>
      <c r="J13" s="119">
        <v>0</v>
      </c>
      <c r="K13" s="119">
        <v>0</v>
      </c>
      <c r="L13" s="119">
        <v>0</v>
      </c>
      <c r="M13" s="119">
        <v>0</v>
      </c>
      <c r="N13" s="119">
        <v>0</v>
      </c>
      <c r="O13" s="119">
        <v>0</v>
      </c>
      <c r="P13" s="119">
        <v>0</v>
      </c>
      <c r="Q13" s="119">
        <v>0</v>
      </c>
      <c r="R13" s="119">
        <v>1.6535305863868789E-2</v>
      </c>
      <c r="S13" s="119">
        <f t="shared" si="1"/>
        <v>3.419003366382848E-2</v>
      </c>
      <c r="T13" s="119">
        <f t="shared" si="2"/>
        <v>6.4288700920423353E-2</v>
      </c>
      <c r="U13" s="119">
        <f t="shared" si="2"/>
        <v>0.12509004208076413</v>
      </c>
      <c r="V13" s="119">
        <f t="shared" si="2"/>
        <v>0.30917469257389707</v>
      </c>
      <c r="W13" s="119">
        <f t="shared" si="2"/>
        <v>0.4137485176783518</v>
      </c>
      <c r="X13" s="119">
        <f t="shared" si="2"/>
        <v>0.44036558246619023</v>
      </c>
      <c r="Y13" s="119">
        <f t="shared" si="2"/>
        <v>0.46192932281281784</v>
      </c>
      <c r="Z13" s="119">
        <f t="shared" si="2"/>
        <v>0.47827903362735852</v>
      </c>
      <c r="AA13" s="119">
        <f t="shared" si="2"/>
        <v>0.48759966544559991</v>
      </c>
      <c r="AB13" s="119">
        <f t="shared" si="2"/>
        <v>0.49033407453404793</v>
      </c>
      <c r="AC13" s="119">
        <f t="shared" si="2"/>
        <v>0.48739649117229189</v>
      </c>
      <c r="AD13" s="119">
        <f t="shared" si="2"/>
        <v>0.48354393555070047</v>
      </c>
      <c r="AE13" s="119">
        <f t="shared" si="2"/>
        <v>0.62226140233502469</v>
      </c>
      <c r="AF13" s="119">
        <f t="shared" si="2"/>
        <v>6.0450128562504322</v>
      </c>
      <c r="AG13" s="119">
        <f t="shared" si="2"/>
        <v>23.233611899456907</v>
      </c>
      <c r="AH13" s="119">
        <f t="shared" si="2"/>
        <v>54.954716552593815</v>
      </c>
      <c r="AI13" s="119">
        <f t="shared" si="2"/>
        <v>104.13359482683752</v>
      </c>
      <c r="AJ13" s="119">
        <f t="shared" si="2"/>
        <v>172.79582498430236</v>
      </c>
      <c r="AK13" s="119">
        <f t="shared" si="2"/>
        <v>262.9984588288213</v>
      </c>
      <c r="AL13" s="119">
        <f t="shared" si="2"/>
        <v>375.27633135252364</v>
      </c>
      <c r="AM13" s="119">
        <f t="shared" si="2"/>
        <v>510.99708592156975</v>
      </c>
      <c r="AN13" s="119">
        <f t="shared" si="2"/>
        <v>667.21037585612567</v>
      </c>
      <c r="AO13" s="119">
        <f t="shared" si="2"/>
        <v>844.84062229455515</v>
      </c>
      <c r="AP13" s="119">
        <f t="shared" si="2"/>
        <v>1044.9333849752929</v>
      </c>
      <c r="AQ13" s="119">
        <f t="shared" si="2"/>
        <v>1268.8258964768359</v>
      </c>
      <c r="AR13" s="119">
        <f t="shared" si="2"/>
        <v>1516.0763255909269</v>
      </c>
      <c r="AS13" s="119">
        <f t="shared" si="2"/>
        <v>1783.5975067097736</v>
      </c>
      <c r="AT13" s="119">
        <f t="shared" si="2"/>
        <v>2073.3890708435306</v>
      </c>
      <c r="AU13" s="119">
        <f t="shared" si="2"/>
        <v>2382.55297833856</v>
      </c>
      <c r="AV13" s="119">
        <f t="shared" si="2"/>
        <v>2711.000080613132</v>
      </c>
      <c r="AW13" s="119">
        <f t="shared" si="2"/>
        <v>3065.0935493246534</v>
      </c>
      <c r="AX13" s="119">
        <f t="shared" si="2"/>
        <v>3431.8360119948597</v>
      </c>
      <c r="AY13" s="119">
        <f t="shared" si="2"/>
        <v>3867.2220043782477</v>
      </c>
      <c r="AZ13" s="119">
        <f t="shared" si="2"/>
        <v>4270.164405302965</v>
      </c>
    </row>
    <row r="14" spans="1:52" ht="12" customHeight="1">
      <c r="A14" s="118" t="s">
        <v>285</v>
      </c>
      <c r="B14" s="120">
        <v>6115.8250717199844</v>
      </c>
      <c r="C14" s="120">
        <v>5757.5355199999976</v>
      </c>
      <c r="D14" s="120">
        <v>5911.049289999999</v>
      </c>
      <c r="E14" s="120">
        <v>6272.9619800000037</v>
      </c>
      <c r="F14" s="120">
        <v>6265.8868199999997</v>
      </c>
      <c r="G14" s="120">
        <v>6379.4136097011178</v>
      </c>
      <c r="H14" s="120">
        <v>5705.1185900000019</v>
      </c>
      <c r="I14" s="120">
        <v>5860.7001099999979</v>
      </c>
      <c r="J14" s="120">
        <v>6073.4697100000012</v>
      </c>
      <c r="K14" s="120">
        <v>6144.6226199999983</v>
      </c>
      <c r="L14" s="120">
        <v>5962.5487309937744</v>
      </c>
      <c r="M14" s="120">
        <v>5823.879478943818</v>
      </c>
      <c r="N14" s="120">
        <v>5070.7618630208781</v>
      </c>
      <c r="O14" s="120">
        <v>4776.6097433669675</v>
      </c>
      <c r="P14" s="120">
        <v>4789.214580674452</v>
      </c>
      <c r="Q14" s="120">
        <v>4805.1705569502737</v>
      </c>
      <c r="R14" s="120">
        <v>4798.8690990267532</v>
      </c>
      <c r="S14" s="120">
        <f t="shared" si="1"/>
        <v>4637.7904050569559</v>
      </c>
      <c r="T14" s="120">
        <f t="shared" si="2"/>
        <v>4670.1269746585112</v>
      </c>
      <c r="U14" s="120">
        <f t="shared" si="2"/>
        <v>4771.809679434552</v>
      </c>
      <c r="V14" s="120">
        <f t="shared" si="2"/>
        <v>4802.6017544983606</v>
      </c>
      <c r="W14" s="120">
        <f t="shared" si="2"/>
        <v>4819.6955470386438</v>
      </c>
      <c r="X14" s="120">
        <f t="shared" si="2"/>
        <v>4904.1810089064511</v>
      </c>
      <c r="Y14" s="120">
        <f t="shared" si="2"/>
        <v>4901.816826680034</v>
      </c>
      <c r="Z14" s="120">
        <f t="shared" si="2"/>
        <v>4901.6593137978571</v>
      </c>
      <c r="AA14" s="120">
        <f t="shared" si="2"/>
        <v>4875.1690020193</v>
      </c>
      <c r="AB14" s="120">
        <f t="shared" si="2"/>
        <v>4830.2156222190397</v>
      </c>
      <c r="AC14" s="120">
        <f t="shared" si="2"/>
        <v>4790.6123296936312</v>
      </c>
      <c r="AD14" s="120">
        <f t="shared" si="2"/>
        <v>4761.0454802595577</v>
      </c>
      <c r="AE14" s="120">
        <f t="shared" si="2"/>
        <v>4784.9608079268946</v>
      </c>
      <c r="AF14" s="120">
        <f t="shared" si="2"/>
        <v>4770.4645440877812</v>
      </c>
      <c r="AG14" s="120">
        <f t="shared" si="2"/>
        <v>4738.0235555816125</v>
      </c>
      <c r="AH14" s="120">
        <f t="shared" si="2"/>
        <v>4784.2651934791229</v>
      </c>
      <c r="AI14" s="120">
        <f t="shared" si="2"/>
        <v>4771.2641535190678</v>
      </c>
      <c r="AJ14" s="120">
        <f t="shared" si="2"/>
        <v>4787.142530089347</v>
      </c>
      <c r="AK14" s="120">
        <f t="shared" si="2"/>
        <v>4774.9409294601683</v>
      </c>
      <c r="AL14" s="120">
        <f t="shared" si="2"/>
        <v>4763.6736717947788</v>
      </c>
      <c r="AM14" s="120">
        <f t="shared" si="2"/>
        <v>4771.1270162722958</v>
      </c>
      <c r="AN14" s="120">
        <f t="shared" si="2"/>
        <v>4766.3965325442823</v>
      </c>
      <c r="AO14" s="120">
        <f t="shared" si="2"/>
        <v>4754.9411442401051</v>
      </c>
      <c r="AP14" s="120">
        <f t="shared" si="2"/>
        <v>4737.6568981092387</v>
      </c>
      <c r="AQ14" s="120">
        <f t="shared" si="2"/>
        <v>4716.955929386284</v>
      </c>
      <c r="AR14" s="120">
        <f t="shared" si="2"/>
        <v>4706.4013588745347</v>
      </c>
      <c r="AS14" s="120">
        <f t="shared" si="2"/>
        <v>4653.8723653388024</v>
      </c>
      <c r="AT14" s="120">
        <f t="shared" si="2"/>
        <v>4629.1155031949665</v>
      </c>
      <c r="AU14" s="120">
        <f t="shared" si="2"/>
        <v>4574.4883074261561</v>
      </c>
      <c r="AV14" s="120">
        <f t="shared" si="2"/>
        <v>4502.8345452174235</v>
      </c>
      <c r="AW14" s="120">
        <f t="shared" si="2"/>
        <v>4445.7055267566011</v>
      </c>
      <c r="AX14" s="120">
        <f t="shared" si="2"/>
        <v>4346.2004034276069</v>
      </c>
      <c r="AY14" s="120">
        <f t="shared" si="2"/>
        <v>4306.4022808097925</v>
      </c>
      <c r="AZ14" s="120">
        <f t="shared" si="2"/>
        <v>4219.5625845870945</v>
      </c>
    </row>
    <row r="15" spans="1:52" ht="12" customHeight="1">
      <c r="A15" s="114" t="s">
        <v>297</v>
      </c>
      <c r="B15" s="115">
        <v>379.52643903739232</v>
      </c>
      <c r="C15" s="115">
        <v>346.69882999999999</v>
      </c>
      <c r="D15" s="115">
        <v>304.69999000000007</v>
      </c>
      <c r="E15" s="115">
        <v>224.60077999999999</v>
      </c>
      <c r="F15" s="115">
        <v>206.80069999999998</v>
      </c>
      <c r="G15" s="115">
        <v>193.29798732891439</v>
      </c>
      <c r="H15" s="115">
        <v>170.30058000000002</v>
      </c>
      <c r="I15" s="115">
        <v>171.80000999999999</v>
      </c>
      <c r="J15" s="115">
        <v>159.99901999999997</v>
      </c>
      <c r="K15" s="115">
        <v>152.49950999999999</v>
      </c>
      <c r="L15" s="115">
        <v>160.59988584958325</v>
      </c>
      <c r="M15" s="115">
        <v>138.07681782471067</v>
      </c>
      <c r="N15" s="115">
        <v>193.56056282308947</v>
      </c>
      <c r="O15" s="115">
        <v>159.3101245837417</v>
      </c>
      <c r="P15" s="115">
        <v>189.9541021754772</v>
      </c>
      <c r="Q15" s="115">
        <v>245.98754546117422</v>
      </c>
      <c r="R15" s="115">
        <v>268.55591638658774</v>
      </c>
      <c r="S15" s="115">
        <f t="shared" si="1"/>
        <v>266.16728012653965</v>
      </c>
      <c r="T15" s="115">
        <f t="shared" si="2"/>
        <v>274.8780061228187</v>
      </c>
      <c r="U15" s="115">
        <f t="shared" si="2"/>
        <v>287.75243841621182</v>
      </c>
      <c r="V15" s="115">
        <f t="shared" si="2"/>
        <v>287.66126788649717</v>
      </c>
      <c r="W15" s="115">
        <f t="shared" si="2"/>
        <v>291.00464892575258</v>
      </c>
      <c r="X15" s="115">
        <f t="shared" si="2"/>
        <v>303.53280839469613</v>
      </c>
      <c r="Y15" s="115">
        <f t="shared" si="2"/>
        <v>308.75504153452636</v>
      </c>
      <c r="Z15" s="115">
        <f t="shared" si="2"/>
        <v>357.60074546796545</v>
      </c>
      <c r="AA15" s="115">
        <f t="shared" si="2"/>
        <v>362.13912000651209</v>
      </c>
      <c r="AB15" s="115">
        <f t="shared" si="2"/>
        <v>369.30840205050032</v>
      </c>
      <c r="AC15" s="115">
        <f t="shared" si="2"/>
        <v>408.78715714395867</v>
      </c>
      <c r="AD15" s="115">
        <f t="shared" si="2"/>
        <v>449.73283061940606</v>
      </c>
      <c r="AE15" s="115">
        <f t="shared" si="2"/>
        <v>490.86645259718404</v>
      </c>
      <c r="AF15" s="115">
        <f t="shared" si="2"/>
        <v>556.81851517815676</v>
      </c>
      <c r="AG15" s="115">
        <f t="shared" si="2"/>
        <v>641.12887908126606</v>
      </c>
      <c r="AH15" s="115">
        <f t="shared" si="2"/>
        <v>669.8082090716299</v>
      </c>
      <c r="AI15" s="115">
        <f t="shared" si="2"/>
        <v>802.97242154499418</v>
      </c>
      <c r="AJ15" s="115">
        <f t="shared" si="2"/>
        <v>951.16522607493243</v>
      </c>
      <c r="AK15" s="115">
        <f t="shared" si="2"/>
        <v>976.83505970896874</v>
      </c>
      <c r="AL15" s="115">
        <f t="shared" si="2"/>
        <v>1018.7336914771053</v>
      </c>
      <c r="AM15" s="115">
        <f t="shared" si="2"/>
        <v>1031.4425168022708</v>
      </c>
      <c r="AN15" s="115">
        <f t="shared" si="2"/>
        <v>1056.5576815319282</v>
      </c>
      <c r="AO15" s="115">
        <f t="shared" si="2"/>
        <v>1102.248967473113</v>
      </c>
      <c r="AP15" s="115">
        <f t="shared" si="2"/>
        <v>1116.9752849524698</v>
      </c>
      <c r="AQ15" s="115">
        <f t="shared" si="2"/>
        <v>1135.4153681559471</v>
      </c>
      <c r="AR15" s="115">
        <f t="shared" si="2"/>
        <v>1214.6156016355817</v>
      </c>
      <c r="AS15" s="115">
        <f t="shared" si="2"/>
        <v>1254.9877552596038</v>
      </c>
      <c r="AT15" s="115">
        <f t="shared" si="2"/>
        <v>1326.3940728780428</v>
      </c>
      <c r="AU15" s="115">
        <f t="shared" si="2"/>
        <v>1425.5883641878809</v>
      </c>
      <c r="AV15" s="115">
        <f t="shared" si="2"/>
        <v>1458.619266099128</v>
      </c>
      <c r="AW15" s="115">
        <f t="shared" si="2"/>
        <v>1503.7595911401631</v>
      </c>
      <c r="AX15" s="115">
        <f t="shared" si="2"/>
        <v>1569.9449276027694</v>
      </c>
      <c r="AY15" s="115">
        <f t="shared" si="2"/>
        <v>1633.8779965687265</v>
      </c>
      <c r="AZ15" s="115">
        <f t="shared" si="2"/>
        <v>1701.228570145948</v>
      </c>
    </row>
    <row r="16" spans="1:52" ht="12" customHeight="1">
      <c r="A16" s="114" t="s">
        <v>298</v>
      </c>
      <c r="B16" s="115">
        <v>18664.425351752558</v>
      </c>
      <c r="C16" s="115">
        <v>18866.349910000004</v>
      </c>
      <c r="D16" s="115">
        <v>18173.476490000005</v>
      </c>
      <c r="E16" s="115">
        <v>18689.207279999999</v>
      </c>
      <c r="F16" s="115">
        <v>18990.47478</v>
      </c>
      <c r="G16" s="115">
        <v>18929.174774063122</v>
      </c>
      <c r="H16" s="115">
        <v>18406.363689999995</v>
      </c>
      <c r="I16" s="115">
        <v>18653.22191</v>
      </c>
      <c r="J16" s="115">
        <v>18822.7045</v>
      </c>
      <c r="K16" s="115">
        <v>17968.856599999999</v>
      </c>
      <c r="L16" s="115">
        <v>18242.419101683023</v>
      </c>
      <c r="M16" s="115">
        <v>17638.102829517731</v>
      </c>
      <c r="N16" s="115">
        <v>18040.644692815287</v>
      </c>
      <c r="O16" s="115">
        <v>18087.556267782176</v>
      </c>
      <c r="P16" s="115">
        <v>17379.672245569047</v>
      </c>
      <c r="Q16" s="115">
        <v>17843.595381975923</v>
      </c>
      <c r="R16" s="115">
        <v>18153.570756909543</v>
      </c>
      <c r="S16" s="115">
        <f t="shared" si="1"/>
        <v>15636.795196038305</v>
      </c>
      <c r="T16" s="115">
        <f t="shared" si="2"/>
        <v>15523.56837074254</v>
      </c>
      <c r="U16" s="115">
        <f t="shared" si="2"/>
        <v>15393.052834675342</v>
      </c>
      <c r="V16" s="115">
        <f t="shared" si="2"/>
        <v>15309.208258262872</v>
      </c>
      <c r="W16" s="115">
        <f t="shared" si="2"/>
        <v>15274.214512695169</v>
      </c>
      <c r="X16" s="115">
        <f t="shared" si="2"/>
        <v>15254.652217655346</v>
      </c>
      <c r="Y16" s="115">
        <f t="shared" si="2"/>
        <v>15134.73992434108</v>
      </c>
      <c r="Z16" s="115">
        <f t="shared" si="2"/>
        <v>15060.312520541444</v>
      </c>
      <c r="AA16" s="115">
        <f t="shared" si="2"/>
        <v>14995.183842513045</v>
      </c>
      <c r="AB16" s="115">
        <f t="shared" si="2"/>
        <v>14960.112950268072</v>
      </c>
      <c r="AC16" s="115">
        <f t="shared" si="2"/>
        <v>14918.605295233601</v>
      </c>
      <c r="AD16" s="115">
        <f t="shared" si="2"/>
        <v>14909.898677079573</v>
      </c>
      <c r="AE16" s="115">
        <f t="shared" si="2"/>
        <v>14899.82775850974</v>
      </c>
      <c r="AF16" s="115">
        <f t="shared" si="2"/>
        <v>14860.878515199551</v>
      </c>
      <c r="AG16" s="115">
        <f t="shared" si="2"/>
        <v>14808.497749977065</v>
      </c>
      <c r="AH16" s="115">
        <f t="shared" si="2"/>
        <v>14850.246755565675</v>
      </c>
      <c r="AI16" s="115">
        <f t="shared" si="2"/>
        <v>14859.294668908247</v>
      </c>
      <c r="AJ16" s="115">
        <f t="shared" si="2"/>
        <v>14840.2473910353</v>
      </c>
      <c r="AK16" s="115">
        <f t="shared" si="2"/>
        <v>14862.341304689784</v>
      </c>
      <c r="AL16" s="115">
        <f t="shared" si="2"/>
        <v>14906.336154644872</v>
      </c>
      <c r="AM16" s="115">
        <f t="shared" si="2"/>
        <v>14975.13780648992</v>
      </c>
      <c r="AN16" s="115">
        <f t="shared" si="2"/>
        <v>15053.885698072449</v>
      </c>
      <c r="AO16" s="115">
        <f t="shared" si="2"/>
        <v>15143.383840867133</v>
      </c>
      <c r="AP16" s="115">
        <f t="shared" si="2"/>
        <v>15244.043906138671</v>
      </c>
      <c r="AQ16" s="115">
        <f t="shared" si="2"/>
        <v>15377.203214781983</v>
      </c>
      <c r="AR16" s="115">
        <f t="shared" si="2"/>
        <v>15495.749131029996</v>
      </c>
      <c r="AS16" s="115">
        <f t="shared" si="2"/>
        <v>15595.508781224449</v>
      </c>
      <c r="AT16" s="115">
        <f t="shared" si="2"/>
        <v>15691.290134599059</v>
      </c>
      <c r="AU16" s="115">
        <f t="shared" si="2"/>
        <v>15784.109285382732</v>
      </c>
      <c r="AV16" s="115">
        <f t="shared" si="2"/>
        <v>15893.956039585952</v>
      </c>
      <c r="AW16" s="115">
        <f t="shared" si="2"/>
        <v>15998.93326198143</v>
      </c>
      <c r="AX16" s="115">
        <f t="shared" si="2"/>
        <v>16084.074032994449</v>
      </c>
      <c r="AY16" s="115">
        <f t="shared" si="2"/>
        <v>16186.497294373579</v>
      </c>
      <c r="AZ16" s="115">
        <f t="shared" si="2"/>
        <v>16279.616017736753</v>
      </c>
    </row>
    <row r="17" spans="1:52" ht="12" customHeight="1">
      <c r="A17" s="114" t="s">
        <v>299</v>
      </c>
      <c r="B17" s="115">
        <v>260425.6239122198</v>
      </c>
      <c r="C17" s="115">
        <v>266283.64013328758</v>
      </c>
      <c r="D17" s="115">
        <v>268754.41687090858</v>
      </c>
      <c r="E17" s="115">
        <v>275351.99811094813</v>
      </c>
      <c r="F17" s="115">
        <v>280706.89649061067</v>
      </c>
      <c r="G17" s="115">
        <v>284299.63605909469</v>
      </c>
      <c r="H17" s="115">
        <v>287596.79095993994</v>
      </c>
      <c r="I17" s="115">
        <v>289489.66545015993</v>
      </c>
      <c r="J17" s="115">
        <v>290467.03443021997</v>
      </c>
      <c r="K17" s="115">
        <v>276127.42715030001</v>
      </c>
      <c r="L17" s="115">
        <v>287394.7537445075</v>
      </c>
      <c r="M17" s="115">
        <v>281708.28092108318</v>
      </c>
      <c r="N17" s="115">
        <v>282384.26885582926</v>
      </c>
      <c r="O17" s="115">
        <v>279407.12775512104</v>
      </c>
      <c r="P17" s="115">
        <v>272978.9465924697</v>
      </c>
      <c r="Q17" s="115">
        <v>276736.32923156861</v>
      </c>
      <c r="R17" s="115">
        <v>276082.63870021777</v>
      </c>
      <c r="S17" s="115">
        <f t="shared" si="1"/>
        <v>247120.62219623465</v>
      </c>
      <c r="T17" s="115">
        <f t="shared" si="2"/>
        <v>246541.49087301368</v>
      </c>
      <c r="U17" s="115">
        <f t="shared" si="2"/>
        <v>246203.27778331673</v>
      </c>
      <c r="V17" s="115">
        <f t="shared" si="2"/>
        <v>246757.22027754359</v>
      </c>
      <c r="W17" s="115">
        <f t="shared" si="2"/>
        <v>248206.59789391741</v>
      </c>
      <c r="X17" s="115">
        <f t="shared" si="2"/>
        <v>250335.12548754638</v>
      </c>
      <c r="Y17" s="115">
        <f t="shared" si="2"/>
        <v>250795.9274791631</v>
      </c>
      <c r="Z17" s="115">
        <f t="shared" si="2"/>
        <v>251975.64872393821</v>
      </c>
      <c r="AA17" s="115">
        <f t="shared" si="2"/>
        <v>253165.51591454196</v>
      </c>
      <c r="AB17" s="115">
        <f t="shared" si="2"/>
        <v>254669.17576994727</v>
      </c>
      <c r="AC17" s="115">
        <f t="shared" si="2"/>
        <v>255957.9189914068</v>
      </c>
      <c r="AD17" s="115">
        <f t="shared" si="2"/>
        <v>257670.63617019414</v>
      </c>
      <c r="AE17" s="115">
        <f t="shared" si="2"/>
        <v>258961.46811006821</v>
      </c>
      <c r="AF17" s="115">
        <f t="shared" si="2"/>
        <v>259631.62961739735</v>
      </c>
      <c r="AG17" s="115">
        <f t="shared" si="2"/>
        <v>259896.51262509145</v>
      </c>
      <c r="AH17" s="115">
        <f t="shared" si="2"/>
        <v>261566.67898537114</v>
      </c>
      <c r="AI17" s="115">
        <f t="shared" si="2"/>
        <v>262613.08173446148</v>
      </c>
      <c r="AJ17" s="115">
        <f t="shared" si="2"/>
        <v>263272.31682205159</v>
      </c>
      <c r="AK17" s="115">
        <f t="shared" si="2"/>
        <v>264251.98499390931</v>
      </c>
      <c r="AL17" s="115">
        <f t="shared" si="2"/>
        <v>265756.65948899282</v>
      </c>
      <c r="AM17" s="115">
        <f t="shared" si="2"/>
        <v>267548.68703415594</v>
      </c>
      <c r="AN17" s="115">
        <f t="shared" si="2"/>
        <v>269493.99155772099</v>
      </c>
      <c r="AO17" s="115">
        <f t="shared" si="2"/>
        <v>271949.51126247854</v>
      </c>
      <c r="AP17" s="115">
        <f t="shared" si="2"/>
        <v>274293.6555009454</v>
      </c>
      <c r="AQ17" s="115">
        <f t="shared" si="2"/>
        <v>277452.54267481982</v>
      </c>
      <c r="AR17" s="115">
        <f t="shared" si="2"/>
        <v>280821.91553673754</v>
      </c>
      <c r="AS17" s="115">
        <f t="shared" si="2"/>
        <v>283784.89186581917</v>
      </c>
      <c r="AT17" s="115">
        <f t="shared" si="2"/>
        <v>286526.55196605221</v>
      </c>
      <c r="AU17" s="115">
        <f t="shared" si="2"/>
        <v>289202.49535903125</v>
      </c>
      <c r="AV17" s="115">
        <f t="shared" si="2"/>
        <v>292053.59891325433</v>
      </c>
      <c r="AW17" s="115">
        <f t="shared" si="2"/>
        <v>294798.52928791975</v>
      </c>
      <c r="AX17" s="115">
        <f t="shared" si="2"/>
        <v>297427.47487894143</v>
      </c>
      <c r="AY17" s="115">
        <f t="shared" si="2"/>
        <v>300767.74079764518</v>
      </c>
      <c r="AZ17" s="115">
        <f t="shared" si="2"/>
        <v>303640.0173069872</v>
      </c>
    </row>
    <row r="18" spans="1:52" ht="12" customHeight="1">
      <c r="A18" s="121" t="s">
        <v>10</v>
      </c>
      <c r="B18" s="119">
        <v>22880.201549779998</v>
      </c>
      <c r="C18" s="119">
        <v>22599.283919759997</v>
      </c>
      <c r="D18" s="119">
        <v>24836.857460039999</v>
      </c>
      <c r="E18" s="119">
        <v>25367.868429799997</v>
      </c>
      <c r="F18" s="119">
        <v>24674.94500032</v>
      </c>
      <c r="G18" s="119">
        <v>28818.720602959998</v>
      </c>
      <c r="H18" s="119">
        <v>27468.275539939998</v>
      </c>
      <c r="I18" s="119">
        <v>28023.052920159997</v>
      </c>
      <c r="J18" s="119">
        <v>27292.343790219998</v>
      </c>
      <c r="K18" s="119">
        <v>25698.129220299998</v>
      </c>
      <c r="L18" s="119">
        <v>25680.978482819995</v>
      </c>
      <c r="M18" s="119">
        <v>28357.24809198</v>
      </c>
      <c r="N18" s="119">
        <v>31214.880111779999</v>
      </c>
      <c r="O18" s="119">
        <v>30059.617236279995</v>
      </c>
      <c r="P18" s="119">
        <v>33269.917551259998</v>
      </c>
      <c r="Q18" s="119">
        <v>35282.178417880001</v>
      </c>
      <c r="R18" s="119">
        <v>32570.005999999998</v>
      </c>
      <c r="S18" s="119">
        <f t="shared" si="1"/>
        <v>30475.616328779997</v>
      </c>
      <c r="T18" s="119">
        <f t="shared" si="2"/>
        <v>30417.285463099997</v>
      </c>
      <c r="U18" s="119">
        <f t="shared" si="2"/>
        <v>29581.776796799997</v>
      </c>
      <c r="V18" s="119">
        <f t="shared" si="2"/>
        <v>29194.477553779998</v>
      </c>
      <c r="W18" s="119">
        <f t="shared" si="2"/>
        <v>29129.606700546337</v>
      </c>
      <c r="X18" s="119">
        <f t="shared" si="2"/>
        <v>29008.059741500001</v>
      </c>
      <c r="Y18" s="119">
        <f t="shared" si="2"/>
        <v>28956.419324939998</v>
      </c>
      <c r="Z18" s="119">
        <f t="shared" si="2"/>
        <v>28930.035001380002</v>
      </c>
      <c r="AA18" s="119">
        <f t="shared" si="2"/>
        <v>28896.307599639997</v>
      </c>
      <c r="AB18" s="119">
        <f t="shared" si="2"/>
        <v>28868.671985539997</v>
      </c>
      <c r="AC18" s="119">
        <f t="shared" si="2"/>
        <v>28813.792226760001</v>
      </c>
      <c r="AD18" s="119">
        <f t="shared" si="2"/>
        <v>28127.145209719998</v>
      </c>
      <c r="AE18" s="119">
        <f t="shared" si="2"/>
        <v>28089.141120859997</v>
      </c>
      <c r="AF18" s="119">
        <f t="shared" si="2"/>
        <v>28071.198721559995</v>
      </c>
      <c r="AG18" s="119">
        <f t="shared" si="2"/>
        <v>28038.952248419999</v>
      </c>
      <c r="AH18" s="119">
        <f t="shared" si="2"/>
        <v>28015.523929759998</v>
      </c>
      <c r="AI18" s="119">
        <f t="shared" si="2"/>
        <v>28002.272267159995</v>
      </c>
      <c r="AJ18" s="119">
        <f t="shared" si="2"/>
        <v>27979.556677799996</v>
      </c>
      <c r="AK18" s="119">
        <f t="shared" si="2"/>
        <v>27966.287988059998</v>
      </c>
      <c r="AL18" s="119">
        <f t="shared" si="2"/>
        <v>27948.015413259996</v>
      </c>
      <c r="AM18" s="119">
        <f t="shared" si="2"/>
        <v>27920.817460899994</v>
      </c>
      <c r="AN18" s="119">
        <f t="shared" si="2"/>
        <v>27904.760999459999</v>
      </c>
      <c r="AO18" s="119">
        <f t="shared" si="2"/>
        <v>27892.908496659995</v>
      </c>
      <c r="AP18" s="119">
        <f t="shared" si="2"/>
        <v>27867.627336379999</v>
      </c>
      <c r="AQ18" s="119">
        <f t="shared" si="2"/>
        <v>27855.035648959994</v>
      </c>
      <c r="AR18" s="119">
        <f t="shared" si="2"/>
        <v>27841.665556619995</v>
      </c>
      <c r="AS18" s="119">
        <f t="shared" si="2"/>
        <v>27816.99794442</v>
      </c>
      <c r="AT18" s="119">
        <f t="shared" si="2"/>
        <v>27789.592214339995</v>
      </c>
      <c r="AU18" s="119">
        <f t="shared" si="2"/>
        <v>27768.101359579996</v>
      </c>
      <c r="AV18" s="119">
        <f t="shared" si="2"/>
        <v>27716.763271719996</v>
      </c>
      <c r="AW18" s="119">
        <f t="shared" si="2"/>
        <v>27699.96772284</v>
      </c>
      <c r="AX18" s="119">
        <f t="shared" si="2"/>
        <v>27682.304925019995</v>
      </c>
      <c r="AY18" s="119">
        <f t="shared" si="2"/>
        <v>27668.437818039998</v>
      </c>
      <c r="AZ18" s="119">
        <f t="shared" si="2"/>
        <v>27656.954637939998</v>
      </c>
    </row>
    <row r="19" spans="1:52" ht="12" customHeight="1">
      <c r="A19" s="122" t="s">
        <v>11</v>
      </c>
      <c r="B19" s="119">
        <v>-20900.803501010781</v>
      </c>
      <c r="C19" s="119">
        <v>-21993.771800000002</v>
      </c>
      <c r="D19" s="119">
        <v>-23502.974160000002</v>
      </c>
      <c r="E19" s="119">
        <v>-25358.806759999999</v>
      </c>
      <c r="F19" s="119">
        <v>-25047.216379999994</v>
      </c>
      <c r="G19" s="119">
        <v>-27467.310425664185</v>
      </c>
      <c r="H19" s="119">
        <v>-26739.299389999996</v>
      </c>
      <c r="I19" s="119">
        <v>-26611.620309999995</v>
      </c>
      <c r="J19" s="119">
        <v>-25308.267489999995</v>
      </c>
      <c r="K19" s="119">
        <v>-23966.180100000005</v>
      </c>
      <c r="L19" s="119">
        <v>-25039.909268188516</v>
      </c>
      <c r="M19" s="119">
        <v>-27739.695066244654</v>
      </c>
      <c r="N19" s="119">
        <v>-29610.108645663327</v>
      </c>
      <c r="O19" s="119">
        <v>-28975.147465150127</v>
      </c>
      <c r="P19" s="119">
        <v>-31937.197688851618</v>
      </c>
      <c r="Q19" s="119">
        <v>-34056.195565773451</v>
      </c>
      <c r="R19" s="119">
        <v>-31033.873999999996</v>
      </c>
      <c r="S19" s="119">
        <f>S190-S242</f>
        <v>-30455.278884327498</v>
      </c>
      <c r="T19" s="119">
        <f t="shared" ref="T19:AZ19" si="3">T190-T242</f>
        <v>-30411.240952755346</v>
      </c>
      <c r="U19" s="119">
        <f t="shared" si="3"/>
        <v>-29222.772744583432</v>
      </c>
      <c r="V19" s="119">
        <f t="shared" si="3"/>
        <v>-28831.20912287106</v>
      </c>
      <c r="W19" s="119">
        <f t="shared" si="3"/>
        <v>-28705.950515649529</v>
      </c>
      <c r="X19" s="119">
        <f t="shared" si="3"/>
        <v>-28667.139323205833</v>
      </c>
      <c r="Y19" s="119">
        <f t="shared" si="3"/>
        <v>-28627.883744029281</v>
      </c>
      <c r="Z19" s="119">
        <f t="shared" si="3"/>
        <v>-28611.032450418439</v>
      </c>
      <c r="AA19" s="119">
        <f t="shared" si="3"/>
        <v>-28589.388462290641</v>
      </c>
      <c r="AB19" s="119">
        <f t="shared" si="3"/>
        <v>-28571.940731345985</v>
      </c>
      <c r="AC19" s="119">
        <f t="shared" si="3"/>
        <v>-28536.254531201212</v>
      </c>
      <c r="AD19" s="119">
        <f t="shared" si="3"/>
        <v>-28067.092643003678</v>
      </c>
      <c r="AE19" s="119">
        <f t="shared" si="3"/>
        <v>-28044.005093538337</v>
      </c>
      <c r="AF19" s="119">
        <f t="shared" si="3"/>
        <v>-28035.124035918321</v>
      </c>
      <c r="AG19" s="119">
        <f t="shared" si="3"/>
        <v>-28016.25053444249</v>
      </c>
      <c r="AH19" s="119">
        <f t="shared" si="3"/>
        <v>-28006.878472588178</v>
      </c>
      <c r="AI19" s="119">
        <f t="shared" si="3"/>
        <v>-27999.015367661461</v>
      </c>
      <c r="AJ19" s="119">
        <f t="shared" si="3"/>
        <v>-27988.885597149681</v>
      </c>
      <c r="AK19" s="119">
        <f t="shared" si="3"/>
        <v>-27982.706183386552</v>
      </c>
      <c r="AL19" s="119">
        <f t="shared" si="3"/>
        <v>-27969.474970279665</v>
      </c>
      <c r="AM19" s="119">
        <f t="shared" si="3"/>
        <v>-27958.139676916941</v>
      </c>
      <c r="AN19" s="119">
        <f t="shared" si="3"/>
        <v>-27952.477244591719</v>
      </c>
      <c r="AO19" s="119">
        <f t="shared" si="3"/>
        <v>-27947.39862087218</v>
      </c>
      <c r="AP19" s="119">
        <f t="shared" si="3"/>
        <v>-27936.441218303287</v>
      </c>
      <c r="AQ19" s="119">
        <f t="shared" si="3"/>
        <v>-27931.937046537885</v>
      </c>
      <c r="AR19" s="119">
        <f t="shared" si="3"/>
        <v>-27931.05350086635</v>
      </c>
      <c r="AS19" s="119">
        <f t="shared" si="3"/>
        <v>-27919.972988128229</v>
      </c>
      <c r="AT19" s="119">
        <f t="shared" si="3"/>
        <v>-27905.731393732978</v>
      </c>
      <c r="AU19" s="119">
        <f t="shared" si="3"/>
        <v>-27889.487412492697</v>
      </c>
      <c r="AV19" s="119">
        <f t="shared" si="3"/>
        <v>-27837.898046285656</v>
      </c>
      <c r="AW19" s="119">
        <f t="shared" si="3"/>
        <v>-27830.74438097428</v>
      </c>
      <c r="AX19" s="119">
        <f t="shared" si="3"/>
        <v>-27824.748282857374</v>
      </c>
      <c r="AY19" s="119">
        <f t="shared" si="3"/>
        <v>-27814.542839293106</v>
      </c>
      <c r="AZ19" s="119">
        <f t="shared" si="3"/>
        <v>-27812.354880689512</v>
      </c>
    </row>
    <row r="20" spans="1:52" ht="12" customHeight="1">
      <c r="A20" s="123" t="s">
        <v>300</v>
      </c>
      <c r="B20" s="124">
        <v>258446.22586345059</v>
      </c>
      <c r="C20" s="124">
        <v>265678.1280135276</v>
      </c>
      <c r="D20" s="124">
        <v>267420.5335708686</v>
      </c>
      <c r="E20" s="124">
        <v>275342.93644114811</v>
      </c>
      <c r="F20" s="124">
        <v>281079.16787029069</v>
      </c>
      <c r="G20" s="124">
        <v>282948.22588179889</v>
      </c>
      <c r="H20" s="124">
        <v>286867.81480999995</v>
      </c>
      <c r="I20" s="124">
        <v>288078.23283999995</v>
      </c>
      <c r="J20" s="124">
        <v>288482.95812999998</v>
      </c>
      <c r="K20" s="124">
        <v>274395.47803</v>
      </c>
      <c r="L20" s="124">
        <v>286753.68452987605</v>
      </c>
      <c r="M20" s="124">
        <v>281090.72789534781</v>
      </c>
      <c r="N20" s="124">
        <v>280779.4973897126</v>
      </c>
      <c r="O20" s="124">
        <v>278322.65798399114</v>
      </c>
      <c r="P20" s="124">
        <v>271646.22673006135</v>
      </c>
      <c r="Q20" s="124">
        <v>275510.34637946205</v>
      </c>
      <c r="R20" s="124">
        <v>274546.50670021778</v>
      </c>
      <c r="S20" s="124">
        <f>S191-S243</f>
        <v>247100.28475178214</v>
      </c>
      <c r="T20" s="124">
        <f t="shared" ref="T20:AZ22" si="4">T191-T243</f>
        <v>246535.44636266903</v>
      </c>
      <c r="U20" s="124">
        <f t="shared" si="4"/>
        <v>245844.27373110017</v>
      </c>
      <c r="V20" s="124">
        <f t="shared" si="4"/>
        <v>246393.95184663465</v>
      </c>
      <c r="W20" s="124">
        <f t="shared" si="4"/>
        <v>247782.94170902058</v>
      </c>
      <c r="X20" s="124">
        <f t="shared" si="4"/>
        <v>249994.20506925217</v>
      </c>
      <c r="Y20" s="124">
        <f t="shared" si="4"/>
        <v>250467.39189825242</v>
      </c>
      <c r="Z20" s="124">
        <f t="shared" si="4"/>
        <v>251656.64617297665</v>
      </c>
      <c r="AA20" s="124">
        <f t="shared" si="4"/>
        <v>252858.59677719264</v>
      </c>
      <c r="AB20" s="124">
        <f t="shared" si="4"/>
        <v>254372.44451575325</v>
      </c>
      <c r="AC20" s="124">
        <f t="shared" si="4"/>
        <v>255680.38129584803</v>
      </c>
      <c r="AD20" s="124">
        <f t="shared" si="4"/>
        <v>257610.5836034778</v>
      </c>
      <c r="AE20" s="124">
        <f t="shared" si="4"/>
        <v>258916.33208274655</v>
      </c>
      <c r="AF20" s="124">
        <f t="shared" si="4"/>
        <v>259595.5549317557</v>
      </c>
      <c r="AG20" s="124">
        <f t="shared" si="4"/>
        <v>259873.81091111392</v>
      </c>
      <c r="AH20" s="124">
        <f t="shared" si="4"/>
        <v>261558.0335281993</v>
      </c>
      <c r="AI20" s="124">
        <f t="shared" si="4"/>
        <v>262609.82483496296</v>
      </c>
      <c r="AJ20" s="124">
        <f t="shared" si="4"/>
        <v>263281.64574140124</v>
      </c>
      <c r="AK20" s="124">
        <f t="shared" si="4"/>
        <v>264268.40318923589</v>
      </c>
      <c r="AL20" s="124">
        <f t="shared" si="4"/>
        <v>265778.11904601246</v>
      </c>
      <c r="AM20" s="124">
        <f t="shared" si="4"/>
        <v>267586.00925017288</v>
      </c>
      <c r="AN20" s="124">
        <f t="shared" si="4"/>
        <v>269541.70780285273</v>
      </c>
      <c r="AO20" s="124">
        <f t="shared" si="4"/>
        <v>272004.00138669077</v>
      </c>
      <c r="AP20" s="124">
        <f t="shared" si="4"/>
        <v>274362.46938286873</v>
      </c>
      <c r="AQ20" s="124">
        <f t="shared" si="4"/>
        <v>277529.44407239766</v>
      </c>
      <c r="AR20" s="124">
        <f t="shared" si="4"/>
        <v>280911.30348098383</v>
      </c>
      <c r="AS20" s="124">
        <f t="shared" si="4"/>
        <v>283887.86690952739</v>
      </c>
      <c r="AT20" s="124">
        <f t="shared" si="4"/>
        <v>286642.69114544522</v>
      </c>
      <c r="AU20" s="124">
        <f t="shared" si="4"/>
        <v>289323.88141194393</v>
      </c>
      <c r="AV20" s="124">
        <f t="shared" si="4"/>
        <v>292174.73368782003</v>
      </c>
      <c r="AW20" s="124">
        <f t="shared" si="4"/>
        <v>294929.30594605405</v>
      </c>
      <c r="AX20" s="124">
        <f t="shared" si="4"/>
        <v>297569.91823677882</v>
      </c>
      <c r="AY20" s="124">
        <f t="shared" si="4"/>
        <v>300913.84581889823</v>
      </c>
      <c r="AZ20" s="124">
        <f t="shared" si="4"/>
        <v>303795.41754973674</v>
      </c>
    </row>
    <row r="21" spans="1:52" ht="12" customHeight="1">
      <c r="A21" s="122" t="s">
        <v>301</v>
      </c>
      <c r="B21" s="119">
        <v>81254.821511050672</v>
      </c>
      <c r="C21" s="119">
        <v>84177.841560000001</v>
      </c>
      <c r="D21" s="119">
        <v>85141.433179999993</v>
      </c>
      <c r="E21" s="119">
        <v>85628.418080000003</v>
      </c>
      <c r="F21" s="119">
        <v>86709.900420000005</v>
      </c>
      <c r="G21" s="119">
        <v>85786.6620900259</v>
      </c>
      <c r="H21" s="119">
        <v>85114.025199999989</v>
      </c>
      <c r="I21" s="119">
        <v>80419.194599999988</v>
      </c>
      <c r="J21" s="119">
        <v>80579.070549999989</v>
      </c>
      <c r="K21" s="119">
        <v>76871.347200000018</v>
      </c>
      <c r="L21" s="119">
        <v>78814.289198626997</v>
      </c>
      <c r="M21" s="119">
        <v>77965.939558922444</v>
      </c>
      <c r="N21" s="119">
        <v>75869.826192256325</v>
      </c>
      <c r="O21" s="119">
        <v>75393.809036416831</v>
      </c>
      <c r="P21" s="119">
        <v>75347.640993446024</v>
      </c>
      <c r="Q21" s="119">
        <v>73699.805375762138</v>
      </c>
      <c r="R21" s="119">
        <v>76315.822996549134</v>
      </c>
      <c r="S21" s="119">
        <f t="shared" ref="S21:AH22" si="5">S192-S244</f>
        <v>68174.643748540169</v>
      </c>
      <c r="T21" s="119">
        <f t="shared" si="5"/>
        <v>65518.76262780789</v>
      </c>
      <c r="U21" s="119">
        <f t="shared" si="5"/>
        <v>64582.091778155816</v>
      </c>
      <c r="V21" s="119">
        <f t="shared" si="5"/>
        <v>63418.666403811185</v>
      </c>
      <c r="W21" s="119">
        <f t="shared" si="5"/>
        <v>63509.494785823888</v>
      </c>
      <c r="X21" s="119">
        <f t="shared" si="5"/>
        <v>60422.623574153818</v>
      </c>
      <c r="Y21" s="119">
        <f t="shared" si="5"/>
        <v>57273.915433572954</v>
      </c>
      <c r="Z21" s="119">
        <f t="shared" si="5"/>
        <v>56529.466811370818</v>
      </c>
      <c r="AA21" s="119">
        <f t="shared" si="5"/>
        <v>56744.14638749943</v>
      </c>
      <c r="AB21" s="119">
        <f t="shared" si="5"/>
        <v>55397.136025264772</v>
      </c>
      <c r="AC21" s="119">
        <f t="shared" si="5"/>
        <v>55711.49068786241</v>
      </c>
      <c r="AD21" s="119">
        <f t="shared" si="5"/>
        <v>56573.470229715218</v>
      </c>
      <c r="AE21" s="119">
        <f t="shared" si="5"/>
        <v>55608.358279827633</v>
      </c>
      <c r="AF21" s="119">
        <f t="shared" si="5"/>
        <v>55813.749568511157</v>
      </c>
      <c r="AG21" s="119">
        <f t="shared" si="5"/>
        <v>55907.334035575906</v>
      </c>
      <c r="AH21" s="119">
        <f t="shared" si="5"/>
        <v>55493.115284856045</v>
      </c>
      <c r="AI21" s="119">
        <f t="shared" si="4"/>
        <v>51725.868057628504</v>
      </c>
      <c r="AJ21" s="119">
        <f t="shared" si="4"/>
        <v>49569.976402861168</v>
      </c>
      <c r="AK21" s="119">
        <f t="shared" si="4"/>
        <v>45105.537200107341</v>
      </c>
      <c r="AL21" s="119">
        <f t="shared" si="4"/>
        <v>44647.534875100166</v>
      </c>
      <c r="AM21" s="119">
        <f t="shared" si="4"/>
        <v>43105.803940536403</v>
      </c>
      <c r="AN21" s="119">
        <f t="shared" si="4"/>
        <v>41795.188608244207</v>
      </c>
      <c r="AO21" s="119">
        <f t="shared" si="4"/>
        <v>42225.45395417673</v>
      </c>
      <c r="AP21" s="119">
        <f t="shared" si="4"/>
        <v>42779.42820800023</v>
      </c>
      <c r="AQ21" s="119">
        <f t="shared" si="4"/>
        <v>40637.103060907415</v>
      </c>
      <c r="AR21" s="119">
        <f t="shared" si="4"/>
        <v>41070.931497109152</v>
      </c>
      <c r="AS21" s="119">
        <f t="shared" si="4"/>
        <v>40031.215537165655</v>
      </c>
      <c r="AT21" s="119">
        <f t="shared" si="4"/>
        <v>39874.602774753774</v>
      </c>
      <c r="AU21" s="119">
        <f t="shared" si="4"/>
        <v>38772.91003815188</v>
      </c>
      <c r="AV21" s="119">
        <f t="shared" si="4"/>
        <v>38895.352955823051</v>
      </c>
      <c r="AW21" s="119">
        <f t="shared" si="4"/>
        <v>37608.165441965968</v>
      </c>
      <c r="AX21" s="119">
        <f t="shared" si="4"/>
        <v>34931.72509585735</v>
      </c>
      <c r="AY21" s="119">
        <f t="shared" si="4"/>
        <v>32477.196247755328</v>
      </c>
      <c r="AZ21" s="119">
        <f t="shared" si="4"/>
        <v>32166.881508246886</v>
      </c>
    </row>
    <row r="22" spans="1:52" ht="12" customHeight="1">
      <c r="A22" s="122" t="s">
        <v>302</v>
      </c>
      <c r="B22" s="119">
        <v>144539.28340083786</v>
      </c>
      <c r="C22" s="119">
        <v>146540.98645352758</v>
      </c>
      <c r="D22" s="119">
        <v>151661.60039086864</v>
      </c>
      <c r="E22" s="119">
        <v>159271.11836114814</v>
      </c>
      <c r="F22" s="119">
        <v>160913.96745029071</v>
      </c>
      <c r="G22" s="119">
        <v>163996.47350802406</v>
      </c>
      <c r="H22" s="119">
        <v>167248.98960999999</v>
      </c>
      <c r="I22" s="119">
        <v>171281.53823999997</v>
      </c>
      <c r="J22" s="119">
        <v>168374.88757999998</v>
      </c>
      <c r="K22" s="119">
        <v>155965.53083</v>
      </c>
      <c r="L22" s="119">
        <v>160712.58441130875</v>
      </c>
      <c r="M22" s="119">
        <v>156893.13170128636</v>
      </c>
      <c r="N22" s="119">
        <v>152483.47457951421</v>
      </c>
      <c r="O22" s="119">
        <v>143707.84483942488</v>
      </c>
      <c r="P22" s="119">
        <v>134310.67133898468</v>
      </c>
      <c r="Q22" s="119">
        <v>137686.69940629858</v>
      </c>
      <c r="R22" s="119">
        <v>133363.561623844</v>
      </c>
      <c r="S22" s="119">
        <f t="shared" si="5"/>
        <v>115201.97408111492</v>
      </c>
      <c r="T22" s="119">
        <f t="shared" si="4"/>
        <v>112419.10013482781</v>
      </c>
      <c r="U22" s="119">
        <f t="shared" si="4"/>
        <v>108181.73852711954</v>
      </c>
      <c r="V22" s="119">
        <f t="shared" si="4"/>
        <v>104895.90019300058</v>
      </c>
      <c r="W22" s="119">
        <f t="shared" si="4"/>
        <v>101486.43987408646</v>
      </c>
      <c r="X22" s="119">
        <f t="shared" si="4"/>
        <v>105526.65854046754</v>
      </c>
      <c r="Y22" s="119">
        <f t="shared" si="4"/>
        <v>106859.80002745983</v>
      </c>
      <c r="Z22" s="119">
        <f t="shared" si="4"/>
        <v>105018.08975182158</v>
      </c>
      <c r="AA22" s="119">
        <f t="shared" si="4"/>
        <v>102257.68795341229</v>
      </c>
      <c r="AB22" s="119">
        <f t="shared" si="4"/>
        <v>101900.02594670218</v>
      </c>
      <c r="AC22" s="119">
        <f t="shared" si="4"/>
        <v>99574.444162268395</v>
      </c>
      <c r="AD22" s="119">
        <f t="shared" si="4"/>
        <v>97906.807674734184</v>
      </c>
      <c r="AE22" s="119">
        <f t="shared" si="4"/>
        <v>95890.373889248833</v>
      </c>
      <c r="AF22" s="119">
        <f t="shared" si="4"/>
        <v>92515.059927832117</v>
      </c>
      <c r="AG22" s="119">
        <f t="shared" si="4"/>
        <v>88855.192922175018</v>
      </c>
      <c r="AH22" s="119">
        <f t="shared" si="4"/>
        <v>87612.066786805663</v>
      </c>
      <c r="AI22" s="119">
        <f t="shared" si="4"/>
        <v>88908.920854004275</v>
      </c>
      <c r="AJ22" s="119">
        <f t="shared" si="4"/>
        <v>87731.218185237827</v>
      </c>
      <c r="AK22" s="119">
        <f t="shared" si="4"/>
        <v>88349.350966785569</v>
      </c>
      <c r="AL22" s="119">
        <f t="shared" si="4"/>
        <v>84529.359844274499</v>
      </c>
      <c r="AM22" s="119">
        <f t="shared" si="4"/>
        <v>81743.733864361493</v>
      </c>
      <c r="AN22" s="119">
        <f t="shared" si="4"/>
        <v>79554.587758057649</v>
      </c>
      <c r="AO22" s="119">
        <f t="shared" si="4"/>
        <v>76637.844409319878</v>
      </c>
      <c r="AP22" s="119">
        <f t="shared" si="4"/>
        <v>72511.696726300273</v>
      </c>
      <c r="AQ22" s="119">
        <f t="shared" si="4"/>
        <v>73041.67903481712</v>
      </c>
      <c r="AR22" s="119">
        <f t="shared" si="4"/>
        <v>71362.479259410524</v>
      </c>
      <c r="AS22" s="119">
        <f t="shared" si="4"/>
        <v>71546.215532691582</v>
      </c>
      <c r="AT22" s="119">
        <f t="shared" si="4"/>
        <v>70848.504324307069</v>
      </c>
      <c r="AU22" s="119">
        <f t="shared" si="4"/>
        <v>69768.58168597192</v>
      </c>
      <c r="AV22" s="119">
        <f t="shared" si="4"/>
        <v>68372.034753356857</v>
      </c>
      <c r="AW22" s="119">
        <f t="shared" si="4"/>
        <v>68274.576674412892</v>
      </c>
      <c r="AX22" s="119">
        <f t="shared" si="4"/>
        <v>69924.86424995384</v>
      </c>
      <c r="AY22" s="119">
        <f t="shared" si="4"/>
        <v>71932.274345076032</v>
      </c>
      <c r="AZ22" s="119">
        <f t="shared" si="4"/>
        <v>71909.337519734851</v>
      </c>
    </row>
    <row r="23" spans="1:52" ht="12" customHeight="1">
      <c r="A23" s="125" t="s">
        <v>303</v>
      </c>
      <c r="B23" s="126">
        <v>105124.72190908642</v>
      </c>
      <c r="C23" s="126">
        <v>106258.64747994955</v>
      </c>
      <c r="D23" s="126">
        <v>109802.65605340588</v>
      </c>
      <c r="E23" s="126">
        <v>114571.13465189417</v>
      </c>
      <c r="F23" s="126">
        <v>113802.40823745677</v>
      </c>
      <c r="G23" s="126">
        <v>116965.1357276278</v>
      </c>
      <c r="H23" s="126">
        <v>117726.77229922677</v>
      </c>
      <c r="I23" s="126">
        <v>121488.62657119417</v>
      </c>
      <c r="J23" s="126">
        <v>117983.81796529832</v>
      </c>
      <c r="K23" s="126">
        <v>106666.35385785521</v>
      </c>
      <c r="L23" s="126">
        <v>105529.1034282825</v>
      </c>
      <c r="M23" s="126">
        <v>105766.43005652733</v>
      </c>
      <c r="N23" s="126">
        <v>103847.5899947204</v>
      </c>
      <c r="O23" s="126">
        <v>94728.404418578779</v>
      </c>
      <c r="P23" s="126">
        <v>89297.705333596095</v>
      </c>
      <c r="Q23" s="126">
        <v>92263.294444896339</v>
      </c>
      <c r="R23" s="126">
        <v>88970.636391146385</v>
      </c>
      <c r="S23" s="126">
        <f>S194-S246</f>
        <v>72939.127325676236</v>
      </c>
      <c r="T23" s="126">
        <f t="shared" ref="T23:AZ27" si="6">T194-T246</f>
        <v>70376.216921636063</v>
      </c>
      <c r="U23" s="126">
        <f t="shared" si="6"/>
        <v>66056.512135921046</v>
      </c>
      <c r="V23" s="126">
        <f t="shared" si="6"/>
        <v>62873.94775225137</v>
      </c>
      <c r="W23" s="126">
        <f t="shared" si="6"/>
        <v>59931.54805561059</v>
      </c>
      <c r="X23" s="126">
        <f t="shared" si="6"/>
        <v>62998.090537096039</v>
      </c>
      <c r="Y23" s="126">
        <f t="shared" si="6"/>
        <v>63921.394269397395</v>
      </c>
      <c r="Z23" s="126">
        <f t="shared" si="6"/>
        <v>61435.91039800721</v>
      </c>
      <c r="AA23" s="126">
        <f t="shared" si="6"/>
        <v>58672.853382227331</v>
      </c>
      <c r="AB23" s="126">
        <f t="shared" si="6"/>
        <v>58779.029203414211</v>
      </c>
      <c r="AC23" s="126">
        <f t="shared" si="6"/>
        <v>57427.45417833289</v>
      </c>
      <c r="AD23" s="126">
        <f t="shared" si="6"/>
        <v>55865.846234002696</v>
      </c>
      <c r="AE23" s="126">
        <f t="shared" si="6"/>
        <v>54813.692138910825</v>
      </c>
      <c r="AF23" s="126">
        <f t="shared" si="6"/>
        <v>51152.105982675908</v>
      </c>
      <c r="AG23" s="126">
        <f t="shared" si="6"/>
        <v>47352.368525476944</v>
      </c>
      <c r="AH23" s="126">
        <f t="shared" si="6"/>
        <v>46624.847510648542</v>
      </c>
      <c r="AI23" s="126">
        <f t="shared" si="6"/>
        <v>48029.254668519527</v>
      </c>
      <c r="AJ23" s="126">
        <f t="shared" si="6"/>
        <v>47259.100364666738</v>
      </c>
      <c r="AK23" s="126">
        <f t="shared" si="6"/>
        <v>49161.075491767951</v>
      </c>
      <c r="AL23" s="126">
        <f t="shared" si="6"/>
        <v>44700.604485923031</v>
      </c>
      <c r="AM23" s="126">
        <f t="shared" si="6"/>
        <v>42076.63572917143</v>
      </c>
      <c r="AN23" s="126">
        <f t="shared" si="6"/>
        <v>40564.982850659319</v>
      </c>
      <c r="AO23" s="126">
        <f t="shared" si="6"/>
        <v>38038.276244395092</v>
      </c>
      <c r="AP23" s="126">
        <f t="shared" si="6"/>
        <v>35166.526173703372</v>
      </c>
      <c r="AQ23" s="126">
        <f t="shared" si="6"/>
        <v>34520.943017872189</v>
      </c>
      <c r="AR23" s="126">
        <f t="shared" si="6"/>
        <v>31162.0178823889</v>
      </c>
      <c r="AS23" s="126">
        <f t="shared" si="6"/>
        <v>29632.918242914373</v>
      </c>
      <c r="AT23" s="126">
        <f t="shared" si="6"/>
        <v>27526.995495623851</v>
      </c>
      <c r="AU23" s="126">
        <f t="shared" si="6"/>
        <v>25218.915512933174</v>
      </c>
      <c r="AV23" s="126">
        <f t="shared" si="6"/>
        <v>22227.152644261303</v>
      </c>
      <c r="AW23" s="126">
        <f t="shared" si="6"/>
        <v>19780.991513105935</v>
      </c>
      <c r="AX23" s="126">
        <f t="shared" si="6"/>
        <v>19121.319295128211</v>
      </c>
      <c r="AY23" s="126">
        <f t="shared" si="6"/>
        <v>19241.884365440186</v>
      </c>
      <c r="AZ23" s="126">
        <f t="shared" si="6"/>
        <v>15603.495704445175</v>
      </c>
    </row>
    <row r="24" spans="1:52" ht="12" customHeight="1">
      <c r="A24" s="127" t="s">
        <v>304</v>
      </c>
      <c r="B24" s="119">
        <v>0</v>
      </c>
      <c r="C24" s="119">
        <v>0</v>
      </c>
      <c r="D24" s="119">
        <v>0</v>
      </c>
      <c r="E24" s="119">
        <v>0</v>
      </c>
      <c r="F24" s="119">
        <v>0</v>
      </c>
      <c r="G24" s="119">
        <v>0</v>
      </c>
      <c r="H24" s="119">
        <v>0</v>
      </c>
      <c r="I24" s="119">
        <v>0</v>
      </c>
      <c r="J24" s="119">
        <v>0</v>
      </c>
      <c r="K24" s="119">
        <v>0</v>
      </c>
      <c r="L24" s="119">
        <v>0</v>
      </c>
      <c r="M24" s="119">
        <v>0</v>
      </c>
      <c r="N24" s="119">
        <v>0</v>
      </c>
      <c r="O24" s="119">
        <v>0</v>
      </c>
      <c r="P24" s="119">
        <v>0</v>
      </c>
      <c r="Q24" s="119">
        <v>0</v>
      </c>
      <c r="R24" s="119">
        <v>0</v>
      </c>
      <c r="S24" s="119">
        <f t="shared" ref="S24:AH27" si="7">S195-S247</f>
        <v>0</v>
      </c>
      <c r="T24" s="119">
        <f t="shared" si="7"/>
        <v>0</v>
      </c>
      <c r="U24" s="119">
        <f t="shared" si="7"/>
        <v>0</v>
      </c>
      <c r="V24" s="119">
        <f t="shared" si="7"/>
        <v>0</v>
      </c>
      <c r="W24" s="119">
        <f t="shared" si="7"/>
        <v>0</v>
      </c>
      <c r="X24" s="119">
        <f t="shared" si="7"/>
        <v>0</v>
      </c>
      <c r="Y24" s="119">
        <f t="shared" si="7"/>
        <v>0</v>
      </c>
      <c r="Z24" s="119">
        <f t="shared" si="7"/>
        <v>0</v>
      </c>
      <c r="AA24" s="119">
        <f t="shared" si="7"/>
        <v>0</v>
      </c>
      <c r="AB24" s="119">
        <f t="shared" si="7"/>
        <v>0</v>
      </c>
      <c r="AC24" s="119">
        <f t="shared" si="7"/>
        <v>0</v>
      </c>
      <c r="AD24" s="119">
        <f t="shared" si="7"/>
        <v>0</v>
      </c>
      <c r="AE24" s="119">
        <f t="shared" si="7"/>
        <v>0</v>
      </c>
      <c r="AF24" s="119">
        <f t="shared" si="7"/>
        <v>0</v>
      </c>
      <c r="AG24" s="119">
        <f t="shared" si="7"/>
        <v>0</v>
      </c>
      <c r="AH24" s="119">
        <f t="shared" si="7"/>
        <v>0</v>
      </c>
      <c r="AI24" s="119">
        <f t="shared" si="6"/>
        <v>0</v>
      </c>
      <c r="AJ24" s="119">
        <f t="shared" si="6"/>
        <v>0</v>
      </c>
      <c r="AK24" s="119">
        <f t="shared" si="6"/>
        <v>0</v>
      </c>
      <c r="AL24" s="119">
        <f t="shared" si="6"/>
        <v>0</v>
      </c>
      <c r="AM24" s="119">
        <f t="shared" si="6"/>
        <v>0</v>
      </c>
      <c r="AN24" s="119">
        <f t="shared" si="6"/>
        <v>0</v>
      </c>
      <c r="AO24" s="119">
        <f t="shared" si="6"/>
        <v>0</v>
      </c>
      <c r="AP24" s="119">
        <f t="shared" si="6"/>
        <v>0</v>
      </c>
      <c r="AQ24" s="119">
        <f t="shared" si="6"/>
        <v>617.33155398400925</v>
      </c>
      <c r="AR24" s="119">
        <f t="shared" si="6"/>
        <v>2119.5183342777996</v>
      </c>
      <c r="AS24" s="119">
        <f t="shared" si="6"/>
        <v>3270.8328754936542</v>
      </c>
      <c r="AT24" s="119">
        <f t="shared" si="6"/>
        <v>4144.8170858913218</v>
      </c>
      <c r="AU24" s="119">
        <f t="shared" si="6"/>
        <v>4920.6642489266833</v>
      </c>
      <c r="AV24" s="119">
        <f t="shared" si="6"/>
        <v>6730.682512155181</v>
      </c>
      <c r="AW24" s="119">
        <f t="shared" si="6"/>
        <v>8455.4691154869142</v>
      </c>
      <c r="AX24" s="119">
        <f t="shared" si="6"/>
        <v>10235.680296392129</v>
      </c>
      <c r="AY24" s="119">
        <f t="shared" si="6"/>
        <v>11460.399125148379</v>
      </c>
      <c r="AZ24" s="119">
        <f t="shared" si="6"/>
        <v>14567.037925414214</v>
      </c>
    </row>
    <row r="25" spans="1:52" ht="12" customHeight="1">
      <c r="A25" s="127" t="s">
        <v>305</v>
      </c>
      <c r="B25" s="119">
        <v>39414.56149175141</v>
      </c>
      <c r="C25" s="119">
        <v>40282.338973578029</v>
      </c>
      <c r="D25" s="119">
        <v>41858.944337462744</v>
      </c>
      <c r="E25" s="119">
        <v>44699.983709253946</v>
      </c>
      <c r="F25" s="119">
        <v>47111.559212833934</v>
      </c>
      <c r="G25" s="119">
        <v>47031.337780396309</v>
      </c>
      <c r="H25" s="119">
        <v>49522.217310773252</v>
      </c>
      <c r="I25" s="119">
        <v>49792.911668805849</v>
      </c>
      <c r="J25" s="119">
        <v>50391.069614701701</v>
      </c>
      <c r="K25" s="119">
        <v>49299.176972144829</v>
      </c>
      <c r="L25" s="119">
        <v>55183.480983026289</v>
      </c>
      <c r="M25" s="119">
        <v>51126.701644759065</v>
      </c>
      <c r="N25" s="119">
        <v>48635.884584793785</v>
      </c>
      <c r="O25" s="119">
        <v>48979.440420846091</v>
      </c>
      <c r="P25" s="119">
        <v>45012.966005388582</v>
      </c>
      <c r="Q25" s="119">
        <v>45423.404961402222</v>
      </c>
      <c r="R25" s="119">
        <v>44392.925232697606</v>
      </c>
      <c r="S25" s="119">
        <f t="shared" si="7"/>
        <v>42262.846755438681</v>
      </c>
      <c r="T25" s="119">
        <f t="shared" si="6"/>
        <v>42042.883213191759</v>
      </c>
      <c r="U25" s="119">
        <f t="shared" si="6"/>
        <v>42125.226391198514</v>
      </c>
      <c r="V25" s="119">
        <f t="shared" si="6"/>
        <v>42021.952440749221</v>
      </c>
      <c r="W25" s="119">
        <f t="shared" si="6"/>
        <v>41554.89181847588</v>
      </c>
      <c r="X25" s="119">
        <f t="shared" si="6"/>
        <v>42528.568003371518</v>
      </c>
      <c r="Y25" s="119">
        <f t="shared" si="6"/>
        <v>42938.405758062465</v>
      </c>
      <c r="Z25" s="119">
        <f t="shared" si="6"/>
        <v>43582.179353814397</v>
      </c>
      <c r="AA25" s="119">
        <f t="shared" si="6"/>
        <v>43584.834571184954</v>
      </c>
      <c r="AB25" s="119">
        <f t="shared" si="6"/>
        <v>43120.996743287957</v>
      </c>
      <c r="AC25" s="119">
        <f t="shared" si="6"/>
        <v>42146.989983935535</v>
      </c>
      <c r="AD25" s="119">
        <f t="shared" si="6"/>
        <v>42040.96144073148</v>
      </c>
      <c r="AE25" s="119">
        <f t="shared" si="6"/>
        <v>41076.681750338001</v>
      </c>
      <c r="AF25" s="119">
        <f t="shared" si="6"/>
        <v>41362.953945156223</v>
      </c>
      <c r="AG25" s="119">
        <f t="shared" si="6"/>
        <v>41502.824396698066</v>
      </c>
      <c r="AH25" s="119">
        <f t="shared" si="6"/>
        <v>40987.219276157142</v>
      </c>
      <c r="AI25" s="119">
        <f t="shared" si="6"/>
        <v>40879.666185484733</v>
      </c>
      <c r="AJ25" s="119">
        <f t="shared" si="6"/>
        <v>40472.117820571068</v>
      </c>
      <c r="AK25" s="119">
        <f t="shared" si="6"/>
        <v>39188.275475017632</v>
      </c>
      <c r="AL25" s="119">
        <f t="shared" si="6"/>
        <v>39828.755358351467</v>
      </c>
      <c r="AM25" s="119">
        <f t="shared" si="6"/>
        <v>39667.098135190063</v>
      </c>
      <c r="AN25" s="119">
        <f t="shared" si="6"/>
        <v>38989.604907398345</v>
      </c>
      <c r="AO25" s="119">
        <f t="shared" si="6"/>
        <v>37730.006637663253</v>
      </c>
      <c r="AP25" s="119">
        <f t="shared" si="6"/>
        <v>35886.872137576334</v>
      </c>
      <c r="AQ25" s="119">
        <f t="shared" si="6"/>
        <v>35806.339119157034</v>
      </c>
      <c r="AR25" s="119">
        <f t="shared" si="6"/>
        <v>35170.8688572225</v>
      </c>
      <c r="AS25" s="119">
        <f t="shared" si="6"/>
        <v>34567.593507790712</v>
      </c>
      <c r="AT25" s="119">
        <f t="shared" si="6"/>
        <v>33929.127069547649</v>
      </c>
      <c r="AU25" s="119">
        <f t="shared" si="6"/>
        <v>32465.845809896826</v>
      </c>
      <c r="AV25" s="119">
        <f t="shared" si="6"/>
        <v>31566.127448459534</v>
      </c>
      <c r="AW25" s="119">
        <f t="shared" si="6"/>
        <v>31698.144878765976</v>
      </c>
      <c r="AX25" s="119">
        <f t="shared" si="6"/>
        <v>30255.861717419692</v>
      </c>
      <c r="AY25" s="119">
        <f t="shared" si="6"/>
        <v>27743.207387479681</v>
      </c>
      <c r="AZ25" s="119">
        <f t="shared" si="6"/>
        <v>27410.884569197322</v>
      </c>
    </row>
    <row r="26" spans="1:52" ht="12" customHeight="1">
      <c r="A26" s="128" t="s">
        <v>306</v>
      </c>
      <c r="B26" s="129">
        <v>0</v>
      </c>
      <c r="C26" s="129">
        <v>0</v>
      </c>
      <c r="D26" s="129">
        <v>0</v>
      </c>
      <c r="E26" s="129">
        <v>0</v>
      </c>
      <c r="F26" s="129">
        <v>0</v>
      </c>
      <c r="G26" s="129">
        <v>0</v>
      </c>
      <c r="H26" s="129">
        <v>0</v>
      </c>
      <c r="I26" s="129">
        <v>0</v>
      </c>
      <c r="J26" s="129">
        <v>0</v>
      </c>
      <c r="K26" s="129">
        <v>0</v>
      </c>
      <c r="L26" s="129">
        <v>0</v>
      </c>
      <c r="M26" s="129">
        <v>0</v>
      </c>
      <c r="N26" s="129">
        <v>0</v>
      </c>
      <c r="O26" s="129">
        <v>0</v>
      </c>
      <c r="P26" s="129">
        <v>0</v>
      </c>
      <c r="Q26" s="129">
        <v>0</v>
      </c>
      <c r="R26" s="129">
        <v>0</v>
      </c>
      <c r="S26" s="129">
        <f t="shared" si="7"/>
        <v>0</v>
      </c>
      <c r="T26" s="129">
        <f t="shared" si="6"/>
        <v>0</v>
      </c>
      <c r="U26" s="129">
        <f t="shared" si="6"/>
        <v>0</v>
      </c>
      <c r="V26" s="129">
        <f t="shared" si="6"/>
        <v>0</v>
      </c>
      <c r="W26" s="129">
        <f t="shared" si="6"/>
        <v>0</v>
      </c>
      <c r="X26" s="129">
        <f t="shared" si="6"/>
        <v>0</v>
      </c>
      <c r="Y26" s="129">
        <f t="shared" si="6"/>
        <v>0</v>
      </c>
      <c r="Z26" s="129">
        <f t="shared" si="6"/>
        <v>0</v>
      </c>
      <c r="AA26" s="129">
        <f t="shared" si="6"/>
        <v>0</v>
      </c>
      <c r="AB26" s="129">
        <f t="shared" si="6"/>
        <v>0</v>
      </c>
      <c r="AC26" s="129">
        <f t="shared" si="6"/>
        <v>0</v>
      </c>
      <c r="AD26" s="129">
        <f t="shared" si="6"/>
        <v>0</v>
      </c>
      <c r="AE26" s="129">
        <f t="shared" si="6"/>
        <v>0</v>
      </c>
      <c r="AF26" s="129">
        <f t="shared" si="6"/>
        <v>0</v>
      </c>
      <c r="AG26" s="129">
        <f t="shared" si="6"/>
        <v>0</v>
      </c>
      <c r="AH26" s="129">
        <f t="shared" si="6"/>
        <v>0</v>
      </c>
      <c r="AI26" s="129">
        <f t="shared" si="6"/>
        <v>0</v>
      </c>
      <c r="AJ26" s="129">
        <f t="shared" si="6"/>
        <v>0</v>
      </c>
      <c r="AK26" s="129">
        <f t="shared" si="6"/>
        <v>0</v>
      </c>
      <c r="AL26" s="129">
        <f t="shared" si="6"/>
        <v>0</v>
      </c>
      <c r="AM26" s="129">
        <f t="shared" si="6"/>
        <v>0</v>
      </c>
      <c r="AN26" s="129">
        <f t="shared" si="6"/>
        <v>0</v>
      </c>
      <c r="AO26" s="129">
        <f t="shared" si="6"/>
        <v>869.56152726152186</v>
      </c>
      <c r="AP26" s="129">
        <f t="shared" si="6"/>
        <v>1458.298415020588</v>
      </c>
      <c r="AQ26" s="129">
        <f t="shared" si="6"/>
        <v>2097.0653438038939</v>
      </c>
      <c r="AR26" s="129">
        <f t="shared" si="6"/>
        <v>2910.0741855213159</v>
      </c>
      <c r="AS26" s="129">
        <f t="shared" si="6"/>
        <v>4074.8709064928285</v>
      </c>
      <c r="AT26" s="129">
        <f t="shared" si="6"/>
        <v>5247.5646732442865</v>
      </c>
      <c r="AU26" s="129">
        <f t="shared" si="6"/>
        <v>7163.1561142152386</v>
      </c>
      <c r="AV26" s="129">
        <f t="shared" si="6"/>
        <v>7848.0721484808309</v>
      </c>
      <c r="AW26" s="129">
        <f t="shared" si="6"/>
        <v>8339.9711670540837</v>
      </c>
      <c r="AX26" s="129">
        <f t="shared" si="6"/>
        <v>10312.002941013772</v>
      </c>
      <c r="AY26" s="129">
        <f t="shared" si="6"/>
        <v>13486.783467007805</v>
      </c>
      <c r="AZ26" s="129">
        <f t="shared" si="6"/>
        <v>14327.919320678115</v>
      </c>
    </row>
    <row r="27" spans="1:52" ht="12" customHeight="1">
      <c r="A27" s="130" t="s">
        <v>307</v>
      </c>
      <c r="B27" s="120">
        <v>32652.120951562036</v>
      </c>
      <c r="C27" s="120">
        <v>34959.299999999996</v>
      </c>
      <c r="D27" s="120">
        <v>30617.499999999996</v>
      </c>
      <c r="E27" s="120">
        <v>30443.399999999991</v>
      </c>
      <c r="F27" s="120">
        <v>33455.299999999981</v>
      </c>
      <c r="G27" s="120">
        <v>33165.090283748934</v>
      </c>
      <c r="H27" s="120">
        <v>34504.800000000003</v>
      </c>
      <c r="I27" s="120">
        <v>36377.500000000007</v>
      </c>
      <c r="J27" s="120">
        <v>39528.999999999993</v>
      </c>
      <c r="K27" s="120">
        <v>41558.6</v>
      </c>
      <c r="L27" s="120">
        <v>47226.810919940304</v>
      </c>
      <c r="M27" s="120">
        <v>46231.656635139036</v>
      </c>
      <c r="N27" s="120">
        <v>52426.196617942092</v>
      </c>
      <c r="O27" s="120">
        <v>59221.004108149442</v>
      </c>
      <c r="P27" s="120">
        <v>61987.914397630659</v>
      </c>
      <c r="Q27" s="120">
        <v>64123.841597401311</v>
      </c>
      <c r="R27" s="120">
        <v>64867.122079824665</v>
      </c>
      <c r="S27" s="120">
        <f t="shared" si="7"/>
        <v>63723.666922127057</v>
      </c>
      <c r="T27" s="120">
        <f t="shared" si="6"/>
        <v>68597.583600033322</v>
      </c>
      <c r="U27" s="120">
        <f t="shared" si="6"/>
        <v>73080.443425824807</v>
      </c>
      <c r="V27" s="120">
        <f t="shared" si="6"/>
        <v>78079.385249822881</v>
      </c>
      <c r="W27" s="120">
        <f t="shared" si="6"/>
        <v>82787.007049110267</v>
      </c>
      <c r="X27" s="120">
        <f t="shared" si="6"/>
        <v>84044.922954630791</v>
      </c>
      <c r="Y27" s="120">
        <f t="shared" si="6"/>
        <v>86333.676437219619</v>
      </c>
      <c r="Z27" s="120">
        <f t="shared" si="6"/>
        <v>90109.089609784263</v>
      </c>
      <c r="AA27" s="120">
        <f t="shared" si="6"/>
        <v>93856.762436280944</v>
      </c>
      <c r="AB27" s="120">
        <f t="shared" si="6"/>
        <v>97075.282543786278</v>
      </c>
      <c r="AC27" s="120">
        <f t="shared" si="6"/>
        <v>100394.44644571719</v>
      </c>
      <c r="AD27" s="120">
        <f t="shared" si="6"/>
        <v>103130.30569902841</v>
      </c>
      <c r="AE27" s="120">
        <f t="shared" si="6"/>
        <v>107417.59991367008</v>
      </c>
      <c r="AF27" s="120">
        <f t="shared" si="6"/>
        <v>111266.74543541242</v>
      </c>
      <c r="AG27" s="120">
        <f t="shared" si="6"/>
        <v>115111.283953363</v>
      </c>
      <c r="AH27" s="120">
        <f t="shared" si="6"/>
        <v>118452.85145653761</v>
      </c>
      <c r="AI27" s="120">
        <f t="shared" si="6"/>
        <v>121975.0359233302</v>
      </c>
      <c r="AJ27" s="120">
        <f t="shared" si="6"/>
        <v>125980.45115330227</v>
      </c>
      <c r="AK27" s="120">
        <f t="shared" si="6"/>
        <v>130813.51502234298</v>
      </c>
      <c r="AL27" s="120">
        <f t="shared" si="6"/>
        <v>136601.22432663781</v>
      </c>
      <c r="AM27" s="120">
        <f t="shared" si="6"/>
        <v>142736.47144527498</v>
      </c>
      <c r="AN27" s="120">
        <f t="shared" si="6"/>
        <v>148191.93143655086</v>
      </c>
      <c r="AO27" s="120">
        <f t="shared" si="6"/>
        <v>153140.70302319416</v>
      </c>
      <c r="AP27" s="120">
        <f t="shared" si="6"/>
        <v>159071.34444856821</v>
      </c>
      <c r="AQ27" s="120">
        <f t="shared" si="6"/>
        <v>163850.66197667315</v>
      </c>
      <c r="AR27" s="120">
        <f t="shared" si="6"/>
        <v>168477.89272446418</v>
      </c>
      <c r="AS27" s="120">
        <f t="shared" si="6"/>
        <v>172310.43583967013</v>
      </c>
      <c r="AT27" s="120">
        <f t="shared" si="6"/>
        <v>175919.58404638435</v>
      </c>
      <c r="AU27" s="120">
        <f t="shared" si="6"/>
        <v>180782.38968782013</v>
      </c>
      <c r="AV27" s="120">
        <f t="shared" si="6"/>
        <v>184907.34597864011</v>
      </c>
      <c r="AW27" s="120">
        <f t="shared" si="6"/>
        <v>189046.5638296752</v>
      </c>
      <c r="AX27" s="120">
        <f t="shared" si="6"/>
        <v>192713.32889096759</v>
      </c>
      <c r="AY27" s="120">
        <f t="shared" si="6"/>
        <v>196504.37522606691</v>
      </c>
      <c r="AZ27" s="120">
        <f t="shared" si="6"/>
        <v>199719.19852175502</v>
      </c>
    </row>
    <row r="28" spans="1:52" ht="12" customHeight="1">
      <c r="A28" s="131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</row>
    <row r="29" spans="1:52" ht="12" customHeight="1">
      <c r="A29" s="111" t="s">
        <v>308</v>
      </c>
      <c r="B29" s="133">
        <v>2842858.0555349081</v>
      </c>
      <c r="C29" s="133">
        <v>2925073.2945348844</v>
      </c>
      <c r="D29" s="133">
        <v>2941554.057790698</v>
      </c>
      <c r="E29" s="133">
        <v>3030795.1706976751</v>
      </c>
      <c r="F29" s="133">
        <v>3098345.6383720925</v>
      </c>
      <c r="G29" s="133">
        <v>3117683.0691124112</v>
      </c>
      <c r="H29" s="133">
        <v>3160880.5887209307</v>
      </c>
      <c r="I29" s="133">
        <v>3175639.6790697672</v>
      </c>
      <c r="J29" s="133">
        <v>3184420.7075581392</v>
      </c>
      <c r="K29" s="133">
        <v>3024828.8939534882</v>
      </c>
      <c r="L29" s="133">
        <v>3166607.5026615555</v>
      </c>
      <c r="M29" s="133">
        <v>3099911.4735274645</v>
      </c>
      <c r="N29" s="133">
        <v>3094405.9556928314</v>
      </c>
      <c r="O29" s="133">
        <v>3072167.1294943341</v>
      </c>
      <c r="P29" s="133">
        <v>2999550.167778864</v>
      </c>
      <c r="Q29" s="133">
        <v>3041688.0664162026</v>
      </c>
      <c r="R29" s="133">
        <v>3068142.4364828896</v>
      </c>
      <c r="S29" s="133">
        <f t="shared" ref="S29:AH42" si="8">S200-S252</f>
        <v>2764028.1713061444</v>
      </c>
      <c r="T29" s="133">
        <f t="shared" si="8"/>
        <v>2760949.8926060554</v>
      </c>
      <c r="U29" s="133">
        <f t="shared" si="8"/>
        <v>2756576.7391389511</v>
      </c>
      <c r="V29" s="133">
        <f t="shared" si="8"/>
        <v>2765884.7025096384</v>
      </c>
      <c r="W29" s="133">
        <f t="shared" si="8"/>
        <v>2784304.1966066402</v>
      </c>
      <c r="X29" s="133">
        <f t="shared" si="8"/>
        <v>2810728.5554495463</v>
      </c>
      <c r="Y29" s="133">
        <f t="shared" si="8"/>
        <v>2818624.9779880745</v>
      </c>
      <c r="Z29" s="133">
        <f t="shared" si="8"/>
        <v>2834581.9062893246</v>
      </c>
      <c r="AA29" s="133">
        <f t="shared" si="8"/>
        <v>2849893.6308978023</v>
      </c>
      <c r="AB29" s="133">
        <f t="shared" si="8"/>
        <v>2868808.1095092124</v>
      </c>
      <c r="AC29" s="133">
        <f t="shared" si="8"/>
        <v>2885119.0414203261</v>
      </c>
      <c r="AD29" s="133">
        <f t="shared" si="8"/>
        <v>2908012.9251922378</v>
      </c>
      <c r="AE29" s="133">
        <f t="shared" si="8"/>
        <v>2925455.6815022258</v>
      </c>
      <c r="AF29" s="133">
        <f t="shared" si="8"/>
        <v>2935929.8099186234</v>
      </c>
      <c r="AG29" s="133">
        <f t="shared" si="8"/>
        <v>2941914.5324007538</v>
      </c>
      <c r="AH29" s="133">
        <f t="shared" si="8"/>
        <v>2963291.7490265402</v>
      </c>
      <c r="AI29" s="133">
        <f t="shared" ref="T29:AZ37" si="9">AI200-AI252</f>
        <v>2977661.9060798166</v>
      </c>
      <c r="AJ29" s="133">
        <f t="shared" si="9"/>
        <v>2987377.7493227948</v>
      </c>
      <c r="AK29" s="133">
        <f t="shared" si="9"/>
        <v>3001414.5624283254</v>
      </c>
      <c r="AL29" s="133">
        <f t="shared" si="9"/>
        <v>3020030.8471072465</v>
      </c>
      <c r="AM29" s="133">
        <f t="shared" si="9"/>
        <v>3042727.2362697255</v>
      </c>
      <c r="AN29" s="133">
        <f t="shared" si="9"/>
        <v>3067154.3944858755</v>
      </c>
      <c r="AO29" s="133">
        <f t="shared" si="9"/>
        <v>3094920.313979412</v>
      </c>
      <c r="AP29" s="133">
        <f t="shared" si="9"/>
        <v>3122348.2985153394</v>
      </c>
      <c r="AQ29" s="133">
        <f t="shared" si="9"/>
        <v>3157283.4405271201</v>
      </c>
      <c r="AR29" s="133">
        <f t="shared" si="9"/>
        <v>3192222.3229855108</v>
      </c>
      <c r="AS29" s="133">
        <f t="shared" si="9"/>
        <v>3222261.1570522324</v>
      </c>
      <c r="AT29" s="133">
        <f t="shared" si="9"/>
        <v>3250655.4047961859</v>
      </c>
      <c r="AU29" s="133">
        <f t="shared" si="9"/>
        <v>3277241.5998074771</v>
      </c>
      <c r="AV29" s="133">
        <f t="shared" si="9"/>
        <v>3306603.3362146309</v>
      </c>
      <c r="AW29" s="133">
        <f t="shared" si="9"/>
        <v>3336110.9007217688</v>
      </c>
      <c r="AX29" s="133">
        <f t="shared" si="9"/>
        <v>3361258.3024313892</v>
      </c>
      <c r="AY29" s="133">
        <f t="shared" si="9"/>
        <v>3391908.0507979444</v>
      </c>
      <c r="AZ29" s="133">
        <f t="shared" si="9"/>
        <v>3419399.0048655812</v>
      </c>
    </row>
    <row r="30" spans="1:52" ht="12" customHeight="1">
      <c r="A30" s="266" t="s">
        <v>69</v>
      </c>
      <c r="B30" s="135">
        <v>891396.5029680311</v>
      </c>
      <c r="C30" s="135">
        <v>925320.49780826515</v>
      </c>
      <c r="D30" s="135">
        <v>937379.39240364672</v>
      </c>
      <c r="E30" s="135">
        <v>943546.57050046697</v>
      </c>
      <c r="F30" s="135">
        <v>955827.04409410444</v>
      </c>
      <c r="G30" s="135">
        <v>943829.75966023025</v>
      </c>
      <c r="H30" s="135">
        <v>936224.22313217318</v>
      </c>
      <c r="I30" s="135">
        <v>883895.96668641199</v>
      </c>
      <c r="J30" s="135">
        <v>885714.89776932728</v>
      </c>
      <c r="K30" s="135">
        <v>843738.85052708513</v>
      </c>
      <c r="L30" s="135">
        <v>865524.71997368243</v>
      </c>
      <c r="M30" s="135">
        <v>856290.57011234818</v>
      </c>
      <c r="N30" s="135">
        <v>832925.18623573799</v>
      </c>
      <c r="O30" s="135">
        <v>828368.43788721191</v>
      </c>
      <c r="P30" s="135">
        <v>827353.36990024801</v>
      </c>
      <c r="Q30" s="135">
        <v>809088.27559560828</v>
      </c>
      <c r="R30" s="135">
        <v>846406.12471266242</v>
      </c>
      <c r="S30" s="135">
        <f t="shared" si="8"/>
        <v>757625.83807780838</v>
      </c>
      <c r="T30" s="135">
        <f t="shared" si="9"/>
        <v>728077.22490677563</v>
      </c>
      <c r="U30" s="135">
        <f t="shared" si="9"/>
        <v>717569.80735292658</v>
      </c>
      <c r="V30" s="135">
        <f t="shared" si="9"/>
        <v>704429.79960592487</v>
      </c>
      <c r="W30" s="135">
        <f t="shared" si="9"/>
        <v>705422.70850531326</v>
      </c>
      <c r="X30" s="135">
        <f t="shared" si="9"/>
        <v>671283.01123839559</v>
      </c>
      <c r="Y30" s="135">
        <f t="shared" si="9"/>
        <v>636666.76254689123</v>
      </c>
      <c r="Z30" s="135">
        <f t="shared" si="9"/>
        <v>628323.04024168907</v>
      </c>
      <c r="AA30" s="135">
        <f t="shared" si="9"/>
        <v>630700.71065645304</v>
      </c>
      <c r="AB30" s="135">
        <f t="shared" si="9"/>
        <v>615658.19791768782</v>
      </c>
      <c r="AC30" s="135">
        <f t="shared" si="9"/>
        <v>619133.12815317872</v>
      </c>
      <c r="AD30" s="135">
        <f t="shared" si="9"/>
        <v>628671.88890904828</v>
      </c>
      <c r="AE30" s="135">
        <f t="shared" si="9"/>
        <v>617931.70138419955</v>
      </c>
      <c r="AF30" s="135">
        <f t="shared" si="9"/>
        <v>620276.55391837331</v>
      </c>
      <c r="AG30" s="135">
        <f t="shared" si="9"/>
        <v>621498.32890657941</v>
      </c>
      <c r="AH30" s="135">
        <f t="shared" si="9"/>
        <v>616938.55953841272</v>
      </c>
      <c r="AI30" s="135">
        <f t="shared" si="9"/>
        <v>575008.125055835</v>
      </c>
      <c r="AJ30" s="135">
        <f t="shared" si="9"/>
        <v>551156.20351752487</v>
      </c>
      <c r="AK30" s="135">
        <f t="shared" si="9"/>
        <v>501290.56458795635</v>
      </c>
      <c r="AL30" s="135">
        <f t="shared" si="9"/>
        <v>495100.13668146898</v>
      </c>
      <c r="AM30" s="135">
        <f t="shared" si="9"/>
        <v>477531.65451977705</v>
      </c>
      <c r="AN30" s="135">
        <f t="shared" si="9"/>
        <v>462402.00803191139</v>
      </c>
      <c r="AO30" s="135">
        <f t="shared" si="9"/>
        <v>466826.71534852346</v>
      </c>
      <c r="AP30" s="135">
        <f t="shared" si="9"/>
        <v>472464.70564003626</v>
      </c>
      <c r="AQ30" s="135">
        <f t="shared" si="9"/>
        <v>448458.47342422185</v>
      </c>
      <c r="AR30" s="135">
        <f t="shared" si="9"/>
        <v>452883.29291116353</v>
      </c>
      <c r="AS30" s="135">
        <f t="shared" si="9"/>
        <v>441094.73823329655</v>
      </c>
      <c r="AT30" s="135">
        <f t="shared" si="9"/>
        <v>439272.10523966386</v>
      </c>
      <c r="AU30" s="135">
        <f t="shared" si="9"/>
        <v>426952.8873018563</v>
      </c>
      <c r="AV30" s="135">
        <f t="shared" si="9"/>
        <v>428022.88995610288</v>
      </c>
      <c r="AW30" s="135">
        <f t="shared" si="9"/>
        <v>413625.67728911992</v>
      </c>
      <c r="AX30" s="135">
        <f t="shared" si="9"/>
        <v>384013.3994713084</v>
      </c>
      <c r="AY30" s="135">
        <f t="shared" si="9"/>
        <v>356354.79239877075</v>
      </c>
      <c r="AZ30" s="135">
        <f t="shared" si="9"/>
        <v>352800.67034579744</v>
      </c>
    </row>
    <row r="31" spans="1:52" ht="12" customHeight="1">
      <c r="A31" s="267" t="s">
        <v>309</v>
      </c>
      <c r="B31" s="137">
        <v>1567323.9746401273</v>
      </c>
      <c r="C31" s="137">
        <v>1588953.8777955808</v>
      </c>
      <c r="D31" s="137">
        <v>1643775.7923557516</v>
      </c>
      <c r="E31" s="137">
        <v>1728284.1087262935</v>
      </c>
      <c r="F31" s="137">
        <v>1748449.5038923707</v>
      </c>
      <c r="G31" s="137">
        <v>1783268.6523119721</v>
      </c>
      <c r="H31" s="137">
        <v>1818332.4547034961</v>
      </c>
      <c r="I31" s="137">
        <v>1863451.0177265736</v>
      </c>
      <c r="J31" s="137">
        <v>1833809.3574930832</v>
      </c>
      <c r="K31" s="137">
        <v>1692676.0432305522</v>
      </c>
      <c r="L31" s="137">
        <v>1746047.2513412286</v>
      </c>
      <c r="M31" s="137">
        <v>1699334.3717216034</v>
      </c>
      <c r="N31" s="137">
        <v>1642663.5985679876</v>
      </c>
      <c r="O31" s="137">
        <v>1544606.9785878132</v>
      </c>
      <c r="P31" s="137">
        <v>1439903.9037831454</v>
      </c>
      <c r="Q31" s="137">
        <v>1475028.8791368289</v>
      </c>
      <c r="R31" s="137">
        <v>1455391.8221626808</v>
      </c>
      <c r="S31" s="137">
        <f t="shared" si="8"/>
        <v>1253122.0014530313</v>
      </c>
      <c r="T31" s="137">
        <f t="shared" si="9"/>
        <v>1223481.1201850693</v>
      </c>
      <c r="U31" s="137">
        <f t="shared" si="9"/>
        <v>1177620.6667655194</v>
      </c>
      <c r="V31" s="137">
        <f t="shared" si="9"/>
        <v>1142504.0808414326</v>
      </c>
      <c r="W31" s="137">
        <f t="shared" si="9"/>
        <v>1105771.8629814771</v>
      </c>
      <c r="X31" s="137">
        <f t="shared" si="9"/>
        <v>1151917.5287149467</v>
      </c>
      <c r="Y31" s="137">
        <f t="shared" si="9"/>
        <v>1168436.6143104243</v>
      </c>
      <c r="Z31" s="137">
        <f t="shared" si="9"/>
        <v>1149924.8404571475</v>
      </c>
      <c r="AA31" s="137">
        <f t="shared" si="9"/>
        <v>1119569.0289892682</v>
      </c>
      <c r="AB31" s="137">
        <f t="shared" si="9"/>
        <v>1116128.442066384</v>
      </c>
      <c r="AC31" s="137">
        <f t="shared" si="9"/>
        <v>1090775.8807893812</v>
      </c>
      <c r="AD31" s="137">
        <f t="shared" si="9"/>
        <v>1072839.060513692</v>
      </c>
      <c r="AE31" s="137">
        <f t="shared" si="9"/>
        <v>1051189.8478799984</v>
      </c>
      <c r="AF31" s="137">
        <f t="shared" si="9"/>
        <v>1014581.5281095873</v>
      </c>
      <c r="AG31" s="137">
        <f t="shared" si="9"/>
        <v>974805.15560777148</v>
      </c>
      <c r="AH31" s="137">
        <f t="shared" si="9"/>
        <v>961921.39171473496</v>
      </c>
      <c r="AI31" s="137">
        <f t="shared" si="9"/>
        <v>977233.24106089724</v>
      </c>
      <c r="AJ31" s="137">
        <f t="shared" si="9"/>
        <v>964399.53383622959</v>
      </c>
      <c r="AK31" s="137">
        <f t="shared" si="9"/>
        <v>972418.54682546994</v>
      </c>
      <c r="AL31" s="137">
        <f t="shared" si="9"/>
        <v>929877.52074431942</v>
      </c>
      <c r="AM31" s="137">
        <f t="shared" si="9"/>
        <v>898713.22152749822</v>
      </c>
      <c r="AN31" s="137">
        <f t="shared" si="9"/>
        <v>874809.21023455902</v>
      </c>
      <c r="AO31" s="137">
        <f t="shared" si="9"/>
        <v>840827.59923632024</v>
      </c>
      <c r="AP31" s="137">
        <f t="shared" si="9"/>
        <v>793610.40126762853</v>
      </c>
      <c r="AQ31" s="137">
        <f t="shared" si="9"/>
        <v>796987.60544793971</v>
      </c>
      <c r="AR31" s="137">
        <f t="shared" si="9"/>
        <v>773914.55912773369</v>
      </c>
      <c r="AS31" s="137">
        <f t="shared" si="9"/>
        <v>771183.87127435207</v>
      </c>
      <c r="AT31" s="137">
        <f t="shared" si="9"/>
        <v>759439.38161355641</v>
      </c>
      <c r="AU31" s="137">
        <f t="shared" si="9"/>
        <v>741903.80710317788</v>
      </c>
      <c r="AV31" s="137">
        <f t="shared" si="9"/>
        <v>721878.60283379373</v>
      </c>
      <c r="AW31" s="137">
        <f t="shared" si="9"/>
        <v>717678.75440448138</v>
      </c>
      <c r="AX31" s="137">
        <f t="shared" si="9"/>
        <v>729871.8660348868</v>
      </c>
      <c r="AY31" s="137">
        <f t="shared" si="9"/>
        <v>744098.41837346437</v>
      </c>
      <c r="AZ31" s="137">
        <f t="shared" si="9"/>
        <v>737620.31351063086</v>
      </c>
    </row>
    <row r="32" spans="1:52" ht="12" customHeight="1">
      <c r="A32" s="268" t="s">
        <v>310</v>
      </c>
      <c r="B32" s="126">
        <v>552804.28142641159</v>
      </c>
      <c r="C32" s="126">
        <v>551773.70530291519</v>
      </c>
      <c r="D32" s="126">
        <v>561101.47563618829</v>
      </c>
      <c r="E32" s="126">
        <v>605531.10680609359</v>
      </c>
      <c r="F32" s="126">
        <v>588545.3563524218</v>
      </c>
      <c r="G32" s="126">
        <v>579065.48151591176</v>
      </c>
      <c r="H32" s="126">
        <v>596835.69668643957</v>
      </c>
      <c r="I32" s="126">
        <v>590111.0820579764</v>
      </c>
      <c r="J32" s="126">
        <v>519564.8634317707</v>
      </c>
      <c r="K32" s="126">
        <v>461805.40972049569</v>
      </c>
      <c r="L32" s="126">
        <v>467513.82756968011</v>
      </c>
      <c r="M32" s="126">
        <v>475463.20373204112</v>
      </c>
      <c r="N32" s="126">
        <v>523872.61865882727</v>
      </c>
      <c r="O32" s="126">
        <v>511085.87288635876</v>
      </c>
      <c r="P32" s="126">
        <v>458431.01849252736</v>
      </c>
      <c r="Q32" s="126">
        <v>452996.68778145011</v>
      </c>
      <c r="R32" s="126">
        <v>427833.49445075152</v>
      </c>
      <c r="S32" s="126">
        <f t="shared" si="8"/>
        <v>323848.12960681203</v>
      </c>
      <c r="T32" s="126">
        <f t="shared" si="9"/>
        <v>322876.36440147524</v>
      </c>
      <c r="U32" s="126">
        <f t="shared" si="9"/>
        <v>326265.13936154981</v>
      </c>
      <c r="V32" s="126">
        <f t="shared" si="9"/>
        <v>298449.66237868083</v>
      </c>
      <c r="W32" s="126">
        <f t="shared" si="9"/>
        <v>301620.85636718728</v>
      </c>
      <c r="X32" s="126">
        <f t="shared" si="9"/>
        <v>298696.0326716603</v>
      </c>
      <c r="Y32" s="126">
        <f t="shared" si="9"/>
        <v>303959.71229416976</v>
      </c>
      <c r="Z32" s="126">
        <f t="shared" si="9"/>
        <v>301139.74250028719</v>
      </c>
      <c r="AA32" s="126">
        <f t="shared" si="9"/>
        <v>299455.5922305084</v>
      </c>
      <c r="AB32" s="126">
        <f t="shared" si="9"/>
        <v>290403.82980229612</v>
      </c>
      <c r="AC32" s="126">
        <f t="shared" si="9"/>
        <v>277260.69086595962</v>
      </c>
      <c r="AD32" s="126">
        <f t="shared" si="9"/>
        <v>270527.75838212366</v>
      </c>
      <c r="AE32" s="126">
        <f t="shared" si="9"/>
        <v>238813.7036899997</v>
      </c>
      <c r="AF32" s="126">
        <f t="shared" si="9"/>
        <v>227244.9888774248</v>
      </c>
      <c r="AG32" s="126">
        <f t="shared" si="9"/>
        <v>209609.41780996948</v>
      </c>
      <c r="AH32" s="126">
        <f t="shared" si="9"/>
        <v>196243.49293130604</v>
      </c>
      <c r="AI32" s="126">
        <f t="shared" si="9"/>
        <v>163585.34761630278</v>
      </c>
      <c r="AJ32" s="126">
        <f t="shared" si="9"/>
        <v>153668.68768154466</v>
      </c>
      <c r="AK32" s="126">
        <f t="shared" si="9"/>
        <v>143846.74116419302</v>
      </c>
      <c r="AL32" s="126">
        <f t="shared" si="9"/>
        <v>147051.72939416199</v>
      </c>
      <c r="AM32" s="126">
        <f t="shared" si="9"/>
        <v>130112.95657891835</v>
      </c>
      <c r="AN32" s="126">
        <f t="shared" si="9"/>
        <v>115713.65800828442</v>
      </c>
      <c r="AO32" s="126">
        <f t="shared" si="9"/>
        <v>115860.80428155627</v>
      </c>
      <c r="AP32" s="126">
        <f t="shared" si="9"/>
        <v>110290.71262092696</v>
      </c>
      <c r="AQ32" s="126">
        <f t="shared" si="9"/>
        <v>107088.74359189831</v>
      </c>
      <c r="AR32" s="126">
        <f t="shared" si="9"/>
        <v>119360.04046460427</v>
      </c>
      <c r="AS32" s="126">
        <f t="shared" si="9"/>
        <v>122151.63439053835</v>
      </c>
      <c r="AT32" s="126">
        <f t="shared" si="9"/>
        <v>131398.66262329285</v>
      </c>
      <c r="AU32" s="126">
        <f t="shared" si="9"/>
        <v>136168.64411814601</v>
      </c>
      <c r="AV32" s="126">
        <f t="shared" si="9"/>
        <v>129599.44507853505</v>
      </c>
      <c r="AW32" s="126">
        <f t="shared" si="9"/>
        <v>125931.47245923952</v>
      </c>
      <c r="AX32" s="126">
        <f t="shared" si="9"/>
        <v>120691.69375274285</v>
      </c>
      <c r="AY32" s="126">
        <f t="shared" si="9"/>
        <v>129981.31181863256</v>
      </c>
      <c r="AZ32" s="126">
        <f t="shared" si="9"/>
        <v>128865.26337759438</v>
      </c>
    </row>
    <row r="33" spans="1:52" ht="12" customHeight="1">
      <c r="A33" s="269" t="s">
        <v>311</v>
      </c>
      <c r="B33" s="119">
        <v>330358.08241353947</v>
      </c>
      <c r="C33" s="119">
        <v>340406.71508377523</v>
      </c>
      <c r="D33" s="119">
        <v>340338.07461258117</v>
      </c>
      <c r="E33" s="119">
        <v>349154.98945968691</v>
      </c>
      <c r="F33" s="119">
        <v>341381.29685895448</v>
      </c>
      <c r="G33" s="119">
        <v>336911.87412318814</v>
      </c>
      <c r="H33" s="119">
        <v>333160.10778393695</v>
      </c>
      <c r="I33" s="119">
        <v>341982.59812510083</v>
      </c>
      <c r="J33" s="119">
        <v>334328.30255093088</v>
      </c>
      <c r="K33" s="119">
        <v>316718.63301622926</v>
      </c>
      <c r="L33" s="119">
        <v>318724.89487480227</v>
      </c>
      <c r="M33" s="119">
        <v>335219.48661828501</v>
      </c>
      <c r="N33" s="119">
        <v>335783.8079323456</v>
      </c>
      <c r="O33" s="119">
        <v>325315.79890737653</v>
      </c>
      <c r="P33" s="119">
        <v>317619.14017192711</v>
      </c>
      <c r="Q33" s="119">
        <v>313861.92059161299</v>
      </c>
      <c r="R33" s="119">
        <v>292370.10988501844</v>
      </c>
      <c r="S33" s="119">
        <f t="shared" si="8"/>
        <v>289893.08934228966</v>
      </c>
      <c r="T33" s="119">
        <f t="shared" si="9"/>
        <v>264207.61233792634</v>
      </c>
      <c r="U33" s="119">
        <f t="shared" si="9"/>
        <v>224110.01804804301</v>
      </c>
      <c r="V33" s="119">
        <f t="shared" si="9"/>
        <v>219627.92457051176</v>
      </c>
      <c r="W33" s="119">
        <f t="shared" si="9"/>
        <v>210031.01265384076</v>
      </c>
      <c r="X33" s="119">
        <f t="shared" si="9"/>
        <v>212193.48441176483</v>
      </c>
      <c r="Y33" s="119">
        <f t="shared" si="9"/>
        <v>208756.38195729529</v>
      </c>
      <c r="Z33" s="119">
        <f t="shared" si="9"/>
        <v>183471.70950297487</v>
      </c>
      <c r="AA33" s="119">
        <f t="shared" si="9"/>
        <v>171229.94481712757</v>
      </c>
      <c r="AB33" s="119">
        <f t="shared" si="9"/>
        <v>167773.57048873784</v>
      </c>
      <c r="AC33" s="119">
        <f t="shared" si="9"/>
        <v>161542.82475916174</v>
      </c>
      <c r="AD33" s="119">
        <f t="shared" si="9"/>
        <v>168624.62138856293</v>
      </c>
      <c r="AE33" s="119">
        <f t="shared" si="9"/>
        <v>171955.7789885317</v>
      </c>
      <c r="AF33" s="119">
        <f t="shared" si="9"/>
        <v>132420.67831958053</v>
      </c>
      <c r="AG33" s="119">
        <f t="shared" si="9"/>
        <v>123242.89053932703</v>
      </c>
      <c r="AH33" s="119">
        <f t="shared" si="9"/>
        <v>102722.89067894866</v>
      </c>
      <c r="AI33" s="119">
        <f t="shared" si="9"/>
        <v>97309.489954826568</v>
      </c>
      <c r="AJ33" s="119">
        <f t="shared" si="9"/>
        <v>73934.686112477022</v>
      </c>
      <c r="AK33" s="119">
        <f t="shared" si="9"/>
        <v>59961.15904874057</v>
      </c>
      <c r="AL33" s="119">
        <f t="shared" si="9"/>
        <v>57206.919667076945</v>
      </c>
      <c r="AM33" s="119">
        <f t="shared" si="9"/>
        <v>53297.570754145592</v>
      </c>
      <c r="AN33" s="119">
        <f t="shared" si="9"/>
        <v>52231.698952266997</v>
      </c>
      <c r="AO33" s="119">
        <f t="shared" si="9"/>
        <v>45827.33636353261</v>
      </c>
      <c r="AP33" s="119">
        <f t="shared" si="9"/>
        <v>42051.080445667882</v>
      </c>
      <c r="AQ33" s="119">
        <f t="shared" si="9"/>
        <v>36828.570697606912</v>
      </c>
      <c r="AR33" s="119">
        <f t="shared" si="9"/>
        <v>35456.862453310045</v>
      </c>
      <c r="AS33" s="119">
        <f t="shared" si="9"/>
        <v>35834.780473005078</v>
      </c>
      <c r="AT33" s="119">
        <f t="shared" si="9"/>
        <v>26288.52433048654</v>
      </c>
      <c r="AU33" s="119">
        <f t="shared" si="9"/>
        <v>27892.306461406861</v>
      </c>
      <c r="AV33" s="119">
        <f t="shared" si="9"/>
        <v>24273.445312663243</v>
      </c>
      <c r="AW33" s="119">
        <f t="shared" si="9"/>
        <v>17622.552916851844</v>
      </c>
      <c r="AX33" s="119">
        <f t="shared" si="9"/>
        <v>15283.252678860321</v>
      </c>
      <c r="AY33" s="119">
        <f t="shared" si="9"/>
        <v>13688.850728323418</v>
      </c>
      <c r="AZ33" s="119">
        <f t="shared" si="9"/>
        <v>8771.2520020181819</v>
      </c>
    </row>
    <row r="34" spans="1:52" ht="12" customHeight="1">
      <c r="A34" s="269" t="s">
        <v>312</v>
      </c>
      <c r="B34" s="119">
        <v>462553.7138797451</v>
      </c>
      <c r="C34" s="119">
        <v>476488.07723216724</v>
      </c>
      <c r="D34" s="119">
        <v>511876.93573358021</v>
      </c>
      <c r="E34" s="119">
        <v>558801.83501152811</v>
      </c>
      <c r="F34" s="119">
        <v>605994.54903336754</v>
      </c>
      <c r="G34" s="119">
        <v>652619.5150603184</v>
      </c>
      <c r="H34" s="119">
        <v>677558.89727525273</v>
      </c>
      <c r="I34" s="119">
        <v>732040.96729933494</v>
      </c>
      <c r="J34" s="119">
        <v>784897.72965593555</v>
      </c>
      <c r="K34" s="119">
        <v>730127.58458336932</v>
      </c>
      <c r="L34" s="119">
        <v>769930.51226102747</v>
      </c>
      <c r="M34" s="119">
        <v>709740.48279069329</v>
      </c>
      <c r="N34" s="119">
        <v>599132.00653806049</v>
      </c>
      <c r="O34" s="119">
        <v>536791.64485781116</v>
      </c>
      <c r="P34" s="119">
        <v>490616.92912547971</v>
      </c>
      <c r="Q34" s="119">
        <v>530717.48850838677</v>
      </c>
      <c r="R34" s="119">
        <v>586242.69229891594</v>
      </c>
      <c r="S34" s="119">
        <f t="shared" si="8"/>
        <v>508913.35422317887</v>
      </c>
      <c r="T34" s="119">
        <f t="shared" si="9"/>
        <v>517032.13629808708</v>
      </c>
      <c r="U34" s="119">
        <f t="shared" si="9"/>
        <v>501804.7896424373</v>
      </c>
      <c r="V34" s="119">
        <f t="shared" si="9"/>
        <v>503707.79497819522</v>
      </c>
      <c r="W34" s="119">
        <f t="shared" si="9"/>
        <v>465273.61991820217</v>
      </c>
      <c r="X34" s="119">
        <f t="shared" si="9"/>
        <v>507591.65233531164</v>
      </c>
      <c r="Y34" s="119">
        <f t="shared" si="9"/>
        <v>520087.30580243911</v>
      </c>
      <c r="Z34" s="119">
        <f t="shared" si="9"/>
        <v>533353.45602910663</v>
      </c>
      <c r="AA34" s="119">
        <f t="shared" si="9"/>
        <v>518846.91906587093</v>
      </c>
      <c r="AB34" s="119">
        <f t="shared" si="9"/>
        <v>529039.31661068846</v>
      </c>
      <c r="AC34" s="119">
        <f t="shared" si="9"/>
        <v>519950.66220255289</v>
      </c>
      <c r="AD34" s="119">
        <f t="shared" si="9"/>
        <v>499058.51747319376</v>
      </c>
      <c r="AE34" s="119">
        <f t="shared" si="9"/>
        <v>505864.48221241968</v>
      </c>
      <c r="AF34" s="119">
        <f t="shared" si="9"/>
        <v>517118.70214307134</v>
      </c>
      <c r="AG34" s="119">
        <f t="shared" si="9"/>
        <v>507493.06360857567</v>
      </c>
      <c r="AH34" s="119">
        <f t="shared" si="9"/>
        <v>519743.90451364871</v>
      </c>
      <c r="AI34" s="119">
        <f t="shared" si="9"/>
        <v>560248.16861205967</v>
      </c>
      <c r="AJ34" s="119">
        <f t="shared" si="9"/>
        <v>567675.29070292006</v>
      </c>
      <c r="AK34" s="119">
        <f t="shared" si="9"/>
        <v>600834.29261859076</v>
      </c>
      <c r="AL34" s="119">
        <f t="shared" si="9"/>
        <v>545686.04701969936</v>
      </c>
      <c r="AM34" s="119">
        <f t="shared" si="9"/>
        <v>532102.34672953689</v>
      </c>
      <c r="AN34" s="119">
        <f t="shared" si="9"/>
        <v>522559.83667426405</v>
      </c>
      <c r="AO34" s="119">
        <f t="shared" si="9"/>
        <v>493726.54110021814</v>
      </c>
      <c r="AP34" s="119">
        <f t="shared" si="9"/>
        <v>456175.54759550182</v>
      </c>
      <c r="AQ34" s="119">
        <f t="shared" si="9"/>
        <v>456883.18439564202</v>
      </c>
      <c r="AR34" s="119">
        <f t="shared" si="9"/>
        <v>421307.39625909715</v>
      </c>
      <c r="AS34" s="119">
        <f t="shared" si="9"/>
        <v>402336.60126502748</v>
      </c>
      <c r="AT34" s="119">
        <f t="shared" si="9"/>
        <v>400560.20842093561</v>
      </c>
      <c r="AU34" s="119">
        <f t="shared" si="9"/>
        <v>368279.29262094141</v>
      </c>
      <c r="AV34" s="119">
        <f t="shared" si="9"/>
        <v>364299.45017783163</v>
      </c>
      <c r="AW34" s="119">
        <f t="shared" si="9"/>
        <v>380076.43432839954</v>
      </c>
      <c r="AX34" s="119">
        <f t="shared" si="9"/>
        <v>400992.33356356487</v>
      </c>
      <c r="AY34" s="119">
        <f t="shared" si="9"/>
        <v>406780.20726174663</v>
      </c>
      <c r="AZ34" s="119">
        <f t="shared" si="9"/>
        <v>414724.42769498518</v>
      </c>
    </row>
    <row r="35" spans="1:52" ht="12" customHeight="1">
      <c r="A35" s="269" t="s">
        <v>313</v>
      </c>
      <c r="B35" s="119">
        <v>28398.577781449683</v>
      </c>
      <c r="C35" s="119">
        <v>27765.449144958824</v>
      </c>
      <c r="D35" s="119">
        <v>27872.455614301758</v>
      </c>
      <c r="E35" s="119">
        <v>28165.393536516654</v>
      </c>
      <c r="F35" s="119">
        <v>28231.975770681602</v>
      </c>
      <c r="G35" s="119">
        <v>28897.882140232301</v>
      </c>
      <c r="H35" s="119">
        <v>29671.90705320764</v>
      </c>
      <c r="I35" s="119">
        <v>32813.99905843634</v>
      </c>
      <c r="J35" s="119">
        <v>29995.152298018591</v>
      </c>
      <c r="K35" s="119">
        <v>21125.518227370627</v>
      </c>
      <c r="L35" s="119">
        <v>28485.239314588081</v>
      </c>
      <c r="M35" s="119">
        <v>27990.018164508569</v>
      </c>
      <c r="N35" s="119">
        <v>28189.785550021748</v>
      </c>
      <c r="O35" s="119">
        <v>27596.971072595756</v>
      </c>
      <c r="P35" s="119">
        <v>28238.04182766773</v>
      </c>
      <c r="Q35" s="119">
        <v>27209.393577264236</v>
      </c>
      <c r="R35" s="119">
        <v>29122.926322665138</v>
      </c>
      <c r="S35" s="119">
        <f t="shared" si="8"/>
        <v>28399.495607947298</v>
      </c>
      <c r="T35" s="119">
        <f t="shared" si="9"/>
        <v>27528.240366010839</v>
      </c>
      <c r="U35" s="119">
        <f t="shared" si="9"/>
        <v>27403.691968716488</v>
      </c>
      <c r="V35" s="119">
        <f t="shared" si="9"/>
        <v>27242.134425710443</v>
      </c>
      <c r="W35" s="119">
        <f t="shared" si="9"/>
        <v>27098.531806149531</v>
      </c>
      <c r="X35" s="119">
        <f t="shared" si="9"/>
        <v>26955.205904366889</v>
      </c>
      <c r="Y35" s="119">
        <f t="shared" si="9"/>
        <v>26987.434411331938</v>
      </c>
      <c r="Z35" s="119">
        <f t="shared" si="9"/>
        <v>27005.484933446685</v>
      </c>
      <c r="AA35" s="119">
        <f t="shared" si="9"/>
        <v>27042.634988778806</v>
      </c>
      <c r="AB35" s="119">
        <f t="shared" si="9"/>
        <v>27235.868725026994</v>
      </c>
      <c r="AC35" s="119">
        <f t="shared" si="9"/>
        <v>27524.207779817425</v>
      </c>
      <c r="AD35" s="119">
        <f t="shared" si="9"/>
        <v>27768.466688189666</v>
      </c>
      <c r="AE35" s="119">
        <f t="shared" si="9"/>
        <v>28018.469328520539</v>
      </c>
      <c r="AF35" s="119">
        <f t="shared" si="9"/>
        <v>28245.973916359588</v>
      </c>
      <c r="AG35" s="119">
        <f t="shared" si="9"/>
        <v>28320.512622965452</v>
      </c>
      <c r="AH35" s="119">
        <f t="shared" si="9"/>
        <v>28391.362369085557</v>
      </c>
      <c r="AI35" s="119">
        <f t="shared" si="9"/>
        <v>28220.912889955598</v>
      </c>
      <c r="AJ35" s="119">
        <f t="shared" si="9"/>
        <v>27816.084718843671</v>
      </c>
      <c r="AK35" s="119">
        <f t="shared" si="9"/>
        <v>27606.653685448651</v>
      </c>
      <c r="AL35" s="119">
        <f t="shared" si="9"/>
        <v>27380.047171895832</v>
      </c>
      <c r="AM35" s="119">
        <f t="shared" si="9"/>
        <v>27365.011269433769</v>
      </c>
      <c r="AN35" s="119">
        <f t="shared" si="9"/>
        <v>27124.729726322948</v>
      </c>
      <c r="AO35" s="119">
        <f t="shared" si="9"/>
        <v>26933.990809596995</v>
      </c>
      <c r="AP35" s="119">
        <f t="shared" si="9"/>
        <v>26640.133679808096</v>
      </c>
      <c r="AQ35" s="119">
        <f t="shared" si="9"/>
        <v>26491.113191466964</v>
      </c>
      <c r="AR35" s="119">
        <f t="shared" si="9"/>
        <v>25879.949645665787</v>
      </c>
      <c r="AS35" s="119">
        <f t="shared" si="9"/>
        <v>25593.4893955314</v>
      </c>
      <c r="AT35" s="119">
        <f t="shared" si="9"/>
        <v>24946.260792756519</v>
      </c>
      <c r="AU35" s="119">
        <f t="shared" si="9"/>
        <v>24587.759968774524</v>
      </c>
      <c r="AV35" s="119">
        <f t="shared" si="9"/>
        <v>24017.747409740598</v>
      </c>
      <c r="AW35" s="119">
        <f t="shared" si="9"/>
        <v>22552.882789659077</v>
      </c>
      <c r="AX35" s="119">
        <f t="shared" si="9"/>
        <v>21959.54790347537</v>
      </c>
      <c r="AY35" s="119">
        <f t="shared" si="9"/>
        <v>19983.496268615421</v>
      </c>
      <c r="AZ35" s="119">
        <f t="shared" si="9"/>
        <v>17435.925287059563</v>
      </c>
    </row>
    <row r="36" spans="1:52" ht="12" customHeight="1">
      <c r="A36" s="269" t="s">
        <v>314</v>
      </c>
      <c r="B36" s="119">
        <v>4004.7747790823278</v>
      </c>
      <c r="C36" s="119">
        <v>2752.3691616694437</v>
      </c>
      <c r="D36" s="119">
        <v>2508.5296399636591</v>
      </c>
      <c r="E36" s="119">
        <v>2278.5614815855902</v>
      </c>
      <c r="F36" s="119">
        <v>3214.1571499609126</v>
      </c>
      <c r="G36" s="119">
        <v>3070.1565871521807</v>
      </c>
      <c r="H36" s="119">
        <v>3373.1309646001696</v>
      </c>
      <c r="I36" s="119">
        <v>3605.7139347972948</v>
      </c>
      <c r="J36" s="119">
        <v>3201.2134779115709</v>
      </c>
      <c r="K36" s="119">
        <v>3021.083857839244</v>
      </c>
      <c r="L36" s="119">
        <v>3377.5647054282977</v>
      </c>
      <c r="M36" s="119">
        <v>3088.2552386156385</v>
      </c>
      <c r="N36" s="119">
        <v>2867.1790292937794</v>
      </c>
      <c r="O36" s="119">
        <v>2908.8797494375285</v>
      </c>
      <c r="P36" s="119">
        <v>3157.5993067195395</v>
      </c>
      <c r="Q36" s="119">
        <v>3023.5106649794557</v>
      </c>
      <c r="R36" s="119">
        <v>2345.3916198906059</v>
      </c>
      <c r="S36" s="119">
        <f t="shared" si="8"/>
        <v>2384.024468462218</v>
      </c>
      <c r="T36" s="119">
        <f t="shared" si="9"/>
        <v>2491.060004177436</v>
      </c>
      <c r="U36" s="119">
        <f t="shared" si="9"/>
        <v>2513.2581517078293</v>
      </c>
      <c r="V36" s="119">
        <f t="shared" si="9"/>
        <v>2564.2795836983764</v>
      </c>
      <c r="W36" s="119">
        <f t="shared" si="9"/>
        <v>2611.7738590172007</v>
      </c>
      <c r="X36" s="119">
        <f t="shared" si="9"/>
        <v>2633.6815493098297</v>
      </c>
      <c r="Y36" s="119">
        <f t="shared" si="9"/>
        <v>2679.0912647934733</v>
      </c>
      <c r="Z36" s="119">
        <f t="shared" si="9"/>
        <v>2649.9337450837534</v>
      </c>
      <c r="AA36" s="119">
        <f t="shared" si="9"/>
        <v>2618.2010037456002</v>
      </c>
      <c r="AB36" s="119">
        <f t="shared" si="9"/>
        <v>2605.6002467694907</v>
      </c>
      <c r="AC36" s="119">
        <f t="shared" si="9"/>
        <v>2571.3609978640075</v>
      </c>
      <c r="AD36" s="119">
        <f t="shared" si="9"/>
        <v>2708.3329577283957</v>
      </c>
      <c r="AE36" s="119">
        <f t="shared" si="9"/>
        <v>2730.1635029824647</v>
      </c>
      <c r="AF36" s="119">
        <f t="shared" si="9"/>
        <v>2718.7189477403772</v>
      </c>
      <c r="AG36" s="119">
        <f t="shared" si="9"/>
        <v>2727.5921354918146</v>
      </c>
      <c r="AH36" s="119">
        <f t="shared" si="9"/>
        <v>2739.9817669783806</v>
      </c>
      <c r="AI36" s="119">
        <f t="shared" si="9"/>
        <v>2751.5298190255639</v>
      </c>
      <c r="AJ36" s="119">
        <f t="shared" si="9"/>
        <v>2794.6490011586484</v>
      </c>
      <c r="AK36" s="119">
        <f t="shared" si="9"/>
        <v>2791.7494418675938</v>
      </c>
      <c r="AL36" s="119">
        <f t="shared" si="9"/>
        <v>2781.1595974928055</v>
      </c>
      <c r="AM36" s="119">
        <f t="shared" si="9"/>
        <v>2770.2892690719618</v>
      </c>
      <c r="AN36" s="119">
        <f t="shared" si="9"/>
        <v>2760.239924337131</v>
      </c>
      <c r="AO36" s="119">
        <f t="shared" si="9"/>
        <v>2741.6850372559161</v>
      </c>
      <c r="AP36" s="119">
        <f t="shared" si="9"/>
        <v>2720.1754055075648</v>
      </c>
      <c r="AQ36" s="119">
        <f t="shared" si="9"/>
        <v>2724.7243276914637</v>
      </c>
      <c r="AR36" s="119">
        <f t="shared" si="9"/>
        <v>2754.4708018819683</v>
      </c>
      <c r="AS36" s="119">
        <f t="shared" si="9"/>
        <v>2776.8835744121802</v>
      </c>
      <c r="AT36" s="119">
        <f t="shared" si="9"/>
        <v>2759.5270787484992</v>
      </c>
      <c r="AU36" s="119">
        <f t="shared" si="9"/>
        <v>2741.7969041774918</v>
      </c>
      <c r="AV36" s="119">
        <f t="shared" si="9"/>
        <v>2730.4361255668869</v>
      </c>
      <c r="AW36" s="119">
        <f t="shared" si="9"/>
        <v>2717.0595778365991</v>
      </c>
      <c r="AX36" s="119">
        <f t="shared" si="9"/>
        <v>2714.7803921306713</v>
      </c>
      <c r="AY36" s="119">
        <f t="shared" si="9"/>
        <v>2719.8596393941762</v>
      </c>
      <c r="AZ36" s="119">
        <f t="shared" si="9"/>
        <v>2699.108542822763</v>
      </c>
    </row>
    <row r="37" spans="1:52" ht="12" customHeight="1">
      <c r="A37" s="269" t="s">
        <v>315</v>
      </c>
      <c r="B37" s="119">
        <v>10350.432871604071</v>
      </c>
      <c r="C37" s="119">
        <v>10674.870484279538</v>
      </c>
      <c r="D37" s="119">
        <v>8894.7003832893733</v>
      </c>
      <c r="E37" s="119">
        <v>9071.2647403161027</v>
      </c>
      <c r="F37" s="119">
        <v>5564.2733683263759</v>
      </c>
      <c r="G37" s="119">
        <v>6263.307739898778</v>
      </c>
      <c r="H37" s="119">
        <v>10944.068840328293</v>
      </c>
      <c r="I37" s="119">
        <v>11169.565255664611</v>
      </c>
      <c r="J37" s="119">
        <v>8948.7699914962141</v>
      </c>
      <c r="K37" s="119">
        <v>9277.4525436183521</v>
      </c>
      <c r="L37" s="119">
        <v>10119.367755387913</v>
      </c>
      <c r="M37" s="119">
        <v>8676.0795506239629</v>
      </c>
      <c r="N37" s="119">
        <v>8852.9774519760504</v>
      </c>
      <c r="O37" s="119">
        <v>8491.8640078813642</v>
      </c>
      <c r="P37" s="119">
        <v>8581.1451641767617</v>
      </c>
      <c r="Q37" s="119">
        <v>7316.9549548741397</v>
      </c>
      <c r="R37" s="119">
        <v>5267.2459590470398</v>
      </c>
      <c r="S37" s="119">
        <f t="shared" si="8"/>
        <v>4184.7365913432122</v>
      </c>
      <c r="T37" s="119">
        <f t="shared" si="9"/>
        <v>3583.4575634898383</v>
      </c>
      <c r="U37" s="119">
        <f t="shared" si="9"/>
        <v>3350.258312188173</v>
      </c>
      <c r="V37" s="119">
        <f t="shared" si="9"/>
        <v>3012.9015538535509</v>
      </c>
      <c r="W37" s="119">
        <f t="shared" si="9"/>
        <v>2211.1035968600881</v>
      </c>
      <c r="X37" s="119">
        <f t="shared" si="9"/>
        <v>1962.4975070499147</v>
      </c>
      <c r="Y37" s="119">
        <f t="shared" si="9"/>
        <v>1744.1078759096156</v>
      </c>
      <c r="Z37" s="119">
        <f t="shared" ref="T37:AZ42" si="10">Z208-Z260</f>
        <v>1234.8432073104404</v>
      </c>
      <c r="AA37" s="119">
        <f t="shared" si="10"/>
        <v>1190.867787522689</v>
      </c>
      <c r="AB37" s="119">
        <f t="shared" si="10"/>
        <v>1030.0375052500326</v>
      </c>
      <c r="AC37" s="119">
        <f t="shared" si="10"/>
        <v>1085.1348253140804</v>
      </c>
      <c r="AD37" s="119">
        <f t="shared" si="10"/>
        <v>896.55394276262075</v>
      </c>
      <c r="AE37" s="119">
        <f t="shared" si="10"/>
        <v>944.00045851451614</v>
      </c>
      <c r="AF37" s="119">
        <f t="shared" si="10"/>
        <v>823.20549500214861</v>
      </c>
      <c r="AG37" s="119">
        <f t="shared" si="10"/>
        <v>712.0660754033679</v>
      </c>
      <c r="AH37" s="119">
        <f t="shared" si="10"/>
        <v>667.56277116468743</v>
      </c>
      <c r="AI37" s="119">
        <f t="shared" si="10"/>
        <v>614.61811667810161</v>
      </c>
      <c r="AJ37" s="119">
        <f t="shared" si="10"/>
        <v>711.69202835760802</v>
      </c>
      <c r="AK37" s="119">
        <f t="shared" si="10"/>
        <v>819.19031033228146</v>
      </c>
      <c r="AL37" s="119">
        <f t="shared" si="10"/>
        <v>781.61258747553018</v>
      </c>
      <c r="AM37" s="119">
        <f t="shared" si="10"/>
        <v>656.31563095192814</v>
      </c>
      <c r="AN37" s="119">
        <f t="shared" si="10"/>
        <v>719.06561928398173</v>
      </c>
      <c r="AO37" s="119">
        <f t="shared" si="10"/>
        <v>423.97065721378613</v>
      </c>
      <c r="AP37" s="119">
        <f t="shared" si="10"/>
        <v>2129.5947916785581</v>
      </c>
      <c r="AQ37" s="119">
        <f t="shared" si="10"/>
        <v>516.10501708848494</v>
      </c>
      <c r="AR37" s="119">
        <f t="shared" si="10"/>
        <v>583.76809647315815</v>
      </c>
      <c r="AS37" s="119">
        <f t="shared" si="10"/>
        <v>655.92256187664236</v>
      </c>
      <c r="AT37" s="119">
        <f t="shared" si="10"/>
        <v>620.97344392437697</v>
      </c>
      <c r="AU37" s="119">
        <f t="shared" si="10"/>
        <v>1429.3915049520449</v>
      </c>
      <c r="AV37" s="119">
        <f t="shared" si="10"/>
        <v>594.2678734506768</v>
      </c>
      <c r="AW37" s="119">
        <f t="shared" si="10"/>
        <v>580.56468852212038</v>
      </c>
      <c r="AX37" s="119">
        <f t="shared" si="10"/>
        <v>623.07751901501729</v>
      </c>
      <c r="AY37" s="119">
        <f t="shared" si="10"/>
        <v>660.65217468785681</v>
      </c>
      <c r="AZ37" s="119">
        <f t="shared" si="10"/>
        <v>623.24959369858527</v>
      </c>
    </row>
    <row r="38" spans="1:52" ht="12" customHeight="1">
      <c r="A38" s="269" t="s">
        <v>316</v>
      </c>
      <c r="B38" s="119">
        <v>145459.43425697988</v>
      </c>
      <c r="C38" s="119">
        <v>142136.70206280277</v>
      </c>
      <c r="D38" s="119">
        <v>150504.79871796409</v>
      </c>
      <c r="E38" s="119">
        <v>128716.85449964499</v>
      </c>
      <c r="F38" s="119">
        <v>120708.08524548351</v>
      </c>
      <c r="G38" s="119">
        <v>116830.63819810485</v>
      </c>
      <c r="H38" s="119">
        <v>101269.58289617319</v>
      </c>
      <c r="I38" s="119">
        <v>82986.245940828157</v>
      </c>
      <c r="J38" s="119">
        <v>79778.165096632307</v>
      </c>
      <c r="K38" s="119">
        <v>73563.580291324979</v>
      </c>
      <c r="L38" s="119">
        <v>62194.637997705875</v>
      </c>
      <c r="M38" s="119">
        <v>50446.631293811406</v>
      </c>
      <c r="N38" s="119">
        <v>50583.342492884185</v>
      </c>
      <c r="O38" s="119">
        <v>41199.768688802156</v>
      </c>
      <c r="P38" s="119">
        <v>39053.48341929556</v>
      </c>
      <c r="Q38" s="119">
        <v>41905.187898830394</v>
      </c>
      <c r="R38" s="119">
        <v>28583.771734757942</v>
      </c>
      <c r="S38" s="119">
        <f t="shared" si="8"/>
        <v>21859.047938275911</v>
      </c>
      <c r="T38" s="119">
        <f t="shared" si="10"/>
        <v>16936.066993113422</v>
      </c>
      <c r="U38" s="119">
        <f t="shared" si="10"/>
        <v>20846.957932337627</v>
      </c>
      <c r="V38" s="119">
        <f t="shared" si="10"/>
        <v>16139.742897418639</v>
      </c>
      <c r="W38" s="119">
        <f t="shared" si="10"/>
        <v>22491.184470306522</v>
      </c>
      <c r="X38" s="119">
        <f t="shared" si="10"/>
        <v>21567.756206592054</v>
      </c>
      <c r="Y38" s="119">
        <f t="shared" si="10"/>
        <v>22022.794927543106</v>
      </c>
      <c r="Z38" s="119">
        <f t="shared" si="10"/>
        <v>20450.654113838791</v>
      </c>
      <c r="AA38" s="119">
        <f t="shared" si="10"/>
        <v>18340.145006472107</v>
      </c>
      <c r="AB38" s="119">
        <f t="shared" si="10"/>
        <v>18942.118643517832</v>
      </c>
      <c r="AC38" s="119">
        <f t="shared" si="10"/>
        <v>19682.152335255207</v>
      </c>
      <c r="AD38" s="119">
        <f t="shared" si="10"/>
        <v>19501.147771831653</v>
      </c>
      <c r="AE38" s="119">
        <f t="shared" si="10"/>
        <v>16978.094527325338</v>
      </c>
      <c r="AF38" s="119">
        <f t="shared" si="10"/>
        <v>16914.264200856971</v>
      </c>
      <c r="AG38" s="119">
        <f t="shared" si="10"/>
        <v>17347.156451881827</v>
      </c>
      <c r="AH38" s="119">
        <f t="shared" si="10"/>
        <v>17296.202277786368</v>
      </c>
      <c r="AI38" s="119">
        <f t="shared" si="10"/>
        <v>18441.174177085813</v>
      </c>
      <c r="AJ38" s="119">
        <f t="shared" si="10"/>
        <v>17851.173061216006</v>
      </c>
      <c r="AK38" s="119">
        <f t="shared" si="10"/>
        <v>11803.785677962707</v>
      </c>
      <c r="AL38" s="119">
        <f t="shared" si="10"/>
        <v>12958.029175316848</v>
      </c>
      <c r="AM38" s="119">
        <f t="shared" si="10"/>
        <v>9194.8961771986415</v>
      </c>
      <c r="AN38" s="119">
        <f t="shared" si="10"/>
        <v>8000.6140965283666</v>
      </c>
      <c r="AO38" s="119">
        <f t="shared" si="10"/>
        <v>7740.8682547048447</v>
      </c>
      <c r="AP38" s="119">
        <f t="shared" si="10"/>
        <v>5462.9378477078399</v>
      </c>
      <c r="AQ38" s="119">
        <f t="shared" si="10"/>
        <v>932.84628002928935</v>
      </c>
      <c r="AR38" s="119">
        <f t="shared" si="10"/>
        <v>928.67199175254359</v>
      </c>
      <c r="AS38" s="119">
        <f t="shared" si="10"/>
        <v>930.32052528659051</v>
      </c>
      <c r="AT38" s="119">
        <f t="shared" si="10"/>
        <v>922.26618967641548</v>
      </c>
      <c r="AU38" s="119">
        <f t="shared" si="10"/>
        <v>0.76277218410829173</v>
      </c>
      <c r="AV38" s="119">
        <f t="shared" si="10"/>
        <v>235.75771815046068</v>
      </c>
      <c r="AW38" s="119">
        <f t="shared" si="10"/>
        <v>232.72785867063487</v>
      </c>
      <c r="AX38" s="119">
        <f t="shared" si="10"/>
        <v>0</v>
      </c>
      <c r="AY38" s="119">
        <f t="shared" si="10"/>
        <v>0</v>
      </c>
      <c r="AZ38" s="119">
        <f t="shared" si="10"/>
        <v>0</v>
      </c>
    </row>
    <row r="39" spans="1:52" ht="12" customHeight="1">
      <c r="A39" s="269" t="s">
        <v>317</v>
      </c>
      <c r="B39" s="119">
        <v>33394.677231314832</v>
      </c>
      <c r="C39" s="119">
        <v>36955.989323012647</v>
      </c>
      <c r="D39" s="119">
        <v>40678.822017882885</v>
      </c>
      <c r="E39" s="119">
        <v>46564.103190921393</v>
      </c>
      <c r="F39" s="119">
        <v>54809.810113174331</v>
      </c>
      <c r="G39" s="119">
        <v>59609.796947165523</v>
      </c>
      <c r="H39" s="119">
        <v>65519.063203557133</v>
      </c>
      <c r="I39" s="119">
        <v>68740.846054434907</v>
      </c>
      <c r="J39" s="119">
        <v>73095.160990387332</v>
      </c>
      <c r="K39" s="119">
        <v>77036.780990304731</v>
      </c>
      <c r="L39" s="119">
        <v>85701.206862608757</v>
      </c>
      <c r="M39" s="119">
        <v>88710.214333024531</v>
      </c>
      <c r="N39" s="119">
        <v>93381.880914578243</v>
      </c>
      <c r="O39" s="119">
        <v>91216.178417550051</v>
      </c>
      <c r="P39" s="119">
        <v>94206.546275351429</v>
      </c>
      <c r="Q39" s="119">
        <v>97997.735159430784</v>
      </c>
      <c r="R39" s="119">
        <v>83626.189891634116</v>
      </c>
      <c r="S39" s="119">
        <f t="shared" si="8"/>
        <v>73640.12367472217</v>
      </c>
      <c r="T39" s="119">
        <f t="shared" si="10"/>
        <v>68826.182220788935</v>
      </c>
      <c r="U39" s="119">
        <f t="shared" si="10"/>
        <v>71326.553348539208</v>
      </c>
      <c r="V39" s="119">
        <f t="shared" si="10"/>
        <v>71759.640453363623</v>
      </c>
      <c r="W39" s="119">
        <f t="shared" si="10"/>
        <v>74433.780309913651</v>
      </c>
      <c r="X39" s="119">
        <f t="shared" si="10"/>
        <v>80317.21812889124</v>
      </c>
      <c r="Y39" s="119">
        <f t="shared" si="10"/>
        <v>82199.785776941993</v>
      </c>
      <c r="Z39" s="119">
        <f t="shared" si="10"/>
        <v>80619.016425099107</v>
      </c>
      <c r="AA39" s="119">
        <f t="shared" si="10"/>
        <v>80844.724089242212</v>
      </c>
      <c r="AB39" s="119">
        <f t="shared" si="10"/>
        <v>79098.100044097519</v>
      </c>
      <c r="AC39" s="119">
        <f t="shared" si="10"/>
        <v>81158.847023456081</v>
      </c>
      <c r="AD39" s="119">
        <f t="shared" si="10"/>
        <v>83753.661909299466</v>
      </c>
      <c r="AE39" s="119">
        <f t="shared" si="10"/>
        <v>85885.155171704348</v>
      </c>
      <c r="AF39" s="119">
        <f t="shared" si="10"/>
        <v>89094.996209551507</v>
      </c>
      <c r="AG39" s="119">
        <f t="shared" si="10"/>
        <v>85352.456364156911</v>
      </c>
      <c r="AH39" s="119">
        <f t="shared" si="10"/>
        <v>94115.994405816658</v>
      </c>
      <c r="AI39" s="119">
        <f t="shared" si="10"/>
        <v>106061.99987496294</v>
      </c>
      <c r="AJ39" s="119">
        <f t="shared" si="10"/>
        <v>119947.27052971175</v>
      </c>
      <c r="AK39" s="119">
        <f t="shared" si="10"/>
        <v>124754.97487833429</v>
      </c>
      <c r="AL39" s="119">
        <f t="shared" si="10"/>
        <v>136031.97613120009</v>
      </c>
      <c r="AM39" s="119">
        <f t="shared" si="10"/>
        <v>143213.83511824094</v>
      </c>
      <c r="AN39" s="119">
        <f t="shared" si="10"/>
        <v>145699.36723327101</v>
      </c>
      <c r="AO39" s="119">
        <f t="shared" si="10"/>
        <v>147572.40273224175</v>
      </c>
      <c r="AP39" s="119">
        <f t="shared" si="10"/>
        <v>148140.21888082969</v>
      </c>
      <c r="AQ39" s="119">
        <f t="shared" si="10"/>
        <v>165522.3179465163</v>
      </c>
      <c r="AR39" s="119">
        <f t="shared" si="10"/>
        <v>167643.39941494877</v>
      </c>
      <c r="AS39" s="119">
        <f t="shared" si="10"/>
        <v>180904.23908867428</v>
      </c>
      <c r="AT39" s="119">
        <f t="shared" si="10"/>
        <v>171942.95873373587</v>
      </c>
      <c r="AU39" s="119">
        <f t="shared" si="10"/>
        <v>180803.85275259533</v>
      </c>
      <c r="AV39" s="119">
        <f t="shared" si="10"/>
        <v>176128.05313785514</v>
      </c>
      <c r="AW39" s="119">
        <f t="shared" si="10"/>
        <v>167965.05978530191</v>
      </c>
      <c r="AX39" s="119">
        <f t="shared" si="10"/>
        <v>167607.18022509763</v>
      </c>
      <c r="AY39" s="119">
        <f t="shared" si="10"/>
        <v>170284.04048206421</v>
      </c>
      <c r="AZ39" s="119">
        <f t="shared" si="10"/>
        <v>164501.08701245213</v>
      </c>
    </row>
    <row r="40" spans="1:52" ht="12" customHeight="1">
      <c r="A40" s="270" t="s">
        <v>318</v>
      </c>
      <c r="B40" s="129">
        <v>0</v>
      </c>
      <c r="C40" s="129">
        <v>0</v>
      </c>
      <c r="D40" s="129">
        <v>0</v>
      </c>
      <c r="E40" s="129">
        <v>0</v>
      </c>
      <c r="F40" s="129">
        <v>0</v>
      </c>
      <c r="G40" s="129">
        <v>0</v>
      </c>
      <c r="H40" s="129">
        <v>0</v>
      </c>
      <c r="I40" s="129">
        <v>0</v>
      </c>
      <c r="J40" s="129">
        <v>0</v>
      </c>
      <c r="K40" s="129">
        <v>0</v>
      </c>
      <c r="L40" s="129">
        <v>0</v>
      </c>
      <c r="M40" s="129">
        <v>0</v>
      </c>
      <c r="N40" s="129">
        <v>0</v>
      </c>
      <c r="O40" s="129">
        <v>0</v>
      </c>
      <c r="P40" s="129">
        <v>0</v>
      </c>
      <c r="Q40" s="129">
        <v>0</v>
      </c>
      <c r="R40" s="129">
        <v>0</v>
      </c>
      <c r="S40" s="129">
        <f t="shared" si="8"/>
        <v>0</v>
      </c>
      <c r="T40" s="129">
        <f t="shared" si="10"/>
        <v>0</v>
      </c>
      <c r="U40" s="129">
        <f t="shared" si="10"/>
        <v>0</v>
      </c>
      <c r="V40" s="129">
        <f t="shared" si="10"/>
        <v>0</v>
      </c>
      <c r="W40" s="129">
        <f t="shared" si="10"/>
        <v>0</v>
      </c>
      <c r="X40" s="129">
        <f t="shared" si="10"/>
        <v>0</v>
      </c>
      <c r="Y40" s="129">
        <f t="shared" si="10"/>
        <v>0</v>
      </c>
      <c r="Z40" s="129">
        <f t="shared" si="10"/>
        <v>0</v>
      </c>
      <c r="AA40" s="129">
        <f t="shared" si="10"/>
        <v>0</v>
      </c>
      <c r="AB40" s="129">
        <f t="shared" si="10"/>
        <v>0</v>
      </c>
      <c r="AC40" s="129">
        <f t="shared" si="10"/>
        <v>0</v>
      </c>
      <c r="AD40" s="129">
        <f t="shared" si="10"/>
        <v>0</v>
      </c>
      <c r="AE40" s="129">
        <f t="shared" si="10"/>
        <v>0</v>
      </c>
      <c r="AF40" s="129">
        <f t="shared" si="10"/>
        <v>0</v>
      </c>
      <c r="AG40" s="129">
        <f t="shared" si="10"/>
        <v>0</v>
      </c>
      <c r="AH40" s="129">
        <f t="shared" si="10"/>
        <v>0</v>
      </c>
      <c r="AI40" s="129">
        <f t="shared" si="10"/>
        <v>0</v>
      </c>
      <c r="AJ40" s="129">
        <f t="shared" si="10"/>
        <v>0</v>
      </c>
      <c r="AK40" s="129">
        <f t="shared" si="10"/>
        <v>0</v>
      </c>
      <c r="AL40" s="129">
        <f t="shared" si="10"/>
        <v>0</v>
      </c>
      <c r="AM40" s="129">
        <f t="shared" si="10"/>
        <v>0</v>
      </c>
      <c r="AN40" s="129">
        <f t="shared" si="10"/>
        <v>0</v>
      </c>
      <c r="AO40" s="129">
        <f t="shared" si="10"/>
        <v>0</v>
      </c>
      <c r="AP40" s="129">
        <f t="shared" si="10"/>
        <v>0</v>
      </c>
      <c r="AQ40" s="129">
        <f t="shared" si="10"/>
        <v>0</v>
      </c>
      <c r="AR40" s="129">
        <f t="shared" si="10"/>
        <v>0</v>
      </c>
      <c r="AS40" s="129">
        <f t="shared" si="10"/>
        <v>0</v>
      </c>
      <c r="AT40" s="129">
        <f t="shared" si="10"/>
        <v>0</v>
      </c>
      <c r="AU40" s="129">
        <f t="shared" si="10"/>
        <v>0</v>
      </c>
      <c r="AV40" s="129">
        <f t="shared" si="10"/>
        <v>0</v>
      </c>
      <c r="AW40" s="129">
        <f t="shared" si="10"/>
        <v>0</v>
      </c>
      <c r="AX40" s="129">
        <f t="shared" si="10"/>
        <v>0</v>
      </c>
      <c r="AY40" s="129">
        <f t="shared" si="10"/>
        <v>0</v>
      </c>
      <c r="AZ40" s="129">
        <f t="shared" si="10"/>
        <v>0</v>
      </c>
    </row>
    <row r="41" spans="1:52" ht="12" customHeight="1">
      <c r="A41" s="271" t="s">
        <v>123</v>
      </c>
      <c r="B41" s="141">
        <v>22221.00021996041</v>
      </c>
      <c r="C41" s="141">
        <v>26698.837209302328</v>
      </c>
      <c r="D41" s="141">
        <v>36310.465116279061</v>
      </c>
      <c r="E41" s="141">
        <v>44210.465116279083</v>
      </c>
      <c r="F41" s="141">
        <v>58933.720930232535</v>
      </c>
      <c r="G41" s="141">
        <v>70440.098560036975</v>
      </c>
      <c r="H41" s="141">
        <v>82309.302325581419</v>
      </c>
      <c r="I41" s="141">
        <v>104374.41860465113</v>
      </c>
      <c r="J41" s="141">
        <v>119523.25581395345</v>
      </c>
      <c r="K41" s="141">
        <v>133036.04651162785</v>
      </c>
      <c r="L41" s="141">
        <v>149329.48412881684</v>
      </c>
      <c r="M41" s="141">
        <v>179642.38659263559</v>
      </c>
      <c r="N41" s="141">
        <v>205980.70125155247</v>
      </c>
      <c r="O41" s="141">
        <v>235779.50413370036</v>
      </c>
      <c r="P41" s="141">
        <v>253063.33748814094</v>
      </c>
      <c r="Q41" s="141">
        <v>301816.22863440128</v>
      </c>
      <c r="R41" s="141">
        <v>342556.66496335418</v>
      </c>
      <c r="S41" s="141">
        <f t="shared" si="8"/>
        <v>331302.35162615863</v>
      </c>
      <c r="T41" s="141">
        <f t="shared" si="10"/>
        <v>367574.24951476476</v>
      </c>
      <c r="U41" s="141">
        <f t="shared" si="10"/>
        <v>400926.13529071992</v>
      </c>
      <c r="V41" s="141">
        <f t="shared" si="10"/>
        <v>447078.42150380713</v>
      </c>
      <c r="W41" s="141">
        <f t="shared" si="10"/>
        <v>463658.52450158866</v>
      </c>
      <c r="X41" s="141">
        <f t="shared" si="10"/>
        <v>477212.25505350559</v>
      </c>
      <c r="Y41" s="141">
        <f t="shared" si="10"/>
        <v>498845.53132516623</v>
      </c>
      <c r="Z41" s="141">
        <f t="shared" si="10"/>
        <v>529461.25842263061</v>
      </c>
      <c r="AA41" s="141">
        <f t="shared" si="10"/>
        <v>564561.7283287131</v>
      </c>
      <c r="AB41" s="141">
        <f t="shared" si="10"/>
        <v>593000.80671587645</v>
      </c>
      <c r="AC41" s="141">
        <f t="shared" si="10"/>
        <v>619939.87104156113</v>
      </c>
      <c r="AD41" s="141">
        <f t="shared" si="10"/>
        <v>642423.29372748081</v>
      </c>
      <c r="AE41" s="141">
        <f t="shared" si="10"/>
        <v>680213.52882580389</v>
      </c>
      <c r="AF41" s="141">
        <f t="shared" si="10"/>
        <v>712419.58193693811</v>
      </c>
      <c r="AG41" s="141">
        <f t="shared" si="10"/>
        <v>745294.47718664864</v>
      </c>
      <c r="AH41" s="141">
        <f t="shared" si="10"/>
        <v>770292.70501131995</v>
      </c>
      <c r="AI41" s="141">
        <f t="shared" si="10"/>
        <v>795858.90805957548</v>
      </c>
      <c r="AJ41" s="141">
        <f t="shared" si="10"/>
        <v>827255.65226409305</v>
      </c>
      <c r="AK41" s="141">
        <f t="shared" si="10"/>
        <v>860139.05235884828</v>
      </c>
      <c r="AL41" s="141">
        <f t="shared" si="10"/>
        <v>897950.52617265261</v>
      </c>
      <c r="AM41" s="141">
        <f t="shared" si="10"/>
        <v>942122.71831240226</v>
      </c>
      <c r="AN41" s="141">
        <f t="shared" si="10"/>
        <v>983959.87275934173</v>
      </c>
      <c r="AO41" s="141">
        <f t="shared" si="10"/>
        <v>1022122.7772654408</v>
      </c>
      <c r="AP41" s="141">
        <f t="shared" si="10"/>
        <v>1064101.3528252011</v>
      </c>
      <c r="AQ41" s="141">
        <f t="shared" si="10"/>
        <v>1105917.0433216568</v>
      </c>
      <c r="AR41" s="141">
        <f t="shared" si="10"/>
        <v>1143514.5231061522</v>
      </c>
      <c r="AS41" s="141">
        <f t="shared" si="10"/>
        <v>1173624.0575652248</v>
      </c>
      <c r="AT41" s="141">
        <f t="shared" si="10"/>
        <v>1200799.5937414845</v>
      </c>
      <c r="AU41" s="141">
        <f t="shared" si="10"/>
        <v>1236410.7051114934</v>
      </c>
      <c r="AV41" s="141">
        <f t="shared" si="10"/>
        <v>1270858.4103979487</v>
      </c>
      <c r="AW41" s="141">
        <f t="shared" si="10"/>
        <v>1306348.5583722407</v>
      </c>
      <c r="AX41" s="141">
        <f t="shared" si="10"/>
        <v>1340187.4520311099</v>
      </c>
      <c r="AY41" s="141">
        <f t="shared" si="10"/>
        <v>1370666.8382322895</v>
      </c>
      <c r="AZ41" s="141">
        <f t="shared" si="10"/>
        <v>1390690.2583385338</v>
      </c>
    </row>
    <row r="42" spans="1:52" ht="12" customHeight="1">
      <c r="A42" s="268" t="s">
        <v>319</v>
      </c>
      <c r="B42" s="126">
        <v>22055.955788088813</v>
      </c>
      <c r="C42" s="126">
        <v>26376.240616334038</v>
      </c>
      <c r="D42" s="126">
        <v>35973.409141375909</v>
      </c>
      <c r="E42" s="126">
        <v>42767.604119404801</v>
      </c>
      <c r="F42" s="126">
        <v>56613.922844324676</v>
      </c>
      <c r="G42" s="126">
        <v>67814.527247343998</v>
      </c>
      <c r="H42" s="126">
        <v>78888.429078888468</v>
      </c>
      <c r="I42" s="126">
        <v>100001.34148968612</v>
      </c>
      <c r="J42" s="126">
        <v>113825.88122794629</v>
      </c>
      <c r="K42" s="126">
        <v>126003.31311156371</v>
      </c>
      <c r="L42" s="126">
        <v>138530.83753613741</v>
      </c>
      <c r="M42" s="126">
        <v>166021.09387399632</v>
      </c>
      <c r="N42" s="126">
        <v>187108.26249225679</v>
      </c>
      <c r="O42" s="126">
        <v>209042.3532930201</v>
      </c>
      <c r="P42" s="126">
        <v>221306.3559442166</v>
      </c>
      <c r="Q42" s="126">
        <v>259696.34684621339</v>
      </c>
      <c r="R42" s="126">
        <v>304319.50347671582</v>
      </c>
      <c r="S42" s="126">
        <f t="shared" si="8"/>
        <v>302516.38578997896</v>
      </c>
      <c r="T42" s="126">
        <f t="shared" si="10"/>
        <v>332798.33623805112</v>
      </c>
      <c r="U42" s="126">
        <f t="shared" si="10"/>
        <v>361253.5864307895</v>
      </c>
      <c r="V42" s="126">
        <f t="shared" si="10"/>
        <v>386040.46578202804</v>
      </c>
      <c r="W42" s="126">
        <f t="shared" si="10"/>
        <v>396139.94637691393</v>
      </c>
      <c r="X42" s="126">
        <f t="shared" si="10"/>
        <v>406182.8078415065</v>
      </c>
      <c r="Y42" s="126">
        <f t="shared" si="10"/>
        <v>414348.07190356724</v>
      </c>
      <c r="Z42" s="126">
        <f t="shared" si="10"/>
        <v>431426.57957987592</v>
      </c>
      <c r="AA42" s="126">
        <f t="shared" si="10"/>
        <v>458305.47458876192</v>
      </c>
      <c r="AB42" s="126">
        <f t="shared" si="10"/>
        <v>477888.36143399175</v>
      </c>
      <c r="AC42" s="126">
        <f t="shared" si="10"/>
        <v>494519.93109130871</v>
      </c>
      <c r="AD42" s="126">
        <f t="shared" si="10"/>
        <v>504538.35535245802</v>
      </c>
      <c r="AE42" s="126">
        <f t="shared" si="10"/>
        <v>524062.82458388322</v>
      </c>
      <c r="AF42" s="126">
        <f t="shared" si="10"/>
        <v>541213.53933695343</v>
      </c>
      <c r="AG42" s="126">
        <f t="shared" si="10"/>
        <v>557349.09127374552</v>
      </c>
      <c r="AH42" s="126">
        <f t="shared" si="10"/>
        <v>572772.21354624198</v>
      </c>
      <c r="AI42" s="126">
        <f t="shared" si="10"/>
        <v>583028.14376042574</v>
      </c>
      <c r="AJ42" s="126">
        <f t="shared" si="10"/>
        <v>599060.85445398965</v>
      </c>
      <c r="AK42" s="126">
        <f t="shared" si="10"/>
        <v>615796.73189032299</v>
      </c>
      <c r="AL42" s="126">
        <f t="shared" si="10"/>
        <v>634077.33893322467</v>
      </c>
      <c r="AM42" s="126">
        <f t="shared" si="10"/>
        <v>655957.34273407189</v>
      </c>
      <c r="AN42" s="126">
        <f t="shared" si="10"/>
        <v>673260.14559245261</v>
      </c>
      <c r="AO42" s="126">
        <f t="shared" si="10"/>
        <v>693642.64663449314</v>
      </c>
      <c r="AP42" s="126">
        <f t="shared" si="10"/>
        <v>716843.9719490807</v>
      </c>
      <c r="AQ42" s="126">
        <f t="shared" si="10"/>
        <v>744838.65528038517</v>
      </c>
      <c r="AR42" s="126">
        <f t="shared" si="10"/>
        <v>766993.58410193073</v>
      </c>
      <c r="AS42" s="126">
        <f t="shared" si="10"/>
        <v>784100.32759685384</v>
      </c>
      <c r="AT42" s="126">
        <f t="shared" si="10"/>
        <v>800794.49451473891</v>
      </c>
      <c r="AU42" s="126">
        <f t="shared" si="10"/>
        <v>820633.96341471083</v>
      </c>
      <c r="AV42" s="126">
        <f t="shared" si="10"/>
        <v>840541.92357833544</v>
      </c>
      <c r="AW42" s="126">
        <f t="shared" si="10"/>
        <v>857191.35563461902</v>
      </c>
      <c r="AX42" s="126">
        <f t="shared" si="10"/>
        <v>877742.89393046848</v>
      </c>
      <c r="AY42" s="126">
        <f t="shared" si="10"/>
        <v>895950.39014873351</v>
      </c>
      <c r="AZ42" s="126">
        <f t="shared" si="10"/>
        <v>904412.41395074653</v>
      </c>
    </row>
    <row r="43" spans="1:52" ht="12" customHeight="1">
      <c r="A43" s="270" t="s">
        <v>320</v>
      </c>
      <c r="B43" s="129">
        <v>165.04443187159782</v>
      </c>
      <c r="C43" s="129">
        <v>322.59659296829244</v>
      </c>
      <c r="D43" s="129">
        <v>337.05597490315847</v>
      </c>
      <c r="E43" s="129">
        <v>1442.8609968742796</v>
      </c>
      <c r="F43" s="129">
        <v>2319.7980859078643</v>
      </c>
      <c r="G43" s="129">
        <v>2625.5713126929722</v>
      </c>
      <c r="H43" s="129">
        <v>3420.8732466929405</v>
      </c>
      <c r="I43" s="129">
        <v>4373.0771149650036</v>
      </c>
      <c r="J43" s="129">
        <v>5697.3745860071831</v>
      </c>
      <c r="K43" s="129">
        <v>7032.7334000641495</v>
      </c>
      <c r="L43" s="129">
        <v>10798.646592679421</v>
      </c>
      <c r="M43" s="129">
        <v>13621.292718639297</v>
      </c>
      <c r="N43" s="129">
        <v>18872.438759295706</v>
      </c>
      <c r="O43" s="129">
        <v>26737.150840680257</v>
      </c>
      <c r="P43" s="129">
        <v>31756.981543924387</v>
      </c>
      <c r="Q43" s="129">
        <v>42119.881788187871</v>
      </c>
      <c r="R43" s="129">
        <v>38237.16148663839</v>
      </c>
      <c r="S43" s="129">
        <f>S214-S266</f>
        <v>28785.965836179657</v>
      </c>
      <c r="T43" s="129">
        <f t="shared" ref="T43:AZ43" si="11">T214-T266</f>
        <v>34775.913276713502</v>
      </c>
      <c r="U43" s="129">
        <f t="shared" si="11"/>
        <v>39672.548859930466</v>
      </c>
      <c r="V43" s="129">
        <f t="shared" si="11"/>
        <v>61037.955721779013</v>
      </c>
      <c r="W43" s="129">
        <f t="shared" si="11"/>
        <v>67518.578124674605</v>
      </c>
      <c r="X43" s="129">
        <f t="shared" si="11"/>
        <v>71029.447211999097</v>
      </c>
      <c r="Y43" s="129">
        <f t="shared" si="11"/>
        <v>84497.45942159908</v>
      </c>
      <c r="Z43" s="129">
        <f t="shared" si="11"/>
        <v>98034.6788427547</v>
      </c>
      <c r="AA43" s="129">
        <f t="shared" si="11"/>
        <v>106256.2537399509</v>
      </c>
      <c r="AB43" s="129">
        <f t="shared" si="11"/>
        <v>115112.4452818846</v>
      </c>
      <c r="AC43" s="129">
        <f t="shared" si="11"/>
        <v>125419.93995025269</v>
      </c>
      <c r="AD43" s="129">
        <f t="shared" si="11"/>
        <v>137884.93837502258</v>
      </c>
      <c r="AE43" s="129">
        <f t="shared" si="11"/>
        <v>156150.70424192044</v>
      </c>
      <c r="AF43" s="129">
        <f t="shared" si="11"/>
        <v>171206.04259998491</v>
      </c>
      <c r="AG43" s="129">
        <f t="shared" si="11"/>
        <v>187945.3859129028</v>
      </c>
      <c r="AH43" s="129">
        <f t="shared" si="11"/>
        <v>197520.49146507806</v>
      </c>
      <c r="AI43" s="129">
        <f t="shared" si="11"/>
        <v>212830.76429914983</v>
      </c>
      <c r="AJ43" s="129">
        <f t="shared" si="11"/>
        <v>228194.79781010351</v>
      </c>
      <c r="AK43" s="129">
        <f t="shared" si="11"/>
        <v>244342.32046852546</v>
      </c>
      <c r="AL43" s="129">
        <f t="shared" si="11"/>
        <v>263873.18723942805</v>
      </c>
      <c r="AM43" s="129">
        <f t="shared" si="11"/>
        <v>286165.3755783306</v>
      </c>
      <c r="AN43" s="129">
        <f t="shared" si="11"/>
        <v>310699.72716688877</v>
      </c>
      <c r="AO43" s="129">
        <f t="shared" si="11"/>
        <v>328480.13063094718</v>
      </c>
      <c r="AP43" s="129">
        <f t="shared" si="11"/>
        <v>347257.38087612059</v>
      </c>
      <c r="AQ43" s="129">
        <f t="shared" si="11"/>
        <v>361078.38804127125</v>
      </c>
      <c r="AR43" s="129">
        <f t="shared" si="11"/>
        <v>376520.93900422181</v>
      </c>
      <c r="AS43" s="129">
        <f t="shared" si="11"/>
        <v>389523.72996837145</v>
      </c>
      <c r="AT43" s="129">
        <f t="shared" si="11"/>
        <v>400005.09922674566</v>
      </c>
      <c r="AU43" s="129">
        <f t="shared" si="11"/>
        <v>415776.74169678183</v>
      </c>
      <c r="AV43" s="129">
        <f t="shared" si="11"/>
        <v>430316.48681961343</v>
      </c>
      <c r="AW43" s="129">
        <f t="shared" si="11"/>
        <v>449157.20273762173</v>
      </c>
      <c r="AX43" s="129">
        <f t="shared" si="11"/>
        <v>462444.55810064147</v>
      </c>
      <c r="AY43" s="129">
        <f t="shared" si="11"/>
        <v>474716.44808355591</v>
      </c>
      <c r="AZ43" s="129">
        <f t="shared" si="11"/>
        <v>486277.84438778693</v>
      </c>
    </row>
    <row r="44" spans="1:52" ht="12" customHeight="1">
      <c r="A44" s="271" t="s">
        <v>321</v>
      </c>
      <c r="B44" s="141">
        <v>118.86749274019581</v>
      </c>
      <c r="C44" s="141">
        <v>189.53488372093042</v>
      </c>
      <c r="D44" s="141">
        <v>281.39534883720927</v>
      </c>
      <c r="E44" s="141">
        <v>440.69767441860455</v>
      </c>
      <c r="F44" s="141">
        <v>727.90697674418573</v>
      </c>
      <c r="G44" s="141">
        <v>1460.2927028690365</v>
      </c>
      <c r="H44" s="141">
        <v>2491.8604651162796</v>
      </c>
      <c r="I44" s="141">
        <v>3770.9302325581416</v>
      </c>
      <c r="J44" s="141">
        <v>7436.0465116279047</v>
      </c>
      <c r="K44" s="141">
        <v>14019.767441860464</v>
      </c>
      <c r="L44" s="141">
        <v>22499.282129143397</v>
      </c>
      <c r="M44" s="141">
        <v>45309.899773596342</v>
      </c>
      <c r="N44" s="141">
        <v>67366.207415998346</v>
      </c>
      <c r="O44" s="141">
        <v>80902.937471255267</v>
      </c>
      <c r="P44" s="141">
        <v>92303.663118416531</v>
      </c>
      <c r="Q44" s="141">
        <v>102312.41709825554</v>
      </c>
      <c r="R44" s="141">
        <v>111883.57646594568</v>
      </c>
      <c r="S44" s="141">
        <f>S215-S267</f>
        <v>110641.15517535491</v>
      </c>
      <c r="T44" s="141">
        <f t="shared" ref="T44:AZ46" si="12">T215-T267</f>
        <v>120570.5579107494</v>
      </c>
      <c r="U44" s="141">
        <f t="shared" si="12"/>
        <v>137112.39702625456</v>
      </c>
      <c r="V44" s="141">
        <f t="shared" si="12"/>
        <v>161729.51299953528</v>
      </c>
      <c r="W44" s="141">
        <f t="shared" si="12"/>
        <v>166015.57588937128</v>
      </c>
      <c r="X44" s="141">
        <f t="shared" si="12"/>
        <v>168903.67018700336</v>
      </c>
      <c r="Y44" s="141">
        <f t="shared" si="12"/>
        <v>176457.96359565007</v>
      </c>
      <c r="Z44" s="141">
        <f t="shared" si="12"/>
        <v>186015.16485398938</v>
      </c>
      <c r="AA44" s="141">
        <f t="shared" si="12"/>
        <v>193703.88310055371</v>
      </c>
      <c r="AB44" s="141">
        <f t="shared" si="12"/>
        <v>200898.15688126715</v>
      </c>
      <c r="AC44" s="141">
        <f t="shared" si="12"/>
        <v>208678.42431364855</v>
      </c>
      <c r="AD44" s="141">
        <f t="shared" si="12"/>
        <v>218637.09652020084</v>
      </c>
      <c r="AE44" s="141">
        <f t="shared" si="12"/>
        <v>230927.75196695127</v>
      </c>
      <c r="AF44" s="141">
        <f t="shared" si="12"/>
        <v>243275.8014710077</v>
      </c>
      <c r="AG44" s="141">
        <f t="shared" si="12"/>
        <v>253439.07900743885</v>
      </c>
      <c r="AH44" s="141">
        <f t="shared" si="12"/>
        <v>264642.91107463575</v>
      </c>
      <c r="AI44" s="141">
        <f t="shared" si="12"/>
        <v>276955.21937490563</v>
      </c>
      <c r="AJ44" s="141">
        <f t="shared" si="12"/>
        <v>291387.63489419175</v>
      </c>
      <c r="AK44" s="141">
        <f t="shared" si="12"/>
        <v>309419.27654848527</v>
      </c>
      <c r="AL44" s="141">
        <f t="shared" si="12"/>
        <v>335502.81294693449</v>
      </c>
      <c r="AM44" s="141">
        <f t="shared" si="12"/>
        <v>359517.44656734407</v>
      </c>
      <c r="AN44" s="141">
        <f t="shared" si="12"/>
        <v>381900.08961290371</v>
      </c>
      <c r="AO44" s="141">
        <f t="shared" si="12"/>
        <v>400524.06565341388</v>
      </c>
      <c r="AP44" s="141">
        <f t="shared" si="12"/>
        <v>420212.67311433266</v>
      </c>
      <c r="AQ44" s="141">
        <f t="shared" si="12"/>
        <v>434211.29295380058</v>
      </c>
      <c r="AR44" s="141">
        <f t="shared" si="12"/>
        <v>449514.79466157226</v>
      </c>
      <c r="AS44" s="141">
        <f t="shared" si="12"/>
        <v>465943.88307978038</v>
      </c>
      <c r="AT44" s="141">
        <f t="shared" si="12"/>
        <v>480529.35853177519</v>
      </c>
      <c r="AU44" s="141">
        <f t="shared" si="12"/>
        <v>503610.9051844175</v>
      </c>
      <c r="AV44" s="141">
        <f t="shared" si="12"/>
        <v>517307.33086044563</v>
      </c>
      <c r="AW44" s="141">
        <f t="shared" si="12"/>
        <v>529551.13403470838</v>
      </c>
      <c r="AX44" s="141">
        <f t="shared" si="12"/>
        <v>540843.86876653659</v>
      </c>
      <c r="AY44" s="141">
        <f t="shared" si="12"/>
        <v>553947.02201830712</v>
      </c>
      <c r="AZ44" s="141">
        <f t="shared" si="12"/>
        <v>571602.15419928951</v>
      </c>
    </row>
    <row r="45" spans="1:52" ht="12" customHeight="1">
      <c r="A45" s="271" t="s">
        <v>322</v>
      </c>
      <c r="B45" s="141">
        <v>0</v>
      </c>
      <c r="C45" s="141">
        <v>0</v>
      </c>
      <c r="D45" s="141">
        <v>0</v>
      </c>
      <c r="E45" s="141">
        <v>0</v>
      </c>
      <c r="F45" s="141">
        <v>0</v>
      </c>
      <c r="G45" s="141">
        <v>0</v>
      </c>
      <c r="H45" s="141">
        <v>0</v>
      </c>
      <c r="I45" s="141">
        <v>4.840012037292011</v>
      </c>
      <c r="J45" s="141">
        <v>9.3895978602408992</v>
      </c>
      <c r="K45" s="141">
        <v>113.75713075008775</v>
      </c>
      <c r="L45" s="141">
        <v>805.66837695056677</v>
      </c>
      <c r="M45" s="141">
        <v>1382.5653285323826</v>
      </c>
      <c r="N45" s="141">
        <v>3983.395575715349</v>
      </c>
      <c r="O45" s="141">
        <v>5207.5637296544728</v>
      </c>
      <c r="P45" s="141">
        <v>5891.4100882753237</v>
      </c>
      <c r="Q45" s="141">
        <v>6037.7194067391893</v>
      </c>
      <c r="R45" s="141">
        <v>6031.6816873324515</v>
      </c>
      <c r="S45" s="141">
        <f t="shared" ref="S45:AH46" si="13">S216-S268</f>
        <v>6168.9114324386182</v>
      </c>
      <c r="T45" s="141">
        <f t="shared" si="13"/>
        <v>6168.9114324386192</v>
      </c>
      <c r="U45" s="141">
        <f t="shared" si="13"/>
        <v>6168.9114324386192</v>
      </c>
      <c r="V45" s="141">
        <f t="shared" si="13"/>
        <v>6168.9114324386182</v>
      </c>
      <c r="W45" s="141">
        <f t="shared" si="13"/>
        <v>6162.8047586028588</v>
      </c>
      <c r="X45" s="141">
        <f t="shared" si="13"/>
        <v>6162.7425210061792</v>
      </c>
      <c r="Y45" s="141">
        <f t="shared" si="13"/>
        <v>6168.9114324386201</v>
      </c>
      <c r="Z45" s="141">
        <f t="shared" si="13"/>
        <v>6168.9114324386173</v>
      </c>
      <c r="AA45" s="141">
        <f t="shared" si="13"/>
        <v>6163.7320478857519</v>
      </c>
      <c r="AB45" s="141">
        <f t="shared" si="13"/>
        <v>6162.7425210061792</v>
      </c>
      <c r="AC45" s="141">
        <f t="shared" si="13"/>
        <v>6162.742521006182</v>
      </c>
      <c r="AD45" s="141">
        <f t="shared" si="13"/>
        <v>6163.3042033585352</v>
      </c>
      <c r="AE45" s="141">
        <f t="shared" si="13"/>
        <v>6168.9114324386173</v>
      </c>
      <c r="AF45" s="141">
        <f t="shared" si="13"/>
        <v>6162.8393557502613</v>
      </c>
      <c r="AG45" s="141">
        <f t="shared" si="13"/>
        <v>6140.0491867847441</v>
      </c>
      <c r="AH45" s="141">
        <f t="shared" si="13"/>
        <v>6133.9248804562021</v>
      </c>
      <c r="AI45" s="141">
        <f t="shared" si="12"/>
        <v>6069.1726949006243</v>
      </c>
      <c r="AJ45" s="141">
        <f t="shared" si="12"/>
        <v>6078.618520750988</v>
      </c>
      <c r="AK45" s="141">
        <f t="shared" si="12"/>
        <v>6045.459736255455</v>
      </c>
      <c r="AL45" s="141">
        <f t="shared" si="12"/>
        <v>6105.4800880129451</v>
      </c>
      <c r="AM45" s="141">
        <f t="shared" si="12"/>
        <v>6195.346625617055</v>
      </c>
      <c r="AN45" s="141">
        <f t="shared" si="12"/>
        <v>6228.9317841961092</v>
      </c>
      <c r="AO45" s="141">
        <f t="shared" si="12"/>
        <v>6228.9317841961074</v>
      </c>
      <c r="AP45" s="141">
        <f t="shared" si="12"/>
        <v>6228.9317841961119</v>
      </c>
      <c r="AQ45" s="141">
        <f t="shared" si="12"/>
        <v>6228.9317841961065</v>
      </c>
      <c r="AR45" s="141">
        <f t="shared" si="12"/>
        <v>6155.4642498044268</v>
      </c>
      <c r="AS45" s="141">
        <f t="shared" si="12"/>
        <v>6155.4642498044304</v>
      </c>
      <c r="AT45" s="141">
        <f t="shared" si="12"/>
        <v>6155.7059435777219</v>
      </c>
      <c r="AU45" s="141">
        <f t="shared" si="12"/>
        <v>6155.4642498044259</v>
      </c>
      <c r="AV45" s="141">
        <f t="shared" si="12"/>
        <v>6509.2891431157968</v>
      </c>
      <c r="AW45" s="141">
        <f t="shared" si="12"/>
        <v>6509.2891431157905</v>
      </c>
      <c r="AX45" s="141">
        <f t="shared" si="12"/>
        <v>6509.2891431157905</v>
      </c>
      <c r="AY45" s="141">
        <f t="shared" si="12"/>
        <v>6509.2891431157932</v>
      </c>
      <c r="AZ45" s="141">
        <f t="shared" si="12"/>
        <v>6509.2891431157914</v>
      </c>
    </row>
    <row r="46" spans="1:52" ht="12" customHeight="1">
      <c r="A46" s="271" t="s">
        <v>73</v>
      </c>
      <c r="B46" s="141">
        <v>4461.7529085868546</v>
      </c>
      <c r="C46" s="141">
        <v>4295.4305589452897</v>
      </c>
      <c r="D46" s="141">
        <v>4381.431170834353</v>
      </c>
      <c r="E46" s="141">
        <v>4971.4682151004554</v>
      </c>
      <c r="F46" s="141">
        <v>5053.9741065472163</v>
      </c>
      <c r="G46" s="141">
        <v>4944.0724454537967</v>
      </c>
      <c r="H46" s="141">
        <v>5105.3062340988708</v>
      </c>
      <c r="I46" s="141">
        <v>5293.6685982326444</v>
      </c>
      <c r="J46" s="141">
        <v>5247.5278141480321</v>
      </c>
      <c r="K46" s="141">
        <v>5060.7081813799796</v>
      </c>
      <c r="L46" s="141">
        <v>5080.8987843415607</v>
      </c>
      <c r="M46" s="141">
        <v>5326.5636308060648</v>
      </c>
      <c r="N46" s="141">
        <v>5226.837895459239</v>
      </c>
      <c r="O46" s="141">
        <v>5367.8224507074601</v>
      </c>
      <c r="P46" s="141">
        <v>5611.7817091647676</v>
      </c>
      <c r="Q46" s="141">
        <v>5907.1271909639563</v>
      </c>
      <c r="R46" s="141">
        <v>6043.946526903509</v>
      </c>
      <c r="S46" s="141">
        <f t="shared" si="13"/>
        <v>6138.5491553420607</v>
      </c>
      <c r="T46" s="141">
        <f t="shared" si="12"/>
        <v>5576.3151511521919</v>
      </c>
      <c r="U46" s="141">
        <f t="shared" si="12"/>
        <v>5444.7556133593416</v>
      </c>
      <c r="V46" s="141">
        <f t="shared" si="12"/>
        <v>4882.082143529432</v>
      </c>
      <c r="W46" s="141">
        <f t="shared" si="12"/>
        <v>4307.2035111272944</v>
      </c>
      <c r="X46" s="141">
        <f t="shared" si="12"/>
        <v>4098.7269911191324</v>
      </c>
      <c r="Y46" s="141">
        <f t="shared" si="12"/>
        <v>3472.7311259995554</v>
      </c>
      <c r="Z46" s="141">
        <f t="shared" si="12"/>
        <v>2385.0024163720382</v>
      </c>
      <c r="AA46" s="141">
        <f t="shared" si="12"/>
        <v>2102.4564567422208</v>
      </c>
      <c r="AB46" s="141">
        <f t="shared" si="12"/>
        <v>2076.3718438285114</v>
      </c>
      <c r="AC46" s="141">
        <f t="shared" si="12"/>
        <v>1670.0057042349224</v>
      </c>
      <c r="AD46" s="141">
        <f t="shared" si="12"/>
        <v>1149.0704146458588</v>
      </c>
      <c r="AE46" s="141">
        <f t="shared" si="12"/>
        <v>1123.3613443089434</v>
      </c>
      <c r="AF46" s="141">
        <f t="shared" si="12"/>
        <v>1109.5230068613694</v>
      </c>
      <c r="AG46" s="141">
        <f t="shared" si="12"/>
        <v>967.69691632727688</v>
      </c>
      <c r="AH46" s="141">
        <f t="shared" si="12"/>
        <v>939.13502621916359</v>
      </c>
      <c r="AI46" s="141">
        <f t="shared" si="12"/>
        <v>1036.9960666693366</v>
      </c>
      <c r="AJ46" s="141">
        <f t="shared" si="12"/>
        <v>854.42654942551633</v>
      </c>
      <c r="AK46" s="141">
        <f t="shared" si="12"/>
        <v>572.60729791170615</v>
      </c>
      <c r="AL46" s="141">
        <f t="shared" si="12"/>
        <v>561.3802139356236</v>
      </c>
      <c r="AM46" s="141">
        <f t="shared" si="12"/>
        <v>560.60144247324195</v>
      </c>
      <c r="AN46" s="141">
        <f t="shared" si="12"/>
        <v>552.25098694309952</v>
      </c>
      <c r="AO46" s="141">
        <f t="shared" si="12"/>
        <v>331.21850346309111</v>
      </c>
      <c r="AP46" s="141">
        <f t="shared" si="12"/>
        <v>377.46390989571012</v>
      </c>
      <c r="AQ46" s="141">
        <f t="shared" si="12"/>
        <v>368.17432805078113</v>
      </c>
      <c r="AR46" s="141">
        <f t="shared" si="12"/>
        <v>223.74245885467883</v>
      </c>
      <c r="AS46" s="141">
        <f t="shared" si="12"/>
        <v>217.36422884772932</v>
      </c>
      <c r="AT46" s="141">
        <f t="shared" si="12"/>
        <v>211.65332050036102</v>
      </c>
      <c r="AU46" s="141">
        <f t="shared" si="12"/>
        <v>108.63082914786003</v>
      </c>
      <c r="AV46" s="141">
        <f t="shared" si="12"/>
        <v>107.13592533815948</v>
      </c>
      <c r="AW46" s="141">
        <f t="shared" si="12"/>
        <v>81.321400456877328</v>
      </c>
      <c r="AX46" s="141">
        <f t="shared" si="12"/>
        <v>11.086259198517984</v>
      </c>
      <c r="AY46" s="141">
        <f t="shared" si="12"/>
        <v>10.955230653125277</v>
      </c>
      <c r="AZ46" s="141">
        <f t="shared" si="12"/>
        <v>152.46998516451137</v>
      </c>
    </row>
    <row r="47" spans="1:52" ht="12" customHeight="1">
      <c r="A47" s="271" t="s">
        <v>323</v>
      </c>
      <c r="B47" s="141">
        <v>506.85321086648776</v>
      </c>
      <c r="C47" s="141">
        <v>484.88372093023224</v>
      </c>
      <c r="D47" s="141">
        <v>494.18604651162792</v>
      </c>
      <c r="E47" s="141">
        <v>489.53488372093005</v>
      </c>
      <c r="F47" s="141">
        <v>469.76744186046488</v>
      </c>
      <c r="G47" s="141">
        <v>481.0245266963064</v>
      </c>
      <c r="H47" s="141">
        <v>463.9534883720932</v>
      </c>
      <c r="I47" s="141">
        <v>465.11627906976719</v>
      </c>
      <c r="J47" s="141">
        <v>465.11627906976742</v>
      </c>
      <c r="K47" s="141">
        <v>448.83720930232533</v>
      </c>
      <c r="L47" s="141">
        <v>477.96952104176779</v>
      </c>
      <c r="M47" s="141">
        <v>477.96952104176648</v>
      </c>
      <c r="N47" s="141">
        <v>461.86130940875069</v>
      </c>
      <c r="O47" s="141">
        <v>419.92441360555102</v>
      </c>
      <c r="P47" s="141">
        <v>482.96862120373936</v>
      </c>
      <c r="Q47" s="141">
        <v>488.80090472603752</v>
      </c>
      <c r="R47" s="141">
        <v>481.81977244096061</v>
      </c>
      <c r="S47" s="141">
        <f>S218-S270</f>
        <v>477.53085694575003</v>
      </c>
      <c r="T47" s="141">
        <f t="shared" ref="T47:AZ51" si="14">T218-T270</f>
        <v>505.27123867703784</v>
      </c>
      <c r="U47" s="141">
        <f t="shared" si="14"/>
        <v>505.27123867703818</v>
      </c>
      <c r="V47" s="141">
        <f t="shared" si="14"/>
        <v>505.27123867703824</v>
      </c>
      <c r="W47" s="141">
        <f t="shared" si="14"/>
        <v>505.27123867703801</v>
      </c>
      <c r="X47" s="141">
        <f t="shared" si="14"/>
        <v>505.27123867703807</v>
      </c>
      <c r="Y47" s="141">
        <f t="shared" si="14"/>
        <v>505.27123867703835</v>
      </c>
      <c r="Z47" s="141">
        <f t="shared" si="14"/>
        <v>505.27123867703818</v>
      </c>
      <c r="AA47" s="141">
        <f t="shared" si="14"/>
        <v>505.27123867703796</v>
      </c>
      <c r="AB47" s="141">
        <f t="shared" si="14"/>
        <v>505.27123867703818</v>
      </c>
      <c r="AC47" s="141">
        <f t="shared" si="14"/>
        <v>505.27123867703807</v>
      </c>
      <c r="AD47" s="141">
        <f t="shared" si="14"/>
        <v>505.27123867703813</v>
      </c>
      <c r="AE47" s="141">
        <f t="shared" si="14"/>
        <v>505.27123867703807</v>
      </c>
      <c r="AF47" s="141">
        <f t="shared" si="14"/>
        <v>505.2712386770379</v>
      </c>
      <c r="AG47" s="141">
        <f t="shared" si="14"/>
        <v>505.27123867703835</v>
      </c>
      <c r="AH47" s="141">
        <f t="shared" si="14"/>
        <v>505.27123867703796</v>
      </c>
      <c r="AI47" s="141">
        <f t="shared" si="14"/>
        <v>505.27123867703835</v>
      </c>
      <c r="AJ47" s="141">
        <f t="shared" si="14"/>
        <v>505.27123867703801</v>
      </c>
      <c r="AK47" s="141">
        <f t="shared" si="14"/>
        <v>505.27123867703807</v>
      </c>
      <c r="AL47" s="141">
        <f t="shared" si="14"/>
        <v>505.27123867703824</v>
      </c>
      <c r="AM47" s="141">
        <f t="shared" si="14"/>
        <v>505.27123867703796</v>
      </c>
      <c r="AN47" s="141">
        <f t="shared" si="14"/>
        <v>505.27123867703796</v>
      </c>
      <c r="AO47" s="141">
        <f t="shared" si="14"/>
        <v>505.27123867703813</v>
      </c>
      <c r="AP47" s="141">
        <f t="shared" si="14"/>
        <v>505.27123867703824</v>
      </c>
      <c r="AQ47" s="141">
        <f t="shared" si="14"/>
        <v>505.27123867703807</v>
      </c>
      <c r="AR47" s="141">
        <f t="shared" si="14"/>
        <v>505.2712386770379</v>
      </c>
      <c r="AS47" s="141">
        <f t="shared" si="14"/>
        <v>505.27123867703801</v>
      </c>
      <c r="AT47" s="141">
        <f t="shared" si="14"/>
        <v>505.27123867703853</v>
      </c>
      <c r="AU47" s="141">
        <f t="shared" si="14"/>
        <v>505.27123867703813</v>
      </c>
      <c r="AV47" s="141">
        <f t="shared" si="14"/>
        <v>505.27123867703807</v>
      </c>
      <c r="AW47" s="141">
        <f t="shared" si="14"/>
        <v>505.77701569273097</v>
      </c>
      <c r="AX47" s="141">
        <f t="shared" si="14"/>
        <v>624.15858895398833</v>
      </c>
      <c r="AY47" s="141">
        <f t="shared" si="14"/>
        <v>842.11873112839669</v>
      </c>
      <c r="AZ47" s="141">
        <f t="shared" si="14"/>
        <v>1020.4497565438219</v>
      </c>
    </row>
    <row r="48" spans="1:52" ht="12" customHeight="1">
      <c r="A48" s="272" t="s">
        <v>72</v>
      </c>
      <c r="B48" s="143">
        <v>356829.10409459617</v>
      </c>
      <c r="C48" s="143">
        <v>379130.23255813948</v>
      </c>
      <c r="D48" s="143">
        <v>318931.39534883719</v>
      </c>
      <c r="E48" s="143">
        <v>308852.3255813953</v>
      </c>
      <c r="F48" s="143">
        <v>328883.72093023255</v>
      </c>
      <c r="G48" s="143">
        <v>313259.16890515271</v>
      </c>
      <c r="H48" s="143">
        <v>315953.48837209307</v>
      </c>
      <c r="I48" s="143">
        <v>314383.72093023255</v>
      </c>
      <c r="J48" s="143">
        <v>332215.11627906974</v>
      </c>
      <c r="K48" s="143">
        <v>335734.8837209302</v>
      </c>
      <c r="L48" s="143">
        <v>376842.22840635059</v>
      </c>
      <c r="M48" s="143">
        <v>312147.1468469011</v>
      </c>
      <c r="N48" s="143">
        <v>335798.16744097171</v>
      </c>
      <c r="O48" s="143">
        <v>371513.96082038584</v>
      </c>
      <c r="P48" s="143">
        <v>374939.73307026958</v>
      </c>
      <c r="Q48" s="143">
        <v>341008.61844867922</v>
      </c>
      <c r="R48" s="143">
        <v>299346.80019156926</v>
      </c>
      <c r="S48" s="143">
        <f t="shared" ref="S48:AH51" si="15">S219-S271</f>
        <v>298551.83352906466</v>
      </c>
      <c r="T48" s="143">
        <f t="shared" si="15"/>
        <v>308996.24226642877</v>
      </c>
      <c r="U48" s="143">
        <f t="shared" si="15"/>
        <v>311228.79441905569</v>
      </c>
      <c r="V48" s="143">
        <f t="shared" si="15"/>
        <v>298586.62274429336</v>
      </c>
      <c r="W48" s="143">
        <f t="shared" si="15"/>
        <v>332460.24522048264</v>
      </c>
      <c r="X48" s="143">
        <f t="shared" si="15"/>
        <v>330645.34950489295</v>
      </c>
      <c r="Y48" s="143">
        <f t="shared" si="15"/>
        <v>328071.1924128278</v>
      </c>
      <c r="Z48" s="143">
        <f t="shared" si="15"/>
        <v>331798.41722638032</v>
      </c>
      <c r="AA48" s="143">
        <f t="shared" si="15"/>
        <v>332586.82007950888</v>
      </c>
      <c r="AB48" s="143">
        <f t="shared" si="15"/>
        <v>334378.12032448518</v>
      </c>
      <c r="AC48" s="143">
        <f t="shared" si="15"/>
        <v>338253.71765863866</v>
      </c>
      <c r="AD48" s="143">
        <f t="shared" si="15"/>
        <v>337623.93966513459</v>
      </c>
      <c r="AE48" s="143">
        <f t="shared" si="15"/>
        <v>337395.30742984806</v>
      </c>
      <c r="AF48" s="143">
        <f t="shared" si="15"/>
        <v>337598.71088142833</v>
      </c>
      <c r="AG48" s="143">
        <f t="shared" si="15"/>
        <v>339264.47435052664</v>
      </c>
      <c r="AH48" s="143">
        <f t="shared" si="15"/>
        <v>341917.85054208391</v>
      </c>
      <c r="AI48" s="143">
        <f t="shared" si="14"/>
        <v>344994.97252835619</v>
      </c>
      <c r="AJ48" s="143">
        <f t="shared" si="14"/>
        <v>345740.40850190143</v>
      </c>
      <c r="AK48" s="143">
        <f t="shared" si="14"/>
        <v>351023.78383472102</v>
      </c>
      <c r="AL48" s="143">
        <f t="shared" si="14"/>
        <v>354427.7190212452</v>
      </c>
      <c r="AM48" s="143">
        <f t="shared" si="14"/>
        <v>357580.97603593685</v>
      </c>
      <c r="AN48" s="143">
        <f t="shared" si="14"/>
        <v>356796.75983734359</v>
      </c>
      <c r="AO48" s="143">
        <f t="shared" si="14"/>
        <v>357553.73494937725</v>
      </c>
      <c r="AP48" s="143">
        <f t="shared" si="14"/>
        <v>364847.49873537273</v>
      </c>
      <c r="AQ48" s="143">
        <f t="shared" si="14"/>
        <v>364606.64802857721</v>
      </c>
      <c r="AR48" s="143">
        <f t="shared" si="14"/>
        <v>365510.67523155309</v>
      </c>
      <c r="AS48" s="143">
        <f t="shared" si="14"/>
        <v>363536.50718224916</v>
      </c>
      <c r="AT48" s="143">
        <f t="shared" si="14"/>
        <v>363742.33516695088</v>
      </c>
      <c r="AU48" s="143">
        <f t="shared" si="14"/>
        <v>361593.92878890294</v>
      </c>
      <c r="AV48" s="143">
        <f t="shared" si="14"/>
        <v>361414.40585920902</v>
      </c>
      <c r="AW48" s="143">
        <f t="shared" si="14"/>
        <v>361810.3890619537</v>
      </c>
      <c r="AX48" s="143">
        <f t="shared" si="14"/>
        <v>359197.18213627907</v>
      </c>
      <c r="AY48" s="143">
        <f t="shared" si="14"/>
        <v>359478.61667021574</v>
      </c>
      <c r="AZ48" s="143">
        <f t="shared" si="14"/>
        <v>359003.39958650555</v>
      </c>
    </row>
    <row r="49" spans="1:52" ht="12" customHeight="1">
      <c r="A49" s="122" t="s">
        <v>324</v>
      </c>
      <c r="B49" s="119">
        <v>191114.2088563813</v>
      </c>
      <c r="C49" s="119">
        <v>201733.07192963015</v>
      </c>
      <c r="D49" s="119">
        <v>175868.8916185339</v>
      </c>
      <c r="E49" s="119">
        <v>167963.19027884208</v>
      </c>
      <c r="F49" s="119">
        <v>169731.61537857816</v>
      </c>
      <c r="G49" s="119">
        <v>173735.2444101045</v>
      </c>
      <c r="H49" s="119">
        <v>168410.41391503997</v>
      </c>
      <c r="I49" s="119">
        <v>172558.18866914525</v>
      </c>
      <c r="J49" s="119">
        <v>179216.23823809522</v>
      </c>
      <c r="K49" s="119">
        <v>176827.55771912436</v>
      </c>
      <c r="L49" s="119">
        <v>195826.46281216518</v>
      </c>
      <c r="M49" s="119">
        <v>174605.15880306481</v>
      </c>
      <c r="N49" s="119">
        <v>190035.15846720317</v>
      </c>
      <c r="O49" s="119">
        <v>201160.12179182531</v>
      </c>
      <c r="P49" s="119">
        <v>201684.40440782506</v>
      </c>
      <c r="Q49" s="119">
        <v>184943.63015642672</v>
      </c>
      <c r="R49" s="119">
        <v>170850.25879101144</v>
      </c>
      <c r="S49" s="119">
        <f t="shared" si="15"/>
        <v>169822.87720822904</v>
      </c>
      <c r="T49" s="119">
        <f t="shared" si="14"/>
        <v>175600.49356171995</v>
      </c>
      <c r="U49" s="119">
        <f t="shared" si="14"/>
        <v>179374.4493174341</v>
      </c>
      <c r="V49" s="119">
        <f t="shared" si="14"/>
        <v>166433.20968962021</v>
      </c>
      <c r="W49" s="119">
        <f t="shared" si="14"/>
        <v>191798.80481359639</v>
      </c>
      <c r="X49" s="119">
        <f t="shared" si="14"/>
        <v>193868.3752500737</v>
      </c>
      <c r="Y49" s="119">
        <f t="shared" si="14"/>
        <v>194226.20599637993</v>
      </c>
      <c r="Z49" s="119">
        <f t="shared" si="14"/>
        <v>198117.6500710276</v>
      </c>
      <c r="AA49" s="119">
        <f t="shared" si="14"/>
        <v>199165.88278516658</v>
      </c>
      <c r="AB49" s="119">
        <f t="shared" si="14"/>
        <v>200152.59080985622</v>
      </c>
      <c r="AC49" s="119">
        <f t="shared" si="14"/>
        <v>201369.37635273469</v>
      </c>
      <c r="AD49" s="119">
        <f t="shared" si="14"/>
        <v>201587.82121850899</v>
      </c>
      <c r="AE49" s="119">
        <f t="shared" si="14"/>
        <v>203841.9937545463</v>
      </c>
      <c r="AF49" s="119">
        <f t="shared" si="14"/>
        <v>204908.71925548685</v>
      </c>
      <c r="AG49" s="119">
        <f t="shared" si="14"/>
        <v>205833.49819353077</v>
      </c>
      <c r="AH49" s="119">
        <f t="shared" si="14"/>
        <v>206313.87284282123</v>
      </c>
      <c r="AI49" s="119">
        <f t="shared" si="14"/>
        <v>206883.96147381599</v>
      </c>
      <c r="AJ49" s="119">
        <f t="shared" si="14"/>
        <v>207691.20044255638</v>
      </c>
      <c r="AK49" s="119">
        <f t="shared" si="14"/>
        <v>208490.74929728871</v>
      </c>
      <c r="AL49" s="119">
        <f t="shared" si="14"/>
        <v>209080.57802937386</v>
      </c>
      <c r="AM49" s="119">
        <f t="shared" si="14"/>
        <v>210043.71942862665</v>
      </c>
      <c r="AN49" s="119">
        <f t="shared" si="14"/>
        <v>210700.80050149967</v>
      </c>
      <c r="AO49" s="119">
        <f t="shared" si="14"/>
        <v>211346.10616179474</v>
      </c>
      <c r="AP49" s="119">
        <f t="shared" si="14"/>
        <v>212436.47161143043</v>
      </c>
      <c r="AQ49" s="119">
        <f t="shared" si="14"/>
        <v>213013.02907293724</v>
      </c>
      <c r="AR49" s="119">
        <f t="shared" si="14"/>
        <v>213453.71011929945</v>
      </c>
      <c r="AS49" s="119">
        <f t="shared" si="14"/>
        <v>213660.46638440804</v>
      </c>
      <c r="AT49" s="119">
        <f t="shared" si="14"/>
        <v>213289.25656413418</v>
      </c>
      <c r="AU49" s="119">
        <f t="shared" si="14"/>
        <v>212876.98340308442</v>
      </c>
      <c r="AV49" s="119">
        <f t="shared" si="14"/>
        <v>213009.34546327373</v>
      </c>
      <c r="AW49" s="119">
        <f t="shared" si="14"/>
        <v>212734.63885425328</v>
      </c>
      <c r="AX49" s="119">
        <f t="shared" si="14"/>
        <v>211271.36417365164</v>
      </c>
      <c r="AY49" s="119">
        <f t="shared" si="14"/>
        <v>211505.18457244229</v>
      </c>
      <c r="AZ49" s="119">
        <f t="shared" si="14"/>
        <v>211394.35097281099</v>
      </c>
    </row>
    <row r="50" spans="1:52" ht="12" customHeight="1">
      <c r="A50" s="122" t="s">
        <v>325</v>
      </c>
      <c r="B50" s="119">
        <v>165714.8952382149</v>
      </c>
      <c r="C50" s="119">
        <v>177397.16062850947</v>
      </c>
      <c r="D50" s="119">
        <v>143062.50373030329</v>
      </c>
      <c r="E50" s="119">
        <v>140889.13530255327</v>
      </c>
      <c r="F50" s="119">
        <v>159152.10555165436</v>
      </c>
      <c r="G50" s="119">
        <v>139523.92449504824</v>
      </c>
      <c r="H50" s="119">
        <v>147543.0744570531</v>
      </c>
      <c r="I50" s="119">
        <v>141825.53226108727</v>
      </c>
      <c r="J50" s="119">
        <v>152998.87804097458</v>
      </c>
      <c r="K50" s="119">
        <v>158907.32600180592</v>
      </c>
      <c r="L50" s="119">
        <v>181015.76559418536</v>
      </c>
      <c r="M50" s="119">
        <v>137541.98804383629</v>
      </c>
      <c r="N50" s="119">
        <v>145763.00897376868</v>
      </c>
      <c r="O50" s="119">
        <v>170353.8390285605</v>
      </c>
      <c r="P50" s="119">
        <v>173255.32866244458</v>
      </c>
      <c r="Q50" s="119">
        <v>156064.98829225247</v>
      </c>
      <c r="R50" s="119">
        <v>128496.54140055781</v>
      </c>
      <c r="S50" s="119">
        <f t="shared" si="15"/>
        <v>128728.95632083555</v>
      </c>
      <c r="T50" s="119">
        <f t="shared" si="14"/>
        <v>133395.74870470888</v>
      </c>
      <c r="U50" s="119">
        <f t="shared" si="14"/>
        <v>131854.3451016217</v>
      </c>
      <c r="V50" s="119">
        <f t="shared" si="14"/>
        <v>132153.41305467318</v>
      </c>
      <c r="W50" s="119">
        <f t="shared" si="14"/>
        <v>140661.44040688613</v>
      </c>
      <c r="X50" s="119">
        <f t="shared" si="14"/>
        <v>136776.97425481919</v>
      </c>
      <c r="Y50" s="119">
        <f t="shared" si="14"/>
        <v>133844.98641644797</v>
      </c>
      <c r="Z50" s="119">
        <f t="shared" si="14"/>
        <v>133680.76715535269</v>
      </c>
      <c r="AA50" s="119">
        <f t="shared" si="14"/>
        <v>133420.93729434226</v>
      </c>
      <c r="AB50" s="119">
        <f t="shared" si="14"/>
        <v>134225.52951462902</v>
      </c>
      <c r="AC50" s="119">
        <f t="shared" si="14"/>
        <v>136884.34130590403</v>
      </c>
      <c r="AD50" s="119">
        <f t="shared" si="14"/>
        <v>136036.11844662554</v>
      </c>
      <c r="AE50" s="119">
        <f t="shared" si="14"/>
        <v>133553.31367530176</v>
      </c>
      <c r="AF50" s="119">
        <f t="shared" si="14"/>
        <v>132689.99162594147</v>
      </c>
      <c r="AG50" s="119">
        <f t="shared" si="14"/>
        <v>133430.97615699589</v>
      </c>
      <c r="AH50" s="119">
        <f t="shared" si="14"/>
        <v>135603.97769926267</v>
      </c>
      <c r="AI50" s="119">
        <f t="shared" si="14"/>
        <v>138111.01105454005</v>
      </c>
      <c r="AJ50" s="119">
        <f t="shared" si="14"/>
        <v>138049.20805934499</v>
      </c>
      <c r="AK50" s="119">
        <f t="shared" si="14"/>
        <v>142533.03453743237</v>
      </c>
      <c r="AL50" s="119">
        <f t="shared" si="14"/>
        <v>145347.14099187133</v>
      </c>
      <c r="AM50" s="119">
        <f t="shared" si="14"/>
        <v>147537.25660731024</v>
      </c>
      <c r="AN50" s="119">
        <f t="shared" si="14"/>
        <v>146095.95933584386</v>
      </c>
      <c r="AO50" s="119">
        <f t="shared" si="14"/>
        <v>146207.62878758257</v>
      </c>
      <c r="AP50" s="119">
        <f t="shared" si="14"/>
        <v>152411.02712394219</v>
      </c>
      <c r="AQ50" s="119">
        <f t="shared" si="14"/>
        <v>151593.61895564009</v>
      </c>
      <c r="AR50" s="119">
        <f t="shared" si="14"/>
        <v>152056.96511225373</v>
      </c>
      <c r="AS50" s="119">
        <f t="shared" si="14"/>
        <v>149876.04079784109</v>
      </c>
      <c r="AT50" s="119">
        <f t="shared" si="14"/>
        <v>150453.07860281668</v>
      </c>
      <c r="AU50" s="119">
        <f t="shared" si="14"/>
        <v>148716.94538581846</v>
      </c>
      <c r="AV50" s="119">
        <f t="shared" si="14"/>
        <v>148405.0603959354</v>
      </c>
      <c r="AW50" s="119">
        <f t="shared" si="14"/>
        <v>149075.75020770039</v>
      </c>
      <c r="AX50" s="119">
        <f t="shared" si="14"/>
        <v>147925.81796262745</v>
      </c>
      <c r="AY50" s="119">
        <f t="shared" si="14"/>
        <v>147973.43209777339</v>
      </c>
      <c r="AZ50" s="119">
        <f t="shared" si="14"/>
        <v>147609.0486136945</v>
      </c>
    </row>
    <row r="51" spans="1:52" ht="12" customHeight="1">
      <c r="A51" s="144" t="s">
        <v>326</v>
      </c>
      <c r="B51" s="145">
        <v>29972.143881617059</v>
      </c>
      <c r="C51" s="145">
        <v>29275.982791743219</v>
      </c>
      <c r="D51" s="145">
        <v>34128.888827185037</v>
      </c>
      <c r="E51" s="145">
        <v>32769.267305670619</v>
      </c>
      <c r="F51" s="145">
        <v>33800.38330391817</v>
      </c>
      <c r="G51" s="145">
        <v>35086.843027060269</v>
      </c>
      <c r="H51" s="145">
        <v>35083.32110439815</v>
      </c>
      <c r="I51" s="145">
        <v>33396.626642812276</v>
      </c>
      <c r="J51" s="145">
        <v>31839.261477445441</v>
      </c>
      <c r="K51" s="145">
        <v>30763.842588689276</v>
      </c>
      <c r="L51" s="145">
        <v>30902.568538894961</v>
      </c>
      <c r="M51" s="145">
        <v>28199.934023336777</v>
      </c>
      <c r="N51" s="145">
        <v>30680.677491173166</v>
      </c>
      <c r="O51" s="145">
        <v>31490.85869840462</v>
      </c>
      <c r="P51" s="145">
        <v>31443.096124864966</v>
      </c>
      <c r="Q51" s="145">
        <v>30075.807434181035</v>
      </c>
      <c r="R51" s="145">
        <v>28852.149572813541</v>
      </c>
      <c r="S51" s="145">
        <f t="shared" si="15"/>
        <v>26862.176698137289</v>
      </c>
      <c r="T51" s="145">
        <f t="shared" si="14"/>
        <v>26846.342159420266</v>
      </c>
      <c r="U51" s="145">
        <f t="shared" si="14"/>
        <v>26953.06876992937</v>
      </c>
      <c r="V51" s="145">
        <f t="shared" si="14"/>
        <v>27028.052903616466</v>
      </c>
      <c r="W51" s="145">
        <f t="shared" si="14"/>
        <v>26952.011898773129</v>
      </c>
      <c r="X51" s="145">
        <f t="shared" si="14"/>
        <v>26881.614875456155</v>
      </c>
      <c r="Y51" s="145">
        <f t="shared" si="14"/>
        <v>26785.055763848843</v>
      </c>
      <c r="Z51" s="145">
        <f t="shared" si="14"/>
        <v>26803.036364816038</v>
      </c>
      <c r="AA51" s="145">
        <f t="shared" si="14"/>
        <v>26879.300093724472</v>
      </c>
      <c r="AB51" s="145">
        <f t="shared" si="14"/>
        <v>26838.237500886062</v>
      </c>
      <c r="AC51" s="145">
        <f t="shared" si="14"/>
        <v>26856.143581809054</v>
      </c>
      <c r="AD51" s="145">
        <f t="shared" si="14"/>
        <v>26935.213244250041</v>
      </c>
      <c r="AE51" s="145">
        <f t="shared" si="14"/>
        <v>26896.344049460749</v>
      </c>
      <c r="AF51" s="145">
        <f t="shared" si="14"/>
        <v>26908.62404419739</v>
      </c>
      <c r="AG51" s="145">
        <f t="shared" si="14"/>
        <v>26939.298947635387</v>
      </c>
      <c r="AH51" s="145">
        <f t="shared" si="14"/>
        <v>26789.017410117041</v>
      </c>
      <c r="AI51" s="145">
        <f t="shared" si="14"/>
        <v>26610.151779811004</v>
      </c>
      <c r="AJ51" s="145">
        <f t="shared" si="14"/>
        <v>26740.565777764834</v>
      </c>
      <c r="AK51" s="145">
        <f t="shared" si="14"/>
        <v>26692.082095833517</v>
      </c>
      <c r="AL51" s="145">
        <f t="shared" si="14"/>
        <v>26736.647946669596</v>
      </c>
      <c r="AM51" s="145">
        <f t="shared" si="14"/>
        <v>26725.300969175772</v>
      </c>
      <c r="AN51" s="145">
        <f t="shared" si="14"/>
        <v>26724.781167308058</v>
      </c>
      <c r="AO51" s="145">
        <f t="shared" si="14"/>
        <v>26739.743420064031</v>
      </c>
      <c r="AP51" s="145">
        <f t="shared" si="14"/>
        <v>26799.414828733712</v>
      </c>
      <c r="AQ51" s="145">
        <f t="shared" si="14"/>
        <v>26748.426057515291</v>
      </c>
      <c r="AR51" s="145">
        <f t="shared" si="14"/>
        <v>26707.920781267567</v>
      </c>
      <c r="AS51" s="145">
        <f t="shared" si="14"/>
        <v>26732.994665656672</v>
      </c>
      <c r="AT51" s="145">
        <f t="shared" si="14"/>
        <v>26742.643142395027</v>
      </c>
      <c r="AU51" s="145">
        <f t="shared" si="14"/>
        <v>26700.508310060937</v>
      </c>
      <c r="AV51" s="145">
        <f t="shared" si="14"/>
        <v>26691.015968769741</v>
      </c>
      <c r="AW51" s="145">
        <f t="shared" si="14"/>
        <v>26715.385043837501</v>
      </c>
      <c r="AX51" s="145">
        <f t="shared" si="14"/>
        <v>26544.006266942255</v>
      </c>
      <c r="AY51" s="145">
        <f t="shared" si="14"/>
        <v>26487.594086745255</v>
      </c>
      <c r="AZ51" s="145">
        <f t="shared" si="14"/>
        <v>26465.544603093964</v>
      </c>
    </row>
    <row r="52" spans="1:52" ht="12" customHeight="1">
      <c r="A52" s="131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2"/>
    </row>
    <row r="53" spans="1:52" ht="12" hidden="1" customHeight="1">
      <c r="A53" s="111" t="s">
        <v>327</v>
      </c>
      <c r="B53" s="146">
        <v>628320.05533229909</v>
      </c>
      <c r="C53" s="146">
        <v>645697.73745999986</v>
      </c>
      <c r="D53" s="146">
        <v>658714.42888999998</v>
      </c>
      <c r="E53" s="146">
        <v>677713.62514999998</v>
      </c>
      <c r="F53" s="146">
        <v>685225.35893999983</v>
      </c>
      <c r="G53" s="146">
        <v>687088.68918334157</v>
      </c>
      <c r="H53" s="146">
        <v>696272.79000999988</v>
      </c>
      <c r="I53" s="146">
        <v>688107.99849999999</v>
      </c>
      <c r="J53" s="146">
        <v>674932.47795999993</v>
      </c>
      <c r="K53" s="146">
        <v>632764.16576999985</v>
      </c>
      <c r="L53" s="146">
        <v>651698.9748402288</v>
      </c>
      <c r="M53" s="146">
        <v>640770.21501857939</v>
      </c>
      <c r="N53" s="146">
        <v>630342.70853590372</v>
      </c>
      <c r="O53" s="146">
        <v>607904.94889294694</v>
      </c>
      <c r="P53" s="146">
        <v>584918.67168415047</v>
      </c>
      <c r="Q53" s="146">
        <v>582651.33397266478</v>
      </c>
      <c r="R53" s="146">
        <v>576966.51571119111</v>
      </c>
      <c r="S53" s="146">
        <v>566537.62439558841</v>
      </c>
      <c r="T53" s="146">
        <v>547025.18853770965</v>
      </c>
      <c r="U53" s="146">
        <v>532252.10144149093</v>
      </c>
      <c r="V53" s="146">
        <v>514843.00883991714</v>
      </c>
      <c r="W53" s="146">
        <v>505966.66748715536</v>
      </c>
      <c r="X53" s="146">
        <v>500979.77980630245</v>
      </c>
      <c r="Y53" s="146">
        <v>488681.52536179702</v>
      </c>
      <c r="Z53" s="146">
        <v>477047.4481733776</v>
      </c>
      <c r="AA53" s="146">
        <v>468915.4488975018</v>
      </c>
      <c r="AB53" s="146">
        <v>463829.76461751584</v>
      </c>
      <c r="AC53" s="146">
        <v>460377.41946050432</v>
      </c>
      <c r="AD53" s="146">
        <v>456887.67894353799</v>
      </c>
      <c r="AE53" s="146">
        <v>447325.59499528073</v>
      </c>
      <c r="AF53" s="146">
        <v>436824.33186686959</v>
      </c>
      <c r="AG53" s="146">
        <v>426370.76689942845</v>
      </c>
      <c r="AH53" s="146">
        <v>419641.13792885386</v>
      </c>
      <c r="AI53" s="146">
        <v>409830.85607449163</v>
      </c>
      <c r="AJ53" s="146">
        <v>397405.74251268851</v>
      </c>
      <c r="AK53" s="146">
        <v>377126.23264433927</v>
      </c>
      <c r="AL53" s="146">
        <v>366897.77867349569</v>
      </c>
      <c r="AM53" s="146">
        <v>354829.87259299605</v>
      </c>
      <c r="AN53" s="146">
        <v>345426.75954742153</v>
      </c>
      <c r="AO53" s="146">
        <v>340948.92867680767</v>
      </c>
      <c r="AP53" s="146">
        <v>334791.23466911336</v>
      </c>
      <c r="AQ53" s="146">
        <v>328612.17454432388</v>
      </c>
      <c r="AR53" s="146">
        <v>326389.2034232202</v>
      </c>
      <c r="AS53" s="146">
        <v>323095.10911082459</v>
      </c>
      <c r="AT53" s="146">
        <v>318605.94284593279</v>
      </c>
      <c r="AU53" s="146">
        <v>318721.42929784209</v>
      </c>
      <c r="AV53" s="146">
        <v>315237.1457469078</v>
      </c>
      <c r="AW53" s="146">
        <v>308346.34908942814</v>
      </c>
      <c r="AX53" s="146">
        <v>300911.89666266117</v>
      </c>
      <c r="AY53" s="146">
        <v>295952.71438233933</v>
      </c>
      <c r="AZ53" s="146">
        <v>293672.83417037845</v>
      </c>
    </row>
    <row r="54" spans="1:52" ht="12" hidden="1" customHeight="1">
      <c r="A54" s="134" t="s">
        <v>69</v>
      </c>
      <c r="B54" s="135">
        <v>243840.78532530757</v>
      </c>
      <c r="C54" s="135">
        <v>252665.49999999997</v>
      </c>
      <c r="D54" s="135">
        <v>255556.00000000003</v>
      </c>
      <c r="E54" s="135">
        <v>257017.49999999994</v>
      </c>
      <c r="F54" s="135">
        <v>260286.09999999992</v>
      </c>
      <c r="G54" s="135">
        <v>257515.97879048434</v>
      </c>
      <c r="H54" s="135">
        <v>255498.99999999991</v>
      </c>
      <c r="I54" s="135">
        <v>241409.8</v>
      </c>
      <c r="J54" s="135">
        <v>241908.69999999995</v>
      </c>
      <c r="K54" s="135">
        <v>230772.49999999994</v>
      </c>
      <c r="L54" s="135">
        <v>236562.36266360944</v>
      </c>
      <c r="M54" s="135">
        <v>234006.83099264393</v>
      </c>
      <c r="N54" s="135">
        <v>227718.52011082455</v>
      </c>
      <c r="O54" s="135">
        <v>226281.88592719944</v>
      </c>
      <c r="P54" s="135">
        <v>226139.58154198917</v>
      </c>
      <c r="Q54" s="135">
        <v>221202.25470526388</v>
      </c>
      <c r="R54" s="135">
        <v>231654.46766105169</v>
      </c>
      <c r="S54" s="135">
        <v>226238.91355089034</v>
      </c>
      <c r="T54" s="135">
        <v>219091.1396802674</v>
      </c>
      <c r="U54" s="135">
        <v>215774.97751787747</v>
      </c>
      <c r="V54" s="135">
        <v>212413.0687369525</v>
      </c>
      <c r="W54" s="135">
        <v>211144.36940794758</v>
      </c>
      <c r="X54" s="135">
        <v>201536.83896012761</v>
      </c>
      <c r="Y54" s="135">
        <v>187502.55142785798</v>
      </c>
      <c r="Z54" s="135">
        <v>179986.72854169214</v>
      </c>
      <c r="AA54" s="135">
        <v>179788.94372279843</v>
      </c>
      <c r="AB54" s="135">
        <v>179427.78944565789</v>
      </c>
      <c r="AC54" s="135">
        <v>184135.10096000697</v>
      </c>
      <c r="AD54" s="135">
        <v>183524.22680430932</v>
      </c>
      <c r="AE54" s="135">
        <v>180533.04323500849</v>
      </c>
      <c r="AF54" s="135">
        <v>176661.6797523729</v>
      </c>
      <c r="AG54" s="135">
        <v>177086.84443577653</v>
      </c>
      <c r="AH54" s="135">
        <v>175982.64094177794</v>
      </c>
      <c r="AI54" s="135">
        <v>164892.60494764172</v>
      </c>
      <c r="AJ54" s="135">
        <v>157869.29038806993</v>
      </c>
      <c r="AK54" s="135">
        <v>140388.1692819868</v>
      </c>
      <c r="AL54" s="135">
        <v>138950.60767628692</v>
      </c>
      <c r="AM54" s="135">
        <v>134260.9627934623</v>
      </c>
      <c r="AN54" s="135">
        <v>130212.14663491047</v>
      </c>
      <c r="AO54" s="135">
        <v>131918.87500600261</v>
      </c>
      <c r="AP54" s="135">
        <v>133592.27230095307</v>
      </c>
      <c r="AQ54" s="135">
        <v>127190.34976067528</v>
      </c>
      <c r="AR54" s="135">
        <v>128550.65019852271</v>
      </c>
      <c r="AS54" s="135">
        <v>125482.49767025269</v>
      </c>
      <c r="AT54" s="135">
        <v>126715.09242100613</v>
      </c>
      <c r="AU54" s="135">
        <v>134281.7770477907</v>
      </c>
      <c r="AV54" s="135">
        <v>134259.45863258289</v>
      </c>
      <c r="AW54" s="135">
        <v>130291.69223593127</v>
      </c>
      <c r="AX54" s="135">
        <v>122153.55855099364</v>
      </c>
      <c r="AY54" s="135">
        <v>114754.50874324364</v>
      </c>
      <c r="AZ54" s="135">
        <v>113882.85559025858</v>
      </c>
    </row>
    <row r="55" spans="1:52" ht="12" hidden="1" customHeight="1">
      <c r="A55" s="136" t="s">
        <v>309</v>
      </c>
      <c r="B55" s="137">
        <v>380364.93447627593</v>
      </c>
      <c r="C55" s="137">
        <v>389066.54275999992</v>
      </c>
      <c r="D55" s="137">
        <v>399063.52931000001</v>
      </c>
      <c r="E55" s="137">
        <v>416023.63162999996</v>
      </c>
      <c r="F55" s="137">
        <v>420185.65896999999</v>
      </c>
      <c r="G55" s="137">
        <v>424927.70704812935</v>
      </c>
      <c r="H55" s="137">
        <v>435940.48571000004</v>
      </c>
      <c r="I55" s="137">
        <v>441721.80289999995</v>
      </c>
      <c r="J55" s="137">
        <v>428082.27794999996</v>
      </c>
      <c r="K55" s="137">
        <v>397171.18744999991</v>
      </c>
      <c r="L55" s="137">
        <v>410010.64486798545</v>
      </c>
      <c r="M55" s="137">
        <v>401184.70818702382</v>
      </c>
      <c r="N55" s="137">
        <v>396177.90487295506</v>
      </c>
      <c r="O55" s="137">
        <v>374635.88898451254</v>
      </c>
      <c r="P55" s="137">
        <v>351277.77655203419</v>
      </c>
      <c r="Q55" s="137">
        <v>353633.49220425484</v>
      </c>
      <c r="R55" s="137">
        <v>337225.31242188159</v>
      </c>
      <c r="S55" s="137">
        <v>332063.95309542789</v>
      </c>
      <c r="T55" s="137">
        <v>320223.2332895837</v>
      </c>
      <c r="U55" s="137">
        <v>308898.57270482375</v>
      </c>
      <c r="V55" s="137">
        <v>295361.96676896536</v>
      </c>
      <c r="W55" s="137">
        <v>288289.28059310047</v>
      </c>
      <c r="X55" s="137">
        <v>293134.81430451828</v>
      </c>
      <c r="Y55" s="137">
        <v>295522.04296704888</v>
      </c>
      <c r="Z55" s="137">
        <v>292456.62619637046</v>
      </c>
      <c r="AA55" s="137">
        <v>284777.53361803532</v>
      </c>
      <c r="AB55" s="137">
        <v>280079.55560395174</v>
      </c>
      <c r="AC55" s="137">
        <v>272363.48356427799</v>
      </c>
      <c r="AD55" s="137">
        <v>270008.97552201542</v>
      </c>
      <c r="AE55" s="137">
        <v>263461.07732442667</v>
      </c>
      <c r="AF55" s="137">
        <v>256846.31315408085</v>
      </c>
      <c r="AG55" s="137">
        <v>246104.55776567792</v>
      </c>
      <c r="AH55" s="137">
        <v>240508.36431216693</v>
      </c>
      <c r="AI55" s="137">
        <v>241724.09584586887</v>
      </c>
      <c r="AJ55" s="137">
        <v>236473.14502300631</v>
      </c>
      <c r="AK55" s="137">
        <v>233922.59345416579</v>
      </c>
      <c r="AL55" s="137">
        <v>225082.24043672951</v>
      </c>
      <c r="AM55" s="137">
        <v>217608.93137809567</v>
      </c>
      <c r="AN55" s="137">
        <v>212236.08996024576</v>
      </c>
      <c r="AO55" s="137">
        <v>206266.20867566555</v>
      </c>
      <c r="AP55" s="137">
        <v>198392.77193618688</v>
      </c>
      <c r="AQ55" s="137">
        <v>198624.00759108661</v>
      </c>
      <c r="AR55" s="137">
        <v>195197.23786806801</v>
      </c>
      <c r="AS55" s="137">
        <v>194977.13932240635</v>
      </c>
      <c r="AT55" s="137">
        <v>189273.60103821065</v>
      </c>
      <c r="AU55" s="137">
        <v>181911.77913971871</v>
      </c>
      <c r="AV55" s="137">
        <v>178306.45291909832</v>
      </c>
      <c r="AW55" s="137">
        <v>175406.21806888242</v>
      </c>
      <c r="AX55" s="137">
        <v>176172.26381892554</v>
      </c>
      <c r="AY55" s="137">
        <v>178612.25015508736</v>
      </c>
      <c r="AZ55" s="137">
        <v>177073.0374057467</v>
      </c>
    </row>
    <row r="56" spans="1:52" ht="12" hidden="1" customHeight="1">
      <c r="A56" s="138" t="s">
        <v>310</v>
      </c>
      <c r="B56" s="126">
        <v>136699.3505774595</v>
      </c>
      <c r="C56" s="126">
        <v>137502.77780851646</v>
      </c>
      <c r="D56" s="126">
        <v>140464.63125868858</v>
      </c>
      <c r="E56" s="126">
        <v>149743.73861551401</v>
      </c>
      <c r="F56" s="126">
        <v>146265.59613209762</v>
      </c>
      <c r="G56" s="126">
        <v>142606.95868484004</v>
      </c>
      <c r="H56" s="126">
        <v>149052.95948659009</v>
      </c>
      <c r="I56" s="126">
        <v>146925.1564160377</v>
      </c>
      <c r="J56" s="126">
        <v>129398.91451960347</v>
      </c>
      <c r="K56" s="126">
        <v>115632.83689840717</v>
      </c>
      <c r="L56" s="126">
        <v>116559.69732837533</v>
      </c>
      <c r="M56" s="126">
        <v>118038.05849969196</v>
      </c>
      <c r="N56" s="126">
        <v>130348.11386257906</v>
      </c>
      <c r="O56" s="126">
        <v>127199.24932602418</v>
      </c>
      <c r="P56" s="126">
        <v>113919.49618181326</v>
      </c>
      <c r="Q56" s="126">
        <v>111229.16286910206</v>
      </c>
      <c r="R56" s="126">
        <v>103746.80419887061</v>
      </c>
      <c r="S56" s="126">
        <v>97542.733780255352</v>
      </c>
      <c r="T56" s="126">
        <v>92669.090954720363</v>
      </c>
      <c r="U56" s="126">
        <v>92347.015744512377</v>
      </c>
      <c r="V56" s="126">
        <v>85386.712485001495</v>
      </c>
      <c r="W56" s="126">
        <v>85949.805756461588</v>
      </c>
      <c r="X56" s="126">
        <v>79390.695711166525</v>
      </c>
      <c r="Y56" s="126">
        <v>79172.35282996585</v>
      </c>
      <c r="Z56" s="126">
        <v>77149.565078729604</v>
      </c>
      <c r="AA56" s="126">
        <v>76186.696703257723</v>
      </c>
      <c r="AB56" s="126">
        <v>73730.716307506678</v>
      </c>
      <c r="AC56" s="126">
        <v>70309.112598044492</v>
      </c>
      <c r="AD56" s="126">
        <v>68232.099579351212</v>
      </c>
      <c r="AE56" s="126">
        <v>60951.344363963122</v>
      </c>
      <c r="AF56" s="126">
        <v>57845.57279070987</v>
      </c>
      <c r="AG56" s="126">
        <v>53986.701399500031</v>
      </c>
      <c r="AH56" s="126">
        <v>49236.217813073607</v>
      </c>
      <c r="AI56" s="126">
        <v>41235.502986163381</v>
      </c>
      <c r="AJ56" s="126">
        <v>37378.636222691821</v>
      </c>
      <c r="AK56" s="126">
        <v>34887.069910609469</v>
      </c>
      <c r="AL56" s="126">
        <v>35748.40079285152</v>
      </c>
      <c r="AM56" s="126">
        <v>31202.874324797282</v>
      </c>
      <c r="AN56" s="126">
        <v>28251.045639894666</v>
      </c>
      <c r="AO56" s="126">
        <v>28608.608671578892</v>
      </c>
      <c r="AP56" s="126">
        <v>28011.502390910871</v>
      </c>
      <c r="AQ56" s="126">
        <v>27442.918322521553</v>
      </c>
      <c r="AR56" s="126">
        <v>30335.070508008059</v>
      </c>
      <c r="AS56" s="126">
        <v>31456.300719161358</v>
      </c>
      <c r="AT56" s="126">
        <v>33464.354178626265</v>
      </c>
      <c r="AU56" s="126">
        <v>35426.714695950956</v>
      </c>
      <c r="AV56" s="126">
        <v>34016.841990190595</v>
      </c>
      <c r="AW56" s="126">
        <v>33274.585750188999</v>
      </c>
      <c r="AX56" s="126">
        <v>32291.257199505082</v>
      </c>
      <c r="AY56" s="126">
        <v>35068.699785820529</v>
      </c>
      <c r="AZ56" s="126">
        <v>34890.634194563143</v>
      </c>
    </row>
    <row r="57" spans="1:52" ht="12" hidden="1" customHeight="1">
      <c r="A57" s="122" t="s">
        <v>311</v>
      </c>
      <c r="B57" s="119">
        <v>86587.732030751489</v>
      </c>
      <c r="C57" s="119">
        <v>90865.966315927479</v>
      </c>
      <c r="D57" s="119">
        <v>90319.977769978752</v>
      </c>
      <c r="E57" s="119">
        <v>91526.468746630242</v>
      </c>
      <c r="F57" s="119">
        <v>89800.661230702433</v>
      </c>
      <c r="G57" s="119">
        <v>89262.59723046732</v>
      </c>
      <c r="H57" s="119">
        <v>89408.268759449376</v>
      </c>
      <c r="I57" s="119">
        <v>91864.718183503821</v>
      </c>
      <c r="J57" s="119">
        <v>88988.024579319099</v>
      </c>
      <c r="K57" s="119">
        <v>84904.891557846349</v>
      </c>
      <c r="L57" s="119">
        <v>85052.8235873862</v>
      </c>
      <c r="M57" s="119">
        <v>89300.825401251932</v>
      </c>
      <c r="N57" s="119">
        <v>90336.818834587815</v>
      </c>
      <c r="O57" s="119">
        <v>86511.816811318538</v>
      </c>
      <c r="P57" s="119">
        <v>84512.546107666742</v>
      </c>
      <c r="Q57" s="119">
        <v>82680.157414393354</v>
      </c>
      <c r="R57" s="119">
        <v>74239.340951634891</v>
      </c>
      <c r="S57" s="119">
        <v>74117.886111099666</v>
      </c>
      <c r="T57" s="119">
        <v>67434.670189559736</v>
      </c>
      <c r="U57" s="119">
        <v>57194.903311381029</v>
      </c>
      <c r="V57" s="119">
        <v>55787.164101397604</v>
      </c>
      <c r="W57" s="119">
        <v>53276.473462715388</v>
      </c>
      <c r="X57" s="119">
        <v>53071.196204786989</v>
      </c>
      <c r="Y57" s="119">
        <v>51953.699861693043</v>
      </c>
      <c r="Z57" s="119">
        <v>46659.859952486011</v>
      </c>
      <c r="AA57" s="119">
        <v>43573.48488935022</v>
      </c>
      <c r="AB57" s="119">
        <v>42613.660966426694</v>
      </c>
      <c r="AC57" s="119">
        <v>41097.911890440453</v>
      </c>
      <c r="AD57" s="119">
        <v>42712.447421458244</v>
      </c>
      <c r="AE57" s="119">
        <v>43125.050286547397</v>
      </c>
      <c r="AF57" s="119">
        <v>34532.117079920106</v>
      </c>
      <c r="AG57" s="119">
        <v>31582.52797614436</v>
      </c>
      <c r="AH57" s="119">
        <v>26472.843295737362</v>
      </c>
      <c r="AI57" s="119">
        <v>24463.559931506374</v>
      </c>
      <c r="AJ57" s="119">
        <v>19129.167835452037</v>
      </c>
      <c r="AK57" s="119">
        <v>15426.966025184307</v>
      </c>
      <c r="AL57" s="119">
        <v>14475.536839343329</v>
      </c>
      <c r="AM57" s="119">
        <v>13453.47301170527</v>
      </c>
      <c r="AN57" s="119">
        <v>12785.737689314303</v>
      </c>
      <c r="AO57" s="119">
        <v>11236.975950798396</v>
      </c>
      <c r="AP57" s="119">
        <v>10614.778690957735</v>
      </c>
      <c r="AQ57" s="119">
        <v>8768.238296945583</v>
      </c>
      <c r="AR57" s="119">
        <v>8422.0812560530121</v>
      </c>
      <c r="AS57" s="119">
        <v>8439.8105986276514</v>
      </c>
      <c r="AT57" s="119">
        <v>6569.7746040225702</v>
      </c>
      <c r="AU57" s="119">
        <v>6935.9013816932329</v>
      </c>
      <c r="AV57" s="119">
        <v>6481.7441685019157</v>
      </c>
      <c r="AW57" s="119">
        <v>5066.1850049746472</v>
      </c>
      <c r="AX57" s="119">
        <v>4431.920822084996</v>
      </c>
      <c r="AY57" s="119">
        <v>3967.5279079400107</v>
      </c>
      <c r="AZ57" s="119">
        <v>2892.8957389582833</v>
      </c>
    </row>
    <row r="58" spans="1:52" ht="12" hidden="1" customHeight="1">
      <c r="A58" s="122" t="s">
        <v>312</v>
      </c>
      <c r="B58" s="119">
        <v>96389.022172539742</v>
      </c>
      <c r="C58" s="119">
        <v>99506.266499999998</v>
      </c>
      <c r="D58" s="119">
        <v>106591.38913999997</v>
      </c>
      <c r="E58" s="119">
        <v>113569.75456000002</v>
      </c>
      <c r="F58" s="119">
        <v>123502.54304</v>
      </c>
      <c r="G58" s="119">
        <v>130162.19046820485</v>
      </c>
      <c r="H58" s="119">
        <v>134078.93943</v>
      </c>
      <c r="I58" s="119">
        <v>141859.56019000002</v>
      </c>
      <c r="J58" s="119">
        <v>149849.14955999999</v>
      </c>
      <c r="K58" s="119">
        <v>140377.22747999994</v>
      </c>
      <c r="L58" s="119">
        <v>148929.46626915858</v>
      </c>
      <c r="M58" s="119">
        <v>137126.18230991522</v>
      </c>
      <c r="N58" s="119">
        <v>117011.94112239216</v>
      </c>
      <c r="O58" s="119">
        <v>105419.79207166833</v>
      </c>
      <c r="P58" s="119">
        <v>96680.813210608088</v>
      </c>
      <c r="Q58" s="119">
        <v>102624.6905737029</v>
      </c>
      <c r="R58" s="119">
        <v>112547.50984966938</v>
      </c>
      <c r="S58" s="119">
        <v>115371.54440415178</v>
      </c>
      <c r="T58" s="119">
        <v>118674.03941331407</v>
      </c>
      <c r="U58" s="119">
        <v>116952.92336555425</v>
      </c>
      <c r="V58" s="119">
        <v>113347.06460941405</v>
      </c>
      <c r="W58" s="119">
        <v>106122.50253508911</v>
      </c>
      <c r="X58" s="119">
        <v>117044.1960594673</v>
      </c>
      <c r="Y58" s="119">
        <v>120569.99882689725</v>
      </c>
      <c r="Z58" s="119">
        <v>125923.48054181926</v>
      </c>
      <c r="AA58" s="119">
        <v>123665.496556396</v>
      </c>
      <c r="AB58" s="119">
        <v>121895.63302263775</v>
      </c>
      <c r="AC58" s="119">
        <v>117438.56450316645</v>
      </c>
      <c r="AD58" s="119">
        <v>115500.63973361191</v>
      </c>
      <c r="AE58" s="119">
        <v>115954.63189035842</v>
      </c>
      <c r="AF58" s="119">
        <v>120935.19259180014</v>
      </c>
      <c r="AG58" s="119">
        <v>117439.92312014839</v>
      </c>
      <c r="AH58" s="119">
        <v>119803.67144607553</v>
      </c>
      <c r="AI58" s="119">
        <v>127615.33728527314</v>
      </c>
      <c r="AJ58" s="119">
        <v>127970.27075897061</v>
      </c>
      <c r="AK58" s="119">
        <v>132213.48917274788</v>
      </c>
      <c r="AL58" s="119">
        <v>119846.24913166084</v>
      </c>
      <c r="AM58" s="119">
        <v>116870.00300477189</v>
      </c>
      <c r="AN58" s="119">
        <v>114657.36618623933</v>
      </c>
      <c r="AO58" s="119">
        <v>109376.06534519405</v>
      </c>
      <c r="AP58" s="119">
        <v>102904.59061723218</v>
      </c>
      <c r="AQ58" s="119">
        <v>102123.37801238921</v>
      </c>
      <c r="AR58" s="119">
        <v>95845.903603651066</v>
      </c>
      <c r="AS58" s="119">
        <v>91228.602952837988</v>
      </c>
      <c r="AT58" s="119">
        <v>87568.925187893736</v>
      </c>
      <c r="AU58" s="119">
        <v>76358.995998760016</v>
      </c>
      <c r="AV58" s="119">
        <v>76889.09645112227</v>
      </c>
      <c r="AW58" s="119">
        <v>79506.995721708765</v>
      </c>
      <c r="AX58" s="119">
        <v>83287.630784090565</v>
      </c>
      <c r="AY58" s="119">
        <v>83961.007799058818</v>
      </c>
      <c r="AZ58" s="119">
        <v>86178.736851054156</v>
      </c>
    </row>
    <row r="59" spans="1:52" ht="12" hidden="1" customHeight="1">
      <c r="A59" s="122" t="s">
        <v>313</v>
      </c>
      <c r="B59" s="119">
        <v>8421.3302194967982</v>
      </c>
      <c r="C59" s="119">
        <v>8032.1429199999984</v>
      </c>
      <c r="D59" s="119">
        <v>8047.2464999999993</v>
      </c>
      <c r="E59" s="119">
        <v>8467.5608499999998</v>
      </c>
      <c r="F59" s="119">
        <v>8716.2403399999985</v>
      </c>
      <c r="G59" s="119">
        <v>8905.7026967583515</v>
      </c>
      <c r="H59" s="119">
        <v>9210.486109999998</v>
      </c>
      <c r="I59" s="119">
        <v>10008.145199999997</v>
      </c>
      <c r="J59" s="119">
        <v>9289.2420500000007</v>
      </c>
      <c r="K59" s="119">
        <v>6556.6429199999993</v>
      </c>
      <c r="L59" s="119">
        <v>8536.3188550176019</v>
      </c>
      <c r="M59" s="119">
        <v>8401.0091448077001</v>
      </c>
      <c r="N59" s="119">
        <v>8537.6504373808002</v>
      </c>
      <c r="O59" s="119">
        <v>8500.061399407452</v>
      </c>
      <c r="P59" s="119">
        <v>8787.2766858279447</v>
      </c>
      <c r="Q59" s="119">
        <v>8532.3674795973657</v>
      </c>
      <c r="R59" s="119">
        <v>8329.5697041477742</v>
      </c>
      <c r="S59" s="119">
        <v>8419.3247937940469</v>
      </c>
      <c r="T59" s="119">
        <v>8140.4759427776944</v>
      </c>
      <c r="U59" s="119">
        <v>8131.3930144698461</v>
      </c>
      <c r="V59" s="119">
        <v>8041.5155094944039</v>
      </c>
      <c r="W59" s="119">
        <v>8011.7378107560935</v>
      </c>
      <c r="X59" s="119">
        <v>8063.7102755420574</v>
      </c>
      <c r="Y59" s="119">
        <v>8027.7377851482988</v>
      </c>
      <c r="Z59" s="119">
        <v>8032.7149951670199</v>
      </c>
      <c r="AA59" s="119">
        <v>8053.3360209742323</v>
      </c>
      <c r="AB59" s="119">
        <v>8131.2453816667257</v>
      </c>
      <c r="AC59" s="119">
        <v>8222.7172201529102</v>
      </c>
      <c r="AD59" s="119">
        <v>8312.7190987595859</v>
      </c>
      <c r="AE59" s="119">
        <v>8401.5277601799789</v>
      </c>
      <c r="AF59" s="119">
        <v>8439.7686019477769</v>
      </c>
      <c r="AG59" s="119">
        <v>8473.1690955745162</v>
      </c>
      <c r="AH59" s="119">
        <v>8525.473583990095</v>
      </c>
      <c r="AI59" s="119">
        <v>8489.1369983552013</v>
      </c>
      <c r="AJ59" s="119">
        <v>8433.497024809205</v>
      </c>
      <c r="AK59" s="119">
        <v>8376.1618087867664</v>
      </c>
      <c r="AL59" s="119">
        <v>8368.1265094686951</v>
      </c>
      <c r="AM59" s="119">
        <v>8362.0622788705969</v>
      </c>
      <c r="AN59" s="119">
        <v>8290.2792720858306</v>
      </c>
      <c r="AO59" s="119">
        <v>8224.0666526522691</v>
      </c>
      <c r="AP59" s="119">
        <v>8151.7077248093665</v>
      </c>
      <c r="AQ59" s="119">
        <v>8108.6196934834816</v>
      </c>
      <c r="AR59" s="119">
        <v>8044.5703594999304</v>
      </c>
      <c r="AS59" s="119">
        <v>7952.2465973369008</v>
      </c>
      <c r="AT59" s="119">
        <v>7753.810403669906</v>
      </c>
      <c r="AU59" s="119">
        <v>7634.6118206742176</v>
      </c>
      <c r="AV59" s="119">
        <v>7450.2400857846451</v>
      </c>
      <c r="AW59" s="119">
        <v>7006.266362710985</v>
      </c>
      <c r="AX59" s="119">
        <v>6827.9807350985075</v>
      </c>
      <c r="AY59" s="119">
        <v>6227.5115550986902</v>
      </c>
      <c r="AZ59" s="119">
        <v>5633.4423761438984</v>
      </c>
    </row>
    <row r="60" spans="1:52" ht="12" hidden="1" customHeight="1">
      <c r="A60" s="122" t="s">
        <v>314</v>
      </c>
      <c r="B60" s="119">
        <v>1642.1870658008509</v>
      </c>
      <c r="C60" s="119">
        <v>965.53419000000008</v>
      </c>
      <c r="D60" s="119">
        <v>902.36960999999985</v>
      </c>
      <c r="E60" s="119">
        <v>808.58708999999999</v>
      </c>
      <c r="F60" s="119">
        <v>1289.3540299999997</v>
      </c>
      <c r="G60" s="119">
        <v>1256.9015443543449</v>
      </c>
      <c r="H60" s="119">
        <v>1366.7066300000006</v>
      </c>
      <c r="I60" s="119">
        <v>1476.0149199999998</v>
      </c>
      <c r="J60" s="119">
        <v>1398.7492999999999</v>
      </c>
      <c r="K60" s="119">
        <v>1296.2851499999997</v>
      </c>
      <c r="L60" s="119">
        <v>1488.0191256838875</v>
      </c>
      <c r="M60" s="119">
        <v>1657.3683019864375</v>
      </c>
      <c r="N60" s="119">
        <v>1575.2701267781792</v>
      </c>
      <c r="O60" s="119">
        <v>1418.9088515436113</v>
      </c>
      <c r="P60" s="119">
        <v>1384.645602954489</v>
      </c>
      <c r="Q60" s="119">
        <v>1297.5735571911491</v>
      </c>
      <c r="R60" s="119">
        <v>1005.1216002268196</v>
      </c>
      <c r="S60" s="119">
        <v>1017.0479701548652</v>
      </c>
      <c r="T60" s="119">
        <v>1041.197615633178</v>
      </c>
      <c r="U60" s="119">
        <v>1044.5452008934201</v>
      </c>
      <c r="V60" s="119">
        <v>1032.4159261394441</v>
      </c>
      <c r="W60" s="119">
        <v>1042.184194404158</v>
      </c>
      <c r="X60" s="119">
        <v>1053.7012128254112</v>
      </c>
      <c r="Y60" s="119">
        <v>1064.038602128395</v>
      </c>
      <c r="Z60" s="119">
        <v>1051.9263499123949</v>
      </c>
      <c r="AA60" s="119">
        <v>1038.8021534286065</v>
      </c>
      <c r="AB60" s="119">
        <v>1033.1335812031029</v>
      </c>
      <c r="AC60" s="119">
        <v>1020.9037791861114</v>
      </c>
      <c r="AD60" s="119">
        <v>1023.0912076206829</v>
      </c>
      <c r="AE60" s="119">
        <v>1027.8241421639259</v>
      </c>
      <c r="AF60" s="119">
        <v>1022.7300268662934</v>
      </c>
      <c r="AG60" s="119">
        <v>1027.0776176761092</v>
      </c>
      <c r="AH60" s="119">
        <v>1029.4723504766223</v>
      </c>
      <c r="AI60" s="119">
        <v>1033.3870556097806</v>
      </c>
      <c r="AJ60" s="119">
        <v>1034.7962002773179</v>
      </c>
      <c r="AK60" s="119">
        <v>1032.5244738717142</v>
      </c>
      <c r="AL60" s="119">
        <v>1028.097890658476</v>
      </c>
      <c r="AM60" s="119">
        <v>1022.9380075597279</v>
      </c>
      <c r="AN60" s="119">
        <v>1018.3554629171726</v>
      </c>
      <c r="AO60" s="119">
        <v>1011.1311857323892</v>
      </c>
      <c r="AP60" s="119">
        <v>1003.0250299808731</v>
      </c>
      <c r="AQ60" s="119">
        <v>1007.7052646728491</v>
      </c>
      <c r="AR60" s="119">
        <v>1015.1107237626007</v>
      </c>
      <c r="AS60" s="119">
        <v>1020.8885148748352</v>
      </c>
      <c r="AT60" s="119">
        <v>1014.3367336732408</v>
      </c>
      <c r="AU60" s="119">
        <v>1007.7318841398508</v>
      </c>
      <c r="AV60" s="119">
        <v>1003.2987718369865</v>
      </c>
      <c r="AW60" s="119">
        <v>997.91687420840537</v>
      </c>
      <c r="AX60" s="119">
        <v>996.6221229008836</v>
      </c>
      <c r="AY60" s="119">
        <v>996.95738549622342</v>
      </c>
      <c r="AZ60" s="119">
        <v>989.35250982486036</v>
      </c>
    </row>
    <row r="61" spans="1:52" ht="12" hidden="1" customHeight="1">
      <c r="A61" s="122" t="s">
        <v>315</v>
      </c>
      <c r="B61" s="119">
        <v>2720.1114270813327</v>
      </c>
      <c r="C61" s="119">
        <v>2833.7344500000004</v>
      </c>
      <c r="D61" s="119">
        <v>2422.2369200000003</v>
      </c>
      <c r="E61" s="119">
        <v>2452.8563000000004</v>
      </c>
      <c r="F61" s="119">
        <v>1558.3345897403819</v>
      </c>
      <c r="G61" s="119">
        <v>1732.4695379778864</v>
      </c>
      <c r="H61" s="119">
        <v>3264.9790227431145</v>
      </c>
      <c r="I61" s="119">
        <v>3280.7834300000004</v>
      </c>
      <c r="J61" s="119">
        <v>2577.2856728415354</v>
      </c>
      <c r="K61" s="119">
        <v>2655.0941700000003</v>
      </c>
      <c r="L61" s="119">
        <v>2767.4340207946161</v>
      </c>
      <c r="M61" s="119">
        <v>2482.1594691576761</v>
      </c>
      <c r="N61" s="119">
        <v>2441.0298523277143</v>
      </c>
      <c r="O61" s="119">
        <v>2281.654664154024</v>
      </c>
      <c r="P61" s="119">
        <v>2423.4008189090605</v>
      </c>
      <c r="Q61" s="119">
        <v>1953.3226191247018</v>
      </c>
      <c r="R61" s="119">
        <v>1504.2585125746032</v>
      </c>
      <c r="S61" s="119">
        <v>1288.8202687070807</v>
      </c>
      <c r="T61" s="119">
        <v>1030.3266207009856</v>
      </c>
      <c r="U61" s="119">
        <v>962.74719156754202</v>
      </c>
      <c r="V61" s="119">
        <v>845.30197298861742</v>
      </c>
      <c r="W61" s="119">
        <v>606.07260469959238</v>
      </c>
      <c r="X61" s="119">
        <v>527.39354303188713</v>
      </c>
      <c r="Y61" s="119">
        <v>477.42440349250461</v>
      </c>
      <c r="Z61" s="119">
        <v>352.87977503644595</v>
      </c>
      <c r="AA61" s="119">
        <v>332.1820506632115</v>
      </c>
      <c r="AB61" s="119">
        <v>285.0996064336843</v>
      </c>
      <c r="AC61" s="119">
        <v>295.03299592089087</v>
      </c>
      <c r="AD61" s="119">
        <v>236.86892311847478</v>
      </c>
      <c r="AE61" s="119">
        <v>240.22281290615584</v>
      </c>
      <c r="AF61" s="119">
        <v>204.07915490461232</v>
      </c>
      <c r="AG61" s="119">
        <v>188.88266407298977</v>
      </c>
      <c r="AH61" s="119">
        <v>176.69717212389878</v>
      </c>
      <c r="AI61" s="119">
        <v>158.01767017898115</v>
      </c>
      <c r="AJ61" s="119">
        <v>185.07118571919253</v>
      </c>
      <c r="AK61" s="119">
        <v>207.53400428723273</v>
      </c>
      <c r="AL61" s="119">
        <v>205.13669085439915</v>
      </c>
      <c r="AM61" s="119">
        <v>167.4690931180312</v>
      </c>
      <c r="AN61" s="119">
        <v>183.94187726289817</v>
      </c>
      <c r="AO61" s="119">
        <v>114.67420921173282</v>
      </c>
      <c r="AP61" s="119">
        <v>441.45584886791386</v>
      </c>
      <c r="AQ61" s="119">
        <v>129.96508218214694</v>
      </c>
      <c r="AR61" s="119">
        <v>143.73614198087796</v>
      </c>
      <c r="AS61" s="119">
        <v>173.28598062173393</v>
      </c>
      <c r="AT61" s="119">
        <v>175.95825120167095</v>
      </c>
      <c r="AU61" s="119">
        <v>325.66713954386876</v>
      </c>
      <c r="AV61" s="119">
        <v>160.73656979336113</v>
      </c>
      <c r="AW61" s="119">
        <v>154.88495172749191</v>
      </c>
      <c r="AX61" s="119">
        <v>169.86750375911359</v>
      </c>
      <c r="AY61" s="119">
        <v>174.85422247842229</v>
      </c>
      <c r="AZ61" s="119">
        <v>155.11582845326518</v>
      </c>
    </row>
    <row r="62" spans="1:52" ht="12" hidden="1" customHeight="1">
      <c r="A62" s="122" t="s">
        <v>316</v>
      </c>
      <c r="B62" s="119">
        <v>35436.529550855063</v>
      </c>
      <c r="C62" s="119">
        <v>35558.483410000001</v>
      </c>
      <c r="D62" s="119">
        <v>35615.384629999993</v>
      </c>
      <c r="E62" s="119">
        <v>32905.431439999993</v>
      </c>
      <c r="F62" s="119">
        <v>30525.863060259609</v>
      </c>
      <c r="G62" s="119">
        <v>29801.363929941635</v>
      </c>
      <c r="H62" s="119">
        <v>26840.545097256891</v>
      </c>
      <c r="I62" s="119">
        <v>22453.05627999999</v>
      </c>
      <c r="J62" s="119">
        <v>21436.573777158461</v>
      </c>
      <c r="K62" s="119">
        <v>19472.929960000001</v>
      </c>
      <c r="L62" s="119">
        <v>17136.120544835048</v>
      </c>
      <c r="M62" s="119">
        <v>13925.437090676109</v>
      </c>
      <c r="N62" s="119">
        <v>13566.53640625562</v>
      </c>
      <c r="O62" s="119">
        <v>10570.171865678516</v>
      </c>
      <c r="P62" s="119">
        <v>10075.277232912676</v>
      </c>
      <c r="Q62" s="119">
        <v>11117.601409646757</v>
      </c>
      <c r="R62" s="119">
        <v>7204.9765343108756</v>
      </c>
      <c r="S62" s="119">
        <v>5742.8658854251753</v>
      </c>
      <c r="T62" s="119">
        <v>4471.5877135391911</v>
      </c>
      <c r="U62" s="119">
        <v>5202.2346170190312</v>
      </c>
      <c r="V62" s="119">
        <v>4144.668816127486</v>
      </c>
      <c r="W62" s="119">
        <v>5800.28100545898</v>
      </c>
      <c r="X62" s="119">
        <v>5664.1556267535707</v>
      </c>
      <c r="Y62" s="119">
        <v>5633.9649893409423</v>
      </c>
      <c r="Z62" s="119">
        <v>5286.3269681871388</v>
      </c>
      <c r="AA62" s="119">
        <v>4877.274369325828</v>
      </c>
      <c r="AB62" s="119">
        <v>5071.0941996545816</v>
      </c>
      <c r="AC62" s="119">
        <v>5199.8371474587011</v>
      </c>
      <c r="AD62" s="119">
        <v>5170.9369399921688</v>
      </c>
      <c r="AE62" s="119">
        <v>4505.0841592300394</v>
      </c>
      <c r="AF62" s="119">
        <v>4471.0923749461799</v>
      </c>
      <c r="AG62" s="119">
        <v>4601.5116214762284</v>
      </c>
      <c r="AH62" s="119">
        <v>4580.6080652225019</v>
      </c>
      <c r="AI62" s="119">
        <v>4891.3758560713204</v>
      </c>
      <c r="AJ62" s="119">
        <v>4743.4953159486886</v>
      </c>
      <c r="AK62" s="119">
        <v>3106.2028956624317</v>
      </c>
      <c r="AL62" s="119">
        <v>3420.7352235137032</v>
      </c>
      <c r="AM62" s="119">
        <v>2357.8130918885654</v>
      </c>
      <c r="AN62" s="119">
        <v>2055.0672566936996</v>
      </c>
      <c r="AO62" s="119">
        <v>2010.170580713461</v>
      </c>
      <c r="AP62" s="119">
        <v>1432.0752151135971</v>
      </c>
      <c r="AQ62" s="119">
        <v>221.13194047023188</v>
      </c>
      <c r="AR62" s="119">
        <v>219.81127816500782</v>
      </c>
      <c r="AS62" s="119">
        <v>220.46581771165197</v>
      </c>
      <c r="AT62" s="119">
        <v>217.89409454852859</v>
      </c>
      <c r="AU62" s="119">
        <v>0.19295313486924137</v>
      </c>
      <c r="AV62" s="119">
        <v>56.947685356251704</v>
      </c>
      <c r="AW62" s="119">
        <v>55.917231217621612</v>
      </c>
      <c r="AX62" s="119">
        <v>0</v>
      </c>
      <c r="AY62" s="119">
        <v>0</v>
      </c>
      <c r="AZ62" s="119">
        <v>0</v>
      </c>
    </row>
    <row r="63" spans="1:52" ht="12" hidden="1" customHeight="1">
      <c r="A63" s="122" t="s">
        <v>317</v>
      </c>
      <c r="B63" s="119">
        <v>12468.671432291187</v>
      </c>
      <c r="C63" s="119">
        <v>13801.637165556005</v>
      </c>
      <c r="D63" s="119">
        <v>14700.293481332692</v>
      </c>
      <c r="E63" s="119">
        <v>16549.234027855666</v>
      </c>
      <c r="F63" s="119">
        <v>18527.066547199916</v>
      </c>
      <c r="G63" s="119">
        <v>21199.522955584922</v>
      </c>
      <c r="H63" s="119">
        <v>22717.601173960524</v>
      </c>
      <c r="I63" s="119">
        <v>23854.368280458464</v>
      </c>
      <c r="J63" s="119">
        <v>25144.33849107736</v>
      </c>
      <c r="K63" s="119">
        <v>26275.279313746458</v>
      </c>
      <c r="L63" s="119">
        <v>29540.7651367342</v>
      </c>
      <c r="M63" s="119">
        <v>30253.667969536818</v>
      </c>
      <c r="N63" s="119">
        <v>32360.54423065373</v>
      </c>
      <c r="O63" s="119">
        <v>32734.233994717888</v>
      </c>
      <c r="P63" s="119">
        <v>33494.320711342007</v>
      </c>
      <c r="Q63" s="119">
        <v>34198.616281496565</v>
      </c>
      <c r="R63" s="119">
        <v>28647.731070446614</v>
      </c>
      <c r="S63" s="119">
        <v>28563.729881839954</v>
      </c>
      <c r="T63" s="119">
        <v>26761.844839338475</v>
      </c>
      <c r="U63" s="119">
        <v>27062.810259426296</v>
      </c>
      <c r="V63" s="119">
        <v>26777.123348402285</v>
      </c>
      <c r="W63" s="119">
        <v>27480.223223515608</v>
      </c>
      <c r="X63" s="119">
        <v>28319.765670944573</v>
      </c>
      <c r="Y63" s="119">
        <v>28622.825668382615</v>
      </c>
      <c r="Z63" s="119">
        <v>27999.87253503254</v>
      </c>
      <c r="AA63" s="119">
        <v>27050.260874639462</v>
      </c>
      <c r="AB63" s="119">
        <v>27318.972538422542</v>
      </c>
      <c r="AC63" s="119">
        <v>28779.403429908034</v>
      </c>
      <c r="AD63" s="119">
        <v>28820.172618103144</v>
      </c>
      <c r="AE63" s="119">
        <v>29255.39190907764</v>
      </c>
      <c r="AF63" s="119">
        <v>29395.760532985874</v>
      </c>
      <c r="AG63" s="119">
        <v>28804.764271085282</v>
      </c>
      <c r="AH63" s="119">
        <v>30683.380585467283</v>
      </c>
      <c r="AI63" s="119">
        <v>33837.778062710655</v>
      </c>
      <c r="AJ63" s="119">
        <v>37598.210479137444</v>
      </c>
      <c r="AK63" s="119">
        <v>38672.645163015994</v>
      </c>
      <c r="AL63" s="119">
        <v>41989.957358378575</v>
      </c>
      <c r="AM63" s="119">
        <v>44172.298565384321</v>
      </c>
      <c r="AN63" s="119">
        <v>44994.29657583782</v>
      </c>
      <c r="AO63" s="119">
        <v>45684.516079784386</v>
      </c>
      <c r="AP63" s="119">
        <v>45833.636418314331</v>
      </c>
      <c r="AQ63" s="119">
        <v>50822.050978421597</v>
      </c>
      <c r="AR63" s="119">
        <v>51170.953996947472</v>
      </c>
      <c r="AS63" s="119">
        <v>54485.538141234218</v>
      </c>
      <c r="AT63" s="119">
        <v>52508.547584574757</v>
      </c>
      <c r="AU63" s="119">
        <v>54221.963265821694</v>
      </c>
      <c r="AV63" s="119">
        <v>52247.5471965123</v>
      </c>
      <c r="AW63" s="119">
        <v>49343.466172145505</v>
      </c>
      <c r="AX63" s="119">
        <v>48166.984651486397</v>
      </c>
      <c r="AY63" s="119">
        <v>48215.691499194647</v>
      </c>
      <c r="AZ63" s="119">
        <v>46332.859906749072</v>
      </c>
    </row>
    <row r="64" spans="1:52" ht="12" hidden="1" customHeight="1">
      <c r="A64" s="139" t="s">
        <v>318</v>
      </c>
      <c r="B64" s="129">
        <v>0</v>
      </c>
      <c r="C64" s="129">
        <v>0</v>
      </c>
      <c r="D64" s="129">
        <v>0</v>
      </c>
      <c r="E64" s="129">
        <v>0</v>
      </c>
      <c r="F64" s="129">
        <v>0</v>
      </c>
      <c r="G64" s="129">
        <v>0</v>
      </c>
      <c r="H64" s="129">
        <v>0</v>
      </c>
      <c r="I64" s="129">
        <v>0</v>
      </c>
      <c r="J64" s="129">
        <v>0</v>
      </c>
      <c r="K64" s="129">
        <v>0</v>
      </c>
      <c r="L64" s="129">
        <v>0</v>
      </c>
      <c r="M64" s="129">
        <v>0</v>
      </c>
      <c r="N64" s="129">
        <v>0</v>
      </c>
      <c r="O64" s="129">
        <v>0</v>
      </c>
      <c r="P64" s="129">
        <v>0</v>
      </c>
      <c r="Q64" s="129">
        <v>0</v>
      </c>
      <c r="R64" s="129">
        <v>0</v>
      </c>
      <c r="S64" s="129">
        <v>0</v>
      </c>
      <c r="T64" s="129">
        <v>0</v>
      </c>
      <c r="U64" s="129">
        <v>0</v>
      </c>
      <c r="V64" s="129">
        <v>0</v>
      </c>
      <c r="W64" s="129">
        <v>0</v>
      </c>
      <c r="X64" s="129">
        <v>0</v>
      </c>
      <c r="Y64" s="129">
        <v>0</v>
      </c>
      <c r="Z64" s="129">
        <v>0</v>
      </c>
      <c r="AA64" s="129">
        <v>0</v>
      </c>
      <c r="AB64" s="129">
        <v>0</v>
      </c>
      <c r="AC64" s="129">
        <v>0</v>
      </c>
      <c r="AD64" s="129">
        <v>0</v>
      </c>
      <c r="AE64" s="129">
        <v>0</v>
      </c>
      <c r="AF64" s="129">
        <v>0</v>
      </c>
      <c r="AG64" s="129">
        <v>0</v>
      </c>
      <c r="AH64" s="129">
        <v>0</v>
      </c>
      <c r="AI64" s="129">
        <v>0</v>
      </c>
      <c r="AJ64" s="129">
        <v>0</v>
      </c>
      <c r="AK64" s="129">
        <v>0</v>
      </c>
      <c r="AL64" s="129">
        <v>0</v>
      </c>
      <c r="AM64" s="129">
        <v>0</v>
      </c>
      <c r="AN64" s="129">
        <v>0</v>
      </c>
      <c r="AO64" s="129">
        <v>0</v>
      </c>
      <c r="AP64" s="129">
        <v>0</v>
      </c>
      <c r="AQ64" s="129">
        <v>0</v>
      </c>
      <c r="AR64" s="129">
        <v>0</v>
      </c>
      <c r="AS64" s="129">
        <v>0</v>
      </c>
      <c r="AT64" s="129">
        <v>0</v>
      </c>
      <c r="AU64" s="129">
        <v>0</v>
      </c>
      <c r="AV64" s="129">
        <v>0</v>
      </c>
      <c r="AW64" s="129">
        <v>0</v>
      </c>
      <c r="AX64" s="129">
        <v>0</v>
      </c>
      <c r="AY64" s="129">
        <v>0</v>
      </c>
      <c r="AZ64" s="129">
        <v>0</v>
      </c>
    </row>
    <row r="65" spans="1:52" ht="12" hidden="1" customHeight="1">
      <c r="A65" s="140" t="s">
        <v>322</v>
      </c>
      <c r="B65" s="141">
        <v>0</v>
      </c>
      <c r="C65" s="141">
        <v>0</v>
      </c>
      <c r="D65" s="141">
        <v>0</v>
      </c>
      <c r="E65" s="141">
        <v>0</v>
      </c>
      <c r="F65" s="141">
        <v>0</v>
      </c>
      <c r="G65" s="141">
        <v>0</v>
      </c>
      <c r="H65" s="141">
        <v>0</v>
      </c>
      <c r="I65" s="141">
        <v>1.7999999999999998</v>
      </c>
      <c r="J65" s="141">
        <v>3.4999999999999996</v>
      </c>
      <c r="K65" s="141">
        <v>42.27859999999999</v>
      </c>
      <c r="L65" s="141">
        <v>298.93952421897382</v>
      </c>
      <c r="M65" s="141">
        <v>507.97745294735796</v>
      </c>
      <c r="N65" s="141">
        <v>1482.444826597877</v>
      </c>
      <c r="O65" s="141">
        <v>1873.0772905321494</v>
      </c>
      <c r="P65" s="141">
        <v>2142.0894239037002</v>
      </c>
      <c r="Q65" s="141">
        <v>2196.4507499761162</v>
      </c>
      <c r="R65" s="141">
        <v>2194.2542992261401</v>
      </c>
      <c r="S65" s="141">
        <v>2250.0991050453836</v>
      </c>
      <c r="T65" s="141">
        <v>2250.099105045384</v>
      </c>
      <c r="U65" s="141">
        <v>2250.0991050453836</v>
      </c>
      <c r="V65" s="141">
        <v>2250.099105045384</v>
      </c>
      <c r="W65" s="141">
        <v>2247.8744567607478</v>
      </c>
      <c r="X65" s="141">
        <v>2247.849005940338</v>
      </c>
      <c r="Y65" s="141">
        <v>2250.0991050453845</v>
      </c>
      <c r="Z65" s="141">
        <v>2250.0991050453831</v>
      </c>
      <c r="AA65" s="141">
        <v>2248.2099340506747</v>
      </c>
      <c r="AB65" s="141">
        <v>2247.8490059403384</v>
      </c>
      <c r="AC65" s="141">
        <v>2247.8490059403389</v>
      </c>
      <c r="AD65" s="141">
        <v>2248.0538785458534</v>
      </c>
      <c r="AE65" s="141">
        <v>2250.0991050453831</v>
      </c>
      <c r="AF65" s="141">
        <v>2247.8843262352361</v>
      </c>
      <c r="AG65" s="141">
        <v>2239.5716539988525</v>
      </c>
      <c r="AH65" s="141">
        <v>2237.3378245234589</v>
      </c>
      <c r="AI65" s="141">
        <v>2216.3728424207275</v>
      </c>
      <c r="AJ65" s="141">
        <v>2245.6361241044378</v>
      </c>
      <c r="AK65" s="141">
        <v>2278.6818293240885</v>
      </c>
      <c r="AL65" s="141">
        <v>2338.2193148435349</v>
      </c>
      <c r="AM65" s="141">
        <v>2433.0350691603799</v>
      </c>
      <c r="AN65" s="141">
        <v>2459.5289696801697</v>
      </c>
      <c r="AO65" s="141">
        <v>2459.5289696801697</v>
      </c>
      <c r="AP65" s="141">
        <v>2459.528969680171</v>
      </c>
      <c r="AQ65" s="141">
        <v>2459.5289696801688</v>
      </c>
      <c r="AR65" s="141">
        <v>2431.3323320387626</v>
      </c>
      <c r="AS65" s="141">
        <v>2431.332332038764</v>
      </c>
      <c r="AT65" s="141">
        <v>2431.4277980932497</v>
      </c>
      <c r="AU65" s="141">
        <v>2431.3323320387617</v>
      </c>
      <c r="AV65" s="141">
        <v>2576.0219456605805</v>
      </c>
      <c r="AW65" s="141">
        <v>2576.0219456605782</v>
      </c>
      <c r="AX65" s="141">
        <v>2576.0219456605782</v>
      </c>
      <c r="AY65" s="141">
        <v>2576.0219456605791</v>
      </c>
      <c r="AZ65" s="141">
        <v>2576.0219456605782</v>
      </c>
    </row>
    <row r="66" spans="1:52" ht="12" hidden="1" customHeight="1">
      <c r="A66" s="147" t="s">
        <v>73</v>
      </c>
      <c r="B66" s="148">
        <v>4114.3355307155798</v>
      </c>
      <c r="C66" s="148">
        <v>3965.6946999999996</v>
      </c>
      <c r="D66" s="148">
        <v>4094.8995799999998</v>
      </c>
      <c r="E66" s="148">
        <v>4672.4935199999991</v>
      </c>
      <c r="F66" s="148">
        <v>4753.5999699999993</v>
      </c>
      <c r="G66" s="148">
        <v>4645.003344727932</v>
      </c>
      <c r="H66" s="148">
        <v>4833.3042999999998</v>
      </c>
      <c r="I66" s="148">
        <v>4974.5955999999996</v>
      </c>
      <c r="J66" s="148">
        <v>4938.0000100000007</v>
      </c>
      <c r="K66" s="148">
        <v>4778.1997199999996</v>
      </c>
      <c r="L66" s="148">
        <v>4827.0277844148941</v>
      </c>
      <c r="M66" s="148">
        <v>5070.6983859642924</v>
      </c>
      <c r="N66" s="148">
        <v>4963.8387255261723</v>
      </c>
      <c r="O66" s="148">
        <v>5114.0966907029115</v>
      </c>
      <c r="P66" s="148">
        <v>5359.2241662234683</v>
      </c>
      <c r="Q66" s="148">
        <v>5619.1363131698836</v>
      </c>
      <c r="R66" s="148">
        <v>5892.4813290316943</v>
      </c>
      <c r="S66" s="148">
        <v>5984.6586442247799</v>
      </c>
      <c r="T66" s="148">
        <v>5460.7164628131659</v>
      </c>
      <c r="U66" s="148">
        <v>5328.452113744388</v>
      </c>
      <c r="V66" s="148">
        <v>4817.8742289539232</v>
      </c>
      <c r="W66" s="148">
        <v>4285.1430293465437</v>
      </c>
      <c r="X66" s="148">
        <v>4060.2775357162209</v>
      </c>
      <c r="Y66" s="148">
        <v>3406.8318618447179</v>
      </c>
      <c r="Z66" s="148">
        <v>2353.9943302696433</v>
      </c>
      <c r="AA66" s="148">
        <v>2100.7616226173873</v>
      </c>
      <c r="AB66" s="148">
        <v>2074.5705619658461</v>
      </c>
      <c r="AC66" s="148">
        <v>1630.9859302790596</v>
      </c>
      <c r="AD66" s="148">
        <v>1106.4227386673833</v>
      </c>
      <c r="AE66" s="148">
        <v>1081.3753308001576</v>
      </c>
      <c r="AF66" s="148">
        <v>1068.4546341805465</v>
      </c>
      <c r="AG66" s="148">
        <v>939.79304397512055</v>
      </c>
      <c r="AH66" s="148">
        <v>912.79485038547773</v>
      </c>
      <c r="AI66" s="148">
        <v>997.78243856033737</v>
      </c>
      <c r="AJ66" s="148">
        <v>817.6709775078225</v>
      </c>
      <c r="AK66" s="148">
        <v>536.78807886256459</v>
      </c>
      <c r="AL66" s="148">
        <v>526.71124563567764</v>
      </c>
      <c r="AM66" s="148">
        <v>526.94335227767624</v>
      </c>
      <c r="AN66" s="148">
        <v>518.99398258512031</v>
      </c>
      <c r="AO66" s="148">
        <v>304.31602545935158</v>
      </c>
      <c r="AP66" s="148">
        <v>346.66146229322266</v>
      </c>
      <c r="AQ66" s="148">
        <v>338.28822288180675</v>
      </c>
      <c r="AR66" s="148">
        <v>209.98302459072974</v>
      </c>
      <c r="AS66" s="148">
        <v>204.13978612676408</v>
      </c>
      <c r="AT66" s="148">
        <v>185.82158862272942</v>
      </c>
      <c r="AU66" s="148">
        <v>96.540778293907508</v>
      </c>
      <c r="AV66" s="148">
        <v>95.212249565966204</v>
      </c>
      <c r="AW66" s="148">
        <v>72.416838953871164</v>
      </c>
      <c r="AX66" s="148">
        <v>10.052347081418642</v>
      </c>
      <c r="AY66" s="148">
        <v>9.9335383478074881</v>
      </c>
      <c r="AZ66" s="148">
        <v>140.91922871265444</v>
      </c>
    </row>
    <row r="67" spans="1:52" ht="12" hidden="1" customHeight="1">
      <c r="A67" s="149" t="s">
        <v>326</v>
      </c>
      <c r="B67" s="150">
        <v>3548.3506885288075</v>
      </c>
      <c r="C67" s="150">
        <v>3426.9474000899158</v>
      </c>
      <c r="D67" s="150">
        <v>4020.5985891379132</v>
      </c>
      <c r="E67" s="150">
        <v>3936.7508082876725</v>
      </c>
      <c r="F67" s="150">
        <v>4043.439914136964</v>
      </c>
      <c r="G67" s="150">
        <v>4148.0033291365025</v>
      </c>
      <c r="H67" s="150">
        <v>4106.7692249782394</v>
      </c>
      <c r="I67" s="150">
        <v>3913.1108412818558</v>
      </c>
      <c r="J67" s="150">
        <v>3725.0737270603072</v>
      </c>
      <c r="K67" s="150">
        <v>3607.2592926272778</v>
      </c>
      <c r="L67" s="150">
        <v>3646.8482563482726</v>
      </c>
      <c r="M67" s="150">
        <v>3307.9730093704388</v>
      </c>
      <c r="N67" s="150">
        <v>3616.9724960479125</v>
      </c>
      <c r="O67" s="150">
        <v>3733.430984760203</v>
      </c>
      <c r="P67" s="150">
        <v>3719.2141492700857</v>
      </c>
      <c r="Q67" s="150">
        <v>3567.4839016866958</v>
      </c>
      <c r="R67" s="150">
        <v>3429.2015118725958</v>
      </c>
      <c r="S67" s="150">
        <v>3515.0055315324953</v>
      </c>
      <c r="T67" s="150">
        <v>3509.8229013698519</v>
      </c>
      <c r="U67" s="150">
        <v>3524.7088038052543</v>
      </c>
      <c r="V67" s="150">
        <v>3533.3480957061342</v>
      </c>
      <c r="W67" s="150">
        <v>3521.0796768232176</v>
      </c>
      <c r="X67" s="150">
        <v>3508.9469862224059</v>
      </c>
      <c r="Y67" s="150">
        <v>3498.2729251001842</v>
      </c>
      <c r="Z67" s="150">
        <v>3502.0515883033399</v>
      </c>
      <c r="AA67" s="150">
        <v>3509.6634991071496</v>
      </c>
      <c r="AB67" s="150">
        <v>3508.6832758667797</v>
      </c>
      <c r="AC67" s="150">
        <v>3514.300666227457</v>
      </c>
      <c r="AD67" s="150">
        <v>3526.9193245586798</v>
      </c>
      <c r="AE67" s="150">
        <v>3524.2384349183158</v>
      </c>
      <c r="AF67" s="150">
        <v>3525.7544696205964</v>
      </c>
      <c r="AG67" s="150">
        <v>3529.509875553108</v>
      </c>
      <c r="AH67" s="150">
        <v>3512.2818416633895</v>
      </c>
      <c r="AI67" s="150">
        <v>3491.1637185447421</v>
      </c>
      <c r="AJ67" s="150">
        <v>3506.9343471487146</v>
      </c>
      <c r="AK67" s="150">
        <v>3502.0786906735266</v>
      </c>
      <c r="AL67" s="150">
        <v>3512.6526896572573</v>
      </c>
      <c r="AM67" s="150">
        <v>3511.2503007149835</v>
      </c>
      <c r="AN67" s="150">
        <v>3511.3435881127666</v>
      </c>
      <c r="AO67" s="150">
        <v>3513.1422056762108</v>
      </c>
      <c r="AP67" s="150">
        <v>3520.7912601663966</v>
      </c>
      <c r="AQ67" s="150">
        <v>3514.8639483017573</v>
      </c>
      <c r="AR67" s="150">
        <v>3509.9904483627465</v>
      </c>
      <c r="AS67" s="150">
        <v>3513.693119104556</v>
      </c>
      <c r="AT67" s="150">
        <v>3514.4428079596269</v>
      </c>
      <c r="AU67" s="150">
        <v>3508.4537055448254</v>
      </c>
      <c r="AV67" s="150">
        <v>3506.8661431479009</v>
      </c>
      <c r="AW67" s="150">
        <v>3509.5562371478954</v>
      </c>
      <c r="AX67" s="150">
        <v>3489.9359304576628</v>
      </c>
      <c r="AY67" s="150">
        <v>3483.0461568119622</v>
      </c>
      <c r="AZ67" s="150">
        <v>3480.6459181965852</v>
      </c>
    </row>
    <row r="68" spans="1:52" ht="12" hidden="1" customHeight="1">
      <c r="A68" s="131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32"/>
      <c r="AF68" s="132"/>
      <c r="AG68" s="132"/>
      <c r="AH68" s="132"/>
      <c r="AI68" s="132"/>
      <c r="AJ68" s="132"/>
      <c r="AK68" s="132"/>
      <c r="AL68" s="132"/>
      <c r="AM68" s="132"/>
      <c r="AN68" s="132"/>
      <c r="AO68" s="132"/>
      <c r="AP68" s="132"/>
      <c r="AQ68" s="132"/>
      <c r="AR68" s="132"/>
      <c r="AS68" s="132"/>
      <c r="AT68" s="132"/>
      <c r="AU68" s="132"/>
      <c r="AV68" s="132"/>
      <c r="AW68" s="132"/>
      <c r="AX68" s="132"/>
      <c r="AY68" s="132"/>
      <c r="AZ68" s="132"/>
    </row>
    <row r="69" spans="1:52" ht="12" hidden="1" customHeight="1">
      <c r="A69" s="111" t="s">
        <v>328</v>
      </c>
      <c r="B69" s="133">
        <v>-32652.120951562039</v>
      </c>
      <c r="C69" s="133">
        <v>-34959.299999999996</v>
      </c>
      <c r="D69" s="133">
        <v>-30617.499999999996</v>
      </c>
      <c r="E69" s="133">
        <v>-30443.399999999998</v>
      </c>
      <c r="F69" s="133">
        <v>-33455.299999999996</v>
      </c>
      <c r="G69" s="133">
        <v>-33165.090283748927</v>
      </c>
      <c r="H69" s="133">
        <v>-34504.800000000003</v>
      </c>
      <c r="I69" s="133">
        <v>-36377.499999999993</v>
      </c>
      <c r="J69" s="133">
        <v>-39528.999999999993</v>
      </c>
      <c r="K69" s="133">
        <v>-41558.599999999991</v>
      </c>
      <c r="L69" s="133">
        <v>-47226.810919940319</v>
      </c>
      <c r="M69" s="133">
        <v>-46231.656635139036</v>
      </c>
      <c r="N69" s="133">
        <v>-52426.196617942085</v>
      </c>
      <c r="O69" s="133">
        <v>-59221.004108149442</v>
      </c>
      <c r="P69" s="133">
        <v>-61987.914397630644</v>
      </c>
      <c r="Q69" s="133">
        <v>-64123.841597401333</v>
      </c>
      <c r="R69" s="133">
        <v>-64867.122079824665</v>
      </c>
      <c r="S69" s="133">
        <v>-70177.435688091879</v>
      </c>
      <c r="T69" s="133">
        <v>-76123.347377355967</v>
      </c>
      <c r="U69" s="133">
        <v>-81399.761346741201</v>
      </c>
      <c r="V69" s="133">
        <v>-87480.538613388577</v>
      </c>
      <c r="W69" s="133">
        <v>-92430.313673454832</v>
      </c>
      <c r="X69" s="133">
        <v>-94062.94574165091</v>
      </c>
      <c r="Y69" s="133">
        <v>-97060.82210470298</v>
      </c>
      <c r="Z69" s="133">
        <v>-101846.83029889074</v>
      </c>
      <c r="AA69" s="133">
        <v>-106065.53116687969</v>
      </c>
      <c r="AB69" s="133">
        <v>-109790.41325889109</v>
      </c>
      <c r="AC69" s="133">
        <v>-113670.24801679006</v>
      </c>
      <c r="AD69" s="133">
        <v>-116966.17926567014</v>
      </c>
      <c r="AE69" s="133">
        <v>-121852.44063554188</v>
      </c>
      <c r="AF69" s="133">
        <v>-126298.99983452987</v>
      </c>
      <c r="AG69" s="133">
        <v>-130980.53398123955</v>
      </c>
      <c r="AH69" s="133">
        <v>-135067.99648121966</v>
      </c>
      <c r="AI69" s="133">
        <v>-139357.05853643588</v>
      </c>
      <c r="AJ69" s="133">
        <v>-144177.29396597593</v>
      </c>
      <c r="AK69" s="133">
        <v>-150834.43579568341</v>
      </c>
      <c r="AL69" s="133">
        <v>-158490.85090932396</v>
      </c>
      <c r="AM69" s="133">
        <v>-165812.96882751433</v>
      </c>
      <c r="AN69" s="133">
        <v>-172096.41248210668</v>
      </c>
      <c r="AO69" s="133">
        <v>-177830.20635978796</v>
      </c>
      <c r="AP69" s="133">
        <v>-184557.21196014734</v>
      </c>
      <c r="AQ69" s="133">
        <v>-190120.33678788171</v>
      </c>
      <c r="AR69" s="133">
        <v>-195568.06336345771</v>
      </c>
      <c r="AS69" s="133">
        <v>-200203.45059051979</v>
      </c>
      <c r="AT69" s="133">
        <v>-204616.2106431195</v>
      </c>
      <c r="AU69" s="133">
        <v>-209023.93443033475</v>
      </c>
      <c r="AV69" s="133">
        <v>-213422.86544524389</v>
      </c>
      <c r="AW69" s="133">
        <v>-218403.98542445415</v>
      </c>
      <c r="AX69" s="133">
        <v>-222841.76199077349</v>
      </c>
      <c r="AY69" s="133">
        <v>-227464.66296024263</v>
      </c>
      <c r="AZ69" s="133">
        <v>-231489.38888786186</v>
      </c>
    </row>
    <row r="70" spans="1:52" ht="12" hidden="1" customHeight="1">
      <c r="A70" s="140" t="s">
        <v>123</v>
      </c>
      <c r="B70" s="141">
        <v>-1911.0060189165952</v>
      </c>
      <c r="C70" s="141">
        <v>-2296.1</v>
      </c>
      <c r="D70" s="141">
        <v>-3122.6999999999989</v>
      </c>
      <c r="E70" s="141">
        <v>-3802.1000000000008</v>
      </c>
      <c r="F70" s="141">
        <v>-5068.2999999999975</v>
      </c>
      <c r="G70" s="141">
        <v>-6057.8484761631789</v>
      </c>
      <c r="H70" s="141">
        <v>-7078.6000000000013</v>
      </c>
      <c r="I70" s="141">
        <v>-8976.1999999999971</v>
      </c>
      <c r="J70" s="141">
        <v>-10278.999999999996</v>
      </c>
      <c r="K70" s="141">
        <v>-11441.099999999993</v>
      </c>
      <c r="L70" s="141">
        <v>-12842.335635078247</v>
      </c>
      <c r="M70" s="141">
        <v>-15449.245246966659</v>
      </c>
      <c r="N70" s="141">
        <v>-17714.340307633513</v>
      </c>
      <c r="O70" s="141">
        <v>-20277.037355498229</v>
      </c>
      <c r="P70" s="141">
        <v>-21763.447023980119</v>
      </c>
      <c r="Q70" s="141">
        <v>-25956.195662558508</v>
      </c>
      <c r="R70" s="141">
        <v>-29459.873186848457</v>
      </c>
      <c r="S70" s="141">
        <v>-33644.893460930238</v>
      </c>
      <c r="T70" s="141">
        <v>-37757.084757843193</v>
      </c>
      <c r="U70" s="141">
        <v>-41335.822052517899</v>
      </c>
      <c r="V70" s="141">
        <v>-46384.741556787594</v>
      </c>
      <c r="W70" s="141">
        <v>-48050.332708722184</v>
      </c>
      <c r="X70" s="141">
        <v>-49462.429558075681</v>
      </c>
      <c r="Y70" s="141">
        <v>-52131.823202035826</v>
      </c>
      <c r="Z70" s="141">
        <v>-55619.546801722594</v>
      </c>
      <c r="AA70" s="141">
        <v>-59095.092709850825</v>
      </c>
      <c r="AB70" s="141">
        <v>-62026.747370681871</v>
      </c>
      <c r="AC70" s="141">
        <v>-64882.169705827524</v>
      </c>
      <c r="AD70" s="141">
        <v>-67359.404969398107</v>
      </c>
      <c r="AE70" s="141">
        <v>-71183.977787159543</v>
      </c>
      <c r="AF70" s="141">
        <v>-74528.900257267218</v>
      </c>
      <c r="AG70" s="141">
        <v>-78153.832309611942</v>
      </c>
      <c r="AH70" s="141">
        <v>-81016.501803524865</v>
      </c>
      <c r="AI70" s="141">
        <v>-83939.702277875171</v>
      </c>
      <c r="AJ70" s="141">
        <v>-87411.103233565373</v>
      </c>
      <c r="AK70" s="141">
        <v>-91937.244280199928</v>
      </c>
      <c r="AL70" s="141">
        <v>-96943.746661633631</v>
      </c>
      <c r="AM70" s="141">
        <v>-101839.4422245165</v>
      </c>
      <c r="AN70" s="141">
        <v>-106191.32685866929</v>
      </c>
      <c r="AO70" s="141">
        <v>-110165.56548681141</v>
      </c>
      <c r="AP70" s="141">
        <v>-114458.60554255011</v>
      </c>
      <c r="AQ70" s="141">
        <v>-118755.8570079206</v>
      </c>
      <c r="AR70" s="141">
        <v>-122745.62859370883</v>
      </c>
      <c r="AS70" s="141">
        <v>-126078.19639490025</v>
      </c>
      <c r="AT70" s="141">
        <v>-129138.05993609688</v>
      </c>
      <c r="AU70" s="141">
        <v>-131639.07952672799</v>
      </c>
      <c r="AV70" s="141">
        <v>-134827.79986910487</v>
      </c>
      <c r="AW70" s="141">
        <v>-138668.66429848844</v>
      </c>
      <c r="AX70" s="141">
        <v>-142290.32862499365</v>
      </c>
      <c r="AY70" s="141">
        <v>-145685.19807047915</v>
      </c>
      <c r="AZ70" s="141">
        <v>-148153.52088839657</v>
      </c>
    </row>
    <row r="71" spans="1:52" ht="12" hidden="1" customHeight="1">
      <c r="A71" s="140" t="s">
        <v>321</v>
      </c>
      <c r="B71" s="141">
        <v>-10.222604375656839</v>
      </c>
      <c r="C71" s="141">
        <v>-16.300000000000015</v>
      </c>
      <c r="D71" s="141">
        <v>-24.199999999999996</v>
      </c>
      <c r="E71" s="141">
        <v>-37.899999999999984</v>
      </c>
      <c r="F71" s="141">
        <v>-62.599999999999973</v>
      </c>
      <c r="G71" s="141">
        <v>-125.58517244673712</v>
      </c>
      <c r="H71" s="141">
        <v>-214.3</v>
      </c>
      <c r="I71" s="141">
        <v>-324.30000000000013</v>
      </c>
      <c r="J71" s="141">
        <v>-639.49999999999977</v>
      </c>
      <c r="K71" s="141">
        <v>-1205.6999999999998</v>
      </c>
      <c r="L71" s="141">
        <v>-1934.938263106332</v>
      </c>
      <c r="M71" s="141">
        <v>-3896.6513805292852</v>
      </c>
      <c r="N71" s="141">
        <v>-5793.4938377758572</v>
      </c>
      <c r="O71" s="141">
        <v>-6957.6526225279522</v>
      </c>
      <c r="P71" s="141">
        <v>-7938.1150281838209</v>
      </c>
      <c r="Q71" s="141">
        <v>-8798.8678704499744</v>
      </c>
      <c r="R71" s="141">
        <v>-9621.9875760713276</v>
      </c>
      <c r="S71" s="141">
        <v>-10429.009126771138</v>
      </c>
      <c r="T71" s="141">
        <v>-11332.707630406878</v>
      </c>
      <c r="U71" s="141">
        <v>-12837.93786198395</v>
      </c>
      <c r="V71" s="141">
        <v>-15041.707967754928</v>
      </c>
      <c r="W71" s="141">
        <v>-15410.29319618089</v>
      </c>
      <c r="X71" s="141">
        <v>-15658.660480037222</v>
      </c>
      <c r="Y71" s="141">
        <v>-16321.804857383388</v>
      </c>
      <c r="Z71" s="141">
        <v>-17162.16077272694</v>
      </c>
      <c r="AA71" s="141">
        <v>-17834.200342368684</v>
      </c>
      <c r="AB71" s="141">
        <v>-18464.937874085135</v>
      </c>
      <c r="AC71" s="141">
        <v>-19146.666620692889</v>
      </c>
      <c r="AD71" s="141">
        <v>-20015.89587013741</v>
      </c>
      <c r="AE71" s="141">
        <v>-21088.907848983567</v>
      </c>
      <c r="AF71" s="141">
        <v>-22169.219750957578</v>
      </c>
      <c r="AG71" s="141">
        <v>-23073.533464202523</v>
      </c>
      <c r="AH71" s="141">
        <v>-24069.604020525767</v>
      </c>
      <c r="AI71" s="141">
        <v>-25169.929171257878</v>
      </c>
      <c r="AJ71" s="141">
        <v>-26453.090838359825</v>
      </c>
      <c r="AK71" s="141">
        <v>-28129.381652446111</v>
      </c>
      <c r="AL71" s="141">
        <v>-30488.511308059005</v>
      </c>
      <c r="AM71" s="141">
        <v>-32645.956138952915</v>
      </c>
      <c r="AN71" s="141">
        <v>-34647.476586942219</v>
      </c>
      <c r="AO71" s="141">
        <v>-36344.803234347906</v>
      </c>
      <c r="AP71" s="141">
        <v>-38155.928412729088</v>
      </c>
      <c r="AQ71" s="141">
        <v>-39447.236480517829</v>
      </c>
      <c r="AR71" s="141">
        <v>-40832.494045364139</v>
      </c>
      <c r="AS71" s="141">
        <v>-42309.639631013233</v>
      </c>
      <c r="AT71" s="141">
        <v>-43637.460045811888</v>
      </c>
      <c r="AU71" s="141">
        <v>-45731.903331212561</v>
      </c>
      <c r="AV71" s="141">
        <v>-46962.540456196577</v>
      </c>
      <c r="AW71" s="141">
        <v>-48067.882600347184</v>
      </c>
      <c r="AX71" s="141">
        <v>-49095.517541967361</v>
      </c>
      <c r="AY71" s="141">
        <v>-50277.975817674291</v>
      </c>
      <c r="AZ71" s="141">
        <v>-51850.584939674292</v>
      </c>
    </row>
    <row r="72" spans="1:52" ht="12" hidden="1" customHeight="1">
      <c r="A72" s="140" t="s">
        <v>323</v>
      </c>
      <c r="B72" s="141">
        <v>-43.589376134517948</v>
      </c>
      <c r="C72" s="141">
        <v>-41.699999999999974</v>
      </c>
      <c r="D72" s="141">
        <v>-42.5</v>
      </c>
      <c r="E72" s="141">
        <v>-42.09999999999998</v>
      </c>
      <c r="F72" s="141">
        <v>-40.399999999999977</v>
      </c>
      <c r="G72" s="141">
        <v>-41.368109295882348</v>
      </c>
      <c r="H72" s="141">
        <v>-39.900000000000013</v>
      </c>
      <c r="I72" s="141">
        <v>-39.999999999999979</v>
      </c>
      <c r="J72" s="141">
        <v>-39.999999999999993</v>
      </c>
      <c r="K72" s="141">
        <v>-38.59999999999998</v>
      </c>
      <c r="L72" s="141">
        <v>-41.105378809592025</v>
      </c>
      <c r="M72" s="141">
        <v>-41.105378809591919</v>
      </c>
      <c r="N72" s="141">
        <v>-39.72007260915256</v>
      </c>
      <c r="O72" s="141">
        <v>-36.113499570077387</v>
      </c>
      <c r="P72" s="141">
        <v>-41.535301423521581</v>
      </c>
      <c r="Q72" s="141">
        <v>-42.036877806439222</v>
      </c>
      <c r="R72" s="141">
        <v>-41.43650042992261</v>
      </c>
      <c r="S72" s="141">
        <v>-41.436500429922638</v>
      </c>
      <c r="T72" s="141">
        <v>-43.822173258813393</v>
      </c>
      <c r="U72" s="141">
        <v>-43.822173258813422</v>
      </c>
      <c r="V72" s="141">
        <v>-43.822173258813429</v>
      </c>
      <c r="W72" s="141">
        <v>-43.822173258813407</v>
      </c>
      <c r="X72" s="141">
        <v>-43.822173258813407</v>
      </c>
      <c r="Y72" s="141">
        <v>-43.822173258813436</v>
      </c>
      <c r="Z72" s="141">
        <v>-43.822173258813422</v>
      </c>
      <c r="AA72" s="141">
        <v>-43.8221732588134</v>
      </c>
      <c r="AB72" s="141">
        <v>-43.822173258813422</v>
      </c>
      <c r="AC72" s="141">
        <v>-43.822173258813407</v>
      </c>
      <c r="AD72" s="141">
        <v>-43.822173258813415</v>
      </c>
      <c r="AE72" s="141">
        <v>-43.822173258813407</v>
      </c>
      <c r="AF72" s="141">
        <v>-43.822173258813393</v>
      </c>
      <c r="AG72" s="141">
        <v>-43.822173258813436</v>
      </c>
      <c r="AH72" s="141">
        <v>-43.8221732588134</v>
      </c>
      <c r="AI72" s="141">
        <v>-43.822173258813436</v>
      </c>
      <c r="AJ72" s="141">
        <v>-43.822173258813407</v>
      </c>
      <c r="AK72" s="141">
        <v>-43.822173258813407</v>
      </c>
      <c r="AL72" s="141">
        <v>-43.822173258813429</v>
      </c>
      <c r="AM72" s="141">
        <v>-43.8221732588134</v>
      </c>
      <c r="AN72" s="141">
        <v>-43.8221732588134</v>
      </c>
      <c r="AO72" s="141">
        <v>-43.822173258813415</v>
      </c>
      <c r="AP72" s="141">
        <v>-43.822542474761967</v>
      </c>
      <c r="AQ72" s="141">
        <v>-43.822542474761946</v>
      </c>
      <c r="AR72" s="141">
        <v>-43.822542474761931</v>
      </c>
      <c r="AS72" s="141">
        <v>-43.822542474761946</v>
      </c>
      <c r="AT72" s="141">
        <v>-45.473564735199574</v>
      </c>
      <c r="AU72" s="141">
        <v>-49.043813294162682</v>
      </c>
      <c r="AV72" s="141">
        <v>-49.038222807394739</v>
      </c>
      <c r="AW72" s="141">
        <v>-49.081719630744324</v>
      </c>
      <c r="AX72" s="141">
        <v>-60.925824914015593</v>
      </c>
      <c r="AY72" s="141">
        <v>-81.886957222700019</v>
      </c>
      <c r="AZ72" s="141">
        <v>-105.29629729148775</v>
      </c>
    </row>
    <row r="73" spans="1:52" ht="12" hidden="1" customHeight="1">
      <c r="A73" s="147" t="s">
        <v>72</v>
      </c>
      <c r="B73" s="148">
        <v>-30687.302952135269</v>
      </c>
      <c r="C73" s="148">
        <v>-32605.199999999993</v>
      </c>
      <c r="D73" s="148">
        <v>-27428.1</v>
      </c>
      <c r="E73" s="148">
        <v>-26561.299999999996</v>
      </c>
      <c r="F73" s="148">
        <v>-28283.999999999996</v>
      </c>
      <c r="G73" s="148">
        <v>-26940.288525843131</v>
      </c>
      <c r="H73" s="148">
        <v>-27172</v>
      </c>
      <c r="I73" s="148">
        <v>-27036.999999999996</v>
      </c>
      <c r="J73" s="148">
        <v>-28570.499999999996</v>
      </c>
      <c r="K73" s="148">
        <v>-28873.199999999997</v>
      </c>
      <c r="L73" s="148">
        <v>-32408.431642946147</v>
      </c>
      <c r="M73" s="148">
        <v>-26844.654628833494</v>
      </c>
      <c r="N73" s="148">
        <v>-28878.642399923567</v>
      </c>
      <c r="O73" s="148">
        <v>-31950.20063055318</v>
      </c>
      <c r="P73" s="148">
        <v>-32244.817044043182</v>
      </c>
      <c r="Q73" s="148">
        <v>-29326.741186586412</v>
      </c>
      <c r="R73" s="148">
        <v>-25743.824816474953</v>
      </c>
      <c r="S73" s="148">
        <v>-26062.096599960583</v>
      </c>
      <c r="T73" s="148">
        <v>-26989.732815847077</v>
      </c>
      <c r="U73" s="148">
        <v>-27182.179258980548</v>
      </c>
      <c r="V73" s="148">
        <v>-26010.266915587243</v>
      </c>
      <c r="W73" s="148">
        <v>-28925.865595292933</v>
      </c>
      <c r="X73" s="148">
        <v>-28898.033530279197</v>
      </c>
      <c r="Y73" s="148">
        <v>-28563.371872024945</v>
      </c>
      <c r="Z73" s="148">
        <v>-29021.300551182394</v>
      </c>
      <c r="AA73" s="148">
        <v>-29092.41594140137</v>
      </c>
      <c r="AB73" s="148">
        <v>-29254.905840865271</v>
      </c>
      <c r="AC73" s="148">
        <v>-29597.589517010842</v>
      </c>
      <c r="AD73" s="148">
        <v>-29547.056252875813</v>
      </c>
      <c r="AE73" s="148">
        <v>-29535.732826139953</v>
      </c>
      <c r="AF73" s="148">
        <v>-29557.05765304626</v>
      </c>
      <c r="AG73" s="148">
        <v>-29709.346034166272</v>
      </c>
      <c r="AH73" s="148">
        <v>-29938.068483910214</v>
      </c>
      <c r="AI73" s="148">
        <v>-30203.604914044034</v>
      </c>
      <c r="AJ73" s="148">
        <v>-30269.277720791913</v>
      </c>
      <c r="AK73" s="148">
        <v>-30723.987689778565</v>
      </c>
      <c r="AL73" s="148">
        <v>-31014.770766372509</v>
      </c>
      <c r="AM73" s="148">
        <v>-31283.748290786069</v>
      </c>
      <c r="AN73" s="148">
        <v>-31213.786863236375</v>
      </c>
      <c r="AO73" s="148">
        <v>-31276.015465369841</v>
      </c>
      <c r="AP73" s="148">
        <v>-31898.855462393385</v>
      </c>
      <c r="AQ73" s="148">
        <v>-31873.420756968535</v>
      </c>
      <c r="AR73" s="148">
        <v>-31946.118181909998</v>
      </c>
      <c r="AS73" s="148">
        <v>-31771.792022131562</v>
      </c>
      <c r="AT73" s="148">
        <v>-31795.217096475528</v>
      </c>
      <c r="AU73" s="148">
        <v>-31603.907759100042</v>
      </c>
      <c r="AV73" s="148">
        <v>-31583.486897135033</v>
      </c>
      <c r="AW73" s="148">
        <v>-31618.356805987762</v>
      </c>
      <c r="AX73" s="148">
        <v>-31394.989998898483</v>
      </c>
      <c r="AY73" s="148">
        <v>-31419.602114866451</v>
      </c>
      <c r="AZ73" s="148">
        <v>-31379.986762499488</v>
      </c>
    </row>
    <row r="74" spans="1:52" ht="12" hidden="1" customHeight="1">
      <c r="A74" s="131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132"/>
      <c r="AQ74" s="132"/>
      <c r="AR74" s="132"/>
      <c r="AS74" s="132"/>
      <c r="AT74" s="132"/>
      <c r="AU74" s="132"/>
      <c r="AV74" s="132"/>
      <c r="AW74" s="132"/>
      <c r="AX74" s="132"/>
      <c r="AY74" s="132"/>
      <c r="AZ74" s="132"/>
    </row>
    <row r="75" spans="1:52" ht="12" hidden="1" customHeight="1">
      <c r="A75" s="111" t="s">
        <v>329</v>
      </c>
      <c r="B75" s="151">
        <v>0.39357947128880094</v>
      </c>
      <c r="C75" s="151">
        <v>0.39424453325697129</v>
      </c>
      <c r="D75" s="151">
        <v>0.38803879611491598</v>
      </c>
      <c r="E75" s="151">
        <v>0.38846277735928741</v>
      </c>
      <c r="F75" s="151">
        <v>0.39306029350204419</v>
      </c>
      <c r="G75" s="151">
        <v>0.39437840554491183</v>
      </c>
      <c r="H75" s="151">
        <v>0.39467741289452551</v>
      </c>
      <c r="I75" s="151">
        <v>0.40143913165107609</v>
      </c>
      <c r="J75" s="151">
        <v>0.4107961668817956</v>
      </c>
      <c r="K75" s="151">
        <v>0.4167576780507104</v>
      </c>
      <c r="L75" s="151">
        <v>0.42410646884287129</v>
      </c>
      <c r="M75" s="151">
        <v>0.42225481592670261</v>
      </c>
      <c r="N75" s="151">
        <v>0.42933401375786973</v>
      </c>
      <c r="O75" s="151">
        <v>0.442995866344292</v>
      </c>
      <c r="P75" s="151">
        <v>0.4501348440614551</v>
      </c>
      <c r="Q75" s="151">
        <v>0.45842137229484309</v>
      </c>
      <c r="R75" s="151">
        <v>0.4669921298713024</v>
      </c>
      <c r="S75" s="151">
        <v>0.47957035212348131</v>
      </c>
      <c r="T75" s="151">
        <v>0.49669836898212122</v>
      </c>
      <c r="U75" s="151">
        <v>0.5115581961759722</v>
      </c>
      <c r="V75" s="151">
        <v>0.53120995803356197</v>
      </c>
      <c r="W75" s="151">
        <v>0.5447551499045975</v>
      </c>
      <c r="X75" s="151">
        <v>0.55524519093476299</v>
      </c>
      <c r="Y75" s="151">
        <v>0.57121144531541168</v>
      </c>
      <c r="Z75" s="151">
        <v>0.58930237715609091</v>
      </c>
      <c r="AA75" s="151">
        <v>0.60352809359867921</v>
      </c>
      <c r="AB75" s="151">
        <v>0.61514123505203155</v>
      </c>
      <c r="AC75" s="151">
        <v>0.62444957724483352</v>
      </c>
      <c r="AD75" s="151">
        <v>0.6350107254718812</v>
      </c>
      <c r="AE75" s="151">
        <v>0.65357976139677565</v>
      </c>
      <c r="AF75" s="151">
        <v>0.67303369694699522</v>
      </c>
      <c r="AG75" s="151">
        <v>0.69228223430468672</v>
      </c>
      <c r="AH75" s="151">
        <v>0.70965534044140322</v>
      </c>
      <c r="AI75" s="151">
        <v>0.73159112756770583</v>
      </c>
      <c r="AJ75" s="151">
        <v>0.75877115384328719</v>
      </c>
      <c r="AK75" s="151">
        <v>0.80558102195241232</v>
      </c>
      <c r="AL75" s="151">
        <v>0.83562190959772575</v>
      </c>
      <c r="AM75" s="151">
        <v>0.87314880421868823</v>
      </c>
      <c r="AN75" s="151">
        <v>0.90624686566873902</v>
      </c>
      <c r="AO75" s="151">
        <v>0.92814619210523419</v>
      </c>
      <c r="AP75" s="151">
        <v>0.9556012435213932</v>
      </c>
      <c r="AQ75" s="151">
        <v>0.98582830415876754</v>
      </c>
      <c r="AR75" s="151">
        <v>1.0048056353754498</v>
      </c>
      <c r="AS75" s="151">
        <v>1.0255945095430514</v>
      </c>
      <c r="AT75" s="151">
        <v>1.0503971369320324</v>
      </c>
      <c r="AU75" s="151">
        <v>1.0604497301298625</v>
      </c>
      <c r="AV75" s="151">
        <v>1.0831335949344707</v>
      </c>
      <c r="AW75" s="151">
        <v>1.1186387205401689</v>
      </c>
      <c r="AX75" s="151">
        <v>1.1568861967580399</v>
      </c>
      <c r="AY75" s="151">
        <v>1.1884406004357717</v>
      </c>
      <c r="AZ75" s="151">
        <v>1.2087131042069641</v>
      </c>
    </row>
    <row r="76" spans="1:52" ht="12" hidden="1" customHeight="1">
      <c r="A76" s="134" t="s">
        <v>69</v>
      </c>
      <c r="B76" s="152">
        <v>0.31438587746089547</v>
      </c>
      <c r="C76" s="152">
        <v>0.31495223056377231</v>
      </c>
      <c r="D76" s="152">
        <v>0.31544799475149715</v>
      </c>
      <c r="E76" s="152">
        <v>0.31571782101623497</v>
      </c>
      <c r="F76" s="152">
        <v>0.31581066292857363</v>
      </c>
      <c r="G76" s="152">
        <v>0.31520125357665435</v>
      </c>
      <c r="H76" s="152">
        <v>0.315129543322545</v>
      </c>
      <c r="I76" s="152">
        <v>0.31487973203669212</v>
      </c>
      <c r="J76" s="152">
        <v>0.31487698130808089</v>
      </c>
      <c r="K76" s="152">
        <v>0.31442889055381096</v>
      </c>
      <c r="L76" s="152">
        <v>0.31465329091079075</v>
      </c>
      <c r="M76" s="152">
        <v>0.31469589463384884</v>
      </c>
      <c r="N76" s="152">
        <v>0.31456188096344678</v>
      </c>
      <c r="O76" s="152">
        <v>0.31482716951201217</v>
      </c>
      <c r="P76" s="152">
        <v>0.31463925654346309</v>
      </c>
      <c r="Q76" s="152">
        <v>0.31456095144208535</v>
      </c>
      <c r="R76" s="152">
        <v>0.31422198527072648</v>
      </c>
      <c r="S76" s="152">
        <v>0.31569044786157735</v>
      </c>
      <c r="T76" s="152">
        <v>0.31458209660398678</v>
      </c>
      <c r="U76" s="152">
        <v>0.31551192368030218</v>
      </c>
      <c r="V76" s="152">
        <v>0.31538707888744821</v>
      </c>
      <c r="W76" s="152">
        <v>0.31721736306276321</v>
      </c>
      <c r="X76" s="152">
        <v>0.31722455541544031</v>
      </c>
      <c r="Y76" s="152">
        <v>0.31729898971756043</v>
      </c>
      <c r="Z76" s="152">
        <v>0.31818220989965407</v>
      </c>
      <c r="AA76" s="152">
        <v>0.31823307317949961</v>
      </c>
      <c r="AB76" s="152">
        <v>0.31780674923201602</v>
      </c>
      <c r="AC76" s="152">
        <v>0.31810255620250238</v>
      </c>
      <c r="AD76" s="152">
        <v>0.31825273316660285</v>
      </c>
      <c r="AE76" s="152">
        <v>0.31841080078031286</v>
      </c>
      <c r="AF76" s="152">
        <v>0.31834298073793776</v>
      </c>
      <c r="AG76" s="152">
        <v>0.31817008672862179</v>
      </c>
      <c r="AH76" s="152">
        <v>0.31793731340125525</v>
      </c>
      <c r="AI76" s="152">
        <v>0.31743979347361595</v>
      </c>
      <c r="AJ76" s="152">
        <v>0.31855677860077369</v>
      </c>
      <c r="AK76" s="152">
        <v>0.31706545061611258</v>
      </c>
      <c r="AL76" s="152">
        <v>0.31651435060338967</v>
      </c>
      <c r="AM76" s="152">
        <v>0.3163166046562032</v>
      </c>
      <c r="AN76" s="152">
        <v>0.31615961609304349</v>
      </c>
      <c r="AO76" s="152">
        <v>0.31495377077830955</v>
      </c>
      <c r="AP76" s="152">
        <v>0.31463806671655242</v>
      </c>
      <c r="AQ76" s="152">
        <v>0.31424300970701941</v>
      </c>
      <c r="AR76" s="152">
        <v>0.31387793626907495</v>
      </c>
      <c r="AS76" s="152">
        <v>0.31319071737017162</v>
      </c>
      <c r="AT76" s="152">
        <v>0.31463261060171932</v>
      </c>
      <c r="AU76" s="152">
        <v>0.31451117667653689</v>
      </c>
      <c r="AV76" s="152">
        <v>0.31523975404519278</v>
      </c>
      <c r="AW76" s="152">
        <v>0.31530945792674958</v>
      </c>
      <c r="AX76" s="152">
        <v>0.31542384208797231</v>
      </c>
      <c r="AY76" s="152">
        <v>0.31501482551906484</v>
      </c>
      <c r="AZ76" s="152">
        <v>0.31471757740947726</v>
      </c>
    </row>
    <row r="77" spans="1:52" ht="12" hidden="1" customHeight="1">
      <c r="A77" s="136" t="s">
        <v>309</v>
      </c>
      <c r="B77" s="153">
        <v>0.35436984222702589</v>
      </c>
      <c r="C77" s="153">
        <v>0.35122535214937267</v>
      </c>
      <c r="D77" s="153">
        <v>0.35424113646020472</v>
      </c>
      <c r="E77" s="153">
        <v>0.35726920792482975</v>
      </c>
      <c r="F77" s="153">
        <v>0.35785766154736759</v>
      </c>
      <c r="G77" s="153">
        <v>0.36091104805613244</v>
      </c>
      <c r="H77" s="153">
        <v>0.35871087047539507</v>
      </c>
      <c r="I77" s="153">
        <v>0.36280026585141273</v>
      </c>
      <c r="J77" s="153">
        <v>0.36840489052626796</v>
      </c>
      <c r="K77" s="153">
        <v>0.36651737164633424</v>
      </c>
      <c r="L77" s="153">
        <v>0.36623454901687724</v>
      </c>
      <c r="M77" s="153">
        <v>0.36427798215062879</v>
      </c>
      <c r="N77" s="153">
        <v>0.35657987923922357</v>
      </c>
      <c r="O77" s="153">
        <v>0.35457414536182724</v>
      </c>
      <c r="P77" s="153">
        <v>0.35251799001012951</v>
      </c>
      <c r="Q77" s="153">
        <v>0.35871173517834865</v>
      </c>
      <c r="R77" s="153">
        <v>0.3711574786812149</v>
      </c>
      <c r="S77" s="153">
        <v>0.37041674100901478</v>
      </c>
      <c r="T77" s="153">
        <v>0.3719415449944467</v>
      </c>
      <c r="U77" s="153">
        <v>0.37164118141374608</v>
      </c>
      <c r="V77" s="153">
        <v>0.3742633037044118</v>
      </c>
      <c r="W77" s="153">
        <v>0.37243683193178284</v>
      </c>
      <c r="X77" s="153">
        <v>0.37934536764047744</v>
      </c>
      <c r="Y77" s="153">
        <v>0.38375775647382082</v>
      </c>
      <c r="Z77" s="153">
        <v>0.38472483031952948</v>
      </c>
      <c r="AA77" s="153">
        <v>0.38588296763690705</v>
      </c>
      <c r="AB77" s="153">
        <v>0.38687757450526405</v>
      </c>
      <c r="AC77" s="153">
        <v>0.384740023105411</v>
      </c>
      <c r="AD77" s="153">
        <v>0.38542183489078008</v>
      </c>
      <c r="AE77" s="153">
        <v>0.38685182580277916</v>
      </c>
      <c r="AF77" s="153">
        <v>0.38923024071115242</v>
      </c>
      <c r="AG77" s="153">
        <v>0.38995232474154679</v>
      </c>
      <c r="AH77" s="153">
        <v>0.39315472238846305</v>
      </c>
      <c r="AI77" s="153">
        <v>0.3952119346203683</v>
      </c>
      <c r="AJ77" s="153">
        <v>0.39783332721375014</v>
      </c>
      <c r="AK77" s="153">
        <v>0.40576733227640638</v>
      </c>
      <c r="AL77" s="153">
        <v>0.39946975309891308</v>
      </c>
      <c r="AM77" s="153">
        <v>0.39840465571595418</v>
      </c>
      <c r="AN77" s="153">
        <v>0.39764306913653441</v>
      </c>
      <c r="AO77" s="153">
        <v>0.39373548495283905</v>
      </c>
      <c r="AP77" s="153">
        <v>0.38759690141910053</v>
      </c>
      <c r="AQ77" s="153">
        <v>0.38740768801521752</v>
      </c>
      <c r="AR77" s="153">
        <v>0.38255136374320348</v>
      </c>
      <c r="AS77" s="153">
        <v>0.38002201780454559</v>
      </c>
      <c r="AT77" s="153">
        <v>0.38057749096324656</v>
      </c>
      <c r="AU77" s="153">
        <v>0.37499621703691993</v>
      </c>
      <c r="AV77" s="153">
        <v>0.37448885718695007</v>
      </c>
      <c r="AW77" s="153">
        <v>0.37679645925494343</v>
      </c>
      <c r="AX77" s="153">
        <v>0.38044450168814087</v>
      </c>
      <c r="AY77" s="153">
        <v>0.38063170349103254</v>
      </c>
      <c r="AZ77" s="153">
        <v>0.37924960207446118</v>
      </c>
    </row>
    <row r="78" spans="1:52" ht="12" hidden="1" customHeight="1">
      <c r="A78" s="138" t="s">
        <v>310</v>
      </c>
      <c r="B78" s="154">
        <v>0.34777903480772282</v>
      </c>
      <c r="C78" s="154">
        <v>0.34510240020119543</v>
      </c>
      <c r="D78" s="154">
        <v>0.34353649365186617</v>
      </c>
      <c r="E78" s="154">
        <v>0.34776529333914202</v>
      </c>
      <c r="F78" s="154">
        <v>0.34604788812125148</v>
      </c>
      <c r="G78" s="154">
        <v>0.34920898580009058</v>
      </c>
      <c r="H78" s="154">
        <v>0.34435995160264926</v>
      </c>
      <c r="I78" s="154">
        <v>0.34541091733318974</v>
      </c>
      <c r="J78" s="154">
        <v>0.34530875642208753</v>
      </c>
      <c r="K78" s="154">
        <v>0.34346009577587128</v>
      </c>
      <c r="L78" s="154">
        <v>0.34494074789609702</v>
      </c>
      <c r="M78" s="154">
        <v>0.34641230159730418</v>
      </c>
      <c r="N78" s="154">
        <v>0.34563634155962403</v>
      </c>
      <c r="O78" s="154">
        <v>0.34554751935343586</v>
      </c>
      <c r="P78" s="154">
        <v>0.34607831768704211</v>
      </c>
      <c r="Q78" s="154">
        <v>0.35024731054616814</v>
      </c>
      <c r="R78" s="154">
        <v>0.35464880876942873</v>
      </c>
      <c r="S78" s="154">
        <v>0.34991821114568922</v>
      </c>
      <c r="T78" s="154">
        <v>0.34610838106551622</v>
      </c>
      <c r="U78" s="154">
        <v>0.34370550008845963</v>
      </c>
      <c r="V78" s="154">
        <v>0.35120715094790039</v>
      </c>
      <c r="W78" s="154">
        <v>0.35309872311756074</v>
      </c>
      <c r="X78" s="154">
        <v>0.35349758003644743</v>
      </c>
      <c r="Y78" s="154">
        <v>0.36021765522250254</v>
      </c>
      <c r="Z78" s="154">
        <v>0.3567387138676103</v>
      </c>
      <c r="AA78" s="154">
        <v>0.3593466509199898</v>
      </c>
      <c r="AB78" s="154">
        <v>0.35633538268296505</v>
      </c>
      <c r="AC78" s="154">
        <v>0.35757293128162626</v>
      </c>
      <c r="AD78" s="154">
        <v>0.35997730535157524</v>
      </c>
      <c r="AE78" s="154">
        <v>0.35822816890063386</v>
      </c>
      <c r="AF78" s="154">
        <v>0.36029860540146663</v>
      </c>
      <c r="AG78" s="154">
        <v>0.35795032971233737</v>
      </c>
      <c r="AH78" s="154">
        <v>0.36037015286563551</v>
      </c>
      <c r="AI78" s="154">
        <v>0.35167453509667029</v>
      </c>
      <c r="AJ78" s="154">
        <v>0.35355825611472191</v>
      </c>
      <c r="AK78" s="154">
        <v>0.35459656028270797</v>
      </c>
      <c r="AL78" s="154">
        <v>0.35376264245159733</v>
      </c>
      <c r="AM78" s="154">
        <v>0.35861165062266021</v>
      </c>
      <c r="AN78" s="154">
        <v>0.35224800935012623</v>
      </c>
      <c r="AO78" s="154">
        <v>0.34828779276192356</v>
      </c>
      <c r="AP78" s="154">
        <v>0.33861094464099134</v>
      </c>
      <c r="AQ78" s="154">
        <v>0.33559229527514189</v>
      </c>
      <c r="AR78" s="154">
        <v>0.33838601025325293</v>
      </c>
      <c r="AS78" s="154">
        <v>0.33395664198960412</v>
      </c>
      <c r="AT78" s="154">
        <v>0.33768125107941555</v>
      </c>
      <c r="AU78" s="154">
        <v>0.33055572594483312</v>
      </c>
      <c r="AV78" s="154">
        <v>0.32764805974546507</v>
      </c>
      <c r="AW78" s="154">
        <v>0.32547682825572316</v>
      </c>
      <c r="AX78" s="154">
        <v>0.32143330928889841</v>
      </c>
      <c r="AY78" s="154">
        <v>0.3187569794338998</v>
      </c>
      <c r="AZ78" s="154">
        <v>0.31763288075170731</v>
      </c>
    </row>
    <row r="79" spans="1:52" ht="12" hidden="1" customHeight="1">
      <c r="A79" s="122" t="s">
        <v>311</v>
      </c>
      <c r="B79" s="155">
        <v>0.3281157090183901</v>
      </c>
      <c r="C79" s="155">
        <v>0.32217758401886043</v>
      </c>
      <c r="D79" s="155">
        <v>0.32405980536468487</v>
      </c>
      <c r="E79" s="155">
        <v>0.32807262756587668</v>
      </c>
      <c r="F79" s="155">
        <v>0.32693291037630406</v>
      </c>
      <c r="G79" s="155">
        <v>0.32459755904015486</v>
      </c>
      <c r="H79" s="155">
        <v>0.32045994925262916</v>
      </c>
      <c r="I79" s="155">
        <v>0.32015015144345071</v>
      </c>
      <c r="J79" s="155">
        <v>0.32310228432761612</v>
      </c>
      <c r="K79" s="155">
        <v>0.3208036891589266</v>
      </c>
      <c r="L79" s="155">
        <v>0.32227432086449975</v>
      </c>
      <c r="M79" s="155">
        <v>0.32282877251847159</v>
      </c>
      <c r="N79" s="155">
        <v>0.3196637633992625</v>
      </c>
      <c r="O79" s="155">
        <v>0.323391182120846</v>
      </c>
      <c r="P79" s="155">
        <v>0.32320936136496031</v>
      </c>
      <c r="Q79" s="155">
        <v>0.32646436599768491</v>
      </c>
      <c r="R79" s="155">
        <v>0.33868605415681385</v>
      </c>
      <c r="S79" s="155">
        <v>0.33636692830211934</v>
      </c>
      <c r="T79" s="155">
        <v>0.33694618209283494</v>
      </c>
      <c r="U79" s="155">
        <v>0.33697865432524537</v>
      </c>
      <c r="V79" s="155">
        <v>0.33857253397454595</v>
      </c>
      <c r="W79" s="155">
        <v>0.33903646233024692</v>
      </c>
      <c r="X79" s="155">
        <v>0.34385205091280296</v>
      </c>
      <c r="Y79" s="155">
        <v>0.34555862038931889</v>
      </c>
      <c r="Z79" s="155">
        <v>0.33816147398048857</v>
      </c>
      <c r="AA79" s="155">
        <v>0.33795266299373022</v>
      </c>
      <c r="AB79" s="155">
        <v>0.33858923957270448</v>
      </c>
      <c r="AC79" s="155">
        <v>0.33803865671626504</v>
      </c>
      <c r="AD79" s="155">
        <v>0.33951970244933599</v>
      </c>
      <c r="AE79" s="155">
        <v>0.34291431302114483</v>
      </c>
      <c r="AF79" s="155">
        <v>0.32978511885406453</v>
      </c>
      <c r="AG79" s="155">
        <v>0.33559342033633022</v>
      </c>
      <c r="AH79" s="155">
        <v>0.3337068292853928</v>
      </c>
      <c r="AI79" s="155">
        <v>0.34208496880853501</v>
      </c>
      <c r="AJ79" s="155">
        <v>0.33239203400625972</v>
      </c>
      <c r="AK79" s="155">
        <v>0.33426272345278479</v>
      </c>
      <c r="AL79" s="155">
        <v>0.33986961215814915</v>
      </c>
      <c r="AM79" s="155">
        <v>0.34069946703490928</v>
      </c>
      <c r="AN79" s="155">
        <v>0.35132318674495366</v>
      </c>
      <c r="AO79" s="155">
        <v>0.350730565280224</v>
      </c>
      <c r="AP79" s="155">
        <v>0.34069414197095643</v>
      </c>
      <c r="AQ79" s="155">
        <v>0.36121932054441408</v>
      </c>
      <c r="AR79" s="155">
        <v>0.3620589826051745</v>
      </c>
      <c r="AS79" s="155">
        <v>0.36514932232952579</v>
      </c>
      <c r="AT79" s="155">
        <v>0.3441233875873887</v>
      </c>
      <c r="AU79" s="155">
        <v>0.34584378059530541</v>
      </c>
      <c r="AV79" s="155">
        <v>0.32206089018960971</v>
      </c>
      <c r="AW79" s="155">
        <v>0.29914808664924442</v>
      </c>
      <c r="AX79" s="155">
        <v>0.29656660918496447</v>
      </c>
      <c r="AY79" s="155">
        <v>0.29671906284007765</v>
      </c>
      <c r="AZ79" s="155">
        <v>0.26075176578786519</v>
      </c>
    </row>
    <row r="80" spans="1:52" ht="12" hidden="1" customHeight="1">
      <c r="A80" s="122" t="s">
        <v>312</v>
      </c>
      <c r="B80" s="155">
        <v>0.4126986507078696</v>
      </c>
      <c r="C80" s="155">
        <v>0.41181300518361202</v>
      </c>
      <c r="D80" s="155">
        <v>0.41299223913170874</v>
      </c>
      <c r="E80" s="155">
        <v>0.42314926185388957</v>
      </c>
      <c r="F80" s="155">
        <v>0.42197941786502668</v>
      </c>
      <c r="G80" s="155">
        <v>0.43119494296538663</v>
      </c>
      <c r="H80" s="155">
        <v>0.43459521244269234</v>
      </c>
      <c r="I80" s="155">
        <v>0.44378766650215984</v>
      </c>
      <c r="J80" s="155">
        <v>0.45046104665000314</v>
      </c>
      <c r="K80" s="155">
        <v>0.44730169844048112</v>
      </c>
      <c r="L80" s="155">
        <v>0.44459988821003682</v>
      </c>
      <c r="M80" s="155">
        <v>0.44512054876617207</v>
      </c>
      <c r="N80" s="155">
        <v>0.44034268697738038</v>
      </c>
      <c r="O80" s="155">
        <v>0.43790715719101098</v>
      </c>
      <c r="P80" s="155">
        <v>0.43641602199682072</v>
      </c>
      <c r="Q80" s="155">
        <v>0.44474388918076535</v>
      </c>
      <c r="R80" s="155">
        <v>0.44796079100327485</v>
      </c>
      <c r="S80" s="155">
        <v>0.44803254180572943</v>
      </c>
      <c r="T80" s="155">
        <v>0.44780693361104912</v>
      </c>
      <c r="U80" s="155">
        <v>0.44633160375582909</v>
      </c>
      <c r="V80" s="155">
        <v>0.44555266500286717</v>
      </c>
      <c r="W80" s="155">
        <v>0.44330180340600561</v>
      </c>
      <c r="X80" s="155">
        <v>0.45118769984687235</v>
      </c>
      <c r="Y80" s="155">
        <v>0.45395676891742387</v>
      </c>
      <c r="Z80" s="155">
        <v>0.45530493014830031</v>
      </c>
      <c r="AA80" s="155">
        <v>0.45407436067043638</v>
      </c>
      <c r="AB80" s="155">
        <v>0.45841528058820297</v>
      </c>
      <c r="AC80" s="155">
        <v>0.45416616227490958</v>
      </c>
      <c r="AD80" s="155">
        <v>0.45544466828813396</v>
      </c>
      <c r="AE80" s="155">
        <v>0.45587445715648411</v>
      </c>
      <c r="AF80" s="155">
        <v>0.45716148771622267</v>
      </c>
      <c r="AG80" s="155">
        <v>0.45695148528476892</v>
      </c>
      <c r="AH80" s="155">
        <v>0.45991802968264339</v>
      </c>
      <c r="AI80" s="155">
        <v>0.46054856845991321</v>
      </c>
      <c r="AJ80" s="155">
        <v>0.46396787313385623</v>
      </c>
      <c r="AK80" s="155">
        <v>0.47162473493662643</v>
      </c>
      <c r="AL80" s="155">
        <v>0.46902216757402498</v>
      </c>
      <c r="AM80" s="155">
        <v>0.46543745160147426</v>
      </c>
      <c r="AN80" s="155">
        <v>0.46440581466915076</v>
      </c>
      <c r="AO80" s="155">
        <v>0.46132493078027853</v>
      </c>
      <c r="AP80" s="155">
        <v>0.45665715596339779</v>
      </c>
      <c r="AQ80" s="155">
        <v>0.45801577198221888</v>
      </c>
      <c r="AR80" s="155">
        <v>0.45299169603625816</v>
      </c>
      <c r="AS80" s="155">
        <v>0.45286306941615279</v>
      </c>
      <c r="AT80" s="155">
        <v>0.45638257854467479</v>
      </c>
      <c r="AU80" s="155">
        <v>0.45560026059712955</v>
      </c>
      <c r="AV80" s="155">
        <v>0.45411289735767202</v>
      </c>
      <c r="AW80" s="155">
        <v>0.45238868409976674</v>
      </c>
      <c r="AX80" s="155">
        <v>0.45454300820891091</v>
      </c>
      <c r="AY80" s="155">
        <v>0.45489593529377109</v>
      </c>
      <c r="AZ80" s="155">
        <v>0.44906086561127362</v>
      </c>
    </row>
    <row r="81" spans="1:52" ht="12" hidden="1" customHeight="1">
      <c r="A81" s="122" t="s">
        <v>313</v>
      </c>
      <c r="B81" s="155">
        <v>0.29001091579931021</v>
      </c>
      <c r="C81" s="155">
        <v>0.29728413080409422</v>
      </c>
      <c r="D81" s="155">
        <v>0.29786973504911912</v>
      </c>
      <c r="E81" s="155">
        <v>0.28605921906547999</v>
      </c>
      <c r="F81" s="155">
        <v>0.27855472331762454</v>
      </c>
      <c r="G81" s="155">
        <v>0.27905915441850415</v>
      </c>
      <c r="H81" s="155">
        <v>0.27705204438724867</v>
      </c>
      <c r="I81" s="155">
        <v>0.28197072111079341</v>
      </c>
      <c r="J81" s="155">
        <v>0.2776957564185335</v>
      </c>
      <c r="K81" s="155">
        <v>0.27709219332534185</v>
      </c>
      <c r="L81" s="155">
        <v>0.28697739888366947</v>
      </c>
      <c r="M81" s="155">
        <v>0.28653004902815593</v>
      </c>
      <c r="N81" s="155">
        <v>0.28395652587125703</v>
      </c>
      <c r="O81" s="155">
        <v>0.27921439631114697</v>
      </c>
      <c r="P81" s="155">
        <v>0.2763622546557622</v>
      </c>
      <c r="Q81" s="155">
        <v>0.27425071098263892</v>
      </c>
      <c r="R81" s="155">
        <v>0.30068439939965097</v>
      </c>
      <c r="S81" s="155">
        <v>0.29812162288545097</v>
      </c>
      <c r="T81" s="155">
        <v>0.29888473569052793</v>
      </c>
      <c r="U81" s="155">
        <v>0.29795649665221746</v>
      </c>
      <c r="V81" s="155">
        <v>0.30113900712451991</v>
      </c>
      <c r="W81" s="155">
        <v>0.30182013599202007</v>
      </c>
      <c r="X81" s="155">
        <v>0.29861127474809107</v>
      </c>
      <c r="Y81" s="155">
        <v>0.30032060660361642</v>
      </c>
      <c r="Z81" s="155">
        <v>0.30050944243862315</v>
      </c>
      <c r="AA81" s="155">
        <v>0.30031740449443051</v>
      </c>
      <c r="AB81" s="155">
        <v>0.2997616393030233</v>
      </c>
      <c r="AC81" s="155">
        <v>0.29981970189574314</v>
      </c>
      <c r="AD81" s="155">
        <v>0.29994442648755421</v>
      </c>
      <c r="AE81" s="155">
        <v>0.30015036241038096</v>
      </c>
      <c r="AF81" s="155">
        <v>0.30238651642619463</v>
      </c>
      <c r="AG81" s="155">
        <v>0.30219102019674365</v>
      </c>
      <c r="AH81" s="155">
        <v>0.30149483274514027</v>
      </c>
      <c r="AI81" s="155">
        <v>0.30117230525933264</v>
      </c>
      <c r="AJ81" s="155">
        <v>0.29916555211962881</v>
      </c>
      <c r="AK81" s="155">
        <v>0.30006063315865372</v>
      </c>
      <c r="AL81" s="155">
        <v>0.29808775595756137</v>
      </c>
      <c r="AM81" s="155">
        <v>0.29823290851530843</v>
      </c>
      <c r="AN81" s="155">
        <v>0.29845940747094951</v>
      </c>
      <c r="AO81" s="155">
        <v>0.29875890938398253</v>
      </c>
      <c r="AP81" s="155">
        <v>0.29821589365141199</v>
      </c>
      <c r="AQ81" s="155">
        <v>0.29809809553899808</v>
      </c>
      <c r="AR81" s="155">
        <v>0.29386371038219405</v>
      </c>
      <c r="AS81" s="155">
        <v>0.29407623023382667</v>
      </c>
      <c r="AT81" s="155">
        <v>0.29421575838863828</v>
      </c>
      <c r="AU81" s="155">
        <v>0.29450047222437359</v>
      </c>
      <c r="AV81" s="155">
        <v>0.29487577478090743</v>
      </c>
      <c r="AW81" s="155">
        <v>0.29525407229439143</v>
      </c>
      <c r="AX81" s="155">
        <v>0.29555701781316279</v>
      </c>
      <c r="AY81" s="155">
        <v>0.29618725261613299</v>
      </c>
      <c r="AZ81" s="155">
        <v>0.28767856293370841</v>
      </c>
    </row>
    <row r="82" spans="1:52" ht="12" hidden="1" customHeight="1">
      <c r="A82" s="122" t="s">
        <v>314</v>
      </c>
      <c r="B82" s="155">
        <v>0.20972679554817969</v>
      </c>
      <c r="C82" s="155">
        <v>0.24515314978496214</v>
      </c>
      <c r="D82" s="155">
        <v>0.23907448416494731</v>
      </c>
      <c r="E82" s="155">
        <v>0.24234407133109279</v>
      </c>
      <c r="F82" s="155">
        <v>0.21438449678296545</v>
      </c>
      <c r="G82" s="155">
        <v>0.21006694413023283</v>
      </c>
      <c r="H82" s="155">
        <v>0.21225422968469426</v>
      </c>
      <c r="I82" s="155">
        <v>0.21008689965855315</v>
      </c>
      <c r="J82" s="155">
        <v>0.19682180294953147</v>
      </c>
      <c r="K82" s="155">
        <v>0.20042905820079404</v>
      </c>
      <c r="L82" s="155">
        <v>0.19520620377331138</v>
      </c>
      <c r="M82" s="155">
        <v>0.16024799690124536</v>
      </c>
      <c r="N82" s="155">
        <v>0.15653023080147999</v>
      </c>
      <c r="O82" s="155">
        <v>0.1763070673493071</v>
      </c>
      <c r="P82" s="155">
        <v>0.19611772124105456</v>
      </c>
      <c r="Q82" s="155">
        <v>0.20039088785926037</v>
      </c>
      <c r="R82" s="155">
        <v>0.20067589758798823</v>
      </c>
      <c r="S82" s="155">
        <v>0.20158941397477206</v>
      </c>
      <c r="T82" s="155">
        <v>0.20575456295967431</v>
      </c>
      <c r="U82" s="155">
        <v>0.20692278406143108</v>
      </c>
      <c r="V82" s="155">
        <v>0.21360387670760761</v>
      </c>
      <c r="W82" s="155">
        <v>0.21552097324206274</v>
      </c>
      <c r="X82" s="155">
        <v>0.21495335725514989</v>
      </c>
      <c r="Y82" s="155">
        <v>0.21653523501061536</v>
      </c>
      <c r="Z82" s="155">
        <v>0.21664473192080602</v>
      </c>
      <c r="AA82" s="155">
        <v>0.21675473580696275</v>
      </c>
      <c r="AB82" s="155">
        <v>0.21689510949903404</v>
      </c>
      <c r="AC82" s="155">
        <v>0.21660909708121595</v>
      </c>
      <c r="AD82" s="155">
        <v>0.22765969703357791</v>
      </c>
      <c r="AE82" s="155">
        <v>0.22843797068452693</v>
      </c>
      <c r="AF82" s="155">
        <v>0.22861343987531083</v>
      </c>
      <c r="AG82" s="155">
        <v>0.22838870170595912</v>
      </c>
      <c r="AH82" s="155">
        <v>0.22889243392602576</v>
      </c>
      <c r="AI82" s="155">
        <v>0.2289863833223332</v>
      </c>
      <c r="AJ82" s="155">
        <v>0.23225811424049916</v>
      </c>
      <c r="AK82" s="155">
        <v>0.23252761370423752</v>
      </c>
      <c r="AL82" s="155">
        <v>0.23264294923432965</v>
      </c>
      <c r="AM82" s="155">
        <v>0.23290255653764816</v>
      </c>
      <c r="AN82" s="155">
        <v>0.23310193948682187</v>
      </c>
      <c r="AO82" s="155">
        <v>0.23318924045767958</v>
      </c>
      <c r="AP82" s="155">
        <v>0.2332295584668625</v>
      </c>
      <c r="AQ82" s="155">
        <v>0.23253455191339081</v>
      </c>
      <c r="AR82" s="155">
        <v>0.23335827650782295</v>
      </c>
      <c r="AS82" s="155">
        <v>0.23392562843037443</v>
      </c>
      <c r="AT82" s="155">
        <v>0.23396503438553487</v>
      </c>
      <c r="AU82" s="155">
        <v>0.23398538586533524</v>
      </c>
      <c r="AV82" s="155">
        <v>0.23404544427859106</v>
      </c>
      <c r="AW82" s="155">
        <v>0.23415489780078452</v>
      </c>
      <c r="AX82" s="155">
        <v>0.23426242339841874</v>
      </c>
      <c r="AY82" s="155">
        <v>0.23462179265713981</v>
      </c>
      <c r="AZ82" s="155">
        <v>0.23462146442004692</v>
      </c>
    </row>
    <row r="83" spans="1:52" ht="12" hidden="1" customHeight="1">
      <c r="A83" s="122" t="s">
        <v>315</v>
      </c>
      <c r="B83" s="155">
        <v>0.32724292765942431</v>
      </c>
      <c r="C83" s="155">
        <v>0.32396785155646468</v>
      </c>
      <c r="D83" s="155">
        <v>0.3158007487405014</v>
      </c>
      <c r="E83" s="155">
        <v>0.31804911183226864</v>
      </c>
      <c r="F83" s="155">
        <v>0.30707622921710981</v>
      </c>
      <c r="G83" s="155">
        <v>0.31091136312849288</v>
      </c>
      <c r="H83" s="155">
        <v>0.2882682901519778</v>
      </c>
      <c r="I83" s="155">
        <v>0.29279061921717775</v>
      </c>
      <c r="J83" s="155">
        <v>0.29860648642033283</v>
      </c>
      <c r="K83" s="155">
        <v>0.30050192861941999</v>
      </c>
      <c r="L83" s="155">
        <v>0.31446662157946592</v>
      </c>
      <c r="M83" s="155">
        <v>0.30060229837161317</v>
      </c>
      <c r="N83" s="155">
        <v>0.31189952885825106</v>
      </c>
      <c r="O83" s="155">
        <v>0.32007486327847645</v>
      </c>
      <c r="P83" s="155">
        <v>0.3045218431721981</v>
      </c>
      <c r="Q83" s="155">
        <v>0.32214756536283345</v>
      </c>
      <c r="R83" s="155">
        <v>0.30113384680319688</v>
      </c>
      <c r="S83" s="155">
        <v>0.29926624426623888</v>
      </c>
      <c r="T83" s="155">
        <v>0.32070614448894252</v>
      </c>
      <c r="U83" s="155">
        <v>0.32114079463615186</v>
      </c>
      <c r="V83" s="155">
        <v>0.32044522784618579</v>
      </c>
      <c r="W83" s="155">
        <v>0.32855412578153154</v>
      </c>
      <c r="X83" s="155">
        <v>0.33481879988311858</v>
      </c>
      <c r="Y83" s="155">
        <v>0.33127403102377362</v>
      </c>
      <c r="Z83" s="155">
        <v>0.32298576365474591</v>
      </c>
      <c r="AA83" s="155">
        <v>0.33085111280867024</v>
      </c>
      <c r="AB83" s="155">
        <v>0.33105978628840055</v>
      </c>
      <c r="AC83" s="155">
        <v>0.33497580151568412</v>
      </c>
      <c r="AD83" s="155">
        <v>0.34388699671334116</v>
      </c>
      <c r="AE83" s="155">
        <v>0.35589159439647622</v>
      </c>
      <c r="AF83" s="155">
        <v>0.36622577670255324</v>
      </c>
      <c r="AG83" s="155">
        <v>0.34507773067690795</v>
      </c>
      <c r="AH83" s="155">
        <v>0.34731236379663888</v>
      </c>
      <c r="AI83" s="155">
        <v>0.33876166654617546</v>
      </c>
      <c r="AJ83" s="155">
        <v>0.35068451531809114</v>
      </c>
      <c r="AK83" s="155">
        <v>0.35616069659126348</v>
      </c>
      <c r="AL83" s="155">
        <v>0.34557588995327759</v>
      </c>
      <c r="AM83" s="155">
        <v>0.33983679055545579</v>
      </c>
      <c r="AN83" s="155">
        <v>0.33866408147909433</v>
      </c>
      <c r="AO83" s="155">
        <v>0.32179013693022596</v>
      </c>
      <c r="AP83" s="155">
        <v>0.41582753226311941</v>
      </c>
      <c r="AQ83" s="155">
        <v>0.34466375791138965</v>
      </c>
      <c r="AR83" s="155">
        <v>0.35202288361515044</v>
      </c>
      <c r="AS83" s="155">
        <v>0.32771218348394815</v>
      </c>
      <c r="AT83" s="155">
        <v>0.30556341429104911</v>
      </c>
      <c r="AU83" s="155">
        <v>0.37853035094549503</v>
      </c>
      <c r="AV83" s="155">
        <v>0.31795525549948039</v>
      </c>
      <c r="AW83" s="155">
        <v>0.32235903266282312</v>
      </c>
      <c r="AX83" s="155">
        <v>0.31544977967816051</v>
      </c>
      <c r="AY83" s="155">
        <v>0.32493402914629077</v>
      </c>
      <c r="AZ83" s="155">
        <v>0.34554478155159585</v>
      </c>
    </row>
    <row r="84" spans="1:52" ht="12" hidden="1" customHeight="1">
      <c r="A84" s="122" t="s">
        <v>316</v>
      </c>
      <c r="B84" s="155">
        <v>0.35301175099970872</v>
      </c>
      <c r="C84" s="155">
        <v>0.34376484048707739</v>
      </c>
      <c r="D84" s="155">
        <v>0.363421954422535</v>
      </c>
      <c r="E84" s="155">
        <v>0.33640797286472141</v>
      </c>
      <c r="F84" s="155">
        <v>0.34006885605884968</v>
      </c>
      <c r="G84" s="155">
        <v>0.33714681343635711</v>
      </c>
      <c r="H84" s="155">
        <v>0.32447866082872417</v>
      </c>
      <c r="I84" s="155">
        <v>0.31785504217830357</v>
      </c>
      <c r="J84" s="155">
        <v>0.32005684628674053</v>
      </c>
      <c r="K84" s="155">
        <v>0.32488525959110198</v>
      </c>
      <c r="L84" s="155">
        <v>0.31213242541147118</v>
      </c>
      <c r="M84" s="155">
        <v>0.3115457175970871</v>
      </c>
      <c r="N84" s="155">
        <v>0.32065424247725816</v>
      </c>
      <c r="O84" s="155">
        <v>0.33520553423939459</v>
      </c>
      <c r="P84" s="155">
        <v>0.33335058643229765</v>
      </c>
      <c r="Q84" s="155">
        <v>0.32415680563726196</v>
      </c>
      <c r="R84" s="155">
        <v>0.34118145388578969</v>
      </c>
      <c r="S84" s="155">
        <v>0.32887491149961207</v>
      </c>
      <c r="T84" s="155">
        <v>0.32746291492864221</v>
      </c>
      <c r="U84" s="155">
        <v>0.34564672527208495</v>
      </c>
      <c r="V84" s="155">
        <v>0.33586162625378013</v>
      </c>
      <c r="W84" s="155">
        <v>0.33400164708033159</v>
      </c>
      <c r="X84" s="155">
        <v>0.32763834496809496</v>
      </c>
      <c r="Y84" s="155">
        <v>0.33633632459311086</v>
      </c>
      <c r="Z84" s="155">
        <v>0.33287424341314936</v>
      </c>
      <c r="AA84" s="155">
        <v>0.3235696683813517</v>
      </c>
      <c r="AB84" s="155">
        <v>0.32145034762444419</v>
      </c>
      <c r="AC84" s="155">
        <v>0.32574696203626563</v>
      </c>
      <c r="AD84" s="155">
        <v>0.32449094702163284</v>
      </c>
      <c r="AE84" s="155">
        <v>0.32433867912274561</v>
      </c>
      <c r="AF84" s="155">
        <v>0.32550012960002872</v>
      </c>
      <c r="AG84" s="155">
        <v>0.32431826103106354</v>
      </c>
      <c r="AH84" s="155">
        <v>0.32483868933016008</v>
      </c>
      <c r="AI84" s="155">
        <v>0.32432370653980563</v>
      </c>
      <c r="AJ84" s="155">
        <v>0.32366967332652613</v>
      </c>
      <c r="AK84" s="155">
        <v>0.32680594359188059</v>
      </c>
      <c r="AL84" s="155">
        <v>0.32577514372263272</v>
      </c>
      <c r="AM84" s="155">
        <v>0.33537903150995646</v>
      </c>
      <c r="AN84" s="155">
        <v>0.3348079290642853</v>
      </c>
      <c r="AO84" s="155">
        <v>0.33117322295520679</v>
      </c>
      <c r="AP84" s="155">
        <v>0.32806423150449332</v>
      </c>
      <c r="AQ84" s="155">
        <v>0.36279146247223609</v>
      </c>
      <c r="AR84" s="155">
        <v>0.36333800502613489</v>
      </c>
      <c r="AS84" s="155">
        <v>0.36290235831156809</v>
      </c>
      <c r="AT84" s="155">
        <v>0.36400661741893603</v>
      </c>
      <c r="AU84" s="155">
        <v>0.3399706767022323</v>
      </c>
      <c r="AV84" s="155">
        <v>0.35603139327090866</v>
      </c>
      <c r="AW84" s="155">
        <v>0.35793252651907503</v>
      </c>
      <c r="AX84" s="155"/>
      <c r="AY84" s="155"/>
      <c r="AZ84" s="155"/>
    </row>
    <row r="85" spans="1:52" ht="12" hidden="1" customHeight="1">
      <c r="A85" s="122" t="s">
        <v>317</v>
      </c>
      <c r="B85" s="155">
        <v>0.23033265873502454</v>
      </c>
      <c r="C85" s="155">
        <v>0.23027812162101943</v>
      </c>
      <c r="D85" s="155">
        <v>0.23798019393152781</v>
      </c>
      <c r="E85" s="155">
        <v>0.24197572332827275</v>
      </c>
      <c r="F85" s="155">
        <v>0.25441931984885041</v>
      </c>
      <c r="G85" s="155">
        <v>0.24181876866741925</v>
      </c>
      <c r="H85" s="155">
        <v>0.24802968378388807</v>
      </c>
      <c r="I85" s="155">
        <v>0.24782516523501008</v>
      </c>
      <c r="J85" s="155">
        <v>0.25000394611311827</v>
      </c>
      <c r="K85" s="155">
        <v>0.25214434777483469</v>
      </c>
      <c r="L85" s="155">
        <v>0.24949603559927144</v>
      </c>
      <c r="M85" s="155">
        <v>0.25217036295638667</v>
      </c>
      <c r="N85" s="155">
        <v>0.24816769771895439</v>
      </c>
      <c r="O85" s="155">
        <v>0.2396448728623109</v>
      </c>
      <c r="P85" s="155">
        <v>0.24188467798771524</v>
      </c>
      <c r="Q85" s="155">
        <v>0.24643702406962523</v>
      </c>
      <c r="R85" s="155">
        <v>0.25104439555772518</v>
      </c>
      <c r="S85" s="155">
        <v>0.25415667582960288</v>
      </c>
      <c r="T85" s="155">
        <v>0.25124786396638016</v>
      </c>
      <c r="U85" s="155">
        <v>0.25273618916045998</v>
      </c>
      <c r="V85" s="155">
        <v>0.25617326061967499</v>
      </c>
      <c r="W85" s="155">
        <v>0.25962920190108163</v>
      </c>
      <c r="X85" s="155">
        <v>0.26167541953930445</v>
      </c>
      <c r="Y85" s="155">
        <v>0.26232974799370334</v>
      </c>
      <c r="Z85" s="155">
        <v>0.26305414386663761</v>
      </c>
      <c r="AA85" s="155">
        <v>0.26996027389674565</v>
      </c>
      <c r="AB85" s="155">
        <v>0.27051826960813297</v>
      </c>
      <c r="AC85" s="155">
        <v>0.2758939280650704</v>
      </c>
      <c r="AD85" s="155">
        <v>0.2745934518956627</v>
      </c>
      <c r="AE85" s="155">
        <v>0.27802657654160762</v>
      </c>
      <c r="AF85" s="155">
        <v>0.27689774964168617</v>
      </c>
      <c r="AG85" s="155">
        <v>0.27872573146390012</v>
      </c>
      <c r="AH85" s="155">
        <v>0.27781639718816936</v>
      </c>
      <c r="AI85" s="155">
        <v>0.27944654541621577</v>
      </c>
      <c r="AJ85" s="155">
        <v>0.28632523635744989</v>
      </c>
      <c r="AK85" s="155">
        <v>0.2894297070523883</v>
      </c>
      <c r="AL85" s="155">
        <v>0.29097098064605864</v>
      </c>
      <c r="AM85" s="155">
        <v>0.29311740223989002</v>
      </c>
      <c r="AN85" s="155">
        <v>0.29428890234667437</v>
      </c>
      <c r="AO85" s="155">
        <v>0.29453800085105036</v>
      </c>
      <c r="AP85" s="155">
        <v>0.2942080705274433</v>
      </c>
      <c r="AQ85" s="155">
        <v>0.29555972290296101</v>
      </c>
      <c r="AR85" s="155">
        <v>0.29723818473369346</v>
      </c>
      <c r="AS85" s="155">
        <v>0.30247539920444821</v>
      </c>
      <c r="AT85" s="155">
        <v>0.30196128304803926</v>
      </c>
      <c r="AU85" s="155">
        <v>0.30818280940674059</v>
      </c>
      <c r="AV85" s="155">
        <v>0.30855584011523413</v>
      </c>
      <c r="AW85" s="155">
        <v>0.31222961788640485</v>
      </c>
      <c r="AX85" s="155">
        <v>0.31488373601093378</v>
      </c>
      <c r="AY85" s="155">
        <v>0.31734681928191932</v>
      </c>
      <c r="AZ85" s="155">
        <v>0.31753483611218986</v>
      </c>
    </row>
    <row r="86" spans="1:52" ht="12" hidden="1" customHeight="1">
      <c r="A86" s="139" t="s">
        <v>318</v>
      </c>
      <c r="B86" s="156"/>
      <c r="C86" s="156"/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  <c r="AA86" s="156"/>
      <c r="AB86" s="156"/>
      <c r="AC86" s="156"/>
      <c r="AD86" s="156"/>
      <c r="AE86" s="156"/>
      <c r="AF86" s="156"/>
      <c r="AG86" s="156"/>
      <c r="AH86" s="156"/>
      <c r="AI86" s="156"/>
      <c r="AJ86" s="156"/>
      <c r="AK86" s="156"/>
      <c r="AL86" s="156"/>
      <c r="AM86" s="156"/>
      <c r="AN86" s="156"/>
      <c r="AO86" s="156"/>
      <c r="AP86" s="156"/>
      <c r="AQ86" s="156"/>
      <c r="AR86" s="156"/>
      <c r="AS86" s="156"/>
      <c r="AT86" s="156"/>
      <c r="AU86" s="156"/>
      <c r="AV86" s="156"/>
      <c r="AW86" s="156"/>
      <c r="AX86" s="156"/>
      <c r="AY86" s="156"/>
      <c r="AZ86" s="156"/>
    </row>
    <row r="87" spans="1:52" ht="12" hidden="1" customHeight="1">
      <c r="A87" s="140" t="s">
        <v>322</v>
      </c>
      <c r="B87" s="157"/>
      <c r="C87" s="157"/>
      <c r="D87" s="157"/>
      <c r="E87" s="157"/>
      <c r="F87" s="157"/>
      <c r="G87" s="157"/>
      <c r="H87" s="157"/>
      <c r="I87" s="157">
        <v>0.23124501955950719</v>
      </c>
      <c r="J87" s="157">
        <v>0.23071583313734781</v>
      </c>
      <c r="K87" s="157">
        <v>0.23139633867979426</v>
      </c>
      <c r="L87" s="157">
        <v>0.23177758310405122</v>
      </c>
      <c r="M87" s="157">
        <v>0.23406672395380243</v>
      </c>
      <c r="N87" s="157">
        <v>0.23108584775981342</v>
      </c>
      <c r="O87" s="157">
        <v>0.23909877238597474</v>
      </c>
      <c r="P87" s="157">
        <v>0.23652666501118735</v>
      </c>
      <c r="Q87" s="157">
        <v>0.23640132563191615</v>
      </c>
      <c r="R87" s="157">
        <v>0.23640132563191615</v>
      </c>
      <c r="S87" s="157">
        <v>0.23577911835088733</v>
      </c>
      <c r="T87" s="157">
        <v>0.2357791183508873</v>
      </c>
      <c r="U87" s="157">
        <v>0.23577911835088733</v>
      </c>
      <c r="V87" s="157">
        <v>0.2357791183508873</v>
      </c>
      <c r="W87" s="157">
        <v>0.23577882992789237</v>
      </c>
      <c r="X87" s="157">
        <v>0.23577911835088733</v>
      </c>
      <c r="Y87" s="157">
        <v>0.2357791183508873</v>
      </c>
      <c r="Z87" s="157">
        <v>0.23577911835088733</v>
      </c>
      <c r="AA87" s="157">
        <v>0.23577911835088733</v>
      </c>
      <c r="AB87" s="157">
        <v>0.23577911835088727</v>
      </c>
      <c r="AC87" s="157">
        <v>0.23577911835088733</v>
      </c>
      <c r="AD87" s="157">
        <v>0.2357791183508873</v>
      </c>
      <c r="AE87" s="157">
        <v>0.23577911835088733</v>
      </c>
      <c r="AF87" s="157">
        <v>0.23577911835088738</v>
      </c>
      <c r="AG87" s="157">
        <v>0.23577911835088733</v>
      </c>
      <c r="AH87" s="157">
        <v>0.2357791183508873</v>
      </c>
      <c r="AI87" s="157">
        <v>0.23549686305999848</v>
      </c>
      <c r="AJ87" s="157">
        <v>0.23278980382142841</v>
      </c>
      <c r="AK87" s="157">
        <v>0.22816240978767391</v>
      </c>
      <c r="AL87" s="157">
        <v>0.22456032427576156</v>
      </c>
      <c r="AM87" s="157">
        <v>0.21898566796529217</v>
      </c>
      <c r="AN87" s="157">
        <v>0.21780110746592457</v>
      </c>
      <c r="AO87" s="157">
        <v>0.21780110746592449</v>
      </c>
      <c r="AP87" s="157">
        <v>0.21780110746592454</v>
      </c>
      <c r="AQ87" s="157">
        <v>0.21780110746592457</v>
      </c>
      <c r="AR87" s="157">
        <v>0.21772832882919146</v>
      </c>
      <c r="AS87" s="157">
        <v>0.21772832882919149</v>
      </c>
      <c r="AT87" s="157">
        <v>0.21772832882919144</v>
      </c>
      <c r="AU87" s="157">
        <v>0.21772832882919155</v>
      </c>
      <c r="AV87" s="157">
        <v>0.21731137316239241</v>
      </c>
      <c r="AW87" s="157">
        <v>0.21731137316239238</v>
      </c>
      <c r="AX87" s="157">
        <v>0.21731137316239238</v>
      </c>
      <c r="AY87" s="157">
        <v>0.21731137316239238</v>
      </c>
      <c r="AZ87" s="157">
        <v>0.21731137316239241</v>
      </c>
    </row>
    <row r="88" spans="1:52" ht="12" hidden="1" customHeight="1">
      <c r="A88" s="147" t="s">
        <v>73</v>
      </c>
      <c r="B88" s="158">
        <v>9.3261900317530275E-2</v>
      </c>
      <c r="C88" s="158">
        <v>9.3150647242031745E-2</v>
      </c>
      <c r="D88" s="158">
        <v>9.201766083156411E-2</v>
      </c>
      <c r="E88" s="158">
        <v>9.1502805657960373E-2</v>
      </c>
      <c r="F88" s="158">
        <v>9.1434234244801349E-2</v>
      </c>
      <c r="G88" s="158">
        <v>9.1537120375083561E-2</v>
      </c>
      <c r="H88" s="158">
        <v>9.083978762365591E-2</v>
      </c>
      <c r="I88" s="158">
        <v>9.1516082120928058E-2</v>
      </c>
      <c r="J88" s="158">
        <v>9.1390723188097087E-2</v>
      </c>
      <c r="K88" s="158">
        <v>9.1084703256957666E-2</v>
      </c>
      <c r="L88" s="158">
        <v>9.0523053723491204E-2</v>
      </c>
      <c r="M88" s="158">
        <v>9.0339522760277097E-2</v>
      </c>
      <c r="N88" s="158">
        <v>9.0556539779975659E-2</v>
      </c>
      <c r="O88" s="158">
        <v>9.0266719360245815E-2</v>
      </c>
      <c r="P88" s="158">
        <v>9.0052815859027094E-2</v>
      </c>
      <c r="Q88" s="158">
        <v>9.0407655217803126E-2</v>
      </c>
      <c r="R88" s="158">
        <v>8.8210614898819983E-2</v>
      </c>
      <c r="S88" s="158">
        <v>8.8211418351965235E-2</v>
      </c>
      <c r="T88" s="158">
        <v>8.7820546308319897E-2</v>
      </c>
      <c r="U88" s="158">
        <v>8.7877111917940717E-2</v>
      </c>
      <c r="V88" s="158">
        <v>8.7146123869383904E-2</v>
      </c>
      <c r="W88" s="158">
        <v>8.6442739348523881E-2</v>
      </c>
      <c r="X88" s="158">
        <v>8.6814390921695225E-2</v>
      </c>
      <c r="Y88" s="158">
        <v>8.7663521109094963E-2</v>
      </c>
      <c r="Z88" s="158">
        <v>8.7132838499445531E-2</v>
      </c>
      <c r="AA88" s="158">
        <v>8.60693823293259E-2</v>
      </c>
      <c r="AB88" s="158">
        <v>8.6074670991206206E-2</v>
      </c>
      <c r="AC88" s="158">
        <v>8.8057467509624704E-2</v>
      </c>
      <c r="AD88" s="158">
        <v>8.9314917531942997E-2</v>
      </c>
      <c r="AE88" s="158">
        <v>8.9339078540920477E-2</v>
      </c>
      <c r="AF88" s="158">
        <v>8.9305596641695087E-2</v>
      </c>
      <c r="AG88" s="158">
        <v>8.8553469657675993E-2</v>
      </c>
      <c r="AH88" s="158">
        <v>8.8481669479993613E-2</v>
      </c>
      <c r="AI88" s="158">
        <v>8.9379867080282352E-2</v>
      </c>
      <c r="AJ88" s="158">
        <v>8.9865832678268712E-2</v>
      </c>
      <c r="AK88" s="158">
        <v>9.1738675949647658E-2</v>
      </c>
      <c r="AL88" s="158">
        <v>9.1660656191604559E-2</v>
      </c>
      <c r="AM88" s="158">
        <v>9.1493182036184645E-2</v>
      </c>
      <c r="AN88" s="158">
        <v>9.15108584506895E-2</v>
      </c>
      <c r="AO88" s="158">
        <v>9.3602666027296139E-2</v>
      </c>
      <c r="AP88" s="158">
        <v>9.3641491143233183E-2</v>
      </c>
      <c r="AQ88" s="158">
        <v>9.3597678165195208E-2</v>
      </c>
      <c r="AR88" s="158">
        <v>9.1635271465424259E-2</v>
      </c>
      <c r="AS88" s="158">
        <v>9.1571192640011789E-2</v>
      </c>
      <c r="AT88" s="158">
        <v>9.7955171398231081E-2</v>
      </c>
      <c r="AU88" s="158">
        <v>9.6770001980660769E-2</v>
      </c>
      <c r="AV88" s="158">
        <v>9.6770001980660741E-2</v>
      </c>
      <c r="AW88" s="158">
        <v>9.6574782057890315E-2</v>
      </c>
      <c r="AX88" s="158">
        <v>9.484534142627267E-2</v>
      </c>
      <c r="AY88" s="158">
        <v>9.484534142627267E-2</v>
      </c>
      <c r="AZ88" s="158">
        <v>9.3049180327868852E-2</v>
      </c>
    </row>
    <row r="89" spans="1:52" ht="12" hidden="1" customHeight="1">
      <c r="A89" s="149" t="s">
        <v>326</v>
      </c>
      <c r="B89" s="159">
        <v>0.72642323154585808</v>
      </c>
      <c r="C89" s="159">
        <v>0.73468723798441049</v>
      </c>
      <c r="D89" s="159">
        <v>0.73001180646766484</v>
      </c>
      <c r="E89" s="159">
        <v>0.71585861679506646</v>
      </c>
      <c r="F89" s="159">
        <v>0.7189009916961755</v>
      </c>
      <c r="G89" s="159">
        <v>0.7274508386075319</v>
      </c>
      <c r="H89" s="159">
        <v>0.73468107158960894</v>
      </c>
      <c r="I89" s="159">
        <v>0.73397100357653311</v>
      </c>
      <c r="J89" s="159">
        <v>0.73506638732253426</v>
      </c>
      <c r="K89" s="159">
        <v>0.73343506745819209</v>
      </c>
      <c r="L89" s="159">
        <v>0.72874457820357541</v>
      </c>
      <c r="M89" s="159">
        <v>0.73313606826209154</v>
      </c>
      <c r="N89" s="159">
        <v>0.72948806415417666</v>
      </c>
      <c r="O89" s="159">
        <v>0.72539544968627423</v>
      </c>
      <c r="P89" s="159">
        <v>0.72706387914475989</v>
      </c>
      <c r="Q89" s="159">
        <v>0.72502623995490767</v>
      </c>
      <c r="R89" s="159">
        <v>0.72357511061139146</v>
      </c>
      <c r="S89" s="159">
        <v>0.72391577461723255</v>
      </c>
      <c r="T89" s="159">
        <v>0.72424242091423185</v>
      </c>
      <c r="U89" s="159">
        <v>0.72418815239575207</v>
      </c>
      <c r="V89" s="159">
        <v>0.72413293691652802</v>
      </c>
      <c r="W89" s="159">
        <v>0.72415375550184047</v>
      </c>
      <c r="X89" s="159">
        <v>0.72416963003969304</v>
      </c>
      <c r="Y89" s="159">
        <v>0.72399803321225531</v>
      </c>
      <c r="Z89" s="159">
        <v>0.72403597866998515</v>
      </c>
      <c r="AA89" s="159">
        <v>0.72404077782181775</v>
      </c>
      <c r="AB89" s="159">
        <v>0.72402877944122845</v>
      </c>
      <c r="AC89" s="159">
        <v>0.72404531380381909</v>
      </c>
      <c r="AD89" s="159">
        <v>0.72410140446898308</v>
      </c>
      <c r="AE89" s="159">
        <v>0.72404364287764977</v>
      </c>
      <c r="AF89" s="159">
        <v>0.72410710504326803</v>
      </c>
      <c r="AG89" s="159">
        <v>0.7241250197245741</v>
      </c>
      <c r="AH89" s="159">
        <v>0.72399660044009373</v>
      </c>
      <c r="AI89" s="159">
        <v>0.72396932911566481</v>
      </c>
      <c r="AJ89" s="159">
        <v>0.72395630377279019</v>
      </c>
      <c r="AK89" s="159">
        <v>0.72393507613801178</v>
      </c>
      <c r="AL89" s="159">
        <v>0.72399419880559379</v>
      </c>
      <c r="AM89" s="159">
        <v>0.72397891963163186</v>
      </c>
      <c r="AN89" s="159">
        <v>0.72398417961195305</v>
      </c>
      <c r="AO89" s="159">
        <v>0.72397965825959965</v>
      </c>
      <c r="AP89" s="159">
        <v>0.72391550969257479</v>
      </c>
      <c r="AQ89" s="159">
        <v>0.72391539991521892</v>
      </c>
      <c r="AR89" s="159">
        <v>0.72392020411289748</v>
      </c>
      <c r="AS89" s="159">
        <v>0.723821954061179</v>
      </c>
      <c r="AT89" s="159">
        <v>0.72388353427709606</v>
      </c>
      <c r="AU89" s="159">
        <v>0.72386805761210116</v>
      </c>
      <c r="AV89" s="159">
        <v>0.72387379566672772</v>
      </c>
      <c r="AW89" s="159">
        <v>0.7239133671185245</v>
      </c>
      <c r="AX89" s="159">
        <v>0.72376070017009153</v>
      </c>
      <c r="AY89" s="159">
        <v>0.72379980621464246</v>
      </c>
      <c r="AZ89" s="159">
        <v>0.72375392138447381</v>
      </c>
    </row>
    <row r="90" spans="1:52" ht="12" hidden="1" customHeight="1">
      <c r="B90" s="107"/>
      <c r="C90" s="107"/>
      <c r="D90" s="107"/>
      <c r="E90" s="107"/>
      <c r="F90" s="107"/>
      <c r="G90" s="107"/>
      <c r="H90" s="107"/>
      <c r="I90" s="107"/>
      <c r="J90" s="107"/>
      <c r="K90" s="107"/>
    </row>
    <row r="91" spans="1:52" ht="12" hidden="1" customHeight="1">
      <c r="A91" s="111" t="s">
        <v>330</v>
      </c>
      <c r="B91" s="133">
        <v>731785.30421914509</v>
      </c>
      <c r="C91" s="133">
        <v>740266.39854245353</v>
      </c>
      <c r="D91" s="133">
        <v>747833.30468480184</v>
      </c>
      <c r="E91" s="133">
        <v>758379.25245673163</v>
      </c>
      <c r="F91" s="133">
        <v>776305.48465705221</v>
      </c>
      <c r="G91" s="133">
        <v>790529.89565705194</v>
      </c>
      <c r="H91" s="133">
        <v>808423.62282705202</v>
      </c>
      <c r="I91" s="133">
        <v>828795.81426750671</v>
      </c>
      <c r="J91" s="133">
        <v>850255.31695508643</v>
      </c>
      <c r="K91" s="133">
        <v>877993.53912356833</v>
      </c>
      <c r="L91" s="133">
        <v>919465.03375552292</v>
      </c>
      <c r="M91" s="133">
        <v>958864.03863656591</v>
      </c>
      <c r="N91" s="133">
        <v>981907.4963592086</v>
      </c>
      <c r="O91" s="133">
        <v>991628.04736415402</v>
      </c>
      <c r="P91" s="133">
        <v>1007742.1002940036</v>
      </c>
      <c r="Q91" s="133">
        <v>1017144.0424624431</v>
      </c>
      <c r="R91" s="133">
        <v>1024511.2176529674</v>
      </c>
      <c r="S91" s="133">
        <v>1032496.2916617668</v>
      </c>
      <c r="T91" s="133">
        <v>1049479.4710870199</v>
      </c>
      <c r="U91" s="133">
        <v>1066589.9525741134</v>
      </c>
      <c r="V91" s="133">
        <v>1100074.1854541008</v>
      </c>
      <c r="W91" s="133">
        <v>1105077.4132074341</v>
      </c>
      <c r="X91" s="133">
        <v>1099941.8712125679</v>
      </c>
      <c r="Y91" s="133">
        <v>1102831.8890299364</v>
      </c>
      <c r="Z91" s="133">
        <v>1120600.599616603</v>
      </c>
      <c r="AA91" s="133">
        <v>1142979.4834812614</v>
      </c>
      <c r="AB91" s="133">
        <v>1160711.7317713869</v>
      </c>
      <c r="AC91" s="133">
        <v>1175873.097936854</v>
      </c>
      <c r="AD91" s="133">
        <v>1189279.1173357102</v>
      </c>
      <c r="AE91" s="133">
        <v>1203777.278376763</v>
      </c>
      <c r="AF91" s="133">
        <v>1206238.4508834297</v>
      </c>
      <c r="AG91" s="133">
        <v>1212641.0732867625</v>
      </c>
      <c r="AH91" s="133">
        <v>1219403.9870582137</v>
      </c>
      <c r="AI91" s="133">
        <v>1225215.3880148802</v>
      </c>
      <c r="AJ91" s="133">
        <v>1233134.1079648123</v>
      </c>
      <c r="AK91" s="133">
        <v>1240792.2780027071</v>
      </c>
      <c r="AL91" s="133">
        <v>1262799.9800668519</v>
      </c>
      <c r="AM91" s="133">
        <v>1279539.507722476</v>
      </c>
      <c r="AN91" s="133">
        <v>1300310.0029276458</v>
      </c>
      <c r="AO91" s="133">
        <v>1320347.784852874</v>
      </c>
      <c r="AP91" s="133">
        <v>1333767.3519228741</v>
      </c>
      <c r="AQ91" s="133">
        <v>1346497.4792398741</v>
      </c>
      <c r="AR91" s="133">
        <v>1371159.7796355437</v>
      </c>
      <c r="AS91" s="133">
        <v>1390897.6888255433</v>
      </c>
      <c r="AT91" s="133">
        <v>1404552.7823539646</v>
      </c>
      <c r="AU91" s="133">
        <v>1428451.7829027693</v>
      </c>
      <c r="AV91" s="133">
        <v>1444466.2790938574</v>
      </c>
      <c r="AW91" s="133">
        <v>1463518.7813798443</v>
      </c>
      <c r="AX91" s="133">
        <v>1478390.1929703704</v>
      </c>
      <c r="AY91" s="133">
        <v>1493158.503152827</v>
      </c>
      <c r="AZ91" s="133">
        <v>1518070.7341119384</v>
      </c>
    </row>
    <row r="92" spans="1:52" ht="12" hidden="1" customHeight="1">
      <c r="A92" s="160" t="s">
        <v>69</v>
      </c>
      <c r="B92" s="135">
        <v>144201.60000000001</v>
      </c>
      <c r="C92" s="135">
        <v>144276.6</v>
      </c>
      <c r="D92" s="135">
        <v>144382.20000000001</v>
      </c>
      <c r="E92" s="135">
        <v>143762.20000000001</v>
      </c>
      <c r="F92" s="135">
        <v>143100.20000000001</v>
      </c>
      <c r="G92" s="135">
        <v>141691.20000000001</v>
      </c>
      <c r="H92" s="135">
        <v>140470.20000000001</v>
      </c>
      <c r="I92" s="135">
        <v>139386.20000000001</v>
      </c>
      <c r="J92" s="135">
        <v>139720.20000000001</v>
      </c>
      <c r="K92" s="135">
        <v>139189.20000000001</v>
      </c>
      <c r="L92" s="135">
        <v>138207.20000000001</v>
      </c>
      <c r="M92" s="135">
        <v>138477.20000000001</v>
      </c>
      <c r="N92" s="135">
        <v>129087.2</v>
      </c>
      <c r="O92" s="135">
        <v>129370.2</v>
      </c>
      <c r="P92" s="135">
        <v>129479.2</v>
      </c>
      <c r="Q92" s="135">
        <v>127825.2</v>
      </c>
      <c r="R92" s="135">
        <v>126975.2</v>
      </c>
      <c r="S92" s="135">
        <v>126231.15815899581</v>
      </c>
      <c r="T92" s="135">
        <v>124887.15815899581</v>
      </c>
      <c r="U92" s="135">
        <v>124291.89040344763</v>
      </c>
      <c r="V92" s="135">
        <v>123848.98248053541</v>
      </c>
      <c r="W92" s="135">
        <v>123848.98248053541</v>
      </c>
      <c r="X92" s="135">
        <v>119589.98248053541</v>
      </c>
      <c r="Y92" s="135">
        <v>111666.98248053541</v>
      </c>
      <c r="Z92" s="135">
        <v>108207.98248053543</v>
      </c>
      <c r="AA92" s="135">
        <v>108947.89879852707</v>
      </c>
      <c r="AB92" s="135">
        <v>108104.15402865259</v>
      </c>
      <c r="AC92" s="135">
        <v>109725.49294078647</v>
      </c>
      <c r="AD92" s="135">
        <v>109240.72306630947</v>
      </c>
      <c r="AE92" s="135">
        <v>106433.72306630947</v>
      </c>
      <c r="AF92" s="135">
        <v>97868.723066309467</v>
      </c>
      <c r="AG92" s="135">
        <v>92481.723066309496</v>
      </c>
      <c r="AH92" s="135">
        <v>91952.723066309496</v>
      </c>
      <c r="AI92" s="135">
        <v>86674.723066309496</v>
      </c>
      <c r="AJ92" s="135">
        <v>82330.723066309496</v>
      </c>
      <c r="AK92" s="135">
        <v>73750.723066309496</v>
      </c>
      <c r="AL92" s="135">
        <v>73842.723066309482</v>
      </c>
      <c r="AM92" s="135">
        <v>71911.723066309482</v>
      </c>
      <c r="AN92" s="135">
        <v>69299.723066309482</v>
      </c>
      <c r="AO92" s="135">
        <v>70873.723066309482</v>
      </c>
      <c r="AP92" s="135">
        <v>72719.723066309482</v>
      </c>
      <c r="AQ92" s="135">
        <v>68984.723066309482</v>
      </c>
      <c r="AR92" s="135">
        <v>69890.723066309482</v>
      </c>
      <c r="AS92" s="135">
        <v>68924.723066309482</v>
      </c>
      <c r="AT92" s="135">
        <v>68241.723066309482</v>
      </c>
      <c r="AU92" s="135">
        <v>72509.723066309482</v>
      </c>
      <c r="AV92" s="135">
        <v>71997.723066309482</v>
      </c>
      <c r="AW92" s="135">
        <v>70548.523066309484</v>
      </c>
      <c r="AX92" s="135">
        <v>67407.523066309484</v>
      </c>
      <c r="AY92" s="135">
        <v>62187.523066309484</v>
      </c>
      <c r="AZ92" s="135">
        <v>62477.523066309484</v>
      </c>
    </row>
    <row r="93" spans="1:52" ht="12" hidden="1" customHeight="1">
      <c r="A93" s="161" t="s">
        <v>309</v>
      </c>
      <c r="B93" s="137">
        <v>432737.1473302563</v>
      </c>
      <c r="C93" s="137">
        <v>435925.0586535646</v>
      </c>
      <c r="D93" s="137">
        <v>436941.4147959128</v>
      </c>
      <c r="E93" s="137">
        <v>442690.16156784259</v>
      </c>
      <c r="F93" s="137">
        <v>453090.63526816317</v>
      </c>
      <c r="G93" s="137">
        <v>460544.61526816309</v>
      </c>
      <c r="H93" s="137">
        <v>470965.91226816311</v>
      </c>
      <c r="I93" s="137">
        <v>481529.10737342644</v>
      </c>
      <c r="J93" s="137">
        <v>489729.65899619751</v>
      </c>
      <c r="K93" s="137">
        <v>498259.5320535684</v>
      </c>
      <c r="L93" s="137">
        <v>516580.55954552296</v>
      </c>
      <c r="M93" s="137">
        <v>522041.86470656586</v>
      </c>
      <c r="N93" s="137">
        <v>523050.45946920861</v>
      </c>
      <c r="O93" s="137">
        <v>510493.43742415414</v>
      </c>
      <c r="P93" s="137">
        <v>507891.54388400365</v>
      </c>
      <c r="Q93" s="137">
        <v>496468.512962443</v>
      </c>
      <c r="R93" s="137">
        <v>483178.00630995719</v>
      </c>
      <c r="S93" s="137">
        <v>469298.12389678397</v>
      </c>
      <c r="T93" s="137">
        <v>464201.09109203715</v>
      </c>
      <c r="U93" s="137">
        <v>455168.1861816016</v>
      </c>
      <c r="V93" s="137">
        <v>448403.5425325231</v>
      </c>
      <c r="W93" s="137">
        <v>445954.41720252315</v>
      </c>
      <c r="X93" s="137">
        <v>439274.58894099027</v>
      </c>
      <c r="Y93" s="137">
        <v>437670.2597583587</v>
      </c>
      <c r="Z93" s="137">
        <v>440313.57017835876</v>
      </c>
      <c r="AA93" s="137">
        <v>443159.06000835868</v>
      </c>
      <c r="AB93" s="137">
        <v>446230.05548835866</v>
      </c>
      <c r="AC93" s="137">
        <v>445094.70309835888</v>
      </c>
      <c r="AD93" s="137">
        <v>442726.03209835873</v>
      </c>
      <c r="AE93" s="137">
        <v>438544.44209941139</v>
      </c>
      <c r="AF93" s="137">
        <v>430820.3538094114</v>
      </c>
      <c r="AG93" s="137">
        <v>424074.49823941122</v>
      </c>
      <c r="AH93" s="137">
        <v>414872.92122086231</v>
      </c>
      <c r="AI93" s="137">
        <v>410088.92138086219</v>
      </c>
      <c r="AJ93" s="137">
        <v>403692.19236746087</v>
      </c>
      <c r="AK93" s="137">
        <v>395872.23024535563</v>
      </c>
      <c r="AL93" s="137">
        <v>389150.76844950061</v>
      </c>
      <c r="AM93" s="137">
        <v>379530.24206512474</v>
      </c>
      <c r="AN93" s="137">
        <v>376076.59734029486</v>
      </c>
      <c r="AO93" s="137">
        <v>371372.86665885599</v>
      </c>
      <c r="AP93" s="137">
        <v>360394.66652885597</v>
      </c>
      <c r="AQ93" s="137">
        <v>357536.84994885593</v>
      </c>
      <c r="AR93" s="137">
        <v>360045.58448415902</v>
      </c>
      <c r="AS93" s="137">
        <v>363190.51440415904</v>
      </c>
      <c r="AT93" s="137">
        <v>362058.92816258001</v>
      </c>
      <c r="AU93" s="137">
        <v>357569.70875310636</v>
      </c>
      <c r="AV93" s="137">
        <v>353806.78269419464</v>
      </c>
      <c r="AW93" s="137">
        <v>352461.92039684841</v>
      </c>
      <c r="AX93" s="137">
        <v>352589.39698737464</v>
      </c>
      <c r="AY93" s="137">
        <v>355122.68775316421</v>
      </c>
      <c r="AZ93" s="137">
        <v>357258.95787894231</v>
      </c>
    </row>
    <row r="94" spans="1:52" ht="12" hidden="1" customHeight="1">
      <c r="A94" s="125" t="s">
        <v>310</v>
      </c>
      <c r="B94" s="126">
        <v>144051.80543999095</v>
      </c>
      <c r="C94" s="126">
        <v>142607.70543999094</v>
      </c>
      <c r="D94" s="126">
        <v>141558.80543999095</v>
      </c>
      <c r="E94" s="126">
        <v>139725.30543999095</v>
      </c>
      <c r="F94" s="126">
        <v>139485.90543999095</v>
      </c>
      <c r="G94" s="126">
        <v>135622.60543999093</v>
      </c>
      <c r="H94" s="126">
        <v>135088.60543999093</v>
      </c>
      <c r="I94" s="126">
        <v>134244.80543999097</v>
      </c>
      <c r="J94" s="126">
        <v>134920.60543999096</v>
      </c>
      <c r="K94" s="126">
        <v>134262.90543999095</v>
      </c>
      <c r="L94" s="126">
        <v>133948.60543999096</v>
      </c>
      <c r="M94" s="126">
        <v>135179.30543999095</v>
      </c>
      <c r="N94" s="126">
        <v>134736.56543999095</v>
      </c>
      <c r="O94" s="126">
        <v>125494.36543999096</v>
      </c>
      <c r="P94" s="126">
        <v>123826.03302892375</v>
      </c>
      <c r="Q94" s="126">
        <v>118407.84119218907</v>
      </c>
      <c r="R94" s="126">
        <v>111473.37032795178</v>
      </c>
      <c r="S94" s="126">
        <v>105336.70199805016</v>
      </c>
      <c r="T94" s="126">
        <v>105666.76441843233</v>
      </c>
      <c r="U94" s="126">
        <v>102909.9234417869</v>
      </c>
      <c r="V94" s="126">
        <v>97960.823441786895</v>
      </c>
      <c r="W94" s="126">
        <v>93153.240111786901</v>
      </c>
      <c r="X94" s="126">
        <v>87518.656781786907</v>
      </c>
      <c r="Y94" s="126">
        <v>86153.885651786914</v>
      </c>
      <c r="Z94" s="126">
        <v>79731.691321786901</v>
      </c>
      <c r="AA94" s="126">
        <v>77625.243951786892</v>
      </c>
      <c r="AB94" s="126">
        <v>75590.707111786905</v>
      </c>
      <c r="AC94" s="126">
        <v>71861.6071117869</v>
      </c>
      <c r="AD94" s="126">
        <v>70741.6071117869</v>
      </c>
      <c r="AE94" s="126">
        <v>66818.907111786903</v>
      </c>
      <c r="AF94" s="126">
        <v>60507.692821786906</v>
      </c>
      <c r="AG94" s="126">
        <v>57835.392821786903</v>
      </c>
      <c r="AH94" s="126">
        <v>53361.792821786898</v>
      </c>
      <c r="AI94" s="126">
        <v>47784.898081786901</v>
      </c>
      <c r="AJ94" s="126">
        <v>45540.098078385548</v>
      </c>
      <c r="AK94" s="126">
        <v>42441.898078385544</v>
      </c>
      <c r="AL94" s="126">
        <v>39490.998081543439</v>
      </c>
      <c r="AM94" s="126">
        <v>36647.298081543435</v>
      </c>
      <c r="AN94" s="126">
        <v>33684.59808154343</v>
      </c>
      <c r="AO94" s="126">
        <v>32435.279331543436</v>
      </c>
      <c r="AP94" s="126">
        <v>31223.379331543434</v>
      </c>
      <c r="AQ94" s="126">
        <v>30929.779331543436</v>
      </c>
      <c r="AR94" s="126">
        <v>32421.679331733343</v>
      </c>
      <c r="AS94" s="126">
        <v>34188.379331733347</v>
      </c>
      <c r="AT94" s="126">
        <v>36366.179331733343</v>
      </c>
      <c r="AU94" s="126">
        <v>37843.17933173335</v>
      </c>
      <c r="AV94" s="126">
        <v>37709.17933173335</v>
      </c>
      <c r="AW94" s="126">
        <v>38038.079331733345</v>
      </c>
      <c r="AX94" s="126">
        <v>36068.079331733345</v>
      </c>
      <c r="AY94" s="126">
        <v>38003.079331733345</v>
      </c>
      <c r="AZ94" s="126">
        <v>37953.079331733345</v>
      </c>
    </row>
    <row r="95" spans="1:52" ht="12" hidden="1" customHeight="1">
      <c r="A95" s="127" t="s">
        <v>311</v>
      </c>
      <c r="B95" s="119">
        <v>64662.242507739938</v>
      </c>
      <c r="C95" s="119">
        <v>64517.64250773994</v>
      </c>
      <c r="D95" s="119">
        <v>65032.64250773994</v>
      </c>
      <c r="E95" s="119">
        <v>63997.64250773994</v>
      </c>
      <c r="F95" s="119">
        <v>63932.742507739938</v>
      </c>
      <c r="G95" s="119">
        <v>63216.742507739938</v>
      </c>
      <c r="H95" s="119">
        <v>62868.242507739938</v>
      </c>
      <c r="I95" s="119">
        <v>62948.042507739941</v>
      </c>
      <c r="J95" s="119">
        <v>64488.342507739937</v>
      </c>
      <c r="K95" s="119">
        <v>65820.342507739944</v>
      </c>
      <c r="L95" s="119">
        <v>65627.042507739941</v>
      </c>
      <c r="M95" s="119">
        <v>66757.342507739944</v>
      </c>
      <c r="N95" s="119">
        <v>66029.342507739944</v>
      </c>
      <c r="O95" s="119">
        <v>65579.742507739938</v>
      </c>
      <c r="P95" s="119">
        <v>64656.442507739943</v>
      </c>
      <c r="Q95" s="119">
        <v>63463.682507739941</v>
      </c>
      <c r="R95" s="119">
        <v>62316.192214561961</v>
      </c>
      <c r="S95" s="119">
        <v>61357.151914160015</v>
      </c>
      <c r="T95" s="119">
        <v>60233.151914160015</v>
      </c>
      <c r="U95" s="119">
        <v>58158.572964160019</v>
      </c>
      <c r="V95" s="119">
        <v>53886.733833725229</v>
      </c>
      <c r="W95" s="119">
        <v>50986.733833725229</v>
      </c>
      <c r="X95" s="119">
        <v>49297.075943725227</v>
      </c>
      <c r="Y95" s="119">
        <v>47518.707523725236</v>
      </c>
      <c r="Z95" s="119">
        <v>46799.339103725244</v>
      </c>
      <c r="AA95" s="119">
        <v>44012.13910372524</v>
      </c>
      <c r="AB95" s="119">
        <v>42669.63910372524</v>
      </c>
      <c r="AC95" s="119">
        <v>40607.63910372524</v>
      </c>
      <c r="AD95" s="119">
        <v>38662.63910372524</v>
      </c>
      <c r="AE95" s="119">
        <v>37832.63910372524</v>
      </c>
      <c r="AF95" s="119">
        <v>35702.63910372524</v>
      </c>
      <c r="AG95" s="119">
        <v>32316.639103725232</v>
      </c>
      <c r="AH95" s="119">
        <v>31477.639103725232</v>
      </c>
      <c r="AI95" s="119">
        <v>30647.639103725232</v>
      </c>
      <c r="AJ95" s="119">
        <v>28812.139103725236</v>
      </c>
      <c r="AK95" s="119">
        <v>24975.139101619974</v>
      </c>
      <c r="AL95" s="119">
        <v>23622.139101619974</v>
      </c>
      <c r="AM95" s="119">
        <v>21567.139101619974</v>
      </c>
      <c r="AN95" s="119">
        <v>19908.139101619974</v>
      </c>
      <c r="AO95" s="119">
        <v>19511.639101619974</v>
      </c>
      <c r="AP95" s="119">
        <v>19292.539101619976</v>
      </c>
      <c r="AQ95" s="119">
        <v>17901.139101619974</v>
      </c>
      <c r="AR95" s="119">
        <v>17006.639101619974</v>
      </c>
      <c r="AS95" s="119">
        <v>14965.639101619972</v>
      </c>
      <c r="AT95" s="119">
        <v>12587.839099514707</v>
      </c>
      <c r="AU95" s="119">
        <v>11717.839099514707</v>
      </c>
      <c r="AV95" s="119">
        <v>11742.839099514707</v>
      </c>
      <c r="AW95" s="119">
        <v>10822.339099514707</v>
      </c>
      <c r="AX95" s="119">
        <v>10139.339099514707</v>
      </c>
      <c r="AY95" s="119">
        <v>9702.8390995147074</v>
      </c>
      <c r="AZ95" s="119">
        <v>9677.8390995147074</v>
      </c>
    </row>
    <row r="96" spans="1:52" ht="12" hidden="1" customHeight="1">
      <c r="A96" s="127" t="s">
        <v>312</v>
      </c>
      <c r="B96" s="119">
        <v>129655.32300142656</v>
      </c>
      <c r="C96" s="119">
        <v>135291.4543247348</v>
      </c>
      <c r="D96" s="119">
        <v>141116.56625655669</v>
      </c>
      <c r="E96" s="119">
        <v>149409.83239690756</v>
      </c>
      <c r="F96" s="119">
        <v>159738.91990972808</v>
      </c>
      <c r="G96" s="119">
        <v>174862.94690972805</v>
      </c>
      <c r="H96" s="119">
        <v>185552.42090972804</v>
      </c>
      <c r="I96" s="119">
        <v>197694.34233078078</v>
      </c>
      <c r="J96" s="119">
        <v>206093.11809183884</v>
      </c>
      <c r="K96" s="119">
        <v>212732.02909657816</v>
      </c>
      <c r="L96" s="119">
        <v>230575.4745058259</v>
      </c>
      <c r="M96" s="119">
        <v>235955.52066686883</v>
      </c>
      <c r="N96" s="119">
        <v>240254.07044278947</v>
      </c>
      <c r="O96" s="119">
        <v>241059.44580353203</v>
      </c>
      <c r="P96" s="119">
        <v>242431.60714813299</v>
      </c>
      <c r="Q96" s="119">
        <v>241267.6510633071</v>
      </c>
      <c r="R96" s="119">
        <v>240925.93006625457</v>
      </c>
      <c r="S96" s="119">
        <v>238445.96212501763</v>
      </c>
      <c r="T96" s="119">
        <v>237276.98388969325</v>
      </c>
      <c r="U96" s="119">
        <v>234709.61506222084</v>
      </c>
      <c r="V96" s="119">
        <v>240029.81830917197</v>
      </c>
      <c r="W96" s="119">
        <v>245596.71630917198</v>
      </c>
      <c r="X96" s="119">
        <v>248313.76159917196</v>
      </c>
      <c r="Y96" s="119">
        <v>253221.9919665404</v>
      </c>
      <c r="Z96" s="119">
        <v>265165.64313654037</v>
      </c>
      <c r="AA96" s="119">
        <v>273718.42033654038</v>
      </c>
      <c r="AB96" s="119">
        <v>281154.68633654044</v>
      </c>
      <c r="AC96" s="119">
        <v>285265.36852654046</v>
      </c>
      <c r="AD96" s="119">
        <v>286093.12752654048</v>
      </c>
      <c r="AE96" s="119">
        <v>288134.4925275931</v>
      </c>
      <c r="AF96" s="119">
        <v>289211.65752759308</v>
      </c>
      <c r="AG96" s="119">
        <v>288253.67195759295</v>
      </c>
      <c r="AH96" s="119">
        <v>283767.18493904395</v>
      </c>
      <c r="AI96" s="119">
        <v>284990.51983904385</v>
      </c>
      <c r="AJ96" s="119">
        <v>282361.67082904396</v>
      </c>
      <c r="AK96" s="119">
        <v>281220.23673904396</v>
      </c>
      <c r="AL96" s="119">
        <v>278285.47494003101</v>
      </c>
      <c r="AM96" s="119">
        <v>274358.11276618147</v>
      </c>
      <c r="AN96" s="119">
        <v>275800.06662618148</v>
      </c>
      <c r="AO96" s="119">
        <v>273151.87258575071</v>
      </c>
      <c r="AP96" s="119">
        <v>264326.49482575071</v>
      </c>
      <c r="AQ96" s="119">
        <v>261171.10324575071</v>
      </c>
      <c r="AR96" s="119">
        <v>261871.11146086387</v>
      </c>
      <c r="AS96" s="119">
        <v>263917.3697008639</v>
      </c>
      <c r="AT96" s="119">
        <v>262175.66069981118</v>
      </c>
      <c r="AU96" s="119">
        <v>256123.41728665333</v>
      </c>
      <c r="AV96" s="119">
        <v>251610.46841665331</v>
      </c>
      <c r="AW96" s="119">
        <v>250869.96623364149</v>
      </c>
      <c r="AX96" s="119">
        <v>253570.77484416778</v>
      </c>
      <c r="AY96" s="119">
        <v>254511.25245416778</v>
      </c>
      <c r="AZ96" s="119">
        <v>257438.38095890288</v>
      </c>
    </row>
    <row r="97" spans="1:52" ht="12" hidden="1" customHeight="1">
      <c r="A97" s="127" t="s">
        <v>313</v>
      </c>
      <c r="B97" s="119">
        <v>9241.1726646712141</v>
      </c>
      <c r="C97" s="119">
        <v>8691.2726646712144</v>
      </c>
      <c r="D97" s="119">
        <v>8863.2726646712144</v>
      </c>
      <c r="E97" s="119">
        <v>8727.6726646712141</v>
      </c>
      <c r="F97" s="119">
        <v>8754.6126646712146</v>
      </c>
      <c r="G97" s="119">
        <v>8619.1986646712139</v>
      </c>
      <c r="H97" s="119">
        <v>8475.4066646712145</v>
      </c>
      <c r="I97" s="119">
        <v>8685.1396646712146</v>
      </c>
      <c r="J97" s="119">
        <v>8648.6996646712141</v>
      </c>
      <c r="K97" s="119">
        <v>8593.6996646712141</v>
      </c>
      <c r="L97" s="119">
        <v>8540.9853789569297</v>
      </c>
      <c r="M97" s="119">
        <v>8493.9853789569297</v>
      </c>
      <c r="N97" s="119">
        <v>8138.0619747016099</v>
      </c>
      <c r="O97" s="119">
        <v>7927.0619747016099</v>
      </c>
      <c r="P97" s="119">
        <v>7742.6619747016093</v>
      </c>
      <c r="Q97" s="119">
        <v>7685.5419747016094</v>
      </c>
      <c r="R97" s="119">
        <v>6724.5419747016094</v>
      </c>
      <c r="S97" s="119">
        <v>6362.0419747016094</v>
      </c>
      <c r="T97" s="119">
        <v>6023.0419747016094</v>
      </c>
      <c r="U97" s="119">
        <v>5863.0419747016094</v>
      </c>
      <c r="V97" s="119">
        <v>5578.6419747016089</v>
      </c>
      <c r="W97" s="119">
        <v>5378.6419747016089</v>
      </c>
      <c r="X97" s="119">
        <v>5412.7419747016083</v>
      </c>
      <c r="Y97" s="119">
        <v>5377.7419747016083</v>
      </c>
      <c r="Z97" s="119">
        <v>5280.981974701609</v>
      </c>
      <c r="AA97" s="119">
        <v>5249.6819747016089</v>
      </c>
      <c r="AB97" s="119">
        <v>5297.8819747016087</v>
      </c>
      <c r="AC97" s="119">
        <v>5333.9619747016086</v>
      </c>
      <c r="AD97" s="119">
        <v>5383.561974701609</v>
      </c>
      <c r="AE97" s="119">
        <v>5382.2619747016088</v>
      </c>
      <c r="AF97" s="119">
        <v>5429.6619747016084</v>
      </c>
      <c r="AG97" s="119">
        <v>5487.1419747016089</v>
      </c>
      <c r="AH97" s="119">
        <v>5561.5419747016085</v>
      </c>
      <c r="AI97" s="119">
        <v>5553.5419747016085</v>
      </c>
      <c r="AJ97" s="119">
        <v>5547.7419747016083</v>
      </c>
      <c r="AK97" s="119">
        <v>5533.8419747016087</v>
      </c>
      <c r="AL97" s="119">
        <v>5293.7419747016083</v>
      </c>
      <c r="AM97" s="119">
        <v>5313.1419747016089</v>
      </c>
      <c r="AN97" s="119">
        <v>5354.9419747016091</v>
      </c>
      <c r="AO97" s="119">
        <v>5354.0419747016085</v>
      </c>
      <c r="AP97" s="119">
        <v>5340.0419747016085</v>
      </c>
      <c r="AQ97" s="119">
        <v>5303.9419747016091</v>
      </c>
      <c r="AR97" s="119">
        <v>5217.9419747016091</v>
      </c>
      <c r="AS97" s="119">
        <v>5217.9419747016091</v>
      </c>
      <c r="AT97" s="119">
        <v>5223.5019747016086</v>
      </c>
      <c r="AU97" s="119">
        <v>5222.9159747016083</v>
      </c>
      <c r="AV97" s="119">
        <v>5220.2079747016087</v>
      </c>
      <c r="AW97" s="119">
        <v>5205.4749747016085</v>
      </c>
      <c r="AX97" s="119">
        <v>5220.414974701609</v>
      </c>
      <c r="AY97" s="119">
        <v>5220.414974701609</v>
      </c>
      <c r="AZ97" s="119">
        <v>4567.2765957446809</v>
      </c>
    </row>
    <row r="98" spans="1:52" ht="12" hidden="1" customHeight="1">
      <c r="A98" s="127" t="s">
        <v>314</v>
      </c>
      <c r="B98" s="119">
        <v>2017.1000000000001</v>
      </c>
      <c r="C98" s="119">
        <v>2010.3</v>
      </c>
      <c r="D98" s="119">
        <v>1996</v>
      </c>
      <c r="E98" s="119">
        <v>1996</v>
      </c>
      <c r="F98" s="119">
        <v>2002</v>
      </c>
      <c r="G98" s="119">
        <v>1933.5</v>
      </c>
      <c r="H98" s="119">
        <v>1867.9</v>
      </c>
      <c r="I98" s="119">
        <v>1867.9</v>
      </c>
      <c r="J98" s="119">
        <v>1867.9</v>
      </c>
      <c r="K98" s="119">
        <v>1820.8</v>
      </c>
      <c r="L98" s="119">
        <v>1754.6000000000001</v>
      </c>
      <c r="M98" s="119">
        <v>1654.1000000000001</v>
      </c>
      <c r="N98" s="119">
        <v>1605.8</v>
      </c>
      <c r="O98" s="119">
        <v>1605.8</v>
      </c>
      <c r="P98" s="119">
        <v>1503.6000000000001</v>
      </c>
      <c r="Q98" s="119">
        <v>1471.1000000000001</v>
      </c>
      <c r="R98" s="119">
        <v>1444.1000000000001</v>
      </c>
      <c r="S98" s="119">
        <v>1377.8</v>
      </c>
      <c r="T98" s="119">
        <v>1324.6000000000001</v>
      </c>
      <c r="U98" s="119">
        <v>1292.6000000000001</v>
      </c>
      <c r="V98" s="119">
        <v>1170.8</v>
      </c>
      <c r="W98" s="119">
        <v>1145.8</v>
      </c>
      <c r="X98" s="119">
        <v>1209.8</v>
      </c>
      <c r="Y98" s="119">
        <v>1209.8</v>
      </c>
      <c r="Z98" s="119">
        <v>1171.5</v>
      </c>
      <c r="AA98" s="119">
        <v>1160</v>
      </c>
      <c r="AB98" s="119">
        <v>1040.3</v>
      </c>
      <c r="AC98" s="119">
        <v>1031.9000000000001</v>
      </c>
      <c r="AD98" s="119">
        <v>1009.1</v>
      </c>
      <c r="AE98" s="119">
        <v>1029.0999999999999</v>
      </c>
      <c r="AF98" s="119">
        <v>1020.1</v>
      </c>
      <c r="AG98" s="119">
        <v>920.1</v>
      </c>
      <c r="AH98" s="119">
        <v>909.7</v>
      </c>
      <c r="AI98" s="119">
        <v>909.7</v>
      </c>
      <c r="AJ98" s="119">
        <v>909.7</v>
      </c>
      <c r="AK98" s="119">
        <v>917.7</v>
      </c>
      <c r="AL98" s="119">
        <v>816.5</v>
      </c>
      <c r="AM98" s="119">
        <v>816.5</v>
      </c>
      <c r="AN98" s="119">
        <v>616.5</v>
      </c>
      <c r="AO98" s="119">
        <v>616.5</v>
      </c>
      <c r="AP98" s="119">
        <v>608.5</v>
      </c>
      <c r="AQ98" s="119">
        <v>612.5</v>
      </c>
      <c r="AR98" s="119">
        <v>612.5</v>
      </c>
      <c r="AS98" s="119">
        <v>632.5</v>
      </c>
      <c r="AT98" s="119">
        <v>548.5</v>
      </c>
      <c r="AU98" s="119">
        <v>548.5</v>
      </c>
      <c r="AV98" s="119">
        <v>548.5</v>
      </c>
      <c r="AW98" s="119">
        <v>548.5</v>
      </c>
      <c r="AX98" s="119">
        <v>548.5</v>
      </c>
      <c r="AY98" s="119">
        <v>548.5</v>
      </c>
      <c r="AZ98" s="119">
        <v>548.5</v>
      </c>
    </row>
    <row r="99" spans="1:52" ht="12" hidden="1" customHeight="1">
      <c r="A99" s="127" t="s">
        <v>315</v>
      </c>
      <c r="B99" s="119">
        <v>16479.231686498857</v>
      </c>
      <c r="C99" s="119">
        <v>16146.811686498857</v>
      </c>
      <c r="D99" s="119">
        <v>14919.791686498857</v>
      </c>
      <c r="E99" s="119">
        <v>15053.697686498857</v>
      </c>
      <c r="F99" s="119">
        <v>14919.615686498857</v>
      </c>
      <c r="G99" s="119">
        <v>14581.000686498857</v>
      </c>
      <c r="H99" s="119">
        <v>14717.530686498856</v>
      </c>
      <c r="I99" s="119">
        <v>14783.103686498856</v>
      </c>
      <c r="J99" s="119">
        <v>14585.623686498857</v>
      </c>
      <c r="K99" s="119">
        <v>15226.238686498857</v>
      </c>
      <c r="L99" s="119">
        <v>15304.267686498857</v>
      </c>
      <c r="M99" s="119">
        <v>15024.967686498856</v>
      </c>
      <c r="N99" s="119">
        <v>14844.437686498857</v>
      </c>
      <c r="O99" s="119">
        <v>14441.87594736842</v>
      </c>
      <c r="P99" s="119">
        <v>13589.572473684211</v>
      </c>
      <c r="Q99" s="119">
        <v>12397.67247368421</v>
      </c>
      <c r="R99" s="119">
        <v>11733.483029938268</v>
      </c>
      <c r="S99" s="119">
        <v>9648.3113499382689</v>
      </c>
      <c r="T99" s="119">
        <v>9050.2816126107264</v>
      </c>
      <c r="U99" s="119">
        <v>8727.5956126107267</v>
      </c>
      <c r="V99" s="119">
        <v>8270.0216126107262</v>
      </c>
      <c r="W99" s="119">
        <v>7364.2816126107255</v>
      </c>
      <c r="X99" s="119">
        <v>6846.7916126107257</v>
      </c>
      <c r="Y99" s="119">
        <v>6361.7316126107262</v>
      </c>
      <c r="Z99" s="119">
        <v>5915.1136126107258</v>
      </c>
      <c r="AA99" s="119">
        <v>5576.7236126107255</v>
      </c>
      <c r="AB99" s="119">
        <v>5178.7136126107262</v>
      </c>
      <c r="AC99" s="119">
        <v>4931.3506126107259</v>
      </c>
      <c r="AD99" s="119">
        <v>4675.1006126107259</v>
      </c>
      <c r="AE99" s="119">
        <v>4248.0956126107249</v>
      </c>
      <c r="AF99" s="119">
        <v>3961.4966126107247</v>
      </c>
      <c r="AG99" s="119">
        <v>4022.3066126107246</v>
      </c>
      <c r="AH99" s="119">
        <v>3789.6066126107248</v>
      </c>
      <c r="AI99" s="119">
        <v>3729.6066126107248</v>
      </c>
      <c r="AJ99" s="119">
        <v>3762.1066126107248</v>
      </c>
      <c r="AK99" s="119">
        <v>3661.2960826107246</v>
      </c>
      <c r="AL99" s="119">
        <v>3762.1960826107247</v>
      </c>
      <c r="AM99" s="119">
        <v>3487.6960826107247</v>
      </c>
      <c r="AN99" s="119">
        <v>3170.4838177808697</v>
      </c>
      <c r="AO99" s="119">
        <v>2717.6338177808702</v>
      </c>
      <c r="AP99" s="119">
        <v>2476.43381778087</v>
      </c>
      <c r="AQ99" s="119">
        <v>2494.80881778087</v>
      </c>
      <c r="AR99" s="119">
        <v>2500.30881778087</v>
      </c>
      <c r="AS99" s="119">
        <v>2513.30881778087</v>
      </c>
      <c r="AT99" s="119">
        <v>2578.30881778087</v>
      </c>
      <c r="AU99" s="119">
        <v>2355.8088214650807</v>
      </c>
      <c r="AV99" s="119">
        <v>2256.2246325533765</v>
      </c>
      <c r="AW99" s="119">
        <v>2256.2246325533765</v>
      </c>
      <c r="AX99" s="119">
        <v>2321.2246325533765</v>
      </c>
      <c r="AY99" s="119">
        <v>2321.2246325533765</v>
      </c>
      <c r="AZ99" s="119">
        <v>2353.7246325533765</v>
      </c>
    </row>
    <row r="100" spans="1:52" ht="12" hidden="1" customHeight="1">
      <c r="A100" s="127" t="s">
        <v>316</v>
      </c>
      <c r="B100" s="119">
        <v>56486.181503613057</v>
      </c>
      <c r="C100" s="119">
        <v>56004.281503613056</v>
      </c>
      <c r="D100" s="119">
        <v>52433.581503613059</v>
      </c>
      <c r="E100" s="119">
        <v>52170.081503613059</v>
      </c>
      <c r="F100" s="119">
        <v>51814.481503613053</v>
      </c>
      <c r="G100" s="119">
        <v>49008.831503613052</v>
      </c>
      <c r="H100" s="119">
        <v>48732.93150361305</v>
      </c>
      <c r="I100" s="119">
        <v>47001.07150361305</v>
      </c>
      <c r="J100" s="119">
        <v>43936.871503613045</v>
      </c>
      <c r="K100" s="119">
        <v>43563.799503613045</v>
      </c>
      <c r="L100" s="119">
        <v>43041.499503613049</v>
      </c>
      <c r="M100" s="119">
        <v>40943.099503613048</v>
      </c>
      <c r="N100" s="119">
        <v>38724.955894590494</v>
      </c>
      <c r="O100" s="119">
        <v>35174.089227923825</v>
      </c>
      <c r="P100" s="119">
        <v>32278.289227923826</v>
      </c>
      <c r="Q100" s="119">
        <v>29475.417227923826</v>
      </c>
      <c r="R100" s="119">
        <v>26204.160087923825</v>
      </c>
      <c r="S100" s="119">
        <v>24100.655573788488</v>
      </c>
      <c r="T100" s="119">
        <v>21980.555573788486</v>
      </c>
      <c r="U100" s="119">
        <v>20108.965733788486</v>
      </c>
      <c r="V100" s="119">
        <v>17222.304835217059</v>
      </c>
      <c r="W100" s="119">
        <v>15971.104835217058</v>
      </c>
      <c r="X100" s="119">
        <v>13671.962503684212</v>
      </c>
      <c r="Y100" s="119">
        <v>10361.762503684211</v>
      </c>
      <c r="Z100" s="119">
        <v>8552.262503684211</v>
      </c>
      <c r="AA100" s="119">
        <v>8160.8625036842104</v>
      </c>
      <c r="AB100" s="119">
        <v>8035.8625036842104</v>
      </c>
      <c r="AC100" s="119">
        <v>7962.9625036842108</v>
      </c>
      <c r="AD100" s="119">
        <v>7514.3625036842104</v>
      </c>
      <c r="AE100" s="119">
        <v>6313.8125036842112</v>
      </c>
      <c r="AF100" s="119">
        <v>5877.8125036842112</v>
      </c>
      <c r="AG100" s="119">
        <v>5718.6525036842104</v>
      </c>
      <c r="AH100" s="119">
        <v>5615.1525036842104</v>
      </c>
      <c r="AI100" s="119">
        <v>4477.6125036842104</v>
      </c>
      <c r="AJ100" s="119">
        <v>4341.6125036842104</v>
      </c>
      <c r="AK100" s="119">
        <v>4172.8000036842104</v>
      </c>
      <c r="AL100" s="119">
        <v>3075.7000036842105</v>
      </c>
      <c r="AM100" s="119">
        <v>2296.8000036842104</v>
      </c>
      <c r="AN100" s="119">
        <v>2038.4000036842106</v>
      </c>
      <c r="AO100" s="119">
        <v>1654.6000000000001</v>
      </c>
      <c r="AP100" s="119">
        <v>1079.0999999999999</v>
      </c>
      <c r="AQ100" s="119">
        <v>299.10000000000002</v>
      </c>
      <c r="AR100" s="119">
        <v>269.10000000000002</v>
      </c>
      <c r="AS100" s="119">
        <v>269.10000000000002</v>
      </c>
      <c r="AT100" s="119">
        <v>265.7</v>
      </c>
      <c r="AU100" s="119">
        <v>140.70000000000002</v>
      </c>
      <c r="AV100" s="119">
        <v>127</v>
      </c>
      <c r="AW100" s="119">
        <v>127</v>
      </c>
      <c r="AX100" s="119">
        <v>27</v>
      </c>
      <c r="AY100" s="119">
        <v>27</v>
      </c>
      <c r="AZ100" s="119">
        <v>27</v>
      </c>
    </row>
    <row r="101" spans="1:52" ht="12" hidden="1" customHeight="1">
      <c r="A101" s="127" t="s">
        <v>317</v>
      </c>
      <c r="B101" s="119">
        <v>10144.090526315789</v>
      </c>
      <c r="C101" s="119">
        <v>10655.590526315789</v>
      </c>
      <c r="D101" s="119">
        <v>11020.754736842106</v>
      </c>
      <c r="E101" s="119">
        <v>11609.92936842105</v>
      </c>
      <c r="F101" s="119">
        <v>12442.357555921049</v>
      </c>
      <c r="G101" s="119">
        <v>12699.78955592105</v>
      </c>
      <c r="H101" s="119">
        <v>13662.874555921055</v>
      </c>
      <c r="I101" s="119">
        <v>14304.702240131581</v>
      </c>
      <c r="J101" s="119">
        <v>15188.498101844685</v>
      </c>
      <c r="K101" s="119">
        <v>16239.717154476264</v>
      </c>
      <c r="L101" s="119">
        <v>17788.084522897316</v>
      </c>
      <c r="M101" s="119">
        <v>18033.543522897315</v>
      </c>
      <c r="N101" s="119">
        <v>18717.225522897315</v>
      </c>
      <c r="O101" s="119">
        <v>19211.056522897314</v>
      </c>
      <c r="P101" s="119">
        <v>21863.337522897316</v>
      </c>
      <c r="Q101" s="119">
        <v>22299.606522897313</v>
      </c>
      <c r="R101" s="119">
        <v>22356.228608625228</v>
      </c>
      <c r="S101" s="119">
        <v>22669.498961127767</v>
      </c>
      <c r="T101" s="119">
        <v>22645.711708650724</v>
      </c>
      <c r="U101" s="119">
        <v>23397.871392333029</v>
      </c>
      <c r="V101" s="119">
        <v>24284.398525309629</v>
      </c>
      <c r="W101" s="119">
        <v>26357.898525309625</v>
      </c>
      <c r="X101" s="119">
        <v>27003.79852530963</v>
      </c>
      <c r="Y101" s="119">
        <v>27464.63852530963</v>
      </c>
      <c r="Z101" s="119">
        <v>27697.038525309632</v>
      </c>
      <c r="AA101" s="119">
        <v>27655.988525309629</v>
      </c>
      <c r="AB101" s="119">
        <v>27262.26484530963</v>
      </c>
      <c r="AC101" s="119">
        <v>28099.913265309631</v>
      </c>
      <c r="AD101" s="119">
        <v>28646.533265309634</v>
      </c>
      <c r="AE101" s="119">
        <v>28785.133265309632</v>
      </c>
      <c r="AF101" s="119">
        <v>29109.293265309632</v>
      </c>
      <c r="AG101" s="119">
        <v>29520.593265309632</v>
      </c>
      <c r="AH101" s="119">
        <v>30390.303265309627</v>
      </c>
      <c r="AI101" s="119">
        <v>31995.403265309629</v>
      </c>
      <c r="AJ101" s="119">
        <v>32417.12326530963</v>
      </c>
      <c r="AK101" s="119">
        <v>32949.318265309623</v>
      </c>
      <c r="AL101" s="119">
        <v>34804.018265309627</v>
      </c>
      <c r="AM101" s="119">
        <v>35043.554054783308</v>
      </c>
      <c r="AN101" s="119">
        <v>35503.467734783306</v>
      </c>
      <c r="AO101" s="119">
        <v>35931.299847459362</v>
      </c>
      <c r="AP101" s="119">
        <v>36048.177477459365</v>
      </c>
      <c r="AQ101" s="119">
        <v>38824.477477459368</v>
      </c>
      <c r="AR101" s="119">
        <v>40146.303797459375</v>
      </c>
      <c r="AS101" s="119">
        <v>41486.275477459363</v>
      </c>
      <c r="AT101" s="119">
        <v>42313.238239038314</v>
      </c>
      <c r="AU101" s="119">
        <v>43617.348239038314</v>
      </c>
      <c r="AV101" s="119">
        <v>44592.363239038314</v>
      </c>
      <c r="AW101" s="119">
        <v>44594.336124703907</v>
      </c>
      <c r="AX101" s="119">
        <v>44694.06410470391</v>
      </c>
      <c r="AY101" s="119">
        <v>44788.377260493398</v>
      </c>
      <c r="AZ101" s="119">
        <v>44693.157260493397</v>
      </c>
    </row>
    <row r="102" spans="1:52" ht="12" hidden="1" customHeight="1">
      <c r="A102" s="128" t="s">
        <v>318</v>
      </c>
      <c r="B102" s="129">
        <v>0</v>
      </c>
      <c r="C102" s="129">
        <v>0</v>
      </c>
      <c r="D102" s="129">
        <v>0</v>
      </c>
      <c r="E102" s="129">
        <v>0</v>
      </c>
      <c r="F102" s="129">
        <v>0</v>
      </c>
      <c r="G102" s="129">
        <v>0</v>
      </c>
      <c r="H102" s="129">
        <v>0</v>
      </c>
      <c r="I102" s="129">
        <v>0</v>
      </c>
      <c r="J102" s="129">
        <v>0</v>
      </c>
      <c r="K102" s="129">
        <v>0</v>
      </c>
      <c r="L102" s="129">
        <v>0</v>
      </c>
      <c r="M102" s="129">
        <v>0</v>
      </c>
      <c r="N102" s="129">
        <v>0</v>
      </c>
      <c r="O102" s="129">
        <v>0</v>
      </c>
      <c r="P102" s="129">
        <v>0</v>
      </c>
      <c r="Q102" s="129">
        <v>0</v>
      </c>
      <c r="R102" s="129">
        <v>0</v>
      </c>
      <c r="S102" s="129">
        <v>0</v>
      </c>
      <c r="T102" s="129">
        <v>0</v>
      </c>
      <c r="U102" s="129">
        <v>0</v>
      </c>
      <c r="V102" s="129">
        <v>0</v>
      </c>
      <c r="W102" s="129">
        <v>0</v>
      </c>
      <c r="X102" s="129">
        <v>0</v>
      </c>
      <c r="Y102" s="129">
        <v>0</v>
      </c>
      <c r="Z102" s="129">
        <v>0</v>
      </c>
      <c r="AA102" s="129">
        <v>0</v>
      </c>
      <c r="AB102" s="129">
        <v>0</v>
      </c>
      <c r="AC102" s="129">
        <v>0</v>
      </c>
      <c r="AD102" s="129">
        <v>0</v>
      </c>
      <c r="AE102" s="129">
        <v>0</v>
      </c>
      <c r="AF102" s="129">
        <v>0</v>
      </c>
      <c r="AG102" s="129">
        <v>0</v>
      </c>
      <c r="AH102" s="129">
        <v>0</v>
      </c>
      <c r="AI102" s="129">
        <v>0</v>
      </c>
      <c r="AJ102" s="129">
        <v>0</v>
      </c>
      <c r="AK102" s="129">
        <v>0</v>
      </c>
      <c r="AL102" s="129">
        <v>0</v>
      </c>
      <c r="AM102" s="129">
        <v>0</v>
      </c>
      <c r="AN102" s="129">
        <v>0</v>
      </c>
      <c r="AO102" s="129">
        <v>0</v>
      </c>
      <c r="AP102" s="129">
        <v>0</v>
      </c>
      <c r="AQ102" s="129">
        <v>0</v>
      </c>
      <c r="AR102" s="129">
        <v>0</v>
      </c>
      <c r="AS102" s="129">
        <v>0</v>
      </c>
      <c r="AT102" s="129">
        <v>0</v>
      </c>
      <c r="AU102" s="129">
        <v>0</v>
      </c>
      <c r="AV102" s="129">
        <v>0</v>
      </c>
      <c r="AW102" s="129">
        <v>0</v>
      </c>
      <c r="AX102" s="129">
        <v>0</v>
      </c>
      <c r="AY102" s="129">
        <v>0</v>
      </c>
      <c r="AZ102" s="129">
        <v>0</v>
      </c>
    </row>
    <row r="103" spans="1:52" ht="12" hidden="1" customHeight="1">
      <c r="A103" s="162" t="s">
        <v>123</v>
      </c>
      <c r="B103" s="141">
        <v>12763.659</v>
      </c>
      <c r="C103" s="141">
        <v>17281.080000000002</v>
      </c>
      <c r="D103" s="141">
        <v>23141.78</v>
      </c>
      <c r="E103" s="141">
        <v>28006.25</v>
      </c>
      <c r="F103" s="141">
        <v>34247.395000000004</v>
      </c>
      <c r="G103" s="141">
        <v>40412.832999999999</v>
      </c>
      <c r="H103" s="141">
        <v>47632.486000000004</v>
      </c>
      <c r="I103" s="141">
        <v>56120.239135191383</v>
      </c>
      <c r="J103" s="141">
        <v>63413.39</v>
      </c>
      <c r="K103" s="141">
        <v>75253.574999999997</v>
      </c>
      <c r="L103" s="141">
        <v>84303.455000000002</v>
      </c>
      <c r="M103" s="141">
        <v>93927.074999999997</v>
      </c>
      <c r="N103" s="141">
        <v>106106.77500000001</v>
      </c>
      <c r="O103" s="141">
        <v>116979.875</v>
      </c>
      <c r="P103" s="141">
        <v>128565.97500000001</v>
      </c>
      <c r="Q103" s="141">
        <v>141562.36499999999</v>
      </c>
      <c r="R103" s="141">
        <v>155189.72500000001</v>
      </c>
      <c r="S103" s="141">
        <v>171006.02499999999</v>
      </c>
      <c r="T103" s="141">
        <v>185632.43700000001</v>
      </c>
      <c r="U103" s="141">
        <v>197516.02500000002</v>
      </c>
      <c r="V103" s="141">
        <v>216359.19920000003</v>
      </c>
      <c r="W103" s="141">
        <v>220550.42378333336</v>
      </c>
      <c r="X103" s="141">
        <v>223520.26245000004</v>
      </c>
      <c r="Y103" s="141">
        <v>230301.13945000005</v>
      </c>
      <c r="Z103" s="141">
        <v>241616.50861666675</v>
      </c>
      <c r="AA103" s="141">
        <v>254645.10993333341</v>
      </c>
      <c r="AB103" s="141">
        <v>265005.0245133334</v>
      </c>
      <c r="AC103" s="141">
        <v>274320.41015666677</v>
      </c>
      <c r="AD103" s="141">
        <v>283851.11843000009</v>
      </c>
      <c r="AE103" s="141">
        <v>296883.87897000002</v>
      </c>
      <c r="AF103" s="141">
        <v>307348.77976666664</v>
      </c>
      <c r="AG103" s="141">
        <v>318324.70990999998</v>
      </c>
      <c r="AH103" s="141">
        <v>327569.89389999997</v>
      </c>
      <c r="AI103" s="141">
        <v>335870.95889666665</v>
      </c>
      <c r="AJ103" s="141">
        <v>345232.98286000005</v>
      </c>
      <c r="AK103" s="141">
        <v>358448.28866000002</v>
      </c>
      <c r="AL103" s="141">
        <v>372502.01983999991</v>
      </c>
      <c r="AM103" s="141">
        <v>386829.32533999992</v>
      </c>
      <c r="AN103" s="141">
        <v>400193.25832999992</v>
      </c>
      <c r="AO103" s="141">
        <v>411830.24939666659</v>
      </c>
      <c r="AP103" s="141">
        <v>422942.32858666661</v>
      </c>
      <c r="AQ103" s="141">
        <v>433342.40832666663</v>
      </c>
      <c r="AR103" s="141">
        <v>444542.06444999995</v>
      </c>
      <c r="AS103" s="141">
        <v>453940.53694999986</v>
      </c>
      <c r="AT103" s="141">
        <v>462424.6299499998</v>
      </c>
      <c r="AU103" s="141">
        <v>475452.19458333327</v>
      </c>
      <c r="AV103" s="141">
        <v>486547.53333333327</v>
      </c>
      <c r="AW103" s="141">
        <v>498621.5004166665</v>
      </c>
      <c r="AX103" s="141">
        <v>508577.14291666658</v>
      </c>
      <c r="AY103" s="141">
        <v>518052.51333333325</v>
      </c>
      <c r="AZ103" s="141">
        <v>530545.09666666668</v>
      </c>
    </row>
    <row r="104" spans="1:52" ht="12" hidden="1" customHeight="1">
      <c r="A104" s="125" t="s">
        <v>319</v>
      </c>
      <c r="B104" s="126">
        <v>12716.978999999999</v>
      </c>
      <c r="C104" s="126">
        <v>17184.400000000001</v>
      </c>
      <c r="D104" s="126">
        <v>23036.600000000002</v>
      </c>
      <c r="E104" s="126">
        <v>27608.77</v>
      </c>
      <c r="F104" s="126">
        <v>33629.915000000001</v>
      </c>
      <c r="G104" s="126">
        <v>39702.353000000003</v>
      </c>
      <c r="H104" s="126">
        <v>46721.506000000001</v>
      </c>
      <c r="I104" s="126">
        <v>54995.859135191386</v>
      </c>
      <c r="J104" s="126">
        <v>61923.51</v>
      </c>
      <c r="K104" s="126">
        <v>73344.275000000009</v>
      </c>
      <c r="L104" s="126">
        <v>81279.154999999999</v>
      </c>
      <c r="M104" s="126">
        <v>90399.175000000003</v>
      </c>
      <c r="N104" s="126">
        <v>100955.97500000001</v>
      </c>
      <c r="O104" s="126">
        <v>110019.27500000001</v>
      </c>
      <c r="P104" s="126">
        <v>120562.47500000001</v>
      </c>
      <c r="Q104" s="126">
        <v>130560.66500000001</v>
      </c>
      <c r="R104" s="126">
        <v>142555.17500000002</v>
      </c>
      <c r="S104" s="126">
        <v>155148.67500000002</v>
      </c>
      <c r="T104" s="126">
        <v>166005.88700000002</v>
      </c>
      <c r="U104" s="126">
        <v>173555.67500000005</v>
      </c>
      <c r="V104" s="126">
        <v>186393.50920000003</v>
      </c>
      <c r="W104" s="126">
        <v>189080.16045000002</v>
      </c>
      <c r="X104" s="126">
        <v>191351.6157833334</v>
      </c>
      <c r="Y104" s="126">
        <v>194432.92778333341</v>
      </c>
      <c r="Z104" s="126">
        <v>201714.59695000006</v>
      </c>
      <c r="AA104" s="126">
        <v>212424.87326666672</v>
      </c>
      <c r="AB104" s="126">
        <v>220250.00784666673</v>
      </c>
      <c r="AC104" s="126">
        <v>226699.67682333343</v>
      </c>
      <c r="AD104" s="126">
        <v>232745.57843000005</v>
      </c>
      <c r="AE104" s="126">
        <v>240947.22397000002</v>
      </c>
      <c r="AF104" s="126">
        <v>247165.25810000001</v>
      </c>
      <c r="AG104" s="126">
        <v>253451.13157666667</v>
      </c>
      <c r="AH104" s="126">
        <v>259306.63556666663</v>
      </c>
      <c r="AI104" s="126">
        <v>263734.47389666666</v>
      </c>
      <c r="AJ104" s="126">
        <v>268923.65786000004</v>
      </c>
      <c r="AK104" s="126">
        <v>276560.01366000006</v>
      </c>
      <c r="AL104" s="126">
        <v>284510.07817333331</v>
      </c>
      <c r="AM104" s="126">
        <v>292722.3486733333</v>
      </c>
      <c r="AN104" s="126">
        <v>299780.2816633333</v>
      </c>
      <c r="AO104" s="126">
        <v>306738.28106333327</v>
      </c>
      <c r="AP104" s="126">
        <v>313156.92691999988</v>
      </c>
      <c r="AQ104" s="126">
        <v>319836.50165999995</v>
      </c>
      <c r="AR104" s="126">
        <v>326799.05445</v>
      </c>
      <c r="AS104" s="126">
        <v>332737.13028333324</v>
      </c>
      <c r="AT104" s="126">
        <v>338233.94328333321</v>
      </c>
      <c r="AU104" s="126">
        <v>346998.63125000003</v>
      </c>
      <c r="AV104" s="126">
        <v>353858.48333333328</v>
      </c>
      <c r="AW104" s="126">
        <v>361122.51874999987</v>
      </c>
      <c r="AX104" s="126">
        <v>367766.28958333324</v>
      </c>
      <c r="AY104" s="126">
        <v>374498.88333333324</v>
      </c>
      <c r="AZ104" s="126">
        <v>383107.84166666667</v>
      </c>
    </row>
    <row r="105" spans="1:52" ht="12" hidden="1" customHeight="1">
      <c r="A105" s="128" t="s">
        <v>320</v>
      </c>
      <c r="B105" s="129">
        <v>46.68</v>
      </c>
      <c r="C105" s="129">
        <v>96.68</v>
      </c>
      <c r="D105" s="129">
        <v>105.18</v>
      </c>
      <c r="E105" s="129">
        <v>397.48</v>
      </c>
      <c r="F105" s="129">
        <v>617.48</v>
      </c>
      <c r="G105" s="129">
        <v>710.48</v>
      </c>
      <c r="H105" s="129">
        <v>910.98</v>
      </c>
      <c r="I105" s="129">
        <v>1124.3800000000001</v>
      </c>
      <c r="J105" s="129">
        <v>1489.88</v>
      </c>
      <c r="K105" s="129">
        <v>1909.3</v>
      </c>
      <c r="L105" s="129">
        <v>3024.3</v>
      </c>
      <c r="M105" s="129">
        <v>3527.9</v>
      </c>
      <c r="N105" s="129">
        <v>5150.8</v>
      </c>
      <c r="O105" s="129">
        <v>6960.6</v>
      </c>
      <c r="P105" s="129">
        <v>8003.5</v>
      </c>
      <c r="Q105" s="129">
        <v>11001.7</v>
      </c>
      <c r="R105" s="129">
        <v>12634.550000000001</v>
      </c>
      <c r="S105" s="129">
        <v>15857.35</v>
      </c>
      <c r="T105" s="129">
        <v>19626.55</v>
      </c>
      <c r="U105" s="129">
        <v>23960.350000000002</v>
      </c>
      <c r="V105" s="129">
        <v>29965.690000000002</v>
      </c>
      <c r="W105" s="129">
        <v>31470.263333333336</v>
      </c>
      <c r="X105" s="129">
        <v>32168.646666666664</v>
      </c>
      <c r="Y105" s="129">
        <v>35868.21166666667</v>
      </c>
      <c r="Z105" s="129">
        <v>39901.911666666674</v>
      </c>
      <c r="AA105" s="129">
        <v>42220.236666666671</v>
      </c>
      <c r="AB105" s="129">
        <v>44755.01666666667</v>
      </c>
      <c r="AC105" s="129">
        <v>47620.733333333337</v>
      </c>
      <c r="AD105" s="129">
        <v>51105.54</v>
      </c>
      <c r="AE105" s="129">
        <v>55936.654999999999</v>
      </c>
      <c r="AF105" s="129">
        <v>60183.521666666646</v>
      </c>
      <c r="AG105" s="129">
        <v>64873.578333333338</v>
      </c>
      <c r="AH105" s="129">
        <v>68263.258333333346</v>
      </c>
      <c r="AI105" s="129">
        <v>72136.485000000001</v>
      </c>
      <c r="AJ105" s="129">
        <v>76309.324999999983</v>
      </c>
      <c r="AK105" s="129">
        <v>81888.27499999998</v>
      </c>
      <c r="AL105" s="129">
        <v>87991.941666666666</v>
      </c>
      <c r="AM105" s="129">
        <v>94106.976666666655</v>
      </c>
      <c r="AN105" s="129">
        <v>100412.97666666665</v>
      </c>
      <c r="AO105" s="129">
        <v>105091.96833333331</v>
      </c>
      <c r="AP105" s="129">
        <v>109785.40166666666</v>
      </c>
      <c r="AQ105" s="129">
        <v>113505.90666666666</v>
      </c>
      <c r="AR105" s="129">
        <v>117743.00999999997</v>
      </c>
      <c r="AS105" s="129">
        <v>121203.40666666665</v>
      </c>
      <c r="AT105" s="129">
        <v>124190.68666666665</v>
      </c>
      <c r="AU105" s="129">
        <v>128453.56333333328</v>
      </c>
      <c r="AV105" s="129">
        <v>132689.04999999996</v>
      </c>
      <c r="AW105" s="129">
        <v>137498.98166666663</v>
      </c>
      <c r="AX105" s="129">
        <v>140810.8533333333</v>
      </c>
      <c r="AY105" s="129">
        <v>143553.62999999998</v>
      </c>
      <c r="AZ105" s="129">
        <v>147437.25499999998</v>
      </c>
    </row>
    <row r="106" spans="1:52" ht="12" hidden="1" customHeight="1">
      <c r="A106" s="162" t="s">
        <v>321</v>
      </c>
      <c r="B106" s="141">
        <v>179.45099999999999</v>
      </c>
      <c r="C106" s="141">
        <v>278.11599999999999</v>
      </c>
      <c r="D106" s="141">
        <v>362.05599999999998</v>
      </c>
      <c r="E106" s="141">
        <v>599.05600000000004</v>
      </c>
      <c r="F106" s="141">
        <v>1308.6500000000001</v>
      </c>
      <c r="G106" s="141">
        <v>2297.15</v>
      </c>
      <c r="H106" s="141">
        <v>3280.3011700000002</v>
      </c>
      <c r="I106" s="141">
        <v>5254.4623700000002</v>
      </c>
      <c r="J106" s="141">
        <v>10422.708570000001</v>
      </c>
      <c r="K106" s="141">
        <v>16831.719570000001</v>
      </c>
      <c r="L106" s="141">
        <v>29990.25071</v>
      </c>
      <c r="M106" s="141">
        <v>52547.428030000003</v>
      </c>
      <c r="N106" s="141">
        <v>70655.669989999995</v>
      </c>
      <c r="O106" s="141">
        <v>80185.469040000011</v>
      </c>
      <c r="P106" s="141">
        <v>86604.998510000005</v>
      </c>
      <c r="Q106" s="141">
        <v>94680.355500000005</v>
      </c>
      <c r="R106" s="141">
        <v>101184.29434301</v>
      </c>
      <c r="S106" s="141">
        <v>107568.35757302</v>
      </c>
      <c r="T106" s="141">
        <v>115941.74080302</v>
      </c>
      <c r="U106" s="141">
        <v>130702.83003302001</v>
      </c>
      <c r="V106" s="141">
        <v>152534.07726301998</v>
      </c>
      <c r="W106" s="141">
        <v>155566.60576301999</v>
      </c>
      <c r="X106" s="141">
        <v>158402.93336302001</v>
      </c>
      <c r="Y106" s="141">
        <v>163978.10336302</v>
      </c>
      <c r="Z106" s="141">
        <v>171027.93436302</v>
      </c>
      <c r="AA106" s="141">
        <v>176533.11076302</v>
      </c>
      <c r="AB106" s="141">
        <v>181404.29376302002</v>
      </c>
      <c r="AC106" s="141">
        <v>186529.78776302002</v>
      </c>
      <c r="AD106" s="141">
        <v>193012.43976302003</v>
      </c>
      <c r="AE106" s="141">
        <v>200991.93026302001</v>
      </c>
      <c r="AF106" s="141">
        <v>208952.19026302002</v>
      </c>
      <c r="AG106" s="141">
        <v>216277.23809301999</v>
      </c>
      <c r="AH106" s="141">
        <v>223492.49489302002</v>
      </c>
      <c r="AI106" s="141">
        <v>231073.14319301999</v>
      </c>
      <c r="AJ106" s="141">
        <v>240150.76819301999</v>
      </c>
      <c r="AK106" s="141">
        <v>250860.83205302001</v>
      </c>
      <c r="AL106" s="141">
        <v>265183.18973302003</v>
      </c>
      <c r="AM106" s="141">
        <v>278817.73827302002</v>
      </c>
      <c r="AN106" s="141">
        <v>292008.74521301995</v>
      </c>
      <c r="AO106" s="141">
        <v>303364.21675302001</v>
      </c>
      <c r="AP106" s="141">
        <v>314502.50476302003</v>
      </c>
      <c r="AQ106" s="141">
        <v>323353.46892001998</v>
      </c>
      <c r="AR106" s="141">
        <v>333345.14569002006</v>
      </c>
      <c r="AS106" s="141">
        <v>341362.85246001999</v>
      </c>
      <c r="AT106" s="141">
        <v>348302.22923002008</v>
      </c>
      <c r="AU106" s="141">
        <v>359300.55950002006</v>
      </c>
      <c r="AV106" s="141">
        <v>368093.09300002002</v>
      </c>
      <c r="AW106" s="141">
        <v>377762.39050002006</v>
      </c>
      <c r="AX106" s="141">
        <v>385652.28300002002</v>
      </c>
      <c r="AY106" s="141">
        <v>393424.54200002004</v>
      </c>
      <c r="AZ106" s="141">
        <v>403178.22950002004</v>
      </c>
    </row>
    <row r="107" spans="1:52" ht="12" hidden="1" customHeight="1">
      <c r="A107" s="162" t="s">
        <v>322</v>
      </c>
      <c r="B107" s="141">
        <v>2.5</v>
      </c>
      <c r="C107" s="141">
        <v>2.5</v>
      </c>
      <c r="D107" s="141">
        <v>2.5</v>
      </c>
      <c r="E107" s="141">
        <v>2.5</v>
      </c>
      <c r="F107" s="141">
        <v>2.5</v>
      </c>
      <c r="G107" s="141">
        <v>2.5</v>
      </c>
      <c r="H107" s="141">
        <v>13.5</v>
      </c>
      <c r="I107" s="141">
        <v>11</v>
      </c>
      <c r="J107" s="141">
        <v>60.9</v>
      </c>
      <c r="K107" s="141">
        <v>283.7</v>
      </c>
      <c r="L107" s="141">
        <v>733.4</v>
      </c>
      <c r="M107" s="141">
        <v>1150.1000000000001</v>
      </c>
      <c r="N107" s="141">
        <v>2002.6000000000001</v>
      </c>
      <c r="O107" s="141">
        <v>2302.6</v>
      </c>
      <c r="P107" s="141">
        <v>2302.9</v>
      </c>
      <c r="Q107" s="141">
        <v>2314.9</v>
      </c>
      <c r="R107" s="141">
        <v>2314.9</v>
      </c>
      <c r="S107" s="141">
        <v>2364.9</v>
      </c>
      <c r="T107" s="141">
        <v>2364.9</v>
      </c>
      <c r="U107" s="141">
        <v>2364.9</v>
      </c>
      <c r="V107" s="141">
        <v>2364.9</v>
      </c>
      <c r="W107" s="141">
        <v>2364.9</v>
      </c>
      <c r="X107" s="141">
        <v>2364.9</v>
      </c>
      <c r="Y107" s="141">
        <v>2364.9</v>
      </c>
      <c r="Z107" s="141">
        <v>2364.9</v>
      </c>
      <c r="AA107" s="141">
        <v>2364.9</v>
      </c>
      <c r="AB107" s="141">
        <v>2364.9</v>
      </c>
      <c r="AC107" s="141">
        <v>2364.9</v>
      </c>
      <c r="AD107" s="141">
        <v>2364.9</v>
      </c>
      <c r="AE107" s="141">
        <v>2364.9</v>
      </c>
      <c r="AF107" s="141">
        <v>2364.9</v>
      </c>
      <c r="AG107" s="141">
        <v>2353.9</v>
      </c>
      <c r="AH107" s="141">
        <v>2353.9</v>
      </c>
      <c r="AI107" s="141">
        <v>2326.8875000000003</v>
      </c>
      <c r="AJ107" s="141">
        <v>2328.9875000000002</v>
      </c>
      <c r="AK107" s="141">
        <v>2316.35</v>
      </c>
      <c r="AL107" s="141">
        <v>2339.2249999999999</v>
      </c>
      <c r="AM107" s="141">
        <v>2373.4749999999999</v>
      </c>
      <c r="AN107" s="141">
        <v>2386.2750000000001</v>
      </c>
      <c r="AO107" s="141">
        <v>2385.9749999999999</v>
      </c>
      <c r="AP107" s="141">
        <v>2373.9749999999999</v>
      </c>
      <c r="AQ107" s="141">
        <v>2373.9749999999999</v>
      </c>
      <c r="AR107" s="141">
        <v>2345.9749999999999</v>
      </c>
      <c r="AS107" s="141">
        <v>2345.9749999999999</v>
      </c>
      <c r="AT107" s="141">
        <v>2345.9749999999999</v>
      </c>
      <c r="AU107" s="141">
        <v>2345.9749999999999</v>
      </c>
      <c r="AV107" s="141">
        <v>2480.8250000000003</v>
      </c>
      <c r="AW107" s="141">
        <v>2480.8250000000003</v>
      </c>
      <c r="AX107" s="141">
        <v>2480.8250000000003</v>
      </c>
      <c r="AY107" s="141">
        <v>2480.8250000000003</v>
      </c>
      <c r="AZ107" s="141">
        <v>2480.8250000000003</v>
      </c>
    </row>
    <row r="108" spans="1:52" ht="12" hidden="1" customHeight="1">
      <c r="A108" s="162" t="s">
        <v>73</v>
      </c>
      <c r="B108" s="141">
        <v>666.55000000000007</v>
      </c>
      <c r="C108" s="141">
        <v>651.55000000000007</v>
      </c>
      <c r="D108" s="141">
        <v>770.55000000000007</v>
      </c>
      <c r="E108" s="141">
        <v>816.55000000000007</v>
      </c>
      <c r="F108" s="141">
        <v>786.6</v>
      </c>
      <c r="G108" s="141">
        <v>787.6</v>
      </c>
      <c r="H108" s="141">
        <v>799.1</v>
      </c>
      <c r="I108" s="141">
        <v>803.15</v>
      </c>
      <c r="J108" s="141">
        <v>803.15</v>
      </c>
      <c r="K108" s="141">
        <v>832.61</v>
      </c>
      <c r="L108" s="141">
        <v>874.21</v>
      </c>
      <c r="M108" s="141">
        <v>876.31000000000006</v>
      </c>
      <c r="N108" s="141">
        <v>883.96</v>
      </c>
      <c r="O108" s="141">
        <v>896.96</v>
      </c>
      <c r="P108" s="141">
        <v>944.96</v>
      </c>
      <c r="Q108" s="141">
        <v>947.11</v>
      </c>
      <c r="R108" s="141">
        <v>947.11</v>
      </c>
      <c r="S108" s="141">
        <v>945.57703296703301</v>
      </c>
      <c r="T108" s="141">
        <v>860.07703296703301</v>
      </c>
      <c r="U108" s="141">
        <v>826.25395604395612</v>
      </c>
      <c r="V108" s="141">
        <v>751.68197802197801</v>
      </c>
      <c r="W108" s="141">
        <v>688.18197802197801</v>
      </c>
      <c r="X108" s="141">
        <v>641.5819780219781</v>
      </c>
      <c r="Y108" s="141">
        <v>553.5819780219781</v>
      </c>
      <c r="Z108" s="141">
        <v>472.58197802197805</v>
      </c>
      <c r="AA108" s="141">
        <v>412.58197802197805</v>
      </c>
      <c r="AB108" s="141">
        <v>412.58197802197805</v>
      </c>
      <c r="AC108" s="141">
        <v>293.58197802197805</v>
      </c>
      <c r="AD108" s="141">
        <v>239.58197802197805</v>
      </c>
      <c r="AE108" s="141">
        <v>239.58197802197805</v>
      </c>
      <c r="AF108" s="141">
        <v>238.58197802197805</v>
      </c>
      <c r="AG108" s="141">
        <v>238.58197802197805</v>
      </c>
      <c r="AH108" s="141">
        <v>237.53197802197806</v>
      </c>
      <c r="AI108" s="141">
        <v>237.53197802197806</v>
      </c>
      <c r="AJ108" s="141">
        <v>203.43197802197807</v>
      </c>
      <c r="AK108" s="141">
        <v>139.83197802197805</v>
      </c>
      <c r="AL108" s="141">
        <v>137.73197802197805</v>
      </c>
      <c r="AM108" s="141">
        <v>134.58197802197805</v>
      </c>
      <c r="AN108" s="141">
        <v>134.58197802197805</v>
      </c>
      <c r="AO108" s="141">
        <v>85.531978021978034</v>
      </c>
      <c r="AP108" s="141">
        <v>85.531978021978034</v>
      </c>
      <c r="AQ108" s="141">
        <v>74.031978021978034</v>
      </c>
      <c r="AR108" s="141">
        <v>68.064945054945071</v>
      </c>
      <c r="AS108" s="141">
        <v>68.064945054945071</v>
      </c>
      <c r="AT108" s="141">
        <v>39.92494505494507</v>
      </c>
      <c r="AU108" s="141">
        <v>19.650000000000006</v>
      </c>
      <c r="AV108" s="141">
        <v>19.650000000000006</v>
      </c>
      <c r="AW108" s="141">
        <v>15.150000000000004</v>
      </c>
      <c r="AX108" s="141">
        <v>2.1500000000000035</v>
      </c>
      <c r="AY108" s="141">
        <v>2.1500000000000035</v>
      </c>
      <c r="AZ108" s="141">
        <v>30.500000000000004</v>
      </c>
    </row>
    <row r="109" spans="1:52" ht="12" hidden="1" customHeight="1">
      <c r="A109" s="162" t="s">
        <v>323</v>
      </c>
      <c r="B109" s="141">
        <v>240.5</v>
      </c>
      <c r="C109" s="141">
        <v>240</v>
      </c>
      <c r="D109" s="141">
        <v>240</v>
      </c>
      <c r="E109" s="141">
        <v>240</v>
      </c>
      <c r="F109" s="141">
        <v>240</v>
      </c>
      <c r="G109" s="141">
        <v>240.4</v>
      </c>
      <c r="H109" s="141">
        <v>240.4</v>
      </c>
      <c r="I109" s="141">
        <v>240.4</v>
      </c>
      <c r="J109" s="141">
        <v>240.44</v>
      </c>
      <c r="K109" s="141">
        <v>241.64000000000001</v>
      </c>
      <c r="L109" s="141">
        <v>241.64000000000001</v>
      </c>
      <c r="M109" s="141">
        <v>241.98000000000002</v>
      </c>
      <c r="N109" s="141">
        <v>243.73000000000002</v>
      </c>
      <c r="O109" s="141">
        <v>243.73000000000002</v>
      </c>
      <c r="P109" s="141">
        <v>243.73000000000002</v>
      </c>
      <c r="Q109" s="141">
        <v>244.93</v>
      </c>
      <c r="R109" s="141">
        <v>245.93</v>
      </c>
      <c r="S109" s="141">
        <v>245.93</v>
      </c>
      <c r="T109" s="141">
        <v>259.93</v>
      </c>
      <c r="U109" s="141">
        <v>259.93</v>
      </c>
      <c r="V109" s="141">
        <v>259.93</v>
      </c>
      <c r="W109" s="141">
        <v>259.93</v>
      </c>
      <c r="X109" s="141">
        <v>259.93</v>
      </c>
      <c r="Y109" s="141">
        <v>259.93</v>
      </c>
      <c r="Z109" s="141">
        <v>259.93</v>
      </c>
      <c r="AA109" s="141">
        <v>259.93</v>
      </c>
      <c r="AB109" s="141">
        <v>259.93</v>
      </c>
      <c r="AC109" s="141">
        <v>259.93</v>
      </c>
      <c r="AD109" s="141">
        <v>259.93</v>
      </c>
      <c r="AE109" s="141">
        <v>259.93</v>
      </c>
      <c r="AF109" s="141">
        <v>259.93</v>
      </c>
      <c r="AG109" s="141">
        <v>259.93</v>
      </c>
      <c r="AH109" s="141">
        <v>259.93</v>
      </c>
      <c r="AI109" s="141">
        <v>259.93</v>
      </c>
      <c r="AJ109" s="141">
        <v>259.93</v>
      </c>
      <c r="AK109" s="141">
        <v>259.93</v>
      </c>
      <c r="AL109" s="141">
        <v>259.93</v>
      </c>
      <c r="AM109" s="141">
        <v>259.93</v>
      </c>
      <c r="AN109" s="141">
        <v>259.93</v>
      </c>
      <c r="AO109" s="141">
        <v>259.93</v>
      </c>
      <c r="AP109" s="141">
        <v>259.93</v>
      </c>
      <c r="AQ109" s="141">
        <v>259.93</v>
      </c>
      <c r="AR109" s="141">
        <v>261.73</v>
      </c>
      <c r="AS109" s="141">
        <v>261.73</v>
      </c>
      <c r="AT109" s="141">
        <v>273.58</v>
      </c>
      <c r="AU109" s="141">
        <v>311.08</v>
      </c>
      <c r="AV109" s="141">
        <v>464.98</v>
      </c>
      <c r="AW109" s="141">
        <v>474.98</v>
      </c>
      <c r="AX109" s="141">
        <v>558.88</v>
      </c>
      <c r="AY109" s="141">
        <v>700.73</v>
      </c>
      <c r="AZ109" s="141">
        <v>890.73</v>
      </c>
    </row>
    <row r="110" spans="1:52" ht="12" hidden="1" customHeight="1">
      <c r="A110" s="163" t="s">
        <v>72</v>
      </c>
      <c r="B110" s="137">
        <v>99459.776888888882</v>
      </c>
      <c r="C110" s="137">
        <v>99904.973888888882</v>
      </c>
      <c r="D110" s="137">
        <v>100224.28388888888</v>
      </c>
      <c r="E110" s="137">
        <v>100434.51488888888</v>
      </c>
      <c r="F110" s="137">
        <v>100645.08438888888</v>
      </c>
      <c r="G110" s="137">
        <v>100913.61738888887</v>
      </c>
      <c r="H110" s="137">
        <v>100983.14338888887</v>
      </c>
      <c r="I110" s="137">
        <v>101412.67538888886</v>
      </c>
      <c r="J110" s="137">
        <v>101548.28938888886</v>
      </c>
      <c r="K110" s="137">
        <v>102388.9825</v>
      </c>
      <c r="L110" s="137">
        <v>103462.9385</v>
      </c>
      <c r="M110" s="137">
        <v>104290.70090000001</v>
      </c>
      <c r="N110" s="137">
        <v>104390.62190000001</v>
      </c>
      <c r="O110" s="137">
        <v>105240.29590000001</v>
      </c>
      <c r="P110" s="137">
        <v>105440.3129</v>
      </c>
      <c r="Q110" s="137">
        <v>105765.18900000001</v>
      </c>
      <c r="R110" s="137">
        <v>106515.97200000002</v>
      </c>
      <c r="S110" s="137">
        <v>106626.14000000001</v>
      </c>
      <c r="T110" s="137">
        <v>106730.05700000002</v>
      </c>
      <c r="U110" s="137">
        <v>106857.85700000002</v>
      </c>
      <c r="V110" s="137">
        <v>106949.79200000002</v>
      </c>
      <c r="W110" s="137">
        <v>107241.89200000002</v>
      </c>
      <c r="X110" s="137">
        <v>107428.61200000002</v>
      </c>
      <c r="Y110" s="137">
        <v>107677.91200000003</v>
      </c>
      <c r="Z110" s="137">
        <v>107978.11200000004</v>
      </c>
      <c r="AA110" s="137">
        <v>108297.81200000003</v>
      </c>
      <c r="AB110" s="137">
        <v>108577.81200000003</v>
      </c>
      <c r="AC110" s="137">
        <v>108931.31200000002</v>
      </c>
      <c r="AD110" s="137">
        <v>109231.41200000001</v>
      </c>
      <c r="AE110" s="137">
        <v>109705.91200000001</v>
      </c>
      <c r="AF110" s="137">
        <v>110032.01200000002</v>
      </c>
      <c r="AG110" s="137">
        <v>110277.51200000002</v>
      </c>
      <c r="AH110" s="137">
        <v>110454.61200000002</v>
      </c>
      <c r="AI110" s="137">
        <v>110638.31200000002</v>
      </c>
      <c r="AJ110" s="137">
        <v>110890.11200000002</v>
      </c>
      <c r="AK110" s="137">
        <v>111099.11200000002</v>
      </c>
      <c r="AL110" s="137">
        <v>111339.41200000001</v>
      </c>
      <c r="AM110" s="137">
        <v>111637.51200000002</v>
      </c>
      <c r="AN110" s="137">
        <v>111905.91200000001</v>
      </c>
      <c r="AO110" s="137">
        <v>112130.31200000002</v>
      </c>
      <c r="AP110" s="137">
        <v>112443.71200000001</v>
      </c>
      <c r="AQ110" s="137">
        <v>112602.11200000002</v>
      </c>
      <c r="AR110" s="137">
        <v>112765.51200000002</v>
      </c>
      <c r="AS110" s="137">
        <v>112908.31200000002</v>
      </c>
      <c r="AT110" s="137">
        <v>112970.81200000002</v>
      </c>
      <c r="AU110" s="137">
        <v>113113.91200000001</v>
      </c>
      <c r="AV110" s="137">
        <v>113226.71200000001</v>
      </c>
      <c r="AW110" s="137">
        <v>113324.51200000002</v>
      </c>
      <c r="AX110" s="137">
        <v>113492.61200000002</v>
      </c>
      <c r="AY110" s="137">
        <v>113610.41200000001</v>
      </c>
      <c r="AZ110" s="137">
        <v>113720.71200000001</v>
      </c>
    </row>
    <row r="111" spans="1:52" ht="12" hidden="1" customHeight="1">
      <c r="A111" s="125" t="s">
        <v>324</v>
      </c>
      <c r="B111" s="126">
        <v>42417.858</v>
      </c>
      <c r="C111" s="126">
        <v>42585.555</v>
      </c>
      <c r="D111" s="126">
        <v>42672.705000000002</v>
      </c>
      <c r="E111" s="126">
        <v>42826.236000000004</v>
      </c>
      <c r="F111" s="126">
        <v>42972.805500000002</v>
      </c>
      <c r="G111" s="126">
        <v>43142.518499999984</v>
      </c>
      <c r="H111" s="126">
        <v>43207.084499999983</v>
      </c>
      <c r="I111" s="126">
        <v>43542.396499999988</v>
      </c>
      <c r="J111" s="126">
        <v>43700.350499999993</v>
      </c>
      <c r="K111" s="126">
        <v>44164.416611111126</v>
      </c>
      <c r="L111" s="126">
        <v>45159.572611111129</v>
      </c>
      <c r="M111" s="126">
        <v>45430.335011111129</v>
      </c>
      <c r="N111" s="126">
        <v>45637.056011111126</v>
      </c>
      <c r="O111" s="126">
        <v>46460.230011111125</v>
      </c>
      <c r="P111" s="126">
        <v>46477.94701111113</v>
      </c>
      <c r="Q111" s="126">
        <v>46802.823111111138</v>
      </c>
      <c r="R111" s="126">
        <v>47156.606111111134</v>
      </c>
      <c r="S111" s="126">
        <v>47221.774111111132</v>
      </c>
      <c r="T111" s="126">
        <v>47325.691111111133</v>
      </c>
      <c r="U111" s="126">
        <v>47401.491111111136</v>
      </c>
      <c r="V111" s="126">
        <v>47401.426111111134</v>
      </c>
      <c r="W111" s="126">
        <v>47693.526111111132</v>
      </c>
      <c r="X111" s="126">
        <v>47880.246111111133</v>
      </c>
      <c r="Y111" s="126">
        <v>48129.546111111144</v>
      </c>
      <c r="Z111" s="126">
        <v>48429.746111111141</v>
      </c>
      <c r="AA111" s="126">
        <v>48749.446111111145</v>
      </c>
      <c r="AB111" s="126">
        <v>49029.446111111145</v>
      </c>
      <c r="AC111" s="126">
        <v>49382.946111111138</v>
      </c>
      <c r="AD111" s="126">
        <v>49683.046111111136</v>
      </c>
      <c r="AE111" s="126">
        <v>50157.546111111136</v>
      </c>
      <c r="AF111" s="126">
        <v>50483.646111111135</v>
      </c>
      <c r="AG111" s="126">
        <v>50729.146111111135</v>
      </c>
      <c r="AH111" s="126">
        <v>50906.246111111133</v>
      </c>
      <c r="AI111" s="126">
        <v>51089.946111111138</v>
      </c>
      <c r="AJ111" s="126">
        <v>51341.746111111133</v>
      </c>
      <c r="AK111" s="126">
        <v>51550.746111111133</v>
      </c>
      <c r="AL111" s="126">
        <v>51791.046111111136</v>
      </c>
      <c r="AM111" s="126">
        <v>52089.146111111135</v>
      </c>
      <c r="AN111" s="126">
        <v>52357.546111111136</v>
      </c>
      <c r="AO111" s="126">
        <v>52581.946111111138</v>
      </c>
      <c r="AP111" s="126">
        <v>52895.346111111132</v>
      </c>
      <c r="AQ111" s="126">
        <v>53053.746111111133</v>
      </c>
      <c r="AR111" s="126">
        <v>53217.146111111135</v>
      </c>
      <c r="AS111" s="126">
        <v>53359.946111111138</v>
      </c>
      <c r="AT111" s="126">
        <v>53422.446111111138</v>
      </c>
      <c r="AU111" s="126">
        <v>53565.546111111136</v>
      </c>
      <c r="AV111" s="126">
        <v>53678.346111111132</v>
      </c>
      <c r="AW111" s="126">
        <v>53776.146111111135</v>
      </c>
      <c r="AX111" s="126">
        <v>53944.246111111133</v>
      </c>
      <c r="AY111" s="126">
        <v>54062.046111111136</v>
      </c>
      <c r="AZ111" s="126">
        <v>54172.346111111132</v>
      </c>
    </row>
    <row r="112" spans="1:52" ht="12" hidden="1" customHeight="1">
      <c r="A112" s="128" t="s">
        <v>325</v>
      </c>
      <c r="B112" s="129">
        <v>57041.918888888882</v>
      </c>
      <c r="C112" s="129">
        <v>57319.418888888882</v>
      </c>
      <c r="D112" s="129">
        <v>57551.578888888878</v>
      </c>
      <c r="E112" s="129">
        <v>57608.278888888883</v>
      </c>
      <c r="F112" s="129">
        <v>57672.278888888883</v>
      </c>
      <c r="G112" s="129">
        <v>57771.098888888882</v>
      </c>
      <c r="H112" s="129">
        <v>57776.058888888881</v>
      </c>
      <c r="I112" s="129">
        <v>57870.278888888883</v>
      </c>
      <c r="J112" s="129">
        <v>57847.938888888879</v>
      </c>
      <c r="K112" s="129">
        <v>58224.565888888879</v>
      </c>
      <c r="L112" s="129">
        <v>58303.365888888882</v>
      </c>
      <c r="M112" s="129">
        <v>58860.365888888882</v>
      </c>
      <c r="N112" s="129">
        <v>58753.565888888879</v>
      </c>
      <c r="O112" s="129">
        <v>58780.065888888879</v>
      </c>
      <c r="P112" s="129">
        <v>58962.365888888882</v>
      </c>
      <c r="Q112" s="129">
        <v>58962.365888888882</v>
      </c>
      <c r="R112" s="129">
        <v>59359.365888888882</v>
      </c>
      <c r="S112" s="129">
        <v>59404.365888888882</v>
      </c>
      <c r="T112" s="129">
        <v>59404.365888888882</v>
      </c>
      <c r="U112" s="129">
        <v>59456.365888888882</v>
      </c>
      <c r="V112" s="129">
        <v>59548.365888888882</v>
      </c>
      <c r="W112" s="129">
        <v>59548.365888888882</v>
      </c>
      <c r="X112" s="129">
        <v>59548.365888888882</v>
      </c>
      <c r="Y112" s="129">
        <v>59548.365888888882</v>
      </c>
      <c r="Z112" s="129">
        <v>59548.365888888882</v>
      </c>
      <c r="AA112" s="129">
        <v>59548.365888888882</v>
      </c>
      <c r="AB112" s="129">
        <v>59548.365888888882</v>
      </c>
      <c r="AC112" s="129">
        <v>59548.365888888882</v>
      </c>
      <c r="AD112" s="129">
        <v>59548.365888888882</v>
      </c>
      <c r="AE112" s="129">
        <v>59548.365888888882</v>
      </c>
      <c r="AF112" s="129">
        <v>59548.365888888882</v>
      </c>
      <c r="AG112" s="129">
        <v>59548.365888888882</v>
      </c>
      <c r="AH112" s="129">
        <v>59548.365888888882</v>
      </c>
      <c r="AI112" s="129">
        <v>59548.365888888882</v>
      </c>
      <c r="AJ112" s="129">
        <v>59548.365888888882</v>
      </c>
      <c r="AK112" s="129">
        <v>59548.365888888882</v>
      </c>
      <c r="AL112" s="129">
        <v>59548.365888888882</v>
      </c>
      <c r="AM112" s="129">
        <v>59548.365888888882</v>
      </c>
      <c r="AN112" s="129">
        <v>59548.365888888882</v>
      </c>
      <c r="AO112" s="129">
        <v>59548.365888888882</v>
      </c>
      <c r="AP112" s="129">
        <v>59548.365888888882</v>
      </c>
      <c r="AQ112" s="129">
        <v>59548.365888888882</v>
      </c>
      <c r="AR112" s="129">
        <v>59548.365888888882</v>
      </c>
      <c r="AS112" s="129">
        <v>59548.365888888882</v>
      </c>
      <c r="AT112" s="129">
        <v>59548.365888888882</v>
      </c>
      <c r="AU112" s="129">
        <v>59548.365888888882</v>
      </c>
      <c r="AV112" s="129">
        <v>59548.365888888882</v>
      </c>
      <c r="AW112" s="129">
        <v>59548.365888888882</v>
      </c>
      <c r="AX112" s="129">
        <v>59548.365888888882</v>
      </c>
      <c r="AY112" s="129">
        <v>59548.365888888882</v>
      </c>
      <c r="AZ112" s="129">
        <v>59548.365888888882</v>
      </c>
    </row>
    <row r="113" spans="1:52" ht="12" hidden="1" customHeight="1">
      <c r="A113" s="164" t="s">
        <v>326</v>
      </c>
      <c r="B113" s="150">
        <v>41534.120000000003</v>
      </c>
      <c r="C113" s="150">
        <v>41706.520000000004</v>
      </c>
      <c r="D113" s="150">
        <v>41768.520000000004</v>
      </c>
      <c r="E113" s="150">
        <v>41828.020000000004</v>
      </c>
      <c r="F113" s="150">
        <v>42884.42</v>
      </c>
      <c r="G113" s="150">
        <v>43639.98</v>
      </c>
      <c r="H113" s="150">
        <v>44038.58</v>
      </c>
      <c r="I113" s="150">
        <v>44038.58</v>
      </c>
      <c r="J113" s="150">
        <v>44316.58</v>
      </c>
      <c r="K113" s="150">
        <v>44712.58</v>
      </c>
      <c r="L113" s="150">
        <v>45071.38</v>
      </c>
      <c r="M113" s="150">
        <v>45311.38</v>
      </c>
      <c r="N113" s="150">
        <v>45486.48</v>
      </c>
      <c r="O113" s="150">
        <v>45915.48</v>
      </c>
      <c r="P113" s="150">
        <v>46268.480000000003</v>
      </c>
      <c r="Q113" s="150">
        <v>47335.48</v>
      </c>
      <c r="R113" s="150">
        <v>47960.08</v>
      </c>
      <c r="S113" s="150">
        <v>48210.080000000002</v>
      </c>
      <c r="T113" s="150">
        <v>48602.080000000002</v>
      </c>
      <c r="U113" s="150">
        <v>48602.080000000002</v>
      </c>
      <c r="V113" s="150">
        <v>48602.080000000002</v>
      </c>
      <c r="W113" s="150">
        <v>48602.080000000002</v>
      </c>
      <c r="X113" s="150">
        <v>48459.08</v>
      </c>
      <c r="Y113" s="150">
        <v>48359.08</v>
      </c>
      <c r="Z113" s="150">
        <v>48359.08</v>
      </c>
      <c r="AA113" s="150">
        <v>48359.08</v>
      </c>
      <c r="AB113" s="150">
        <v>48352.98</v>
      </c>
      <c r="AC113" s="150">
        <v>48352.98</v>
      </c>
      <c r="AD113" s="150">
        <v>48352.98</v>
      </c>
      <c r="AE113" s="150">
        <v>48352.98</v>
      </c>
      <c r="AF113" s="150">
        <v>48352.98</v>
      </c>
      <c r="AG113" s="150">
        <v>48352.98</v>
      </c>
      <c r="AH113" s="150">
        <v>48209.98</v>
      </c>
      <c r="AI113" s="150">
        <v>48044.98</v>
      </c>
      <c r="AJ113" s="150">
        <v>48044.98</v>
      </c>
      <c r="AK113" s="150">
        <v>48044.98</v>
      </c>
      <c r="AL113" s="150">
        <v>48044.98</v>
      </c>
      <c r="AM113" s="150">
        <v>48044.98</v>
      </c>
      <c r="AN113" s="150">
        <v>48044.98</v>
      </c>
      <c r="AO113" s="150">
        <v>48044.98</v>
      </c>
      <c r="AP113" s="150">
        <v>48044.98</v>
      </c>
      <c r="AQ113" s="150">
        <v>47969.98</v>
      </c>
      <c r="AR113" s="150">
        <v>47894.98</v>
      </c>
      <c r="AS113" s="150">
        <v>47894.98</v>
      </c>
      <c r="AT113" s="150">
        <v>47894.98</v>
      </c>
      <c r="AU113" s="150">
        <v>47828.98</v>
      </c>
      <c r="AV113" s="150">
        <v>47828.98</v>
      </c>
      <c r="AW113" s="150">
        <v>47828.98</v>
      </c>
      <c r="AX113" s="150">
        <v>47629.38</v>
      </c>
      <c r="AY113" s="150">
        <v>47577.120000000003</v>
      </c>
      <c r="AZ113" s="150">
        <v>47488.160000000003</v>
      </c>
    </row>
    <row r="114" spans="1:52" ht="12" hidden="1" customHeight="1">
      <c r="A114" s="114" t="s">
        <v>331</v>
      </c>
      <c r="B114" s="115">
        <v>0</v>
      </c>
      <c r="C114" s="115">
        <v>0</v>
      </c>
      <c r="D114" s="115">
        <v>0</v>
      </c>
      <c r="E114" s="115">
        <v>0</v>
      </c>
      <c r="F114" s="115">
        <v>0</v>
      </c>
      <c r="G114" s="115">
        <v>0</v>
      </c>
      <c r="H114" s="115">
        <v>0</v>
      </c>
      <c r="I114" s="115">
        <v>0</v>
      </c>
      <c r="J114" s="115">
        <v>0</v>
      </c>
      <c r="K114" s="115">
        <v>0</v>
      </c>
      <c r="L114" s="115">
        <v>0</v>
      </c>
      <c r="M114" s="115">
        <v>0</v>
      </c>
      <c r="N114" s="115">
        <v>0</v>
      </c>
      <c r="O114" s="115">
        <v>0</v>
      </c>
      <c r="P114" s="115">
        <v>0</v>
      </c>
      <c r="Q114" s="115">
        <v>0</v>
      </c>
      <c r="R114" s="115">
        <v>0</v>
      </c>
      <c r="S114" s="115">
        <v>0</v>
      </c>
      <c r="T114" s="115">
        <v>0</v>
      </c>
      <c r="U114" s="115">
        <v>0</v>
      </c>
      <c r="V114" s="115">
        <v>0</v>
      </c>
      <c r="W114" s="115">
        <v>0</v>
      </c>
      <c r="X114" s="115">
        <v>0</v>
      </c>
      <c r="Y114" s="115">
        <v>0</v>
      </c>
      <c r="Z114" s="115">
        <v>0</v>
      </c>
      <c r="AA114" s="115">
        <v>0</v>
      </c>
      <c r="AB114" s="115">
        <v>0</v>
      </c>
      <c r="AC114" s="115">
        <v>0</v>
      </c>
      <c r="AD114" s="115">
        <v>0</v>
      </c>
      <c r="AE114" s="115">
        <v>0</v>
      </c>
      <c r="AF114" s="115">
        <v>0</v>
      </c>
      <c r="AG114" s="115">
        <v>0</v>
      </c>
      <c r="AH114" s="115">
        <v>0</v>
      </c>
      <c r="AI114" s="115">
        <v>0</v>
      </c>
      <c r="AJ114" s="115">
        <v>0</v>
      </c>
      <c r="AK114" s="115">
        <v>0</v>
      </c>
      <c r="AL114" s="115">
        <v>0</v>
      </c>
      <c r="AM114" s="115">
        <v>0</v>
      </c>
      <c r="AN114" s="115">
        <v>0</v>
      </c>
      <c r="AO114" s="115">
        <v>1290</v>
      </c>
      <c r="AP114" s="115">
        <v>2160</v>
      </c>
      <c r="AQ114" s="115">
        <v>4145</v>
      </c>
      <c r="AR114" s="115">
        <v>8200</v>
      </c>
      <c r="AS114" s="115">
        <v>11820</v>
      </c>
      <c r="AT114" s="115">
        <v>16175</v>
      </c>
      <c r="AU114" s="115">
        <v>19900</v>
      </c>
      <c r="AV114" s="115">
        <v>24870</v>
      </c>
      <c r="AW114" s="115">
        <v>30600</v>
      </c>
      <c r="AX114" s="115">
        <v>39540</v>
      </c>
      <c r="AY114" s="115">
        <v>45925</v>
      </c>
      <c r="AZ114" s="115">
        <v>52660</v>
      </c>
    </row>
    <row r="115" spans="1:52" ht="12" hidden="1" customHeight="1">
      <c r="A115" s="131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132"/>
      <c r="AD115" s="132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132"/>
      <c r="AO115" s="132"/>
      <c r="AP115" s="132"/>
      <c r="AQ115" s="132"/>
      <c r="AR115" s="132"/>
      <c r="AS115" s="132"/>
      <c r="AT115" s="132"/>
      <c r="AU115" s="132"/>
      <c r="AV115" s="132"/>
      <c r="AW115" s="132"/>
      <c r="AX115" s="132"/>
      <c r="AY115" s="132"/>
      <c r="AZ115" s="132"/>
    </row>
    <row r="116" spans="1:52" ht="12" hidden="1" customHeight="1">
      <c r="A116" s="131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K116" s="132"/>
      <c r="AL116" s="132"/>
      <c r="AM116" s="132"/>
      <c r="AN116" s="132"/>
      <c r="AO116" s="132"/>
      <c r="AP116" s="132"/>
      <c r="AQ116" s="132"/>
      <c r="AR116" s="132"/>
      <c r="AS116" s="132"/>
      <c r="AT116" s="132"/>
      <c r="AU116" s="132"/>
      <c r="AV116" s="132"/>
      <c r="AW116" s="132"/>
      <c r="AX116" s="132"/>
      <c r="AY116" s="132"/>
      <c r="AZ116" s="132"/>
    </row>
    <row r="117" spans="1:52" ht="12" hidden="1" customHeight="1">
      <c r="A117" s="111" t="s">
        <v>332</v>
      </c>
      <c r="B117" s="133">
        <v>18568.172261781951</v>
      </c>
      <c r="C117" s="133">
        <v>15808.735323308276</v>
      </c>
      <c r="D117" s="133">
        <v>19195.133142348175</v>
      </c>
      <c r="E117" s="133">
        <v>21577.733771929827</v>
      </c>
      <c r="F117" s="133">
        <v>25224.852200320522</v>
      </c>
      <c r="G117" s="133">
        <v>29366.304</v>
      </c>
      <c r="H117" s="133">
        <v>22055.458169999998</v>
      </c>
      <c r="I117" s="133">
        <v>27161.718940454535</v>
      </c>
      <c r="J117" s="133">
        <v>30765.121687589759</v>
      </c>
      <c r="K117" s="133">
        <v>32597.751168482053</v>
      </c>
      <c r="L117" s="133">
        <v>47906.392917668803</v>
      </c>
      <c r="M117" s="133">
        <v>50122.630381052935</v>
      </c>
      <c r="N117" s="133">
        <v>42718.549641458987</v>
      </c>
      <c r="O117" s="133">
        <v>30923.191537589817</v>
      </c>
      <c r="P117" s="133">
        <v>29971.352340916728</v>
      </c>
      <c r="Q117" s="133">
        <v>28767.857706686682</v>
      </c>
      <c r="R117" s="133">
        <v>24337.722696862296</v>
      </c>
      <c r="S117" s="133">
        <v>27869.396447573356</v>
      </c>
      <c r="T117" s="133">
        <v>27355.827662095307</v>
      </c>
      <c r="U117" s="133">
        <v>31660.221277093206</v>
      </c>
      <c r="V117" s="133">
        <v>54675.98624855878</v>
      </c>
      <c r="W117" s="133">
        <v>20498.358083333333</v>
      </c>
      <c r="X117" s="133">
        <v>15864.708666666667</v>
      </c>
      <c r="Y117" s="133">
        <v>27059.394499999995</v>
      </c>
      <c r="Z117" s="133">
        <v>38698.773166666659</v>
      </c>
      <c r="AA117" s="133">
        <v>37208.495484658299</v>
      </c>
      <c r="AB117" s="133">
        <v>33337.583230125521</v>
      </c>
      <c r="AC117" s="133">
        <v>31467.043745467221</v>
      </c>
      <c r="AD117" s="133">
        <v>29386.292958856342</v>
      </c>
      <c r="AE117" s="133">
        <v>34745.486999999994</v>
      </c>
      <c r="AF117" s="133">
        <v>33742.226666666662</v>
      </c>
      <c r="AG117" s="133">
        <v>35552.441083333331</v>
      </c>
      <c r="AH117" s="133">
        <v>33469.547999999995</v>
      </c>
      <c r="AI117" s="133">
        <v>37802.933666666657</v>
      </c>
      <c r="AJ117" s="133">
        <v>42439.559333333331</v>
      </c>
      <c r="AK117" s="133">
        <v>57742.626250000001</v>
      </c>
      <c r="AL117" s="133">
        <v>76005.797499999986</v>
      </c>
      <c r="AM117" s="133">
        <v>69175.4755</v>
      </c>
      <c r="AN117" s="133">
        <v>62637.076000000008</v>
      </c>
      <c r="AO117" s="133">
        <v>60641.180666666667</v>
      </c>
      <c r="AP117" s="133">
        <v>55784.107499999991</v>
      </c>
      <c r="AQ117" s="133">
        <v>53270.430499999995</v>
      </c>
      <c r="AR117" s="133">
        <v>60415.985333333338</v>
      </c>
      <c r="AS117" s="133">
        <v>53260.307499999995</v>
      </c>
      <c r="AT117" s="133">
        <v>53883.628999999994</v>
      </c>
      <c r="AU117" s="133">
        <v>87015.408333333355</v>
      </c>
      <c r="AV117" s="133">
        <v>38398.180333333337</v>
      </c>
      <c r="AW117" s="133">
        <v>38831.173250000007</v>
      </c>
      <c r="AX117" s="133">
        <v>43660.12950000001</v>
      </c>
      <c r="AY117" s="133">
        <v>48795.852583333333</v>
      </c>
      <c r="AZ117" s="133">
        <v>55473.45</v>
      </c>
    </row>
    <row r="118" spans="1:52" ht="12" hidden="1" customHeight="1">
      <c r="A118" s="160" t="s">
        <v>69</v>
      </c>
      <c r="B118" s="135">
        <v>1992</v>
      </c>
      <c r="C118" s="135">
        <v>0</v>
      </c>
      <c r="D118" s="135">
        <v>982</v>
      </c>
      <c r="E118" s="135">
        <v>1025</v>
      </c>
      <c r="F118" s="135">
        <v>0</v>
      </c>
      <c r="G118" s="135">
        <v>0</v>
      </c>
      <c r="H118" s="135">
        <v>0</v>
      </c>
      <c r="I118" s="135">
        <v>750</v>
      </c>
      <c r="J118" s="135">
        <v>0</v>
      </c>
      <c r="K118" s="135">
        <v>0</v>
      </c>
      <c r="L118" s="135">
        <v>0</v>
      </c>
      <c r="M118" s="135">
        <v>0</v>
      </c>
      <c r="N118" s="135">
        <v>0</v>
      </c>
      <c r="O118" s="135">
        <v>0</v>
      </c>
      <c r="P118" s="135">
        <v>0</v>
      </c>
      <c r="Q118" s="135">
        <v>0</v>
      </c>
      <c r="R118" s="135">
        <v>0</v>
      </c>
      <c r="S118" s="135">
        <v>1589.9581589958161</v>
      </c>
      <c r="T118" s="135">
        <v>0</v>
      </c>
      <c r="U118" s="135">
        <v>2144.7322444518118</v>
      </c>
      <c r="V118" s="135">
        <v>471.09207708779451</v>
      </c>
      <c r="W118" s="135">
        <v>0</v>
      </c>
      <c r="X118" s="135">
        <v>0</v>
      </c>
      <c r="Y118" s="135">
        <v>0</v>
      </c>
      <c r="Z118" s="135">
        <v>0</v>
      </c>
      <c r="AA118" s="135">
        <v>1179.9163179916318</v>
      </c>
      <c r="AB118" s="135">
        <v>2801.2552301255232</v>
      </c>
      <c r="AC118" s="135">
        <v>1621.3389121338914</v>
      </c>
      <c r="AD118" s="135">
        <v>1255.2301255230127</v>
      </c>
      <c r="AE118" s="135">
        <v>0</v>
      </c>
      <c r="AF118" s="135">
        <v>1250</v>
      </c>
      <c r="AG118" s="135">
        <v>1250</v>
      </c>
      <c r="AH118" s="135">
        <v>0</v>
      </c>
      <c r="AI118" s="135">
        <v>0</v>
      </c>
      <c r="AJ118" s="135">
        <v>0</v>
      </c>
      <c r="AK118" s="135">
        <v>1250</v>
      </c>
      <c r="AL118" s="135">
        <v>7250</v>
      </c>
      <c r="AM118" s="135">
        <v>4250</v>
      </c>
      <c r="AN118" s="135">
        <v>4250</v>
      </c>
      <c r="AO118" s="135">
        <v>4300</v>
      </c>
      <c r="AP118" s="135">
        <v>4250</v>
      </c>
      <c r="AQ118" s="135">
        <v>1250</v>
      </c>
      <c r="AR118" s="135">
        <v>3650</v>
      </c>
      <c r="AS118" s="135">
        <v>1800</v>
      </c>
      <c r="AT118" s="135">
        <v>1200</v>
      </c>
      <c r="AU118" s="135">
        <v>6000</v>
      </c>
      <c r="AV118" s="135">
        <v>1800</v>
      </c>
      <c r="AW118" s="135">
        <v>600</v>
      </c>
      <c r="AX118" s="135">
        <v>0</v>
      </c>
      <c r="AY118" s="135">
        <v>0</v>
      </c>
      <c r="AZ118" s="135">
        <v>1850</v>
      </c>
    </row>
    <row r="119" spans="1:52" ht="12" hidden="1" customHeight="1">
      <c r="A119" s="161" t="s">
        <v>309</v>
      </c>
      <c r="B119" s="137">
        <v>11853.012661909012</v>
      </c>
      <c r="C119" s="137">
        <v>10164.461323308273</v>
      </c>
      <c r="D119" s="137">
        <v>11219.216142348176</v>
      </c>
      <c r="E119" s="137">
        <v>14623.265771929824</v>
      </c>
      <c r="F119" s="137">
        <v>16674.945700320517</v>
      </c>
      <c r="G119" s="137">
        <v>20880.890000000003</v>
      </c>
      <c r="H119" s="137">
        <v>13080.739999999998</v>
      </c>
      <c r="I119" s="137">
        <v>15174.888605263153</v>
      </c>
      <c r="J119" s="137">
        <v>17159.158622771141</v>
      </c>
      <c r="K119" s="137">
        <v>12573.177057370915</v>
      </c>
      <c r="L119" s="137">
        <v>23240.966777668807</v>
      </c>
      <c r="M119" s="137">
        <v>16213.114661042946</v>
      </c>
      <c r="N119" s="137">
        <v>10734.375181458967</v>
      </c>
      <c r="O119" s="137">
        <v>8551.3884875598087</v>
      </c>
      <c r="P119" s="137">
        <v>10910.529870916729</v>
      </c>
      <c r="Q119" s="137">
        <v>5914.4526166666674</v>
      </c>
      <c r="R119" s="137">
        <v>2619.6298538523042</v>
      </c>
      <c r="S119" s="137">
        <v>3422.9940256004934</v>
      </c>
      <c r="T119" s="137">
        <v>3596.5214320952996</v>
      </c>
      <c r="U119" s="137">
        <v>2382.8028795644732</v>
      </c>
      <c r="V119" s="137">
        <v>12866.752719492961</v>
      </c>
      <c r="W119" s="137">
        <v>12190</v>
      </c>
      <c r="X119" s="137">
        <v>8797.5</v>
      </c>
      <c r="Y119" s="137">
        <v>12825</v>
      </c>
      <c r="Z119" s="137">
        <v>17185</v>
      </c>
      <c r="AA119" s="137">
        <v>13045</v>
      </c>
      <c r="AB119" s="137">
        <v>9863.25</v>
      </c>
      <c r="AC119" s="137">
        <v>8852.5</v>
      </c>
      <c r="AD119" s="137">
        <v>6705.5</v>
      </c>
      <c r="AE119" s="137">
        <v>6290</v>
      </c>
      <c r="AF119" s="137">
        <v>5965</v>
      </c>
      <c r="AG119" s="137">
        <v>7522.5</v>
      </c>
      <c r="AH119" s="137">
        <v>6421</v>
      </c>
      <c r="AI119" s="137">
        <v>9191.5</v>
      </c>
      <c r="AJ119" s="137">
        <v>5425</v>
      </c>
      <c r="AK119" s="137">
        <v>9743.5</v>
      </c>
      <c r="AL119" s="137">
        <v>7996.5</v>
      </c>
      <c r="AM119" s="137">
        <v>5232.5</v>
      </c>
      <c r="AN119" s="137">
        <v>10827.5</v>
      </c>
      <c r="AO119" s="137">
        <v>14885.5</v>
      </c>
      <c r="AP119" s="137">
        <v>7575</v>
      </c>
      <c r="AQ119" s="137">
        <v>12363.5</v>
      </c>
      <c r="AR119" s="137">
        <v>13447.5</v>
      </c>
      <c r="AS119" s="137">
        <v>10720</v>
      </c>
      <c r="AT119" s="137">
        <v>10760.5</v>
      </c>
      <c r="AU119" s="137">
        <v>15113</v>
      </c>
      <c r="AV119" s="137">
        <v>8292.5</v>
      </c>
      <c r="AW119" s="137">
        <v>9500</v>
      </c>
      <c r="AX119" s="137">
        <v>11577.5</v>
      </c>
      <c r="AY119" s="137">
        <v>10075</v>
      </c>
      <c r="AZ119" s="137">
        <v>8382.5</v>
      </c>
    </row>
    <row r="120" spans="1:52" ht="12" hidden="1" customHeight="1">
      <c r="A120" s="125" t="s">
        <v>310</v>
      </c>
      <c r="B120" s="126">
        <v>398</v>
      </c>
      <c r="C120" s="126">
        <v>1050.2</v>
      </c>
      <c r="D120" s="126">
        <v>1522</v>
      </c>
      <c r="E120" s="126">
        <v>240</v>
      </c>
      <c r="F120" s="126">
        <v>764</v>
      </c>
      <c r="G120" s="126">
        <v>480</v>
      </c>
      <c r="H120" s="126">
        <v>50</v>
      </c>
      <c r="I120" s="126">
        <v>5</v>
      </c>
      <c r="J120" s="126">
        <v>2440</v>
      </c>
      <c r="K120" s="126">
        <v>123</v>
      </c>
      <c r="L120" s="126">
        <v>825</v>
      </c>
      <c r="M120" s="126">
        <v>3492</v>
      </c>
      <c r="N120" s="126">
        <v>1460</v>
      </c>
      <c r="O120" s="126">
        <v>900</v>
      </c>
      <c r="P120" s="126">
        <v>1550</v>
      </c>
      <c r="Q120" s="126">
        <v>1627</v>
      </c>
      <c r="R120" s="126">
        <v>0</v>
      </c>
      <c r="S120" s="126">
        <v>1063.1578947368423</v>
      </c>
      <c r="T120" s="126">
        <v>2928.6624203821652</v>
      </c>
      <c r="U120" s="126">
        <v>918.25902335456476</v>
      </c>
      <c r="V120" s="126">
        <v>0</v>
      </c>
      <c r="W120" s="126">
        <v>0</v>
      </c>
      <c r="X120" s="126">
        <v>0</v>
      </c>
      <c r="Y120" s="126">
        <v>900</v>
      </c>
      <c r="Z120" s="126">
        <v>0</v>
      </c>
      <c r="AA120" s="126">
        <v>0</v>
      </c>
      <c r="AB120" s="126">
        <v>0</v>
      </c>
      <c r="AC120" s="126">
        <v>0</v>
      </c>
      <c r="AD120" s="126">
        <v>0</v>
      </c>
      <c r="AE120" s="126">
        <v>0</v>
      </c>
      <c r="AF120" s="126">
        <v>0</v>
      </c>
      <c r="AG120" s="126">
        <v>0</v>
      </c>
      <c r="AH120" s="126">
        <v>0</v>
      </c>
      <c r="AI120" s="126">
        <v>0</v>
      </c>
      <c r="AJ120" s="126">
        <v>0</v>
      </c>
      <c r="AK120" s="126">
        <v>840</v>
      </c>
      <c r="AL120" s="126">
        <v>0</v>
      </c>
      <c r="AM120" s="126">
        <v>0</v>
      </c>
      <c r="AN120" s="126">
        <v>0</v>
      </c>
      <c r="AO120" s="126">
        <v>1290</v>
      </c>
      <c r="AP120" s="126">
        <v>870</v>
      </c>
      <c r="AQ120" s="126">
        <v>870</v>
      </c>
      <c r="AR120" s="126">
        <v>3115</v>
      </c>
      <c r="AS120" s="126">
        <v>2240</v>
      </c>
      <c r="AT120" s="126">
        <v>2640</v>
      </c>
      <c r="AU120" s="126">
        <v>2170</v>
      </c>
      <c r="AV120" s="126">
        <v>650</v>
      </c>
      <c r="AW120" s="126">
        <v>720</v>
      </c>
      <c r="AX120" s="126">
        <v>1090</v>
      </c>
      <c r="AY120" s="126">
        <v>2590</v>
      </c>
      <c r="AZ120" s="126">
        <v>0</v>
      </c>
    </row>
    <row r="121" spans="1:52" ht="12" hidden="1" customHeight="1">
      <c r="A121" s="127" t="s">
        <v>311</v>
      </c>
      <c r="B121" s="119">
        <v>1083</v>
      </c>
      <c r="C121" s="119">
        <v>332</v>
      </c>
      <c r="D121" s="119">
        <v>978</v>
      </c>
      <c r="E121" s="119">
        <v>813</v>
      </c>
      <c r="F121" s="119">
        <v>295</v>
      </c>
      <c r="G121" s="119">
        <v>250</v>
      </c>
      <c r="H121" s="119">
        <v>40</v>
      </c>
      <c r="I121" s="119">
        <v>684</v>
      </c>
      <c r="J121" s="119">
        <v>2795.3</v>
      </c>
      <c r="K121" s="119">
        <v>1530</v>
      </c>
      <c r="L121" s="119">
        <v>561.70000000000005</v>
      </c>
      <c r="M121" s="119">
        <v>1948</v>
      </c>
      <c r="N121" s="119">
        <v>46</v>
      </c>
      <c r="O121" s="119">
        <v>330</v>
      </c>
      <c r="P121" s="119">
        <v>80</v>
      </c>
      <c r="Q121" s="119">
        <v>0</v>
      </c>
      <c r="R121" s="119">
        <v>613.41853035143765</v>
      </c>
      <c r="S121" s="119">
        <v>301.4596995980537</v>
      </c>
      <c r="T121" s="119">
        <v>0</v>
      </c>
      <c r="U121" s="119">
        <v>0</v>
      </c>
      <c r="V121" s="119">
        <v>518.26086956521738</v>
      </c>
      <c r="W121" s="119">
        <v>0</v>
      </c>
      <c r="X121" s="119">
        <v>0</v>
      </c>
      <c r="Y121" s="119">
        <v>0</v>
      </c>
      <c r="Z121" s="119">
        <v>0</v>
      </c>
      <c r="AA121" s="119">
        <v>0</v>
      </c>
      <c r="AB121" s="119">
        <v>0</v>
      </c>
      <c r="AC121" s="119">
        <v>0</v>
      </c>
      <c r="AD121" s="119">
        <v>0</v>
      </c>
      <c r="AE121" s="119">
        <v>0</v>
      </c>
      <c r="AF121" s="119">
        <v>0</v>
      </c>
      <c r="AG121" s="119">
        <v>0</v>
      </c>
      <c r="AH121" s="119">
        <v>0</v>
      </c>
      <c r="AI121" s="119">
        <v>0</v>
      </c>
      <c r="AJ121" s="119">
        <v>0</v>
      </c>
      <c r="AK121" s="119">
        <v>0</v>
      </c>
      <c r="AL121" s="119">
        <v>0</v>
      </c>
      <c r="AM121" s="119">
        <v>0</v>
      </c>
      <c r="AN121" s="119">
        <v>0</v>
      </c>
      <c r="AO121" s="119">
        <v>0</v>
      </c>
      <c r="AP121" s="119">
        <v>0</v>
      </c>
      <c r="AQ121" s="119">
        <v>0</v>
      </c>
      <c r="AR121" s="119">
        <v>0</v>
      </c>
      <c r="AS121" s="119">
        <v>0</v>
      </c>
      <c r="AT121" s="119">
        <v>500</v>
      </c>
      <c r="AU121" s="119">
        <v>0</v>
      </c>
      <c r="AV121" s="119">
        <v>350</v>
      </c>
      <c r="AW121" s="119">
        <v>500</v>
      </c>
      <c r="AX121" s="119">
        <v>0</v>
      </c>
      <c r="AY121" s="119">
        <v>0</v>
      </c>
      <c r="AZ121" s="119">
        <v>0</v>
      </c>
    </row>
    <row r="122" spans="1:52" ht="12" hidden="1" customHeight="1">
      <c r="A122" s="127" t="s">
        <v>312</v>
      </c>
      <c r="B122" s="119">
        <v>8584.898135593221</v>
      </c>
      <c r="C122" s="119">
        <v>7984.2313233082714</v>
      </c>
      <c r="D122" s="119">
        <v>7601.7619318218603</v>
      </c>
      <c r="E122" s="119">
        <v>11496.931140350876</v>
      </c>
      <c r="F122" s="119">
        <v>13552.559512820515</v>
      </c>
      <c r="G122" s="119">
        <v>19212.812000000002</v>
      </c>
      <c r="H122" s="119">
        <v>11651.361999999996</v>
      </c>
      <c r="I122" s="119">
        <v>13314.814921052628</v>
      </c>
      <c r="J122" s="119">
        <v>10405.402761058038</v>
      </c>
      <c r="K122" s="119">
        <v>8736.0830047393356</v>
      </c>
      <c r="L122" s="119">
        <v>19148.900409247755</v>
      </c>
      <c r="M122" s="119">
        <v>9758.6356610429448</v>
      </c>
      <c r="N122" s="119">
        <v>7914.4022999999997</v>
      </c>
      <c r="O122" s="119">
        <v>5691.8774875598083</v>
      </c>
      <c r="P122" s="119">
        <v>6280.0383446009391</v>
      </c>
      <c r="Q122" s="119">
        <v>3516.9236166666674</v>
      </c>
      <c r="R122" s="119">
        <v>1724.6036815188991</v>
      </c>
      <c r="S122" s="119">
        <v>1562.321868763062</v>
      </c>
      <c r="T122" s="119">
        <v>607.13126467560858</v>
      </c>
      <c r="U122" s="119">
        <v>674.38417252760598</v>
      </c>
      <c r="V122" s="119">
        <v>10184.743656951143</v>
      </c>
      <c r="W122" s="119">
        <v>9755</v>
      </c>
      <c r="X122" s="119">
        <v>7390</v>
      </c>
      <c r="Y122" s="119">
        <v>10815</v>
      </c>
      <c r="Z122" s="119">
        <v>16342.5</v>
      </c>
      <c r="AA122" s="119">
        <v>12850</v>
      </c>
      <c r="AB122" s="119">
        <v>9490</v>
      </c>
      <c r="AC122" s="119">
        <v>7640</v>
      </c>
      <c r="AD122" s="119">
        <v>5840</v>
      </c>
      <c r="AE122" s="119">
        <v>5835</v>
      </c>
      <c r="AF122" s="119">
        <v>5050</v>
      </c>
      <c r="AG122" s="119">
        <v>6597.5</v>
      </c>
      <c r="AH122" s="119">
        <v>5180</v>
      </c>
      <c r="AI122" s="119">
        <v>7190</v>
      </c>
      <c r="AJ122" s="119">
        <v>3975</v>
      </c>
      <c r="AK122" s="119">
        <v>7360</v>
      </c>
      <c r="AL122" s="119">
        <v>5510</v>
      </c>
      <c r="AM122" s="119">
        <v>4455</v>
      </c>
      <c r="AN122" s="119">
        <v>9645</v>
      </c>
      <c r="AO122" s="119">
        <v>11710</v>
      </c>
      <c r="AP122" s="119">
        <v>6040</v>
      </c>
      <c r="AQ122" s="119">
        <v>8165</v>
      </c>
      <c r="AR122" s="119">
        <v>8030</v>
      </c>
      <c r="AS122" s="119">
        <v>6135</v>
      </c>
      <c r="AT122" s="119">
        <v>5725</v>
      </c>
      <c r="AU122" s="119">
        <v>11025</v>
      </c>
      <c r="AV122" s="119">
        <v>5175</v>
      </c>
      <c r="AW122" s="119">
        <v>7630</v>
      </c>
      <c r="AX122" s="119">
        <v>9425</v>
      </c>
      <c r="AY122" s="119">
        <v>6430</v>
      </c>
      <c r="AZ122" s="119">
        <v>7115</v>
      </c>
    </row>
    <row r="123" spans="1:52" ht="12" hidden="1" customHeight="1">
      <c r="A123" s="127" t="s">
        <v>313</v>
      </c>
      <c r="B123" s="119">
        <v>89</v>
      </c>
      <c r="C123" s="119">
        <v>81.100000000000009</v>
      </c>
      <c r="D123" s="119">
        <v>490</v>
      </c>
      <c r="E123" s="119">
        <v>0</v>
      </c>
      <c r="F123" s="119">
        <v>105.44</v>
      </c>
      <c r="G123" s="119">
        <v>0.58599999999999997</v>
      </c>
      <c r="H123" s="119">
        <v>2.7080000000000002</v>
      </c>
      <c r="I123" s="119">
        <v>209.733</v>
      </c>
      <c r="J123" s="119">
        <v>110.06</v>
      </c>
      <c r="K123" s="119">
        <v>0</v>
      </c>
      <c r="L123" s="119">
        <v>165</v>
      </c>
      <c r="M123" s="119">
        <v>320</v>
      </c>
      <c r="N123" s="119">
        <v>21.276595744680851</v>
      </c>
      <c r="O123" s="119">
        <v>56</v>
      </c>
      <c r="P123" s="119">
        <v>0</v>
      </c>
      <c r="Q123" s="119">
        <v>0</v>
      </c>
      <c r="R123" s="119">
        <v>0</v>
      </c>
      <c r="S123" s="119">
        <v>0</v>
      </c>
      <c r="T123" s="119">
        <v>0</v>
      </c>
      <c r="U123" s="119">
        <v>0</v>
      </c>
      <c r="V123" s="119">
        <v>625</v>
      </c>
      <c r="W123" s="119">
        <v>110</v>
      </c>
      <c r="X123" s="119">
        <v>450</v>
      </c>
      <c r="Y123" s="119">
        <v>490</v>
      </c>
      <c r="Z123" s="119">
        <v>65</v>
      </c>
      <c r="AA123" s="119">
        <v>25</v>
      </c>
      <c r="AB123" s="119">
        <v>70</v>
      </c>
      <c r="AC123" s="119">
        <v>45</v>
      </c>
      <c r="AD123" s="119">
        <v>50</v>
      </c>
      <c r="AE123" s="119">
        <v>20</v>
      </c>
      <c r="AF123" s="119">
        <v>280</v>
      </c>
      <c r="AG123" s="119">
        <v>120</v>
      </c>
      <c r="AH123" s="119">
        <v>90</v>
      </c>
      <c r="AI123" s="119">
        <v>0</v>
      </c>
      <c r="AJ123" s="119">
        <v>160</v>
      </c>
      <c r="AK123" s="119">
        <v>75</v>
      </c>
      <c r="AL123" s="119">
        <v>175</v>
      </c>
      <c r="AM123" s="119">
        <v>25</v>
      </c>
      <c r="AN123" s="119">
        <v>75</v>
      </c>
      <c r="AO123" s="119">
        <v>20</v>
      </c>
      <c r="AP123" s="119">
        <v>75</v>
      </c>
      <c r="AQ123" s="119">
        <v>45</v>
      </c>
      <c r="AR123" s="119">
        <v>490</v>
      </c>
      <c r="AS123" s="119">
        <v>0</v>
      </c>
      <c r="AT123" s="119">
        <v>25</v>
      </c>
      <c r="AU123" s="119">
        <v>0</v>
      </c>
      <c r="AV123" s="119">
        <v>0</v>
      </c>
      <c r="AW123" s="119">
        <v>0</v>
      </c>
      <c r="AX123" s="119">
        <v>20</v>
      </c>
      <c r="AY123" s="119">
        <v>0</v>
      </c>
      <c r="AZ123" s="119">
        <v>545</v>
      </c>
    </row>
    <row r="124" spans="1:52" ht="12" hidden="1" customHeight="1">
      <c r="A124" s="127" t="s">
        <v>314</v>
      </c>
      <c r="B124" s="119">
        <v>40</v>
      </c>
      <c r="C124" s="119">
        <v>36</v>
      </c>
      <c r="D124" s="119">
        <v>0</v>
      </c>
      <c r="E124" s="119">
        <v>0</v>
      </c>
      <c r="F124" s="119">
        <v>84</v>
      </c>
      <c r="G124" s="119">
        <v>0</v>
      </c>
      <c r="H124" s="119">
        <v>0</v>
      </c>
      <c r="I124" s="119">
        <v>0</v>
      </c>
      <c r="J124" s="119">
        <v>0</v>
      </c>
      <c r="K124" s="119">
        <v>0</v>
      </c>
      <c r="L124" s="119">
        <v>17.5</v>
      </c>
      <c r="M124" s="119">
        <v>0</v>
      </c>
      <c r="N124" s="119">
        <v>0</v>
      </c>
      <c r="O124" s="119">
        <v>0</v>
      </c>
      <c r="P124" s="119">
        <v>0</v>
      </c>
      <c r="Q124" s="119">
        <v>0</v>
      </c>
      <c r="R124" s="119">
        <v>0</v>
      </c>
      <c r="S124" s="119">
        <v>0</v>
      </c>
      <c r="T124" s="119">
        <v>0</v>
      </c>
      <c r="U124" s="119">
        <v>0</v>
      </c>
      <c r="V124" s="119">
        <v>80</v>
      </c>
      <c r="W124" s="119">
        <v>20</v>
      </c>
      <c r="X124" s="119">
        <v>100</v>
      </c>
      <c r="Y124" s="119">
        <v>0</v>
      </c>
      <c r="Z124" s="119">
        <v>0</v>
      </c>
      <c r="AA124" s="119">
        <v>0</v>
      </c>
      <c r="AB124" s="119">
        <v>20</v>
      </c>
      <c r="AC124" s="119">
        <v>0</v>
      </c>
      <c r="AD124" s="119">
        <v>140</v>
      </c>
      <c r="AE124" s="119">
        <v>20</v>
      </c>
      <c r="AF124" s="119">
        <v>0</v>
      </c>
      <c r="AG124" s="119">
        <v>40</v>
      </c>
      <c r="AH124" s="119">
        <v>0</v>
      </c>
      <c r="AI124" s="119">
        <v>0</v>
      </c>
      <c r="AJ124" s="119">
        <v>20</v>
      </c>
      <c r="AK124" s="119">
        <v>20</v>
      </c>
      <c r="AL124" s="119">
        <v>0</v>
      </c>
      <c r="AM124" s="119">
        <v>0</v>
      </c>
      <c r="AN124" s="119">
        <v>0</v>
      </c>
      <c r="AO124" s="119">
        <v>0</v>
      </c>
      <c r="AP124" s="119">
        <v>0</v>
      </c>
      <c r="AQ124" s="119">
        <v>60</v>
      </c>
      <c r="AR124" s="119">
        <v>0</v>
      </c>
      <c r="AS124" s="119">
        <v>20</v>
      </c>
      <c r="AT124" s="119">
        <v>0</v>
      </c>
      <c r="AU124" s="119">
        <v>0</v>
      </c>
      <c r="AV124" s="119">
        <v>0</v>
      </c>
      <c r="AW124" s="119">
        <v>0</v>
      </c>
      <c r="AX124" s="119">
        <v>0</v>
      </c>
      <c r="AY124" s="119">
        <v>0</v>
      </c>
      <c r="AZ124" s="119">
        <v>0</v>
      </c>
    </row>
    <row r="125" spans="1:52" ht="12" hidden="1" customHeight="1">
      <c r="A125" s="127" t="s">
        <v>315</v>
      </c>
      <c r="B125" s="119">
        <v>559.10452631578949</v>
      </c>
      <c r="C125" s="119">
        <v>138.22999999999999</v>
      </c>
      <c r="D125" s="119">
        <v>168.39000000000001</v>
      </c>
      <c r="E125" s="119">
        <v>529.86</v>
      </c>
      <c r="F125" s="119">
        <v>153.518</v>
      </c>
      <c r="G125" s="119">
        <v>217.56</v>
      </c>
      <c r="H125" s="119">
        <v>321.88499999999999</v>
      </c>
      <c r="I125" s="119">
        <v>237.01299999999989</v>
      </c>
      <c r="J125" s="119">
        <v>401</v>
      </c>
      <c r="K125" s="119">
        <v>755.97500000000002</v>
      </c>
      <c r="L125" s="119">
        <v>490.34899999999999</v>
      </c>
      <c r="M125" s="119">
        <v>223.02</v>
      </c>
      <c r="N125" s="119">
        <v>376</v>
      </c>
      <c r="O125" s="119">
        <v>524.98</v>
      </c>
      <c r="P125" s="119">
        <v>245.81052631578947</v>
      </c>
      <c r="Q125" s="119">
        <v>85.76</v>
      </c>
      <c r="R125" s="119">
        <v>142.13555625405772</v>
      </c>
      <c r="S125" s="119">
        <v>0</v>
      </c>
      <c r="T125" s="119">
        <v>24.214999514561832</v>
      </c>
      <c r="U125" s="119">
        <v>0</v>
      </c>
      <c r="V125" s="119">
        <v>193.5</v>
      </c>
      <c r="W125" s="119">
        <v>0</v>
      </c>
      <c r="X125" s="119">
        <v>32.5</v>
      </c>
      <c r="Y125" s="119">
        <v>102.5</v>
      </c>
      <c r="Z125" s="119">
        <v>102.5</v>
      </c>
      <c r="AA125" s="119">
        <v>0</v>
      </c>
      <c r="AB125" s="119">
        <v>75</v>
      </c>
      <c r="AC125" s="119">
        <v>75</v>
      </c>
      <c r="AD125" s="119">
        <v>0</v>
      </c>
      <c r="AE125" s="119">
        <v>0</v>
      </c>
      <c r="AF125" s="119">
        <v>32.5</v>
      </c>
      <c r="AG125" s="119">
        <v>135</v>
      </c>
      <c r="AH125" s="119">
        <v>0</v>
      </c>
      <c r="AI125" s="119">
        <v>65</v>
      </c>
      <c r="AJ125" s="119">
        <v>32.5</v>
      </c>
      <c r="AK125" s="119">
        <v>65</v>
      </c>
      <c r="AL125" s="119">
        <v>130</v>
      </c>
      <c r="AM125" s="119">
        <v>32.5</v>
      </c>
      <c r="AN125" s="119">
        <v>97.5</v>
      </c>
      <c r="AO125" s="119">
        <v>97.5</v>
      </c>
      <c r="AP125" s="119">
        <v>0</v>
      </c>
      <c r="AQ125" s="119">
        <v>97.5</v>
      </c>
      <c r="AR125" s="119">
        <v>65</v>
      </c>
      <c r="AS125" s="119">
        <v>260</v>
      </c>
      <c r="AT125" s="119">
        <v>65</v>
      </c>
      <c r="AU125" s="119">
        <v>102.5</v>
      </c>
      <c r="AV125" s="119">
        <v>32.5</v>
      </c>
      <c r="AW125" s="119">
        <v>0</v>
      </c>
      <c r="AX125" s="119">
        <v>65</v>
      </c>
      <c r="AY125" s="119">
        <v>0</v>
      </c>
      <c r="AZ125" s="119">
        <v>32.5</v>
      </c>
    </row>
    <row r="126" spans="1:52" ht="12" hidden="1" customHeight="1">
      <c r="A126" s="127" t="s">
        <v>316</v>
      </c>
      <c r="B126" s="119">
        <v>306.5</v>
      </c>
      <c r="C126" s="119">
        <v>0</v>
      </c>
      <c r="D126" s="119">
        <v>30</v>
      </c>
      <c r="E126" s="119">
        <v>800</v>
      </c>
      <c r="F126" s="119">
        <v>783.4</v>
      </c>
      <c r="G126" s="119">
        <v>209</v>
      </c>
      <c r="H126" s="119">
        <v>13.700000000000001</v>
      </c>
      <c r="I126" s="119">
        <v>0</v>
      </c>
      <c r="J126" s="119">
        <v>50</v>
      </c>
      <c r="K126" s="119">
        <v>310</v>
      </c>
      <c r="L126" s="119">
        <v>337</v>
      </c>
      <c r="M126" s="119">
        <v>0</v>
      </c>
      <c r="N126" s="119">
        <v>145.71428571428575</v>
      </c>
      <c r="O126" s="119">
        <v>375</v>
      </c>
      <c r="P126" s="119">
        <v>0</v>
      </c>
      <c r="Q126" s="119">
        <v>0</v>
      </c>
      <c r="R126" s="119">
        <v>0</v>
      </c>
      <c r="S126" s="119">
        <v>0</v>
      </c>
      <c r="T126" s="119">
        <v>0</v>
      </c>
      <c r="U126" s="119">
        <v>0</v>
      </c>
      <c r="V126" s="119">
        <v>0</v>
      </c>
      <c r="W126" s="119">
        <v>0</v>
      </c>
      <c r="X126" s="119">
        <v>0</v>
      </c>
      <c r="Y126" s="119">
        <v>0</v>
      </c>
      <c r="Z126" s="119">
        <v>0</v>
      </c>
      <c r="AA126" s="119">
        <v>0</v>
      </c>
      <c r="AB126" s="119">
        <v>0</v>
      </c>
      <c r="AC126" s="119">
        <v>0</v>
      </c>
      <c r="AD126" s="119">
        <v>0</v>
      </c>
      <c r="AE126" s="119">
        <v>0</v>
      </c>
      <c r="AF126" s="119">
        <v>0</v>
      </c>
      <c r="AG126" s="119">
        <v>0</v>
      </c>
      <c r="AH126" s="119">
        <v>0</v>
      </c>
      <c r="AI126" s="119">
        <v>0</v>
      </c>
      <c r="AJ126" s="119">
        <v>0</v>
      </c>
      <c r="AK126" s="119">
        <v>0</v>
      </c>
      <c r="AL126" s="119">
        <v>0</v>
      </c>
      <c r="AM126" s="119">
        <v>0</v>
      </c>
      <c r="AN126" s="119">
        <v>0</v>
      </c>
      <c r="AO126" s="119">
        <v>0</v>
      </c>
      <c r="AP126" s="119">
        <v>0</v>
      </c>
      <c r="AQ126" s="119">
        <v>0</v>
      </c>
      <c r="AR126" s="119">
        <v>0</v>
      </c>
      <c r="AS126" s="119">
        <v>0</v>
      </c>
      <c r="AT126" s="119">
        <v>0</v>
      </c>
      <c r="AU126" s="119">
        <v>0</v>
      </c>
      <c r="AV126" s="119">
        <v>0</v>
      </c>
      <c r="AW126" s="119">
        <v>0</v>
      </c>
      <c r="AX126" s="119">
        <v>0</v>
      </c>
      <c r="AY126" s="119">
        <v>0</v>
      </c>
      <c r="AZ126" s="119">
        <v>0</v>
      </c>
    </row>
    <row r="127" spans="1:52" ht="12" hidden="1" customHeight="1">
      <c r="A127" s="127" t="s">
        <v>317</v>
      </c>
      <c r="B127" s="119">
        <v>792.51</v>
      </c>
      <c r="C127" s="119">
        <v>542.70000000000005</v>
      </c>
      <c r="D127" s="119">
        <v>429.06421052631578</v>
      </c>
      <c r="E127" s="119">
        <v>743.47463157894731</v>
      </c>
      <c r="F127" s="119">
        <v>937.02818750000006</v>
      </c>
      <c r="G127" s="119">
        <v>510.93200000000002</v>
      </c>
      <c r="H127" s="119">
        <v>1001.085</v>
      </c>
      <c r="I127" s="119">
        <v>724.32768421052629</v>
      </c>
      <c r="J127" s="119">
        <v>957.39586171310634</v>
      </c>
      <c r="K127" s="119">
        <v>1118.1190526315788</v>
      </c>
      <c r="L127" s="119">
        <v>1695.5173684210527</v>
      </c>
      <c r="M127" s="119">
        <v>471.459</v>
      </c>
      <c r="N127" s="119">
        <v>770.98199999999997</v>
      </c>
      <c r="O127" s="119">
        <v>673.53100000000006</v>
      </c>
      <c r="P127" s="119">
        <v>2754.681</v>
      </c>
      <c r="Q127" s="119">
        <v>684.76900000000001</v>
      </c>
      <c r="R127" s="119">
        <v>139.4720857279099</v>
      </c>
      <c r="S127" s="119">
        <v>496.05456250253576</v>
      </c>
      <c r="T127" s="119">
        <v>36.512747522963785</v>
      </c>
      <c r="U127" s="119">
        <v>790.1596836823021</v>
      </c>
      <c r="V127" s="119">
        <v>1265.2481929765997</v>
      </c>
      <c r="W127" s="119">
        <v>2305</v>
      </c>
      <c r="X127" s="119">
        <v>825</v>
      </c>
      <c r="Y127" s="119">
        <v>517.5</v>
      </c>
      <c r="Z127" s="119">
        <v>675</v>
      </c>
      <c r="AA127" s="119">
        <v>170</v>
      </c>
      <c r="AB127" s="119">
        <v>208.25</v>
      </c>
      <c r="AC127" s="119">
        <v>1092.5</v>
      </c>
      <c r="AD127" s="119">
        <v>675.5</v>
      </c>
      <c r="AE127" s="119">
        <v>415</v>
      </c>
      <c r="AF127" s="119">
        <v>602.5</v>
      </c>
      <c r="AG127" s="119">
        <v>630</v>
      </c>
      <c r="AH127" s="119">
        <v>1151</v>
      </c>
      <c r="AI127" s="119">
        <v>1936.5</v>
      </c>
      <c r="AJ127" s="119">
        <v>1237.5</v>
      </c>
      <c r="AK127" s="119">
        <v>1383.5</v>
      </c>
      <c r="AL127" s="119">
        <v>2181.5</v>
      </c>
      <c r="AM127" s="119">
        <v>720</v>
      </c>
      <c r="AN127" s="119">
        <v>1010</v>
      </c>
      <c r="AO127" s="119">
        <v>1768</v>
      </c>
      <c r="AP127" s="119">
        <v>590</v>
      </c>
      <c r="AQ127" s="119">
        <v>3126</v>
      </c>
      <c r="AR127" s="119">
        <v>1747.5</v>
      </c>
      <c r="AS127" s="119">
        <v>2065</v>
      </c>
      <c r="AT127" s="119">
        <v>1805.5</v>
      </c>
      <c r="AU127" s="119">
        <v>1815.5</v>
      </c>
      <c r="AV127" s="119">
        <v>2085</v>
      </c>
      <c r="AW127" s="119">
        <v>650</v>
      </c>
      <c r="AX127" s="119">
        <v>977.5</v>
      </c>
      <c r="AY127" s="119">
        <v>1055</v>
      </c>
      <c r="AZ127" s="119">
        <v>690</v>
      </c>
    </row>
    <row r="128" spans="1:52" ht="12" hidden="1" customHeight="1">
      <c r="A128" s="128" t="s">
        <v>318</v>
      </c>
      <c r="B128" s="129">
        <v>0</v>
      </c>
      <c r="C128" s="129">
        <v>0</v>
      </c>
      <c r="D128" s="129">
        <v>0</v>
      </c>
      <c r="E128" s="129">
        <v>0</v>
      </c>
      <c r="F128" s="129">
        <v>0</v>
      </c>
      <c r="G128" s="129">
        <v>0</v>
      </c>
      <c r="H128" s="129">
        <v>0</v>
      </c>
      <c r="I128" s="129">
        <v>0</v>
      </c>
      <c r="J128" s="129">
        <v>0</v>
      </c>
      <c r="K128" s="129">
        <v>0</v>
      </c>
      <c r="L128" s="129">
        <v>0</v>
      </c>
      <c r="M128" s="129">
        <v>0</v>
      </c>
      <c r="N128" s="129">
        <v>0</v>
      </c>
      <c r="O128" s="129">
        <v>0</v>
      </c>
      <c r="P128" s="129">
        <v>0</v>
      </c>
      <c r="Q128" s="129">
        <v>0</v>
      </c>
      <c r="R128" s="129">
        <v>0</v>
      </c>
      <c r="S128" s="129">
        <v>0</v>
      </c>
      <c r="T128" s="129">
        <v>0</v>
      </c>
      <c r="U128" s="129">
        <v>0</v>
      </c>
      <c r="V128" s="129">
        <v>0</v>
      </c>
      <c r="W128" s="129">
        <v>0</v>
      </c>
      <c r="X128" s="129">
        <v>0</v>
      </c>
      <c r="Y128" s="129">
        <v>0</v>
      </c>
      <c r="Z128" s="129">
        <v>0</v>
      </c>
      <c r="AA128" s="129">
        <v>0</v>
      </c>
      <c r="AB128" s="129">
        <v>0</v>
      </c>
      <c r="AC128" s="129">
        <v>0</v>
      </c>
      <c r="AD128" s="129">
        <v>0</v>
      </c>
      <c r="AE128" s="129">
        <v>0</v>
      </c>
      <c r="AF128" s="129">
        <v>0</v>
      </c>
      <c r="AG128" s="129">
        <v>0</v>
      </c>
      <c r="AH128" s="129">
        <v>0</v>
      </c>
      <c r="AI128" s="129">
        <v>0</v>
      </c>
      <c r="AJ128" s="129">
        <v>0</v>
      </c>
      <c r="AK128" s="129">
        <v>0</v>
      </c>
      <c r="AL128" s="129">
        <v>0</v>
      </c>
      <c r="AM128" s="129">
        <v>0</v>
      </c>
      <c r="AN128" s="129">
        <v>0</v>
      </c>
      <c r="AO128" s="129">
        <v>0</v>
      </c>
      <c r="AP128" s="129">
        <v>0</v>
      </c>
      <c r="AQ128" s="129">
        <v>0</v>
      </c>
      <c r="AR128" s="129">
        <v>0</v>
      </c>
      <c r="AS128" s="129">
        <v>0</v>
      </c>
      <c r="AT128" s="129">
        <v>0</v>
      </c>
      <c r="AU128" s="129">
        <v>0</v>
      </c>
      <c r="AV128" s="129">
        <v>0</v>
      </c>
      <c r="AW128" s="129">
        <v>0</v>
      </c>
      <c r="AX128" s="129">
        <v>0</v>
      </c>
      <c r="AY128" s="129">
        <v>0</v>
      </c>
      <c r="AZ128" s="129">
        <v>0</v>
      </c>
    </row>
    <row r="129" spans="1:52" ht="12" hidden="1" customHeight="1">
      <c r="A129" s="162" t="s">
        <v>123</v>
      </c>
      <c r="B129" s="141">
        <v>3875.3299999999936</v>
      </c>
      <c r="C129" s="141">
        <v>4533.5620000000017</v>
      </c>
      <c r="D129" s="141">
        <v>5979.598</v>
      </c>
      <c r="E129" s="141">
        <v>4896.0370000000012</v>
      </c>
      <c r="F129" s="141">
        <v>6275.3130000000001</v>
      </c>
      <c r="G129" s="141">
        <v>6209.8950000000004</v>
      </c>
      <c r="H129" s="141">
        <v>7249.3359999999993</v>
      </c>
      <c r="I129" s="141">
        <v>8511.4221351913839</v>
      </c>
      <c r="J129" s="141">
        <v>7440.572864808616</v>
      </c>
      <c r="K129" s="141">
        <v>11908.729000000005</v>
      </c>
      <c r="L129" s="141">
        <v>9208.0909999999967</v>
      </c>
      <c r="M129" s="141">
        <v>9678.396999999999</v>
      </c>
      <c r="N129" s="141">
        <v>12258.429000000007</v>
      </c>
      <c r="O129" s="141">
        <v>10973.430000000002</v>
      </c>
      <c r="P129" s="141">
        <v>11805.856000000003</v>
      </c>
      <c r="Q129" s="141">
        <v>13185.483999999997</v>
      </c>
      <c r="R129" s="141">
        <v>13830.310999999998</v>
      </c>
      <c r="S129" s="141">
        <v>16058.946000000007</v>
      </c>
      <c r="T129" s="141">
        <v>14875.956000000007</v>
      </c>
      <c r="U129" s="141">
        <v>12216.437000000004</v>
      </c>
      <c r="V129" s="141">
        <v>19392.756200000003</v>
      </c>
      <c r="W129" s="141">
        <v>4983.1295833333334</v>
      </c>
      <c r="X129" s="141">
        <v>4042.7166666666662</v>
      </c>
      <c r="Y129" s="141">
        <v>8407.2149999999983</v>
      </c>
      <c r="Z129" s="141">
        <v>14159.204166666665</v>
      </c>
      <c r="AA129" s="141">
        <v>16976.616666666669</v>
      </c>
      <c r="AB129" s="141">
        <v>14946.23</v>
      </c>
      <c r="AC129" s="141">
        <v>15413.270833333328</v>
      </c>
      <c r="AD129" s="141">
        <v>14385.810833333333</v>
      </c>
      <c r="AE129" s="141">
        <v>19291.902499999997</v>
      </c>
      <c r="AF129" s="141">
        <v>17252.366666666665</v>
      </c>
      <c r="AG129" s="141">
        <v>18226.242083333331</v>
      </c>
      <c r="AH129" s="141">
        <v>17682.029999999995</v>
      </c>
      <c r="AI129" s="141">
        <v>15655.45166666666</v>
      </c>
      <c r="AJ129" s="141">
        <v>21051.223333333328</v>
      </c>
      <c r="AK129" s="141">
        <v>22253.46875</v>
      </c>
      <c r="AL129" s="141">
        <v>23676.587499999998</v>
      </c>
      <c r="AM129" s="141">
        <v>26782.334999999995</v>
      </c>
      <c r="AN129" s="141">
        <v>24276.9</v>
      </c>
      <c r="AO129" s="141">
        <v>23412.691666666666</v>
      </c>
      <c r="AP129" s="141">
        <v>24442.312499999993</v>
      </c>
      <c r="AQ129" s="141">
        <v>24136.1675</v>
      </c>
      <c r="AR129" s="141">
        <v>26755.853333333329</v>
      </c>
      <c r="AS129" s="141">
        <v>24206.367499999997</v>
      </c>
      <c r="AT129" s="141">
        <v>20144.03</v>
      </c>
      <c r="AU129" s="141">
        <v>32892.070833333339</v>
      </c>
      <c r="AV129" s="141">
        <v>16078.468333333336</v>
      </c>
      <c r="AW129" s="141">
        <v>16116.683750000002</v>
      </c>
      <c r="AX129" s="141">
        <v>18362.857500000006</v>
      </c>
      <c r="AY129" s="141">
        <v>23634.574583333335</v>
      </c>
      <c r="AZ129" s="141">
        <v>29469.200000000001</v>
      </c>
    </row>
    <row r="130" spans="1:52" ht="12" hidden="1" customHeight="1">
      <c r="A130" s="125" t="s">
        <v>319</v>
      </c>
      <c r="B130" s="126">
        <v>3860.8299999999936</v>
      </c>
      <c r="C130" s="126">
        <v>4483.5620000000017</v>
      </c>
      <c r="D130" s="126">
        <v>5971.098</v>
      </c>
      <c r="E130" s="126">
        <v>4603.737000000001</v>
      </c>
      <c r="F130" s="126">
        <v>6055.3130000000001</v>
      </c>
      <c r="G130" s="126">
        <v>6116.8950000000004</v>
      </c>
      <c r="H130" s="126">
        <v>7048.8359999999993</v>
      </c>
      <c r="I130" s="126">
        <v>8298.0221351913824</v>
      </c>
      <c r="J130" s="126">
        <v>7075.072864808616</v>
      </c>
      <c r="K130" s="126">
        <v>11489.229000000005</v>
      </c>
      <c r="L130" s="126">
        <v>8074.2909999999974</v>
      </c>
      <c r="M130" s="126">
        <v>9174.7969999999987</v>
      </c>
      <c r="N130" s="126">
        <v>10635.529000000008</v>
      </c>
      <c r="O130" s="126">
        <v>9163.6300000000028</v>
      </c>
      <c r="P130" s="126">
        <v>10762.356000000003</v>
      </c>
      <c r="Q130" s="126">
        <v>10175.083999999997</v>
      </c>
      <c r="R130" s="126">
        <v>12169.510999999999</v>
      </c>
      <c r="S130" s="126">
        <v>12836.146000000008</v>
      </c>
      <c r="T130" s="126">
        <v>11106.756000000008</v>
      </c>
      <c r="U130" s="126">
        <v>7869.6370000000043</v>
      </c>
      <c r="V130" s="126">
        <v>13382.416200000005</v>
      </c>
      <c r="W130" s="126">
        <v>3478.5562500000001</v>
      </c>
      <c r="X130" s="126">
        <v>3344.333333333333</v>
      </c>
      <c r="Y130" s="126">
        <v>4704.8999999999987</v>
      </c>
      <c r="Z130" s="126">
        <v>10125.504166666666</v>
      </c>
      <c r="AA130" s="126">
        <v>14643.791666666668</v>
      </c>
      <c r="AB130" s="126">
        <v>12371.45</v>
      </c>
      <c r="AC130" s="126">
        <v>12541.254166666662</v>
      </c>
      <c r="AD130" s="126">
        <v>10608.704166666666</v>
      </c>
      <c r="AE130" s="126">
        <v>14240.787499999999</v>
      </c>
      <c r="AF130" s="126">
        <v>12912.5</v>
      </c>
      <c r="AG130" s="126">
        <v>13335.685416666667</v>
      </c>
      <c r="AH130" s="126">
        <v>14081.949999999999</v>
      </c>
      <c r="AI130" s="126">
        <v>11434.724999999997</v>
      </c>
      <c r="AJ130" s="126">
        <v>16458.883333333331</v>
      </c>
      <c r="AK130" s="126">
        <v>15540.71875</v>
      </c>
      <c r="AL130" s="126">
        <v>17071.320833333331</v>
      </c>
      <c r="AM130" s="126">
        <v>19044.400000000001</v>
      </c>
      <c r="AN130" s="126">
        <v>16161.1</v>
      </c>
      <c r="AO130" s="126">
        <v>17703.2</v>
      </c>
      <c r="AP130" s="126">
        <v>16738.479166666664</v>
      </c>
      <c r="AQ130" s="126">
        <v>18754.862499999999</v>
      </c>
      <c r="AR130" s="126">
        <v>19295.95</v>
      </c>
      <c r="AS130" s="126">
        <v>16976.770833333332</v>
      </c>
      <c r="AT130" s="126">
        <v>13297.950000000003</v>
      </c>
      <c r="AU130" s="126">
        <v>22130.854166666668</v>
      </c>
      <c r="AV130" s="126">
        <v>10338.408333333335</v>
      </c>
      <c r="AW130" s="126">
        <v>10608.368750000001</v>
      </c>
      <c r="AX130" s="126">
        <v>11348.670833333337</v>
      </c>
      <c r="AY130" s="126">
        <v>16858.097916666673</v>
      </c>
      <c r="AZ130" s="126">
        <v>23252.75</v>
      </c>
    </row>
    <row r="131" spans="1:52" ht="12" hidden="1" customHeight="1">
      <c r="A131" s="128" t="s">
        <v>320</v>
      </c>
      <c r="B131" s="129">
        <v>14.5</v>
      </c>
      <c r="C131" s="129">
        <v>50</v>
      </c>
      <c r="D131" s="129">
        <v>8.5</v>
      </c>
      <c r="E131" s="129">
        <v>292.3</v>
      </c>
      <c r="F131" s="129">
        <v>220</v>
      </c>
      <c r="G131" s="129">
        <v>93</v>
      </c>
      <c r="H131" s="129">
        <v>200.5</v>
      </c>
      <c r="I131" s="129">
        <v>213.4</v>
      </c>
      <c r="J131" s="129">
        <v>365.5</v>
      </c>
      <c r="K131" s="129">
        <v>419.5</v>
      </c>
      <c r="L131" s="129">
        <v>1133.8</v>
      </c>
      <c r="M131" s="129">
        <v>503.6</v>
      </c>
      <c r="N131" s="129">
        <v>1622.8999999999999</v>
      </c>
      <c r="O131" s="129">
        <v>1809.8</v>
      </c>
      <c r="P131" s="129">
        <v>1043.5</v>
      </c>
      <c r="Q131" s="129">
        <v>3010.4</v>
      </c>
      <c r="R131" s="129">
        <v>1660.8</v>
      </c>
      <c r="S131" s="129">
        <v>3222.7999999999993</v>
      </c>
      <c r="T131" s="129">
        <v>3769.2000000000003</v>
      </c>
      <c r="U131" s="129">
        <v>4346.7999999999993</v>
      </c>
      <c r="V131" s="129">
        <v>6010.34</v>
      </c>
      <c r="W131" s="129">
        <v>1504.5733333333333</v>
      </c>
      <c r="X131" s="129">
        <v>698.38333333333333</v>
      </c>
      <c r="Y131" s="129">
        <v>3702.3149999999996</v>
      </c>
      <c r="Z131" s="129">
        <v>4033.6999999999994</v>
      </c>
      <c r="AA131" s="129">
        <v>2332.8249999999994</v>
      </c>
      <c r="AB131" s="129">
        <v>2574.7799999999997</v>
      </c>
      <c r="AC131" s="129">
        <v>2872.016666666666</v>
      </c>
      <c r="AD131" s="129">
        <v>3777.1066666666661</v>
      </c>
      <c r="AE131" s="129">
        <v>5051.1149999999989</v>
      </c>
      <c r="AF131" s="129">
        <v>4339.866666666665</v>
      </c>
      <c r="AG131" s="129">
        <v>4890.5566666666664</v>
      </c>
      <c r="AH131" s="129">
        <v>3600.079999999999</v>
      </c>
      <c r="AI131" s="129">
        <v>4220.7266666666656</v>
      </c>
      <c r="AJ131" s="129">
        <v>4592.3399999999983</v>
      </c>
      <c r="AK131" s="129">
        <v>6712.7499999999982</v>
      </c>
      <c r="AL131" s="129">
        <v>6605.2666666666646</v>
      </c>
      <c r="AM131" s="129">
        <v>7737.9349999999968</v>
      </c>
      <c r="AN131" s="129">
        <v>8115.7999999999984</v>
      </c>
      <c r="AO131" s="129">
        <v>5709.4916666666659</v>
      </c>
      <c r="AP131" s="129">
        <v>7703.8333333333303</v>
      </c>
      <c r="AQ131" s="129">
        <v>5381.3049999999994</v>
      </c>
      <c r="AR131" s="129">
        <v>7459.90333333333</v>
      </c>
      <c r="AS131" s="129">
        <v>7229.5966666666636</v>
      </c>
      <c r="AT131" s="129">
        <v>6846.079999999999</v>
      </c>
      <c r="AU131" s="129">
        <v>10761.216666666669</v>
      </c>
      <c r="AV131" s="129">
        <v>5740.0600000000013</v>
      </c>
      <c r="AW131" s="129">
        <v>5508.3150000000005</v>
      </c>
      <c r="AX131" s="129">
        <v>7014.1866666666674</v>
      </c>
      <c r="AY131" s="129">
        <v>6776.4766666666656</v>
      </c>
      <c r="AZ131" s="129">
        <v>6216.45</v>
      </c>
    </row>
    <row r="132" spans="1:52" ht="12" hidden="1" customHeight="1">
      <c r="A132" s="162" t="s">
        <v>321</v>
      </c>
      <c r="B132" s="141">
        <v>163.08609987293929</v>
      </c>
      <c r="C132" s="141">
        <v>98.664999999999992</v>
      </c>
      <c r="D132" s="141">
        <v>83.94</v>
      </c>
      <c r="E132" s="141">
        <v>237</v>
      </c>
      <c r="F132" s="141">
        <v>709.59400000000016</v>
      </c>
      <c r="G132" s="141">
        <v>988.5</v>
      </c>
      <c r="H132" s="141">
        <v>983.15116999999998</v>
      </c>
      <c r="I132" s="141">
        <v>1974.1611999999998</v>
      </c>
      <c r="J132" s="141">
        <v>5168.7462000099986</v>
      </c>
      <c r="K132" s="141">
        <v>6409.0110000000004</v>
      </c>
      <c r="L132" s="141">
        <v>13158.531140000001</v>
      </c>
      <c r="M132" s="141">
        <v>22557.477320009999</v>
      </c>
      <c r="N132" s="141">
        <v>18108.241960000003</v>
      </c>
      <c r="O132" s="141">
        <v>9530.4690500300039</v>
      </c>
      <c r="P132" s="141">
        <v>6419.6594700000005</v>
      </c>
      <c r="Q132" s="141">
        <v>8075.9569900200013</v>
      </c>
      <c r="R132" s="141">
        <v>6511.3988430099971</v>
      </c>
      <c r="S132" s="141">
        <v>6384.3632300100016</v>
      </c>
      <c r="T132" s="141">
        <v>8373.4332299999987</v>
      </c>
      <c r="U132" s="141">
        <v>14765.372229999999</v>
      </c>
      <c r="V132" s="141">
        <v>21831.407229999997</v>
      </c>
      <c r="W132" s="141">
        <v>3033.1285000000003</v>
      </c>
      <c r="X132" s="141">
        <v>2837.3920000000003</v>
      </c>
      <c r="Y132" s="141">
        <v>5577.8795</v>
      </c>
      <c r="Z132" s="141">
        <v>7054.3690000000006</v>
      </c>
      <c r="AA132" s="141">
        <v>5687.2624999999998</v>
      </c>
      <c r="AB132" s="141">
        <v>5446.848</v>
      </c>
      <c r="AC132" s="141">
        <v>5226.4340000000002</v>
      </c>
      <c r="AD132" s="141">
        <v>6739.652</v>
      </c>
      <c r="AE132" s="141">
        <v>8689.0845000000008</v>
      </c>
      <c r="AF132" s="141">
        <v>8948.76</v>
      </c>
      <c r="AG132" s="141">
        <v>8308.1990000000005</v>
      </c>
      <c r="AH132" s="141">
        <v>9189.4179999999997</v>
      </c>
      <c r="AI132" s="141">
        <v>12749.3945</v>
      </c>
      <c r="AJ132" s="141">
        <v>15486.636</v>
      </c>
      <c r="AK132" s="141">
        <v>23849.595000000001</v>
      </c>
      <c r="AL132" s="141">
        <v>36402.834999999999</v>
      </c>
      <c r="AM132" s="141">
        <v>31725.790499999999</v>
      </c>
      <c r="AN132" s="141">
        <v>22701.475999999999</v>
      </c>
      <c r="AO132" s="141">
        <v>17779.589</v>
      </c>
      <c r="AP132" s="141">
        <v>19203.395</v>
      </c>
      <c r="AQ132" s="141">
        <v>15362.363000000001</v>
      </c>
      <c r="AR132" s="141">
        <v>16375.432000000001</v>
      </c>
      <c r="AS132" s="141">
        <v>16391.14</v>
      </c>
      <c r="AT132" s="141">
        <v>21704.749</v>
      </c>
      <c r="AU132" s="141">
        <v>32829.737500000003</v>
      </c>
      <c r="AV132" s="141">
        <v>11825.662</v>
      </c>
      <c r="AW132" s="141">
        <v>12506.6895</v>
      </c>
      <c r="AX132" s="141">
        <v>13467.772000000001</v>
      </c>
      <c r="AY132" s="141">
        <v>14826.628000000001</v>
      </c>
      <c r="AZ132" s="141">
        <v>15440.95</v>
      </c>
    </row>
    <row r="133" spans="1:52" ht="12" hidden="1" customHeight="1">
      <c r="A133" s="162" t="s">
        <v>322</v>
      </c>
      <c r="B133" s="141">
        <v>0</v>
      </c>
      <c r="C133" s="141">
        <v>0</v>
      </c>
      <c r="D133" s="141">
        <v>0</v>
      </c>
      <c r="E133" s="141">
        <v>0</v>
      </c>
      <c r="F133" s="141">
        <v>0</v>
      </c>
      <c r="G133" s="141">
        <v>0</v>
      </c>
      <c r="H133" s="141">
        <v>11</v>
      </c>
      <c r="I133" s="141">
        <v>0</v>
      </c>
      <c r="J133" s="141">
        <v>49.9</v>
      </c>
      <c r="K133" s="141">
        <v>222.8</v>
      </c>
      <c r="L133" s="141">
        <v>449.70000000000005</v>
      </c>
      <c r="M133" s="141">
        <v>416.7</v>
      </c>
      <c r="N133" s="141">
        <v>852.5</v>
      </c>
      <c r="O133" s="141">
        <v>300</v>
      </c>
      <c r="P133" s="141">
        <v>0.3</v>
      </c>
      <c r="Q133" s="141">
        <v>12</v>
      </c>
      <c r="R133" s="141">
        <v>0</v>
      </c>
      <c r="S133" s="141">
        <v>50</v>
      </c>
      <c r="T133" s="141">
        <v>0</v>
      </c>
      <c r="U133" s="141">
        <v>0</v>
      </c>
      <c r="V133" s="141">
        <v>0</v>
      </c>
      <c r="W133" s="141">
        <v>0</v>
      </c>
      <c r="X133" s="141">
        <v>0</v>
      </c>
      <c r="Y133" s="141">
        <v>0</v>
      </c>
      <c r="Z133" s="141">
        <v>0</v>
      </c>
      <c r="AA133" s="141">
        <v>0</v>
      </c>
      <c r="AB133" s="141">
        <v>0</v>
      </c>
      <c r="AC133" s="141">
        <v>0</v>
      </c>
      <c r="AD133" s="141">
        <v>0</v>
      </c>
      <c r="AE133" s="141">
        <v>0</v>
      </c>
      <c r="AF133" s="141">
        <v>0</v>
      </c>
      <c r="AG133" s="141">
        <v>0</v>
      </c>
      <c r="AH133" s="141">
        <v>0</v>
      </c>
      <c r="AI133" s="141">
        <v>22.887499999999999</v>
      </c>
      <c r="AJ133" s="141">
        <v>224.9</v>
      </c>
      <c r="AK133" s="141">
        <v>437.0625</v>
      </c>
      <c r="AL133" s="141">
        <v>439.57499999999999</v>
      </c>
      <c r="AM133" s="141">
        <v>886.75</v>
      </c>
      <c r="AN133" s="141">
        <v>312.8</v>
      </c>
      <c r="AO133" s="141">
        <v>0</v>
      </c>
      <c r="AP133" s="141">
        <v>0</v>
      </c>
      <c r="AQ133" s="141">
        <v>0</v>
      </c>
      <c r="AR133" s="141">
        <v>22</v>
      </c>
      <c r="AS133" s="141">
        <v>0</v>
      </c>
      <c r="AT133" s="141">
        <v>0</v>
      </c>
      <c r="AU133" s="141">
        <v>0</v>
      </c>
      <c r="AV133" s="141">
        <v>134.85</v>
      </c>
      <c r="AW133" s="141">
        <v>0</v>
      </c>
      <c r="AX133" s="141">
        <v>0</v>
      </c>
      <c r="AY133" s="141">
        <v>0</v>
      </c>
      <c r="AZ133" s="141">
        <v>0</v>
      </c>
    </row>
    <row r="134" spans="1:52" ht="12" hidden="1" customHeight="1">
      <c r="A134" s="162" t="s">
        <v>73</v>
      </c>
      <c r="B134" s="141">
        <v>0</v>
      </c>
      <c r="C134" s="141">
        <v>0</v>
      </c>
      <c r="D134" s="141">
        <v>119</v>
      </c>
      <c r="E134" s="141">
        <v>54</v>
      </c>
      <c r="F134" s="141">
        <v>1.05</v>
      </c>
      <c r="G134" s="141">
        <v>1</v>
      </c>
      <c r="H134" s="141">
        <v>11.5</v>
      </c>
      <c r="I134" s="141">
        <v>4.05</v>
      </c>
      <c r="J134" s="141">
        <v>0</v>
      </c>
      <c r="K134" s="141">
        <v>37.46</v>
      </c>
      <c r="L134" s="141">
        <v>63.6</v>
      </c>
      <c r="M134" s="141">
        <v>2.1</v>
      </c>
      <c r="N134" s="141">
        <v>7.65</v>
      </c>
      <c r="O134" s="141">
        <v>13</v>
      </c>
      <c r="P134" s="141">
        <v>48</v>
      </c>
      <c r="Q134" s="141">
        <v>2.15</v>
      </c>
      <c r="R134" s="141">
        <v>0</v>
      </c>
      <c r="S134" s="141">
        <v>2.9670329670329672</v>
      </c>
      <c r="T134" s="141">
        <v>0</v>
      </c>
      <c r="U134" s="141">
        <v>23.076923076923077</v>
      </c>
      <c r="V134" s="141">
        <v>21.978021978021978</v>
      </c>
      <c r="W134" s="141">
        <v>0</v>
      </c>
      <c r="X134" s="141">
        <v>0</v>
      </c>
      <c r="Y134" s="141">
        <v>0</v>
      </c>
      <c r="Z134" s="141">
        <v>0</v>
      </c>
      <c r="AA134" s="141">
        <v>0</v>
      </c>
      <c r="AB134" s="141">
        <v>0</v>
      </c>
      <c r="AC134" s="141">
        <v>0</v>
      </c>
      <c r="AD134" s="141">
        <v>0</v>
      </c>
      <c r="AE134" s="141">
        <v>0</v>
      </c>
      <c r="AF134" s="141">
        <v>0</v>
      </c>
      <c r="AG134" s="141">
        <v>0</v>
      </c>
      <c r="AH134" s="141">
        <v>0</v>
      </c>
      <c r="AI134" s="141">
        <v>0</v>
      </c>
      <c r="AJ134" s="141">
        <v>0</v>
      </c>
      <c r="AK134" s="141">
        <v>0</v>
      </c>
      <c r="AL134" s="141">
        <v>0</v>
      </c>
      <c r="AM134" s="141">
        <v>0</v>
      </c>
      <c r="AN134" s="141">
        <v>0</v>
      </c>
      <c r="AO134" s="141">
        <v>0</v>
      </c>
      <c r="AP134" s="141">
        <v>0</v>
      </c>
      <c r="AQ134" s="141">
        <v>0</v>
      </c>
      <c r="AR134" s="141">
        <v>0</v>
      </c>
      <c r="AS134" s="141">
        <v>0</v>
      </c>
      <c r="AT134" s="141">
        <v>0</v>
      </c>
      <c r="AU134" s="141">
        <v>0</v>
      </c>
      <c r="AV134" s="141">
        <v>0</v>
      </c>
      <c r="AW134" s="141">
        <v>0</v>
      </c>
      <c r="AX134" s="141">
        <v>0</v>
      </c>
      <c r="AY134" s="141">
        <v>0</v>
      </c>
      <c r="AZ134" s="141">
        <v>30.5</v>
      </c>
    </row>
    <row r="135" spans="1:52" ht="12" hidden="1" customHeight="1">
      <c r="A135" s="162" t="s">
        <v>323</v>
      </c>
      <c r="B135" s="141">
        <v>0</v>
      </c>
      <c r="C135" s="141">
        <v>0</v>
      </c>
      <c r="D135" s="141">
        <v>0</v>
      </c>
      <c r="E135" s="141">
        <v>0</v>
      </c>
      <c r="F135" s="141">
        <v>0</v>
      </c>
      <c r="G135" s="141">
        <v>0.4</v>
      </c>
      <c r="H135" s="141">
        <v>0</v>
      </c>
      <c r="I135" s="141">
        <v>0</v>
      </c>
      <c r="J135" s="141">
        <v>0.04</v>
      </c>
      <c r="K135" s="141">
        <v>1.2</v>
      </c>
      <c r="L135" s="141">
        <v>0</v>
      </c>
      <c r="M135" s="141">
        <v>0.34</v>
      </c>
      <c r="N135" s="141">
        <v>1.75</v>
      </c>
      <c r="O135" s="141">
        <v>0</v>
      </c>
      <c r="P135" s="141">
        <v>0</v>
      </c>
      <c r="Q135" s="141">
        <v>1.2</v>
      </c>
      <c r="R135" s="141">
        <v>1</v>
      </c>
      <c r="S135" s="141">
        <v>0</v>
      </c>
      <c r="T135" s="141">
        <v>14</v>
      </c>
      <c r="U135" s="141">
        <v>0</v>
      </c>
      <c r="V135" s="141">
        <v>0</v>
      </c>
      <c r="W135" s="141">
        <v>0</v>
      </c>
      <c r="X135" s="141">
        <v>0</v>
      </c>
      <c r="Y135" s="141">
        <v>0</v>
      </c>
      <c r="Z135" s="141">
        <v>0</v>
      </c>
      <c r="AA135" s="141">
        <v>0</v>
      </c>
      <c r="AB135" s="141">
        <v>0</v>
      </c>
      <c r="AC135" s="141">
        <v>0</v>
      </c>
      <c r="AD135" s="141">
        <v>0</v>
      </c>
      <c r="AE135" s="141">
        <v>0</v>
      </c>
      <c r="AF135" s="141">
        <v>0</v>
      </c>
      <c r="AG135" s="141">
        <v>0</v>
      </c>
      <c r="AH135" s="141">
        <v>0</v>
      </c>
      <c r="AI135" s="141">
        <v>0</v>
      </c>
      <c r="AJ135" s="141">
        <v>0</v>
      </c>
      <c r="AK135" s="141">
        <v>0</v>
      </c>
      <c r="AL135" s="141">
        <v>0</v>
      </c>
      <c r="AM135" s="141">
        <v>0</v>
      </c>
      <c r="AN135" s="141">
        <v>0</v>
      </c>
      <c r="AO135" s="141">
        <v>0</v>
      </c>
      <c r="AP135" s="141">
        <v>0</v>
      </c>
      <c r="AQ135" s="141">
        <v>0</v>
      </c>
      <c r="AR135" s="141">
        <v>1.8</v>
      </c>
      <c r="AS135" s="141">
        <v>0</v>
      </c>
      <c r="AT135" s="141">
        <v>11.85</v>
      </c>
      <c r="AU135" s="141">
        <v>37.5</v>
      </c>
      <c r="AV135" s="141">
        <v>153.9</v>
      </c>
      <c r="AW135" s="141">
        <v>10</v>
      </c>
      <c r="AX135" s="141">
        <v>83.9</v>
      </c>
      <c r="AY135" s="141">
        <v>141.85</v>
      </c>
      <c r="AZ135" s="141">
        <v>190</v>
      </c>
    </row>
    <row r="136" spans="1:52" ht="12" hidden="1" customHeight="1">
      <c r="A136" s="163" t="s">
        <v>72</v>
      </c>
      <c r="B136" s="137">
        <v>684.743500000003</v>
      </c>
      <c r="C136" s="137">
        <v>749.64700000000005</v>
      </c>
      <c r="D136" s="137">
        <v>721.37900000000002</v>
      </c>
      <c r="E136" s="137">
        <v>531.43100000000004</v>
      </c>
      <c r="F136" s="137">
        <v>507.54950000000002</v>
      </c>
      <c r="G136" s="137">
        <v>450.558999999994</v>
      </c>
      <c r="H136" s="137">
        <v>257.13100000000003</v>
      </c>
      <c r="I136" s="137">
        <v>747.19699999999932</v>
      </c>
      <c r="J136" s="137">
        <v>496.70400000000001</v>
      </c>
      <c r="K136" s="137">
        <v>1049.3741111111356</v>
      </c>
      <c r="L136" s="137">
        <v>1287.5039999999979</v>
      </c>
      <c r="M136" s="137">
        <v>1014.5013999999996</v>
      </c>
      <c r="N136" s="137">
        <v>416.30349999999919</v>
      </c>
      <c r="O136" s="137">
        <v>1125.9040000000009</v>
      </c>
      <c r="P136" s="137">
        <v>434.00699999999898</v>
      </c>
      <c r="Q136" s="137">
        <v>509.61410000001513</v>
      </c>
      <c r="R136" s="137">
        <v>750.78299999999774</v>
      </c>
      <c r="S136" s="137">
        <v>110.16800000000001</v>
      </c>
      <c r="T136" s="137">
        <v>103.91700000000091</v>
      </c>
      <c r="U136" s="137">
        <v>127.7999999999991</v>
      </c>
      <c r="V136" s="137">
        <v>92</v>
      </c>
      <c r="W136" s="137">
        <v>292.10000000000002</v>
      </c>
      <c r="X136" s="137">
        <v>187.1</v>
      </c>
      <c r="Y136" s="137">
        <v>249.3</v>
      </c>
      <c r="Z136" s="137">
        <v>300.2</v>
      </c>
      <c r="AA136" s="137">
        <v>319.7</v>
      </c>
      <c r="AB136" s="137">
        <v>280</v>
      </c>
      <c r="AC136" s="137">
        <v>353.5</v>
      </c>
      <c r="AD136" s="137">
        <v>300.10000000000002</v>
      </c>
      <c r="AE136" s="137">
        <v>474.5</v>
      </c>
      <c r="AF136" s="137">
        <v>326.10000000000002</v>
      </c>
      <c r="AG136" s="137">
        <v>245.5</v>
      </c>
      <c r="AH136" s="137">
        <v>177.1</v>
      </c>
      <c r="AI136" s="137">
        <v>183.70000000000002</v>
      </c>
      <c r="AJ136" s="137">
        <v>251.8</v>
      </c>
      <c r="AK136" s="137">
        <v>209</v>
      </c>
      <c r="AL136" s="137">
        <v>240.3</v>
      </c>
      <c r="AM136" s="137">
        <v>298.10000000000002</v>
      </c>
      <c r="AN136" s="137">
        <v>268.39999999999998</v>
      </c>
      <c r="AO136" s="137">
        <v>263.39999999999998</v>
      </c>
      <c r="AP136" s="137">
        <v>313.40000000000003</v>
      </c>
      <c r="AQ136" s="137">
        <v>158.4</v>
      </c>
      <c r="AR136" s="137">
        <v>163.4</v>
      </c>
      <c r="AS136" s="137">
        <v>142.80000000000001</v>
      </c>
      <c r="AT136" s="137">
        <v>62.5</v>
      </c>
      <c r="AU136" s="137">
        <v>143.1</v>
      </c>
      <c r="AV136" s="137">
        <v>112.8</v>
      </c>
      <c r="AW136" s="137">
        <v>97.8</v>
      </c>
      <c r="AX136" s="137">
        <v>168.1</v>
      </c>
      <c r="AY136" s="137">
        <v>117.8</v>
      </c>
      <c r="AZ136" s="137">
        <v>110.3</v>
      </c>
    </row>
    <row r="137" spans="1:52" ht="12" hidden="1" customHeight="1">
      <c r="A137" s="125" t="s">
        <v>324</v>
      </c>
      <c r="B137" s="126">
        <v>275.04350000000295</v>
      </c>
      <c r="C137" s="126">
        <v>186.047</v>
      </c>
      <c r="D137" s="126">
        <v>226.41900000000001</v>
      </c>
      <c r="E137" s="126">
        <v>274.23099999999999</v>
      </c>
      <c r="F137" s="126">
        <v>187.54949999999999</v>
      </c>
      <c r="G137" s="126">
        <v>303.058999999994</v>
      </c>
      <c r="H137" s="126">
        <v>185.17099999999999</v>
      </c>
      <c r="I137" s="126">
        <v>368.07699999999932</v>
      </c>
      <c r="J137" s="126">
        <v>259.14400000000001</v>
      </c>
      <c r="K137" s="126">
        <v>644.78711111113546</v>
      </c>
      <c r="L137" s="126">
        <v>1078.603999999998</v>
      </c>
      <c r="M137" s="126">
        <v>430.50139999999971</v>
      </c>
      <c r="N137" s="126">
        <v>313.30349999999919</v>
      </c>
      <c r="O137" s="126">
        <v>849.10400000000107</v>
      </c>
      <c r="P137" s="126">
        <v>118.00699999999895</v>
      </c>
      <c r="Q137" s="126">
        <v>509.61410000001513</v>
      </c>
      <c r="R137" s="126">
        <v>353.78299999999763</v>
      </c>
      <c r="S137" s="126">
        <v>65.168000000000006</v>
      </c>
      <c r="T137" s="126">
        <v>103.91700000000091</v>
      </c>
      <c r="U137" s="126">
        <v>75.799999999999102</v>
      </c>
      <c r="V137" s="126">
        <v>0</v>
      </c>
      <c r="W137" s="126">
        <v>292.10000000000002</v>
      </c>
      <c r="X137" s="126">
        <v>187.1</v>
      </c>
      <c r="Y137" s="126">
        <v>249.3</v>
      </c>
      <c r="Z137" s="126">
        <v>300.2</v>
      </c>
      <c r="AA137" s="126">
        <v>319.7</v>
      </c>
      <c r="AB137" s="126">
        <v>280</v>
      </c>
      <c r="AC137" s="126">
        <v>353.5</v>
      </c>
      <c r="AD137" s="126">
        <v>300.10000000000002</v>
      </c>
      <c r="AE137" s="126">
        <v>474.5</v>
      </c>
      <c r="AF137" s="126">
        <v>326.10000000000002</v>
      </c>
      <c r="AG137" s="126">
        <v>245.5</v>
      </c>
      <c r="AH137" s="126">
        <v>177.1</v>
      </c>
      <c r="AI137" s="126">
        <v>183.70000000000002</v>
      </c>
      <c r="AJ137" s="126">
        <v>251.8</v>
      </c>
      <c r="AK137" s="126">
        <v>209</v>
      </c>
      <c r="AL137" s="126">
        <v>240.3</v>
      </c>
      <c r="AM137" s="126">
        <v>298.10000000000002</v>
      </c>
      <c r="AN137" s="126">
        <v>268.39999999999998</v>
      </c>
      <c r="AO137" s="126">
        <v>263.39999999999998</v>
      </c>
      <c r="AP137" s="126">
        <v>313.40000000000003</v>
      </c>
      <c r="AQ137" s="126">
        <v>158.4</v>
      </c>
      <c r="AR137" s="126">
        <v>163.4</v>
      </c>
      <c r="AS137" s="126">
        <v>142.80000000000001</v>
      </c>
      <c r="AT137" s="126">
        <v>62.5</v>
      </c>
      <c r="AU137" s="126">
        <v>143.1</v>
      </c>
      <c r="AV137" s="126">
        <v>112.8</v>
      </c>
      <c r="AW137" s="126">
        <v>97.8</v>
      </c>
      <c r="AX137" s="126">
        <v>168.1</v>
      </c>
      <c r="AY137" s="126">
        <v>117.8</v>
      </c>
      <c r="AZ137" s="126">
        <v>110.3</v>
      </c>
    </row>
    <row r="138" spans="1:52" ht="12" hidden="1" customHeight="1">
      <c r="A138" s="128" t="s">
        <v>325</v>
      </c>
      <c r="B138" s="129">
        <v>409.7</v>
      </c>
      <c r="C138" s="129">
        <v>563.6</v>
      </c>
      <c r="D138" s="129">
        <v>494.96000000000004</v>
      </c>
      <c r="E138" s="129">
        <v>257.2</v>
      </c>
      <c r="F138" s="129">
        <v>320</v>
      </c>
      <c r="G138" s="129">
        <v>147.5</v>
      </c>
      <c r="H138" s="129">
        <v>71.960000000000008</v>
      </c>
      <c r="I138" s="129">
        <v>379.12</v>
      </c>
      <c r="J138" s="129">
        <v>237.56</v>
      </c>
      <c r="K138" s="129">
        <v>404.58699999999999</v>
      </c>
      <c r="L138" s="129">
        <v>208.9</v>
      </c>
      <c r="M138" s="129">
        <v>584</v>
      </c>
      <c r="N138" s="129">
        <v>103</v>
      </c>
      <c r="O138" s="129">
        <v>276.8</v>
      </c>
      <c r="P138" s="129">
        <v>316</v>
      </c>
      <c r="Q138" s="129">
        <v>0</v>
      </c>
      <c r="R138" s="129">
        <v>397</v>
      </c>
      <c r="S138" s="129">
        <v>45</v>
      </c>
      <c r="T138" s="129">
        <v>0</v>
      </c>
      <c r="U138" s="129">
        <v>52</v>
      </c>
      <c r="V138" s="129">
        <v>92</v>
      </c>
      <c r="W138" s="129">
        <v>0</v>
      </c>
      <c r="X138" s="129">
        <v>0</v>
      </c>
      <c r="Y138" s="129">
        <v>0</v>
      </c>
      <c r="Z138" s="129">
        <v>0</v>
      </c>
      <c r="AA138" s="129">
        <v>0</v>
      </c>
      <c r="AB138" s="129">
        <v>0</v>
      </c>
      <c r="AC138" s="129">
        <v>0</v>
      </c>
      <c r="AD138" s="129">
        <v>0</v>
      </c>
      <c r="AE138" s="129">
        <v>0</v>
      </c>
      <c r="AF138" s="129">
        <v>0</v>
      </c>
      <c r="AG138" s="129">
        <v>0</v>
      </c>
      <c r="AH138" s="129">
        <v>0</v>
      </c>
      <c r="AI138" s="129">
        <v>0</v>
      </c>
      <c r="AJ138" s="129">
        <v>0</v>
      </c>
      <c r="AK138" s="129">
        <v>0</v>
      </c>
      <c r="AL138" s="129">
        <v>0</v>
      </c>
      <c r="AM138" s="129">
        <v>0</v>
      </c>
      <c r="AN138" s="129">
        <v>0</v>
      </c>
      <c r="AO138" s="129">
        <v>0</v>
      </c>
      <c r="AP138" s="129">
        <v>0</v>
      </c>
      <c r="AQ138" s="129">
        <v>0</v>
      </c>
      <c r="AR138" s="129">
        <v>0</v>
      </c>
      <c r="AS138" s="129">
        <v>0</v>
      </c>
      <c r="AT138" s="129">
        <v>0</v>
      </c>
      <c r="AU138" s="129">
        <v>0</v>
      </c>
      <c r="AV138" s="129">
        <v>0</v>
      </c>
      <c r="AW138" s="129">
        <v>0</v>
      </c>
      <c r="AX138" s="129">
        <v>0</v>
      </c>
      <c r="AY138" s="129">
        <v>0</v>
      </c>
      <c r="AZ138" s="129">
        <v>0</v>
      </c>
    </row>
    <row r="139" spans="1:52" ht="12" hidden="1" customHeight="1">
      <c r="A139" s="164" t="s">
        <v>326</v>
      </c>
      <c r="B139" s="150">
        <v>0</v>
      </c>
      <c r="C139" s="150">
        <v>262.39999999999998</v>
      </c>
      <c r="D139" s="150">
        <v>90</v>
      </c>
      <c r="E139" s="150">
        <v>211</v>
      </c>
      <c r="F139" s="150">
        <v>1056.4000000000001</v>
      </c>
      <c r="G139" s="150">
        <v>835.06000000000006</v>
      </c>
      <c r="H139" s="150">
        <v>462.6</v>
      </c>
      <c r="I139" s="150">
        <v>0</v>
      </c>
      <c r="J139" s="150">
        <v>450</v>
      </c>
      <c r="K139" s="150">
        <v>396</v>
      </c>
      <c r="L139" s="150">
        <v>498</v>
      </c>
      <c r="M139" s="150">
        <v>240</v>
      </c>
      <c r="N139" s="150">
        <v>339.3</v>
      </c>
      <c r="O139" s="150">
        <v>429</v>
      </c>
      <c r="P139" s="150">
        <v>353</v>
      </c>
      <c r="Q139" s="150">
        <v>1067</v>
      </c>
      <c r="R139" s="150">
        <v>624.6</v>
      </c>
      <c r="S139" s="150">
        <v>250</v>
      </c>
      <c r="T139" s="150">
        <v>392</v>
      </c>
      <c r="U139" s="150">
        <v>0</v>
      </c>
      <c r="V139" s="150">
        <v>0</v>
      </c>
      <c r="W139" s="150">
        <v>0</v>
      </c>
      <c r="X139" s="150">
        <v>0</v>
      </c>
      <c r="Y139" s="150">
        <v>0</v>
      </c>
      <c r="Z139" s="150">
        <v>0</v>
      </c>
      <c r="AA139" s="150">
        <v>0</v>
      </c>
      <c r="AB139" s="150">
        <v>0</v>
      </c>
      <c r="AC139" s="150">
        <v>0</v>
      </c>
      <c r="AD139" s="150">
        <v>0</v>
      </c>
      <c r="AE139" s="150">
        <v>0</v>
      </c>
      <c r="AF139" s="150">
        <v>0</v>
      </c>
      <c r="AG139" s="150">
        <v>0</v>
      </c>
      <c r="AH139" s="150">
        <v>0</v>
      </c>
      <c r="AI139" s="150">
        <v>0</v>
      </c>
      <c r="AJ139" s="150">
        <v>0</v>
      </c>
      <c r="AK139" s="150">
        <v>0</v>
      </c>
      <c r="AL139" s="150">
        <v>0</v>
      </c>
      <c r="AM139" s="150">
        <v>0</v>
      </c>
      <c r="AN139" s="150">
        <v>0</v>
      </c>
      <c r="AO139" s="150">
        <v>0</v>
      </c>
      <c r="AP139" s="150">
        <v>0</v>
      </c>
      <c r="AQ139" s="150">
        <v>0</v>
      </c>
      <c r="AR139" s="150">
        <v>0</v>
      </c>
      <c r="AS139" s="150">
        <v>0</v>
      </c>
      <c r="AT139" s="150">
        <v>0</v>
      </c>
      <c r="AU139" s="150">
        <v>0</v>
      </c>
      <c r="AV139" s="150">
        <v>0</v>
      </c>
      <c r="AW139" s="150">
        <v>0</v>
      </c>
      <c r="AX139" s="150">
        <v>0</v>
      </c>
      <c r="AY139" s="150">
        <v>0</v>
      </c>
      <c r="AZ139" s="150">
        <v>0</v>
      </c>
    </row>
    <row r="140" spans="1:52" ht="12" hidden="1" customHeight="1">
      <c r="A140" s="114" t="s">
        <v>331</v>
      </c>
      <c r="B140" s="115">
        <v>0</v>
      </c>
      <c r="C140" s="115">
        <v>0</v>
      </c>
      <c r="D140" s="115">
        <v>0</v>
      </c>
      <c r="E140" s="115">
        <v>0</v>
      </c>
      <c r="F140" s="115">
        <v>0</v>
      </c>
      <c r="G140" s="115">
        <v>0</v>
      </c>
      <c r="H140" s="115">
        <v>0</v>
      </c>
      <c r="I140" s="115">
        <v>0</v>
      </c>
      <c r="J140" s="115">
        <v>0</v>
      </c>
      <c r="K140" s="115">
        <v>0</v>
      </c>
      <c r="L140" s="115">
        <v>0</v>
      </c>
      <c r="M140" s="115">
        <v>0</v>
      </c>
      <c r="N140" s="115">
        <v>0</v>
      </c>
      <c r="O140" s="115">
        <v>0</v>
      </c>
      <c r="P140" s="115">
        <v>0</v>
      </c>
      <c r="Q140" s="115">
        <v>0</v>
      </c>
      <c r="R140" s="115">
        <v>0</v>
      </c>
      <c r="S140" s="115">
        <v>0</v>
      </c>
      <c r="T140" s="115">
        <v>0</v>
      </c>
      <c r="U140" s="115">
        <v>0</v>
      </c>
      <c r="V140" s="115">
        <v>0</v>
      </c>
      <c r="W140" s="115">
        <v>0</v>
      </c>
      <c r="X140" s="115">
        <v>0</v>
      </c>
      <c r="Y140" s="115">
        <v>0</v>
      </c>
      <c r="Z140" s="115">
        <v>0</v>
      </c>
      <c r="AA140" s="115">
        <v>0</v>
      </c>
      <c r="AB140" s="115">
        <v>0</v>
      </c>
      <c r="AC140" s="115">
        <v>0</v>
      </c>
      <c r="AD140" s="115">
        <v>0</v>
      </c>
      <c r="AE140" s="115">
        <v>0</v>
      </c>
      <c r="AF140" s="115">
        <v>0</v>
      </c>
      <c r="AG140" s="115">
        <v>0</v>
      </c>
      <c r="AH140" s="115">
        <v>0</v>
      </c>
      <c r="AI140" s="115">
        <v>0</v>
      </c>
      <c r="AJ140" s="115">
        <v>0</v>
      </c>
      <c r="AK140" s="115">
        <v>0</v>
      </c>
      <c r="AL140" s="115">
        <v>0</v>
      </c>
      <c r="AM140" s="115">
        <v>0</v>
      </c>
      <c r="AN140" s="115">
        <v>0</v>
      </c>
      <c r="AO140" s="115">
        <v>1290</v>
      </c>
      <c r="AP140" s="115">
        <v>870</v>
      </c>
      <c r="AQ140" s="115">
        <v>1985</v>
      </c>
      <c r="AR140" s="115">
        <v>4055</v>
      </c>
      <c r="AS140" s="115">
        <v>3620</v>
      </c>
      <c r="AT140" s="115">
        <v>4355</v>
      </c>
      <c r="AU140" s="115">
        <v>3725</v>
      </c>
      <c r="AV140" s="115">
        <v>4970</v>
      </c>
      <c r="AW140" s="115">
        <v>5730</v>
      </c>
      <c r="AX140" s="115">
        <v>8940</v>
      </c>
      <c r="AY140" s="115">
        <v>6385</v>
      </c>
      <c r="AZ140" s="115">
        <v>6735</v>
      </c>
    </row>
    <row r="141" spans="1:52" ht="12" hidden="1" customHeight="1">
      <c r="A141" s="131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  <c r="X141" s="132"/>
      <c r="Y141" s="132"/>
      <c r="Z141" s="132"/>
      <c r="AA141" s="132"/>
      <c r="AB141" s="132"/>
      <c r="AC141" s="132"/>
      <c r="AD141" s="132"/>
      <c r="AE141" s="132"/>
      <c r="AF141" s="132"/>
      <c r="AG141" s="132"/>
      <c r="AH141" s="132"/>
      <c r="AI141" s="132"/>
      <c r="AJ141" s="132"/>
      <c r="AK141" s="132"/>
      <c r="AL141" s="132"/>
      <c r="AM141" s="132"/>
      <c r="AN141" s="132"/>
      <c r="AO141" s="132"/>
      <c r="AP141" s="132"/>
      <c r="AQ141" s="132"/>
      <c r="AR141" s="132"/>
      <c r="AS141" s="132"/>
      <c r="AT141" s="132"/>
      <c r="AU141" s="132"/>
      <c r="AV141" s="132"/>
      <c r="AW141" s="132"/>
      <c r="AX141" s="132"/>
      <c r="AY141" s="132"/>
      <c r="AZ141" s="132"/>
    </row>
    <row r="142" spans="1:52" ht="12" hidden="1" customHeight="1">
      <c r="A142" s="111" t="s">
        <v>333</v>
      </c>
      <c r="B142" s="146">
        <v>1347419.8828657591</v>
      </c>
      <c r="C142" s="146">
        <v>1376873.8577290324</v>
      </c>
      <c r="D142" s="146">
        <v>1401695.4393630519</v>
      </c>
      <c r="E142" s="146">
        <v>1448974.2390547274</v>
      </c>
      <c r="F142" s="146">
        <v>1444151.2795006156</v>
      </c>
      <c r="G142" s="146">
        <v>1438581.8447194824</v>
      </c>
      <c r="H142" s="146">
        <v>1471323.2455401313</v>
      </c>
      <c r="I142" s="146">
        <v>1481865.863028039</v>
      </c>
      <c r="J142" s="146">
        <v>1402666.0230736507</v>
      </c>
      <c r="K142" s="146">
        <v>1274829.5501116738</v>
      </c>
      <c r="L142" s="146">
        <v>1306633.5250447067</v>
      </c>
      <c r="M142" s="146">
        <v>1288545.373908804</v>
      </c>
      <c r="N142" s="146">
        <v>1288527.3476821282</v>
      </c>
      <c r="O142" s="146">
        <v>1215773.0813057157</v>
      </c>
      <c r="P142" s="146">
        <v>1132866.766631505</v>
      </c>
      <c r="Q142" s="146">
        <v>1124403.1038695211</v>
      </c>
      <c r="R142" s="146">
        <v>1063030.202681683</v>
      </c>
      <c r="S142" s="146">
        <v>1041074.3151503922</v>
      </c>
      <c r="T142" s="146">
        <v>987527.23569197778</v>
      </c>
      <c r="U142" s="146">
        <v>939805.32701740041</v>
      </c>
      <c r="V142" s="146">
        <v>894354.17378365644</v>
      </c>
      <c r="W142" s="146">
        <v>876382.99677832006</v>
      </c>
      <c r="X142" s="146">
        <v>872576.76228052541</v>
      </c>
      <c r="Y142" s="146">
        <v>873249.94511109591</v>
      </c>
      <c r="Z142" s="146">
        <v>852583.06903991126</v>
      </c>
      <c r="AA142" s="146">
        <v>831122.3269150639</v>
      </c>
      <c r="AB142" s="146">
        <v>817090.09637464816</v>
      </c>
      <c r="AC142" s="146">
        <v>790970.23257790832</v>
      </c>
      <c r="AD142" s="146">
        <v>786808.04317966104</v>
      </c>
      <c r="AE142" s="146">
        <v>760275.68746836251</v>
      </c>
      <c r="AF142" s="146">
        <v>721415.13157790853</v>
      </c>
      <c r="AG142" s="146">
        <v>686825.82193383551</v>
      </c>
      <c r="AH142" s="146">
        <v>651486.38798723964</v>
      </c>
      <c r="AI142" s="146">
        <v>627745.15237418213</v>
      </c>
      <c r="AJ142" s="146">
        <v>589470.65658254724</v>
      </c>
      <c r="AK142" s="146">
        <v>567167.14592731418</v>
      </c>
      <c r="AL142" s="146">
        <v>542394.40827173053</v>
      </c>
      <c r="AM142" s="146">
        <v>508993.66474511841</v>
      </c>
      <c r="AN142" s="146">
        <v>488022.55420407804</v>
      </c>
      <c r="AO142" s="146">
        <v>462624.30642809847</v>
      </c>
      <c r="AP142" s="146">
        <v>435793.65142836358</v>
      </c>
      <c r="AQ142" s="146">
        <v>412875.05144638603</v>
      </c>
      <c r="AR142" s="146">
        <v>392631.49238212674</v>
      </c>
      <c r="AS142" s="146">
        <v>373674.1312324605</v>
      </c>
      <c r="AT142" s="146">
        <v>348751.01252694899</v>
      </c>
      <c r="AU142" s="146">
        <v>316632.61335135845</v>
      </c>
      <c r="AV142" s="146">
        <v>294821.75162234658</v>
      </c>
      <c r="AW142" s="146">
        <v>274801.70562340971</v>
      </c>
      <c r="AX142" s="146">
        <v>252060.32044827187</v>
      </c>
      <c r="AY142" s="146">
        <v>235494.55059161747</v>
      </c>
      <c r="AZ142" s="146">
        <v>214638.34840939753</v>
      </c>
    </row>
    <row r="143" spans="1:52" ht="12" hidden="1" customHeight="1">
      <c r="A143" s="122" t="s">
        <v>303</v>
      </c>
      <c r="B143" s="119">
        <v>956168.8191166661</v>
      </c>
      <c r="C143" s="119">
        <v>971227.43715725478</v>
      </c>
      <c r="D143" s="119">
        <v>993608.20819554385</v>
      </c>
      <c r="E143" s="119">
        <v>1017066.8211554872</v>
      </c>
      <c r="F143" s="119">
        <v>1008442.0141103263</v>
      </c>
      <c r="G143" s="119">
        <v>1013604.1725260876</v>
      </c>
      <c r="H143" s="119">
        <v>1027503.6469859639</v>
      </c>
      <c r="I143" s="119">
        <v>1045099.3723930151</v>
      </c>
      <c r="J143" s="119">
        <v>973668.76487949432</v>
      </c>
      <c r="K143" s="119">
        <v>861555.29189758061</v>
      </c>
      <c r="L143" s="119">
        <v>857121.14811150602</v>
      </c>
      <c r="M143" s="119">
        <v>871006.0911767435</v>
      </c>
      <c r="N143" s="119">
        <v>892100.66372522723</v>
      </c>
      <c r="O143" s="119">
        <v>825732.31250747282</v>
      </c>
      <c r="P143" s="119">
        <v>772130.87054728286</v>
      </c>
      <c r="Q143" s="119">
        <v>766483.43405960512</v>
      </c>
      <c r="R143" s="119">
        <v>715924.66236954194</v>
      </c>
      <c r="S143" s="119">
        <v>681657.40192868013</v>
      </c>
      <c r="T143" s="119">
        <v>634962.5443249048</v>
      </c>
      <c r="U143" s="119">
        <v>590261.08356849721</v>
      </c>
      <c r="V143" s="119">
        <v>561361.45974228939</v>
      </c>
      <c r="W143" s="119">
        <v>546825.39932656114</v>
      </c>
      <c r="X143" s="119">
        <v>537940.63650407782</v>
      </c>
      <c r="Y143" s="119">
        <v>542157.55573025707</v>
      </c>
      <c r="Z143" s="119">
        <v>513575.59928983531</v>
      </c>
      <c r="AA143" s="119">
        <v>490925.46421999525</v>
      </c>
      <c r="AB143" s="119">
        <v>481200.84451938106</v>
      </c>
      <c r="AC143" s="119">
        <v>465199.0203559025</v>
      </c>
      <c r="AD143" s="119">
        <v>467623.02543492051</v>
      </c>
      <c r="AE143" s="119">
        <v>449374.82985938829</v>
      </c>
      <c r="AF143" s="119">
        <v>416731.20221465011</v>
      </c>
      <c r="AG143" s="119">
        <v>380589.58114533697</v>
      </c>
      <c r="AH143" s="119">
        <v>352886.18368327909</v>
      </c>
      <c r="AI143" s="119">
        <v>346669.82885511481</v>
      </c>
      <c r="AJ143" s="119">
        <v>322117.53430655517</v>
      </c>
      <c r="AK143" s="119">
        <v>320955.08446898748</v>
      </c>
      <c r="AL143" s="119">
        <v>301429.1856534853</v>
      </c>
      <c r="AM143" s="119">
        <v>276933.67036511289</v>
      </c>
      <c r="AN143" s="119">
        <v>263421.65490479831</v>
      </c>
      <c r="AO143" s="119">
        <v>248212.9822092363</v>
      </c>
      <c r="AP143" s="119">
        <v>233954.33703544331</v>
      </c>
      <c r="AQ143" s="119">
        <v>223582.70059120189</v>
      </c>
      <c r="AR143" s="119">
        <v>208471.35806444506</v>
      </c>
      <c r="AS143" s="119">
        <v>197429.13488998011</v>
      </c>
      <c r="AT143" s="119">
        <v>179229.93012587883</v>
      </c>
      <c r="AU143" s="119">
        <v>156832.62235870896</v>
      </c>
      <c r="AV143" s="119">
        <v>142486.46709959669</v>
      </c>
      <c r="AW143" s="119">
        <v>123466.62862573538</v>
      </c>
      <c r="AX143" s="119">
        <v>109910.87534539163</v>
      </c>
      <c r="AY143" s="119">
        <v>106220.78376628297</v>
      </c>
      <c r="AZ143" s="119">
        <v>88833.392792602579</v>
      </c>
    </row>
    <row r="144" spans="1:52" ht="12" hidden="1" customHeight="1">
      <c r="A144" s="122" t="s">
        <v>304</v>
      </c>
      <c r="B144" s="119">
        <v>0</v>
      </c>
      <c r="C144" s="119">
        <v>0</v>
      </c>
      <c r="D144" s="119">
        <v>0</v>
      </c>
      <c r="E144" s="119">
        <v>0</v>
      </c>
      <c r="F144" s="119">
        <v>0</v>
      </c>
      <c r="G144" s="119">
        <v>0</v>
      </c>
      <c r="H144" s="119">
        <v>0</v>
      </c>
      <c r="I144" s="119">
        <v>0</v>
      </c>
      <c r="J144" s="119">
        <v>0</v>
      </c>
      <c r="K144" s="119">
        <v>0</v>
      </c>
      <c r="L144" s="119">
        <v>0</v>
      </c>
      <c r="M144" s="119">
        <v>0</v>
      </c>
      <c r="N144" s="119">
        <v>0</v>
      </c>
      <c r="O144" s="119">
        <v>0</v>
      </c>
      <c r="P144" s="119">
        <v>0</v>
      </c>
      <c r="Q144" s="119">
        <v>0</v>
      </c>
      <c r="R144" s="119">
        <v>0</v>
      </c>
      <c r="S144" s="119">
        <v>0</v>
      </c>
      <c r="T144" s="119">
        <v>0</v>
      </c>
      <c r="U144" s="119">
        <v>0</v>
      </c>
      <c r="V144" s="119">
        <v>0</v>
      </c>
      <c r="W144" s="119">
        <v>0</v>
      </c>
      <c r="X144" s="119">
        <v>0</v>
      </c>
      <c r="Y144" s="119">
        <v>0</v>
      </c>
      <c r="Z144" s="119">
        <v>0</v>
      </c>
      <c r="AA144" s="119">
        <v>0</v>
      </c>
      <c r="AB144" s="119">
        <v>0</v>
      </c>
      <c r="AC144" s="119">
        <v>0</v>
      </c>
      <c r="AD144" s="119">
        <v>0</v>
      </c>
      <c r="AE144" s="119">
        <v>0</v>
      </c>
      <c r="AF144" s="119">
        <v>0</v>
      </c>
      <c r="AG144" s="119">
        <v>0</v>
      </c>
      <c r="AH144" s="119">
        <v>0</v>
      </c>
      <c r="AI144" s="119">
        <v>0</v>
      </c>
      <c r="AJ144" s="119">
        <v>0</v>
      </c>
      <c r="AK144" s="119">
        <v>0</v>
      </c>
      <c r="AL144" s="119">
        <v>0</v>
      </c>
      <c r="AM144" s="119">
        <v>0</v>
      </c>
      <c r="AN144" s="119">
        <v>0</v>
      </c>
      <c r="AO144" s="119">
        <v>0</v>
      </c>
      <c r="AP144" s="119">
        <v>0</v>
      </c>
      <c r="AQ144" s="119">
        <v>256.94966257053591</v>
      </c>
      <c r="AR144" s="119">
        <v>1368.1728371151603</v>
      </c>
      <c r="AS144" s="119">
        <v>2052.2178768746362</v>
      </c>
      <c r="AT144" s="119">
        <v>2608.8293155872198</v>
      </c>
      <c r="AU144" s="119">
        <v>2977.8515355292102</v>
      </c>
      <c r="AV144" s="119">
        <v>4205.1252651244567</v>
      </c>
      <c r="AW144" s="119">
        <v>5244.4480650940613</v>
      </c>
      <c r="AX144" s="119">
        <v>6643.0846619491458</v>
      </c>
      <c r="AY144" s="119">
        <v>7125.9466630801253</v>
      </c>
      <c r="AZ144" s="119">
        <v>8395.1417335823971</v>
      </c>
    </row>
    <row r="145" spans="1:52" ht="12" hidden="1" customHeight="1">
      <c r="A145" s="122" t="s">
        <v>305</v>
      </c>
      <c r="B145" s="119">
        <v>391251.06374909298</v>
      </c>
      <c r="C145" s="119">
        <v>405646.42057177768</v>
      </c>
      <c r="D145" s="119">
        <v>408087.23116750806</v>
      </c>
      <c r="E145" s="119">
        <v>431907.41789924022</v>
      </c>
      <c r="F145" s="119">
        <v>435709.26539028919</v>
      </c>
      <c r="G145" s="119">
        <v>424977.67219339468</v>
      </c>
      <c r="H145" s="119">
        <v>443819.59855416743</v>
      </c>
      <c r="I145" s="119">
        <v>436766.49063502392</v>
      </c>
      <c r="J145" s="119">
        <v>428997.25819415634</v>
      </c>
      <c r="K145" s="119">
        <v>413274.25821409322</v>
      </c>
      <c r="L145" s="119">
        <v>449512.37693320075</v>
      </c>
      <c r="M145" s="119">
        <v>417539.28273206053</v>
      </c>
      <c r="N145" s="119">
        <v>396426.68395690108</v>
      </c>
      <c r="O145" s="119">
        <v>390040.76879824302</v>
      </c>
      <c r="P145" s="119">
        <v>360735.89608422224</v>
      </c>
      <c r="Q145" s="119">
        <v>357919.66980991606</v>
      </c>
      <c r="R145" s="119">
        <v>347105.54031214106</v>
      </c>
      <c r="S145" s="119">
        <v>359416.91322171205</v>
      </c>
      <c r="T145" s="119">
        <v>352564.69136707298</v>
      </c>
      <c r="U145" s="119">
        <v>349544.24344890326</v>
      </c>
      <c r="V145" s="119">
        <v>332992.71404136711</v>
      </c>
      <c r="W145" s="119">
        <v>329557.59745175892</v>
      </c>
      <c r="X145" s="119">
        <v>334636.12577644753</v>
      </c>
      <c r="Y145" s="119">
        <v>331092.38938083878</v>
      </c>
      <c r="Z145" s="119">
        <v>339007.46975007595</v>
      </c>
      <c r="AA145" s="119">
        <v>340196.8626950687</v>
      </c>
      <c r="AB145" s="119">
        <v>335889.2518552671</v>
      </c>
      <c r="AC145" s="119">
        <v>325771.21222200582</v>
      </c>
      <c r="AD145" s="119">
        <v>319185.01774474047</v>
      </c>
      <c r="AE145" s="119">
        <v>310900.85760897427</v>
      </c>
      <c r="AF145" s="119">
        <v>304683.92936325847</v>
      </c>
      <c r="AG145" s="119">
        <v>306236.24078849849</v>
      </c>
      <c r="AH145" s="119">
        <v>298600.20430396055</v>
      </c>
      <c r="AI145" s="119">
        <v>281075.32351906731</v>
      </c>
      <c r="AJ145" s="119">
        <v>267353.12227599206</v>
      </c>
      <c r="AK145" s="119">
        <v>246212.06145832676</v>
      </c>
      <c r="AL145" s="119">
        <v>240965.22261824526</v>
      </c>
      <c r="AM145" s="119">
        <v>232059.99438000552</v>
      </c>
      <c r="AN145" s="119">
        <v>224600.89929927973</v>
      </c>
      <c r="AO145" s="119">
        <v>213547.72257003398</v>
      </c>
      <c r="AP145" s="119">
        <v>200220.59177898234</v>
      </c>
      <c r="AQ145" s="119">
        <v>186842.353177299</v>
      </c>
      <c r="AR145" s="119">
        <v>179715.57593081362</v>
      </c>
      <c r="AS145" s="119">
        <v>170132.30001911029</v>
      </c>
      <c r="AT145" s="119">
        <v>161683.51776883312</v>
      </c>
      <c r="AU145" s="119">
        <v>149894.34833653981</v>
      </c>
      <c r="AV145" s="119">
        <v>140841.9154586459</v>
      </c>
      <c r="AW145" s="119">
        <v>138342.66548697179</v>
      </c>
      <c r="AX145" s="119">
        <v>126312.59108013412</v>
      </c>
      <c r="AY145" s="119">
        <v>110581.38453976552</v>
      </c>
      <c r="AZ145" s="119">
        <v>105318.4337652325</v>
      </c>
    </row>
    <row r="146" spans="1:52" ht="12" hidden="1" customHeight="1">
      <c r="A146" s="130" t="s">
        <v>306</v>
      </c>
      <c r="B146" s="120">
        <v>0</v>
      </c>
      <c r="C146" s="120">
        <v>0</v>
      </c>
      <c r="D146" s="120">
        <v>0</v>
      </c>
      <c r="E146" s="120">
        <v>0</v>
      </c>
      <c r="F146" s="120">
        <v>0</v>
      </c>
      <c r="G146" s="120">
        <v>0</v>
      </c>
      <c r="H146" s="120">
        <v>0</v>
      </c>
      <c r="I146" s="120">
        <v>0</v>
      </c>
      <c r="J146" s="120">
        <v>0</v>
      </c>
      <c r="K146" s="120">
        <v>0</v>
      </c>
      <c r="L146" s="120">
        <v>0</v>
      </c>
      <c r="M146" s="120">
        <v>0</v>
      </c>
      <c r="N146" s="120">
        <v>0</v>
      </c>
      <c r="O146" s="120">
        <v>0</v>
      </c>
      <c r="P146" s="120">
        <v>0</v>
      </c>
      <c r="Q146" s="120">
        <v>0</v>
      </c>
      <c r="R146" s="120">
        <v>0</v>
      </c>
      <c r="S146" s="120">
        <v>0</v>
      </c>
      <c r="T146" s="120">
        <v>0</v>
      </c>
      <c r="U146" s="120">
        <v>0</v>
      </c>
      <c r="V146" s="120">
        <v>0</v>
      </c>
      <c r="W146" s="120">
        <v>0</v>
      </c>
      <c r="X146" s="120">
        <v>0</v>
      </c>
      <c r="Y146" s="120">
        <v>0</v>
      </c>
      <c r="Z146" s="120">
        <v>0</v>
      </c>
      <c r="AA146" s="120">
        <v>0</v>
      </c>
      <c r="AB146" s="120">
        <v>0</v>
      </c>
      <c r="AC146" s="120">
        <v>0</v>
      </c>
      <c r="AD146" s="120">
        <v>0</v>
      </c>
      <c r="AE146" s="120">
        <v>0</v>
      </c>
      <c r="AF146" s="120">
        <v>0</v>
      </c>
      <c r="AG146" s="120">
        <v>0</v>
      </c>
      <c r="AH146" s="120">
        <v>0</v>
      </c>
      <c r="AI146" s="120">
        <v>0</v>
      </c>
      <c r="AJ146" s="120">
        <v>0</v>
      </c>
      <c r="AK146" s="120">
        <v>0</v>
      </c>
      <c r="AL146" s="120">
        <v>0</v>
      </c>
      <c r="AM146" s="120">
        <v>0</v>
      </c>
      <c r="AN146" s="120">
        <v>0</v>
      </c>
      <c r="AO146" s="120">
        <v>863.60164882818412</v>
      </c>
      <c r="AP146" s="120">
        <v>1618.7226139379352</v>
      </c>
      <c r="AQ146" s="120">
        <v>2193.0480153146223</v>
      </c>
      <c r="AR146" s="120">
        <v>3076.3855497528921</v>
      </c>
      <c r="AS146" s="120">
        <v>4060.4784464955123</v>
      </c>
      <c r="AT146" s="120">
        <v>5228.7353166498087</v>
      </c>
      <c r="AU146" s="120">
        <v>6927.7911205804367</v>
      </c>
      <c r="AV146" s="120">
        <v>7288.2437989795808</v>
      </c>
      <c r="AW146" s="120">
        <v>7747.9634456085032</v>
      </c>
      <c r="AX146" s="120">
        <v>9193.7693607969541</v>
      </c>
      <c r="AY146" s="120">
        <v>11566.43562248884</v>
      </c>
      <c r="AZ146" s="120">
        <v>12091.38011798005</v>
      </c>
    </row>
    <row r="147" spans="1:52" ht="12" hidden="1" customHeight="1"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</row>
    <row r="148" spans="1:52" ht="12" hidden="1" customHeight="1">
      <c r="A148" s="111" t="s">
        <v>334</v>
      </c>
      <c r="B148" s="165">
        <v>0.47396664080445283</v>
      </c>
      <c r="C148" s="165">
        <v>0.47071431006585052</v>
      </c>
      <c r="D148" s="165">
        <v>0.47651527451982917</v>
      </c>
      <c r="E148" s="165">
        <v>0.47808385504361883</v>
      </c>
      <c r="F148" s="165">
        <v>0.4661039948594598</v>
      </c>
      <c r="G148" s="165">
        <v>0.46142658276328241</v>
      </c>
      <c r="H148" s="165">
        <v>0.46547890824800536</v>
      </c>
      <c r="I148" s="165">
        <v>0.46663539090874395</v>
      </c>
      <c r="J148" s="165">
        <v>0.4404776101802314</v>
      </c>
      <c r="K148" s="165">
        <v>0.42145509541382886</v>
      </c>
      <c r="L148" s="165">
        <v>0.41262882246898996</v>
      </c>
      <c r="M148" s="165">
        <v>0.41567166834043068</v>
      </c>
      <c r="N148" s="165">
        <v>0.41640539933411208</v>
      </c>
      <c r="O148" s="165">
        <v>0.39573793679181346</v>
      </c>
      <c r="P148" s="165">
        <v>0.377678886254595</v>
      </c>
      <c r="Q148" s="165">
        <v>0.36966417309001792</v>
      </c>
      <c r="R148" s="165">
        <v>0.34647355026328852</v>
      </c>
      <c r="S148" s="165">
        <v>0.33701948796336684</v>
      </c>
      <c r="T148" s="165">
        <v>0.32028726336725449</v>
      </c>
      <c r="U148" s="165">
        <v>0.30467432886889162</v>
      </c>
      <c r="V148" s="165">
        <v>0.28918862299601983</v>
      </c>
      <c r="W148" s="165">
        <v>0.28156468899898568</v>
      </c>
      <c r="X148" s="165">
        <v>0.27785241224318241</v>
      </c>
      <c r="Y148" s="165">
        <v>0.27733148947691988</v>
      </c>
      <c r="Z148" s="165">
        <v>0.26920410373915055</v>
      </c>
      <c r="AA148" s="165">
        <v>0.26097559232906692</v>
      </c>
      <c r="AB148" s="165">
        <v>0.25471235348871868</v>
      </c>
      <c r="AC148" s="165">
        <v>0.24494693437722795</v>
      </c>
      <c r="AD148" s="165">
        <v>0.2416025141110712</v>
      </c>
      <c r="AE148" s="165">
        <v>0.23195282914884832</v>
      </c>
      <c r="AF148" s="165">
        <v>0.21912349295820113</v>
      </c>
      <c r="AG148" s="165">
        <v>0.20805236897067095</v>
      </c>
      <c r="AH148" s="165">
        <v>0.19577505051813934</v>
      </c>
      <c r="AI148" s="165">
        <v>0.18755332674174707</v>
      </c>
      <c r="AJ148" s="165">
        <v>0.17532801437213213</v>
      </c>
      <c r="AK148" s="165">
        <v>0.16771209294573722</v>
      </c>
      <c r="AL148" s="165">
        <v>0.15922412538981501</v>
      </c>
      <c r="AM148" s="165">
        <v>0.14810376714005646</v>
      </c>
      <c r="AN148" s="165">
        <v>0.14072462026217922</v>
      </c>
      <c r="AO148" s="165">
        <v>0.1321094428122761</v>
      </c>
      <c r="AP148" s="165">
        <v>0.12326142977446637</v>
      </c>
      <c r="AQ148" s="165">
        <v>0.11543139288981605</v>
      </c>
      <c r="AR148" s="165">
        <v>0.10852488377301706</v>
      </c>
      <c r="AS148" s="165">
        <v>0.10229595634065458</v>
      </c>
      <c r="AT148" s="165">
        <v>9.4594211491563565E-2</v>
      </c>
      <c r="AU148" s="165">
        <v>8.5091825138008392E-2</v>
      </c>
      <c r="AV148" s="165">
        <v>7.8475668927712627E-2</v>
      </c>
      <c r="AW148" s="165">
        <v>7.2461377778239563E-2</v>
      </c>
      <c r="AX148" s="165">
        <v>6.5896835273675125E-2</v>
      </c>
      <c r="AY148" s="165">
        <v>6.0972168423563157E-2</v>
      </c>
      <c r="AZ148" s="165">
        <v>5.509163069210362E-2</v>
      </c>
    </row>
    <row r="149" spans="1:52" ht="12" hidden="1" customHeight="1">
      <c r="A149" s="122" t="s">
        <v>303</v>
      </c>
      <c r="B149" s="166">
        <v>0.37106082660496259</v>
      </c>
      <c r="C149" s="166">
        <v>0.3664791728496124</v>
      </c>
      <c r="D149" s="166">
        <v>0.37396739537344292</v>
      </c>
      <c r="E149" s="166">
        <v>0.3746566043663872</v>
      </c>
      <c r="F149" s="166">
        <v>0.3661265125092415</v>
      </c>
      <c r="G149" s="166">
        <v>0.36482806439822157</v>
      </c>
      <c r="H149" s="166">
        <v>0.36763312459845271</v>
      </c>
      <c r="I149" s="166">
        <v>0.37269656435556697</v>
      </c>
      <c r="J149" s="166">
        <v>0.34769543320439023</v>
      </c>
      <c r="K149" s="166">
        <v>0.32534077096857278</v>
      </c>
      <c r="L149" s="166">
        <v>0.31470393244954087</v>
      </c>
      <c r="M149" s="166">
        <v>0.32233217898551647</v>
      </c>
      <c r="N149" s="166">
        <v>0.32677380597714162</v>
      </c>
      <c r="O149" s="166">
        <v>0.30602258492344209</v>
      </c>
      <c r="P149" s="166">
        <v>0.28954398377458118</v>
      </c>
      <c r="Q149" s="166">
        <v>0.28330508811026589</v>
      </c>
      <c r="R149" s="166">
        <v>0.26466162159989931</v>
      </c>
      <c r="S149" s="166">
        <v>0.2518069244117237</v>
      </c>
      <c r="T149" s="166">
        <v>0.23507077594078934</v>
      </c>
      <c r="U149" s="166">
        <v>0.21902120417492965</v>
      </c>
      <c r="V149" s="166">
        <v>0.20721127238058662</v>
      </c>
      <c r="W149" s="166">
        <v>0.19988119734130513</v>
      </c>
      <c r="X149" s="166">
        <v>0.19601947892458879</v>
      </c>
      <c r="Y149" s="166">
        <v>0.1972981718541208</v>
      </c>
      <c r="Z149" s="166">
        <v>0.18653645045788916</v>
      </c>
      <c r="AA149" s="166">
        <v>0.17742670888867543</v>
      </c>
      <c r="AB149" s="166">
        <v>0.17157416470162284</v>
      </c>
      <c r="AC149" s="166">
        <v>0.16423284708013322</v>
      </c>
      <c r="AD149" s="166">
        <v>0.16358222824482357</v>
      </c>
      <c r="AE149" s="166">
        <v>0.15551653693739792</v>
      </c>
      <c r="AF149" s="166">
        <v>0.14375503877855747</v>
      </c>
      <c r="AG149" s="166">
        <v>0.13118835959555794</v>
      </c>
      <c r="AH149" s="166">
        <v>0.12039259108701997</v>
      </c>
      <c r="AI149" s="166">
        <v>0.11768437733266562</v>
      </c>
      <c r="AJ149" s="166">
        <v>0.10868652639763993</v>
      </c>
      <c r="AK149" s="166">
        <v>0.10674260552497387</v>
      </c>
      <c r="AL149" s="166">
        <v>9.9491852932668587E-2</v>
      </c>
      <c r="AM149" s="166">
        <v>9.0510364424358267E-2</v>
      </c>
      <c r="AN149" s="166">
        <v>8.5058136634177037E-2</v>
      </c>
      <c r="AO149" s="166">
        <v>7.9125776065850445E-2</v>
      </c>
      <c r="AP149" s="166">
        <v>7.3429739870962213E-2</v>
      </c>
      <c r="AQ149" s="166">
        <v>6.9536435096284793E-2</v>
      </c>
      <c r="AR149" s="166">
        <v>6.4252155938670702E-2</v>
      </c>
      <c r="AS149" s="166">
        <v>6.0532878674248641E-2</v>
      </c>
      <c r="AT149" s="166">
        <v>5.4516104397328895E-2</v>
      </c>
      <c r="AU149" s="166">
        <v>4.7302379015673225E-2</v>
      </c>
      <c r="AV149" s="166">
        <v>4.2772514530698365E-2</v>
      </c>
      <c r="AW149" s="166">
        <v>3.7018754722819201E-2</v>
      </c>
      <c r="AX149" s="166">
        <v>3.2931726807635384E-2</v>
      </c>
      <c r="AY149" s="166">
        <v>3.159190730260459E-2</v>
      </c>
      <c r="AZ149" s="166">
        <v>2.6443918305685363E-2</v>
      </c>
    </row>
    <row r="150" spans="1:52" ht="12" hidden="1" customHeight="1">
      <c r="A150" s="122" t="s">
        <v>304</v>
      </c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  <c r="AA150" s="166"/>
      <c r="AB150" s="166"/>
      <c r="AC150" s="166"/>
      <c r="AD150" s="166"/>
      <c r="AE150" s="166"/>
      <c r="AF150" s="166"/>
      <c r="AG150" s="166"/>
      <c r="AH150" s="166"/>
      <c r="AI150" s="166"/>
      <c r="AJ150" s="166"/>
      <c r="AK150" s="166"/>
      <c r="AL150" s="166"/>
      <c r="AM150" s="166"/>
      <c r="AN150" s="166"/>
      <c r="AO150" s="166"/>
      <c r="AP150" s="166"/>
      <c r="AQ150" s="166">
        <v>3.5795466534079806E-2</v>
      </c>
      <c r="AR150" s="166">
        <v>5.5513963757240152E-2</v>
      </c>
      <c r="AS150" s="166">
        <v>5.3958959118197578E-2</v>
      </c>
      <c r="AT150" s="166">
        <v>5.4130089818487985E-2</v>
      </c>
      <c r="AU150" s="166">
        <v>5.2044849861758537E-2</v>
      </c>
      <c r="AV150" s="166">
        <v>5.0450401398251327E-2</v>
      </c>
      <c r="AW150" s="166">
        <v>4.6450474939188774E-2</v>
      </c>
      <c r="AX150" s="166">
        <v>4.3710995890774686E-2</v>
      </c>
      <c r="AY150" s="166">
        <v>4.3063678155401741E-2</v>
      </c>
      <c r="AZ150" s="166">
        <v>4.1541120576323427E-2</v>
      </c>
    </row>
    <row r="151" spans="1:52" ht="12" hidden="1" customHeight="1">
      <c r="A151" s="122" t="s">
        <v>305</v>
      </c>
      <c r="B151" s="166">
        <v>0.85368427832093674</v>
      </c>
      <c r="C151" s="166">
        <v>0.86602697504866843</v>
      </c>
      <c r="D151" s="166">
        <v>0.83842300459058772</v>
      </c>
      <c r="E151" s="166">
        <v>0.83096312027614838</v>
      </c>
      <c r="F151" s="166">
        <v>0.7953673673648477</v>
      </c>
      <c r="G151" s="166">
        <v>0.77710057875210992</v>
      </c>
      <c r="H151" s="166">
        <v>0.77073458234179426</v>
      </c>
      <c r="I151" s="166">
        <v>0.75436275838722955</v>
      </c>
      <c r="J151" s="166">
        <v>0.73214886063727458</v>
      </c>
      <c r="K151" s="166">
        <v>0.72093670501829754</v>
      </c>
      <c r="L151" s="166">
        <v>0.70053689487522497</v>
      </c>
      <c r="M151" s="166">
        <v>0.70234099129760963</v>
      </c>
      <c r="N151" s="166">
        <v>0.70097819976636599</v>
      </c>
      <c r="O151" s="166">
        <v>0.68484870036147816</v>
      </c>
      <c r="P151" s="166">
        <v>0.68920779536121346</v>
      </c>
      <c r="Q151" s="166">
        <v>0.6776482659062768</v>
      </c>
      <c r="R151" s="166">
        <v>0.67242868791303068</v>
      </c>
      <c r="S151" s="166">
        <v>0.67327982938779618</v>
      </c>
      <c r="T151" s="166">
        <v>0.66556475283470673</v>
      </c>
      <c r="U151" s="166">
        <v>0.65520228820444326</v>
      </c>
      <c r="V151" s="166">
        <v>0.6355662794909076</v>
      </c>
      <c r="W151" s="166">
        <v>0.64022713896400374</v>
      </c>
      <c r="X151" s="166">
        <v>0.62779625389747751</v>
      </c>
      <c r="Y151" s="166">
        <v>0.61959520518369005</v>
      </c>
      <c r="Z151" s="166">
        <v>0.62262848364424173</v>
      </c>
      <c r="AA151" s="166">
        <v>0.62213675139126889</v>
      </c>
      <c r="AB151" s="166">
        <v>0.63250050854247253</v>
      </c>
      <c r="AC151" s="166">
        <v>0.62227744513002692</v>
      </c>
      <c r="AD151" s="166">
        <v>0.60947394705343827</v>
      </c>
      <c r="AE151" s="166">
        <v>0.6078715836043701</v>
      </c>
      <c r="AF151" s="166">
        <v>0.59372080915224135</v>
      </c>
      <c r="AG151" s="166">
        <v>0.59229052178411956</v>
      </c>
      <c r="AH151" s="166">
        <v>0.58385089203219942</v>
      </c>
      <c r="AI151" s="166">
        <v>0.54729469713744072</v>
      </c>
      <c r="AJ151" s="166">
        <v>0.52549167667961305</v>
      </c>
      <c r="AK151" s="166">
        <v>0.51094447551782363</v>
      </c>
      <c r="AL151" s="166">
        <v>0.49978499050145375</v>
      </c>
      <c r="AM151" s="166">
        <v>0.4829764262413635</v>
      </c>
      <c r="AN151" s="166">
        <v>0.47519664222990887</v>
      </c>
      <c r="AO151" s="166">
        <v>0.46707514580684151</v>
      </c>
      <c r="AP151" s="166">
        <v>0.46044710612981715</v>
      </c>
      <c r="AQ151" s="166">
        <v>0.43051084710200327</v>
      </c>
      <c r="AR151" s="166">
        <v>0.42472059148027813</v>
      </c>
      <c r="AS151" s="166">
        <v>0.40629908284388139</v>
      </c>
      <c r="AT151" s="166">
        <v>0.3978770539817913</v>
      </c>
      <c r="AU151" s="166">
        <v>0.38646581836738136</v>
      </c>
      <c r="AV151" s="166">
        <v>0.37223436482018929</v>
      </c>
      <c r="AW151" s="166">
        <v>0.36564052552499465</v>
      </c>
      <c r="AX151" s="166">
        <v>0.35627380431758721</v>
      </c>
      <c r="AY151" s="166">
        <v>0.34069945287820336</v>
      </c>
      <c r="AZ151" s="166">
        <v>0.32834790069737607</v>
      </c>
    </row>
    <row r="152" spans="1:52" ht="12" hidden="1" customHeight="1">
      <c r="A152" s="130" t="s">
        <v>306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67"/>
      <c r="Z152" s="167"/>
      <c r="AA152" s="167"/>
      <c r="AB152" s="167"/>
      <c r="AC152" s="167"/>
      <c r="AD152" s="167"/>
      <c r="AE152" s="167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>
        <v>8.541056552158971E-2</v>
      </c>
      <c r="AP152" s="167">
        <v>9.5460670713748988E-2</v>
      </c>
      <c r="AQ152" s="167">
        <v>8.9936219619627916E-2</v>
      </c>
      <c r="AR152" s="167">
        <v>9.0914918456401247E-2</v>
      </c>
      <c r="AS152" s="167">
        <v>8.5696247663257993E-2</v>
      </c>
      <c r="AT152" s="167">
        <v>8.5691414061958765E-2</v>
      </c>
      <c r="AU152" s="167">
        <v>8.3174235891295994E-2</v>
      </c>
      <c r="AV152" s="167">
        <v>7.9865342067933567E-2</v>
      </c>
      <c r="AW152" s="167">
        <v>7.989534291851709E-2</v>
      </c>
      <c r="AX152" s="167">
        <v>7.6674160156010182E-2</v>
      </c>
      <c r="AY152" s="167">
        <v>7.3754684796962081E-2</v>
      </c>
      <c r="AZ152" s="167">
        <v>7.25756941306583E-2</v>
      </c>
    </row>
    <row r="153" spans="1:52" ht="12" hidden="1" customHeight="1"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</row>
    <row r="154" spans="1:52" ht="12" hidden="1" customHeight="1">
      <c r="A154" s="111" t="s">
        <v>335</v>
      </c>
      <c r="B154" s="168">
        <v>46.948833207716831</v>
      </c>
      <c r="C154" s="168">
        <v>48.309813490380392</v>
      </c>
      <c r="D154" s="168">
        <v>46.536610985428034</v>
      </c>
      <c r="E154" s="168">
        <v>47.432836274702396</v>
      </c>
      <c r="F154" s="168">
        <v>48.99324974568259</v>
      </c>
      <c r="G154" s="168">
        <v>62.252395734753662</v>
      </c>
      <c r="H154" s="168">
        <v>64.803032192207567</v>
      </c>
      <c r="I154" s="168">
        <v>65.153507037917819</v>
      </c>
      <c r="J154" s="168">
        <v>77.11068878314542</v>
      </c>
      <c r="K154" s="168">
        <v>65.884723670181984</v>
      </c>
      <c r="L154" s="168">
        <v>66.870939279955877</v>
      </c>
      <c r="M154" s="168">
        <v>73.544475413139622</v>
      </c>
      <c r="N154" s="168">
        <v>71.281590109255433</v>
      </c>
      <c r="O154" s="168">
        <v>67.716970985324807</v>
      </c>
      <c r="P154" s="168">
        <v>66.422093117862175</v>
      </c>
      <c r="Q154" s="168">
        <v>64.921971840145204</v>
      </c>
      <c r="R154" s="168">
        <v>60.272636845968186</v>
      </c>
      <c r="S154" s="168">
        <v>62.722559000697835</v>
      </c>
      <c r="T154" s="168">
        <v>66.516356869026779</v>
      </c>
      <c r="U154" s="168">
        <v>69.592860471253317</v>
      </c>
      <c r="V154" s="168">
        <v>69.448695290819998</v>
      </c>
      <c r="W154" s="168">
        <v>68.632100531058015</v>
      </c>
      <c r="X154" s="168">
        <v>71.169506757612368</v>
      </c>
      <c r="Y154" s="168">
        <v>72.356349815837135</v>
      </c>
      <c r="Z154" s="168">
        <v>72.592757424067415</v>
      </c>
      <c r="AA154" s="168">
        <v>71.649210496124525</v>
      </c>
      <c r="AB154" s="168">
        <v>70.737095232234282</v>
      </c>
      <c r="AC154" s="168">
        <v>69.439508434338535</v>
      </c>
      <c r="AD154" s="168">
        <v>68.167561086633896</v>
      </c>
      <c r="AE154" s="168">
        <v>67.869724699830599</v>
      </c>
      <c r="AF154" s="168">
        <v>67.539640084769005</v>
      </c>
      <c r="AG154" s="168">
        <v>65.544757283756965</v>
      </c>
      <c r="AH154" s="168">
        <v>66.125016666789236</v>
      </c>
      <c r="AI154" s="168">
        <v>67.340655056090114</v>
      </c>
      <c r="AJ154" s="168">
        <v>68.221255202249552</v>
      </c>
      <c r="AK154" s="168">
        <v>68.681766730129112</v>
      </c>
      <c r="AL154" s="168">
        <v>68.260508942532354</v>
      </c>
      <c r="AM154" s="168">
        <v>68.463669302219955</v>
      </c>
      <c r="AN154" s="168">
        <v>68.835115040269301</v>
      </c>
      <c r="AO154" s="168">
        <v>68.414029972704213</v>
      </c>
      <c r="AP154" s="168">
        <v>67.075777329293317</v>
      </c>
      <c r="AQ154" s="168">
        <v>66.490846100074464</v>
      </c>
      <c r="AR154" s="168">
        <v>66.560033443937712</v>
      </c>
      <c r="AS154" s="168">
        <v>66.55407678609059</v>
      </c>
      <c r="AT154" s="168">
        <v>66.010616010424627</v>
      </c>
      <c r="AU154" s="168">
        <v>65.304578496398577</v>
      </c>
      <c r="AV154" s="168">
        <v>64.515049823752634</v>
      </c>
      <c r="AW154" s="168">
        <v>64.523435409662738</v>
      </c>
      <c r="AX154" s="168">
        <v>63.84507037371921</v>
      </c>
      <c r="AY154" s="168">
        <v>64.079960348210861</v>
      </c>
      <c r="AZ154" s="168">
        <v>64.075598309074422</v>
      </c>
    </row>
    <row r="155" spans="1:52" ht="12" hidden="1" customHeight="1">
      <c r="A155" s="169" t="s">
        <v>336</v>
      </c>
      <c r="B155" s="170">
        <v>43.763162383433297</v>
      </c>
      <c r="C155" s="170">
        <v>45.201577784766926</v>
      </c>
      <c r="D155" s="170">
        <v>43.437235274513156</v>
      </c>
      <c r="E155" s="170">
        <v>44.755547981248014</v>
      </c>
      <c r="F155" s="170">
        <v>46.601402762548759</v>
      </c>
      <c r="G155" s="170">
        <v>59.425490432376428</v>
      </c>
      <c r="H155" s="170">
        <v>61.970677647411506</v>
      </c>
      <c r="I155" s="170">
        <v>61.870791012077561</v>
      </c>
      <c r="J155" s="170">
        <v>73.449331463929397</v>
      </c>
      <c r="K155" s="170">
        <v>61.103389263048072</v>
      </c>
      <c r="L155" s="170">
        <v>61.784018358493029</v>
      </c>
      <c r="M155" s="170">
        <v>67.789974657013175</v>
      </c>
      <c r="N155" s="170">
        <v>65.258694089118706</v>
      </c>
      <c r="O155" s="170">
        <v>61.65182812450378</v>
      </c>
      <c r="P155" s="170">
        <v>59.755369268399122</v>
      </c>
      <c r="Q155" s="170">
        <v>58.822153644452278</v>
      </c>
      <c r="R155" s="170">
        <v>55.146905451267116</v>
      </c>
      <c r="S155" s="170">
        <v>57.971089617598238</v>
      </c>
      <c r="T155" s="170">
        <v>61.600294654418171</v>
      </c>
      <c r="U155" s="170">
        <v>64.910784394242995</v>
      </c>
      <c r="V155" s="170">
        <v>64.944088718907295</v>
      </c>
      <c r="W155" s="170">
        <v>64.156068215488432</v>
      </c>
      <c r="X155" s="170">
        <v>67.045400610051985</v>
      </c>
      <c r="Y155" s="170">
        <v>68.602571948940891</v>
      </c>
      <c r="Z155" s="170">
        <v>68.863841160273864</v>
      </c>
      <c r="AA155" s="170">
        <v>68.042570956665372</v>
      </c>
      <c r="AB155" s="170">
        <v>67.04988578172312</v>
      </c>
      <c r="AC155" s="170">
        <v>65.848362297767864</v>
      </c>
      <c r="AD155" s="170">
        <v>64.494207152121078</v>
      </c>
      <c r="AE155" s="170">
        <v>64.375317113999415</v>
      </c>
      <c r="AF155" s="170">
        <v>64.511197406760132</v>
      </c>
      <c r="AG155" s="170">
        <v>62.673407787013247</v>
      </c>
      <c r="AH155" s="170">
        <v>63.371773893856179</v>
      </c>
      <c r="AI155" s="170">
        <v>64.85363246013182</v>
      </c>
      <c r="AJ155" s="170">
        <v>65.859529063261249</v>
      </c>
      <c r="AK155" s="170">
        <v>66.247361168093533</v>
      </c>
      <c r="AL155" s="170">
        <v>65.768412299851917</v>
      </c>
      <c r="AM155" s="170">
        <v>65.922599304170092</v>
      </c>
      <c r="AN155" s="170">
        <v>66.20582824354608</v>
      </c>
      <c r="AO155" s="170">
        <v>65.547253407334807</v>
      </c>
      <c r="AP155" s="170">
        <v>64.31346197233438</v>
      </c>
      <c r="AQ155" s="170">
        <v>63.814202246198384</v>
      </c>
      <c r="AR155" s="170">
        <v>63.761370650509946</v>
      </c>
      <c r="AS155" s="170">
        <v>63.671821262283416</v>
      </c>
      <c r="AT155" s="170">
        <v>63.234201755882957</v>
      </c>
      <c r="AU155" s="170">
        <v>62.101680848423726</v>
      </c>
      <c r="AV155" s="170">
        <v>61.187750311386495</v>
      </c>
      <c r="AW155" s="170">
        <v>61.209224473838759</v>
      </c>
      <c r="AX155" s="170">
        <v>60.512047299216881</v>
      </c>
      <c r="AY155" s="170">
        <v>60.745793513530487</v>
      </c>
      <c r="AZ155" s="170">
        <v>60.646325468045674</v>
      </c>
    </row>
    <row r="156" spans="1:52" ht="12" hidden="1" customHeight="1">
      <c r="A156" s="122" t="s">
        <v>337</v>
      </c>
      <c r="B156" s="171">
        <v>8.5195171468432012</v>
      </c>
      <c r="C156" s="171">
        <v>8.3884939693950411</v>
      </c>
      <c r="D156" s="171">
        <v>8.5050726396894909</v>
      </c>
      <c r="E156" s="171">
        <v>8.8645929174400031</v>
      </c>
      <c r="F156" s="171">
        <v>9.1652092714733051</v>
      </c>
      <c r="G156" s="171">
        <v>9.4204162934607787</v>
      </c>
      <c r="H156" s="171">
        <v>9.7680596712030106</v>
      </c>
      <c r="I156" s="171">
        <v>10.202163163632878</v>
      </c>
      <c r="J156" s="171">
        <v>10.920649270090475</v>
      </c>
      <c r="K156" s="171">
        <v>11.792917357788333</v>
      </c>
      <c r="L156" s="171">
        <v>12.257732338336785</v>
      </c>
      <c r="M156" s="171">
        <v>13.871818672406674</v>
      </c>
      <c r="N156" s="171">
        <v>14.673269360765564</v>
      </c>
      <c r="O156" s="171">
        <v>15.401988870026919</v>
      </c>
      <c r="P156" s="171">
        <v>16.170107692370479</v>
      </c>
      <c r="Q156" s="171">
        <v>17.025580825763626</v>
      </c>
      <c r="R156" s="171">
        <v>17.594705492156923</v>
      </c>
      <c r="S156" s="171">
        <v>18.534364817331138</v>
      </c>
      <c r="T156" s="171">
        <v>19.080706450845589</v>
      </c>
      <c r="U156" s="171">
        <v>20.080870953609793</v>
      </c>
      <c r="V156" s="171">
        <v>19.825548505505825</v>
      </c>
      <c r="W156" s="171">
        <v>19.784747816595402</v>
      </c>
      <c r="X156" s="171">
        <v>19.564708894311803</v>
      </c>
      <c r="Y156" s="171">
        <v>19.806984788874896</v>
      </c>
      <c r="Z156" s="171">
        <v>19.848135668708977</v>
      </c>
      <c r="AA156" s="171">
        <v>19.978664922092715</v>
      </c>
      <c r="AB156" s="171">
        <v>20.106466124212133</v>
      </c>
      <c r="AC156" s="171">
        <v>20.029060085858955</v>
      </c>
      <c r="AD156" s="171">
        <v>19.519368961513806</v>
      </c>
      <c r="AE156" s="171">
        <v>19.160927795851631</v>
      </c>
      <c r="AF156" s="171">
        <v>18.478957440558368</v>
      </c>
      <c r="AG156" s="171">
        <v>17.705630867429544</v>
      </c>
      <c r="AH156" s="171">
        <v>16.90298792260764</v>
      </c>
      <c r="AI156" s="171">
        <v>16.851935447368525</v>
      </c>
      <c r="AJ156" s="171">
        <v>16.89482819710252</v>
      </c>
      <c r="AK156" s="171">
        <v>17.115215550309596</v>
      </c>
      <c r="AL156" s="171">
        <v>18.407229009292568</v>
      </c>
      <c r="AM156" s="171">
        <v>18.991743636256473</v>
      </c>
      <c r="AN156" s="171">
        <v>19.567506324047937</v>
      </c>
      <c r="AO156" s="171">
        <v>19.816102650721955</v>
      </c>
      <c r="AP156" s="171">
        <v>19.727832939112631</v>
      </c>
      <c r="AQ156" s="171">
        <v>20.261778571037556</v>
      </c>
      <c r="AR156" s="171">
        <v>21.220658957024046</v>
      </c>
      <c r="AS156" s="171">
        <v>21.641737642616757</v>
      </c>
      <c r="AT156" s="171">
        <v>21.970888571100065</v>
      </c>
      <c r="AU156" s="171">
        <v>22.809755266826865</v>
      </c>
      <c r="AV156" s="171">
        <v>22.577111101685563</v>
      </c>
      <c r="AW156" s="171">
        <v>22.437589154498347</v>
      </c>
      <c r="AX156" s="171">
        <v>22.462248339922141</v>
      </c>
      <c r="AY156" s="171">
        <v>22.564108790971126</v>
      </c>
      <c r="AZ156" s="171">
        <v>22.704924462511055</v>
      </c>
    </row>
    <row r="157" spans="1:52" ht="12" hidden="1" customHeight="1">
      <c r="A157" s="122" t="s">
        <v>338</v>
      </c>
      <c r="B157" s="171">
        <v>8.1668270285367566</v>
      </c>
      <c r="C157" s="171">
        <v>8.1329517056167777</v>
      </c>
      <c r="D157" s="171">
        <v>8.3126961394166141</v>
      </c>
      <c r="E157" s="171">
        <v>8.2938664670902824</v>
      </c>
      <c r="F157" s="171">
        <v>8.4177937023279963</v>
      </c>
      <c r="G157" s="171">
        <v>8.2779842374531594</v>
      </c>
      <c r="H157" s="171">
        <v>8.2848029534772394</v>
      </c>
      <c r="I157" s="171">
        <v>8.1829580972292266</v>
      </c>
      <c r="J157" s="171">
        <v>8.2805870766934877</v>
      </c>
      <c r="K157" s="171">
        <v>8.6569100538471613</v>
      </c>
      <c r="L157" s="171">
        <v>8.5887354566104008</v>
      </c>
      <c r="M157" s="171">
        <v>8.9343326893560295</v>
      </c>
      <c r="N157" s="171">
        <v>8.9777407510591729</v>
      </c>
      <c r="O157" s="171">
        <v>9.2052395361413257</v>
      </c>
      <c r="P157" s="171">
        <v>9.3342052275703757</v>
      </c>
      <c r="Q157" s="171">
        <v>9.3758348267585419</v>
      </c>
      <c r="R157" s="171">
        <v>9.9331455522358638</v>
      </c>
      <c r="S157" s="171">
        <v>10.023459519539143</v>
      </c>
      <c r="T157" s="171">
        <v>10.095628136783924</v>
      </c>
      <c r="U157" s="171">
        <v>10.239835488243273</v>
      </c>
      <c r="V157" s="171">
        <v>10.412390712032972</v>
      </c>
      <c r="W157" s="171">
        <v>10.334411579994219</v>
      </c>
      <c r="X157" s="171">
        <v>10.208498064251785</v>
      </c>
      <c r="Y157" s="171">
        <v>10.138447230970526</v>
      </c>
      <c r="Z157" s="171">
        <v>10.102178653122476</v>
      </c>
      <c r="AA157" s="171">
        <v>10.222039738014281</v>
      </c>
      <c r="AB157" s="171">
        <v>10.217539284416102</v>
      </c>
      <c r="AC157" s="171">
        <v>10.302878340644583</v>
      </c>
      <c r="AD157" s="171">
        <v>10.26590384954438</v>
      </c>
      <c r="AE157" s="171">
        <v>10.31067761499763</v>
      </c>
      <c r="AF157" s="171">
        <v>10.291650010369601</v>
      </c>
      <c r="AG157" s="171">
        <v>10.313507039856439</v>
      </c>
      <c r="AH157" s="171">
        <v>10.299514116573201</v>
      </c>
      <c r="AI157" s="171">
        <v>10.240486306707124</v>
      </c>
      <c r="AJ157" s="171">
        <v>10.144631419933942</v>
      </c>
      <c r="AK157" s="171">
        <v>9.943714805645353</v>
      </c>
      <c r="AL157" s="171">
        <v>9.971529020560606</v>
      </c>
      <c r="AM157" s="171">
        <v>9.9142871458029678</v>
      </c>
      <c r="AN157" s="171">
        <v>9.879377973242482</v>
      </c>
      <c r="AO157" s="171">
        <v>9.9053860409784402</v>
      </c>
      <c r="AP157" s="171">
        <v>9.9743217773196609</v>
      </c>
      <c r="AQ157" s="171">
        <v>9.8944809618499612</v>
      </c>
      <c r="AR157" s="171">
        <v>9.9232166225442384</v>
      </c>
      <c r="AS157" s="171">
        <v>9.912852298367719</v>
      </c>
      <c r="AT157" s="171">
        <v>9.9065483837278361</v>
      </c>
      <c r="AU157" s="171">
        <v>9.910925832040439</v>
      </c>
      <c r="AV157" s="171">
        <v>9.909059026930386</v>
      </c>
      <c r="AW157" s="171">
        <v>9.8872898463714289</v>
      </c>
      <c r="AX157" s="171">
        <v>9.8345032509005286</v>
      </c>
      <c r="AY157" s="171">
        <v>9.7177755776071866</v>
      </c>
      <c r="AZ157" s="171">
        <v>9.6794904131727595</v>
      </c>
    </row>
    <row r="158" spans="1:52" ht="12" hidden="1" customHeight="1">
      <c r="A158" s="122" t="s">
        <v>339</v>
      </c>
      <c r="B158" s="171">
        <v>27.076818208053336</v>
      </c>
      <c r="C158" s="171">
        <v>28.680132109755107</v>
      </c>
      <c r="D158" s="171">
        <v>26.619466495407053</v>
      </c>
      <c r="E158" s="171">
        <v>27.597088596717732</v>
      </c>
      <c r="F158" s="171">
        <v>29.018399788747463</v>
      </c>
      <c r="G158" s="171">
        <v>41.727089901462492</v>
      </c>
      <c r="H158" s="171">
        <v>43.917815022731254</v>
      </c>
      <c r="I158" s="171">
        <v>43.485669751215454</v>
      </c>
      <c r="J158" s="171">
        <v>54.248095117145432</v>
      </c>
      <c r="K158" s="171">
        <v>40.653561851412576</v>
      </c>
      <c r="L158" s="171">
        <v>40.937550563545841</v>
      </c>
      <c r="M158" s="171">
        <v>44.983823295250481</v>
      </c>
      <c r="N158" s="171">
        <v>41.607683977293973</v>
      </c>
      <c r="O158" s="171">
        <v>37.044599718335533</v>
      </c>
      <c r="P158" s="171">
        <v>34.25105634845827</v>
      </c>
      <c r="Q158" s="171">
        <v>32.42073799193011</v>
      </c>
      <c r="R158" s="171">
        <v>27.619054406874334</v>
      </c>
      <c r="S158" s="171">
        <v>29.413265280727952</v>
      </c>
      <c r="T158" s="171">
        <v>32.423960066788659</v>
      </c>
      <c r="U158" s="171">
        <v>34.590077952389933</v>
      </c>
      <c r="V158" s="171">
        <v>34.706149501368493</v>
      </c>
      <c r="W158" s="171">
        <v>34.036908818898816</v>
      </c>
      <c r="X158" s="171">
        <v>37.272193651488394</v>
      </c>
      <c r="Y158" s="171">
        <v>38.657139929095464</v>
      </c>
      <c r="Z158" s="171">
        <v>38.913526838442408</v>
      </c>
      <c r="AA158" s="171">
        <v>37.841866296558372</v>
      </c>
      <c r="AB158" s="171">
        <v>36.725880373094881</v>
      </c>
      <c r="AC158" s="171">
        <v>35.516423871264323</v>
      </c>
      <c r="AD158" s="171">
        <v>34.708934341062893</v>
      </c>
      <c r="AE158" s="171">
        <v>34.903711703150151</v>
      </c>
      <c r="AF158" s="171">
        <v>35.740589955832164</v>
      </c>
      <c r="AG158" s="171">
        <v>34.654269879727266</v>
      </c>
      <c r="AH158" s="171">
        <v>36.169271854675337</v>
      </c>
      <c r="AI158" s="171">
        <v>37.761210706056168</v>
      </c>
      <c r="AJ158" s="171">
        <v>38.820069446224792</v>
      </c>
      <c r="AK158" s="171">
        <v>39.188430812138591</v>
      </c>
      <c r="AL158" s="171">
        <v>37.389654269998744</v>
      </c>
      <c r="AM158" s="171">
        <v>37.01656852211066</v>
      </c>
      <c r="AN158" s="171">
        <v>36.758943946255663</v>
      </c>
      <c r="AO158" s="171">
        <v>35.825764715634413</v>
      </c>
      <c r="AP158" s="171">
        <v>34.611307255902091</v>
      </c>
      <c r="AQ158" s="171">
        <v>33.657942713310867</v>
      </c>
      <c r="AR158" s="171">
        <v>32.617495070941658</v>
      </c>
      <c r="AS158" s="171">
        <v>32.117231321298938</v>
      </c>
      <c r="AT158" s="171">
        <v>31.356764801055057</v>
      </c>
      <c r="AU158" s="171">
        <v>29.380999749556427</v>
      </c>
      <c r="AV158" s="171">
        <v>28.701580182770538</v>
      </c>
      <c r="AW158" s="171">
        <v>28.884345472968985</v>
      </c>
      <c r="AX158" s="171">
        <v>28.215295708394216</v>
      </c>
      <c r="AY158" s="171">
        <v>28.463909144952179</v>
      </c>
      <c r="AZ158" s="171">
        <v>28.261910592361861</v>
      </c>
    </row>
    <row r="159" spans="1:52" ht="12" hidden="1" customHeight="1">
      <c r="A159" s="125" t="s">
        <v>340</v>
      </c>
      <c r="B159" s="172">
        <v>5.2764589576220464</v>
      </c>
      <c r="C159" s="172">
        <v>5.2290824833227543</v>
      </c>
      <c r="D159" s="172">
        <v>5.3549737285864838</v>
      </c>
      <c r="E159" s="172">
        <v>5.2642130395153686</v>
      </c>
      <c r="F159" s="172">
        <v>5.2898042373316159</v>
      </c>
      <c r="G159" s="172">
        <v>5.1809271396805805</v>
      </c>
      <c r="H159" s="172">
        <v>5.05278061419311</v>
      </c>
      <c r="I159" s="172">
        <v>4.9506958387680902</v>
      </c>
      <c r="J159" s="172">
        <v>4.9519579606796018</v>
      </c>
      <c r="K159" s="172">
        <v>4.9889144067164297</v>
      </c>
      <c r="L159" s="172">
        <v>4.8488491198937718</v>
      </c>
      <c r="M159" s="172">
        <v>5.0110735202603109</v>
      </c>
      <c r="N159" s="172">
        <v>4.7752730555865828</v>
      </c>
      <c r="O159" s="172">
        <v>4.7298308039183379</v>
      </c>
      <c r="P159" s="172">
        <v>4.7505612469134917</v>
      </c>
      <c r="Q159" s="172">
        <v>4.6705255470834777</v>
      </c>
      <c r="R159" s="172">
        <v>4.7269363528557635</v>
      </c>
      <c r="S159" s="172">
        <v>4.6506470331121994</v>
      </c>
      <c r="T159" s="172">
        <v>4.5883115778343093</v>
      </c>
      <c r="U159" s="172">
        <v>4.5056938919618812</v>
      </c>
      <c r="V159" s="172">
        <v>4.3495416155635649</v>
      </c>
      <c r="W159" s="172">
        <v>4.2333178173362667</v>
      </c>
      <c r="X159" s="172">
        <v>4.1635144338841217</v>
      </c>
      <c r="Y159" s="172">
        <v>4.0431457259736394</v>
      </c>
      <c r="Z159" s="172">
        <v>3.8894816881899801</v>
      </c>
      <c r="AA159" s="172">
        <v>3.8370804718845335</v>
      </c>
      <c r="AB159" s="172">
        <v>3.7833435947933585</v>
      </c>
      <c r="AC159" s="172">
        <v>3.7643943704026799</v>
      </c>
      <c r="AD159" s="172">
        <v>3.7188364353025323</v>
      </c>
      <c r="AE159" s="172">
        <v>3.666890780363528</v>
      </c>
      <c r="AF159" s="172">
        <v>3.6230689034664771</v>
      </c>
      <c r="AG159" s="172">
        <v>3.554013311346166</v>
      </c>
      <c r="AH159" s="172">
        <v>3.468713448309853</v>
      </c>
      <c r="AI159" s="172">
        <v>3.4059718299247796</v>
      </c>
      <c r="AJ159" s="172">
        <v>3.2955189444862931</v>
      </c>
      <c r="AK159" s="172">
        <v>3.1014725083401027</v>
      </c>
      <c r="AL159" s="172">
        <v>3.0465024039672643</v>
      </c>
      <c r="AM159" s="172">
        <v>2.9363569601752952</v>
      </c>
      <c r="AN159" s="172">
        <v>2.8348359776079763</v>
      </c>
      <c r="AO159" s="172">
        <v>2.802694539489659</v>
      </c>
      <c r="AP159" s="172">
        <v>2.772330104828554</v>
      </c>
      <c r="AQ159" s="172">
        <v>2.6948112865270821</v>
      </c>
      <c r="AR159" s="172">
        <v>2.6739201290118055</v>
      </c>
      <c r="AS159" s="172">
        <v>2.6678876059618131</v>
      </c>
      <c r="AT159" s="172">
        <v>2.5962387690542363</v>
      </c>
      <c r="AU159" s="172">
        <v>2.6478587704187508</v>
      </c>
      <c r="AV159" s="172">
        <v>2.6276763807519448</v>
      </c>
      <c r="AW159" s="172">
        <v>2.5851560617221625</v>
      </c>
      <c r="AX159" s="172">
        <v>2.4920882237458324</v>
      </c>
      <c r="AY159" s="172">
        <v>2.457747395592186</v>
      </c>
      <c r="AZ159" s="172">
        <v>2.4403249331413979</v>
      </c>
    </row>
    <row r="160" spans="1:52" ht="12" hidden="1" customHeight="1">
      <c r="A160" s="128" t="s">
        <v>341</v>
      </c>
      <c r="B160" s="173">
        <v>21.800359250431288</v>
      </c>
      <c r="C160" s="173">
        <v>23.451049626432354</v>
      </c>
      <c r="D160" s="173">
        <v>21.26449276682057</v>
      </c>
      <c r="E160" s="173">
        <v>22.332875557202364</v>
      </c>
      <c r="F160" s="173">
        <v>23.728595551415847</v>
      </c>
      <c r="G160" s="173">
        <v>26.458288774270201</v>
      </c>
      <c r="H160" s="173">
        <v>30.557960898271261</v>
      </c>
      <c r="I160" s="173">
        <v>30.708534588777017</v>
      </c>
      <c r="J160" s="173">
        <v>39.762173074993704</v>
      </c>
      <c r="K160" s="173">
        <v>29.987521168702401</v>
      </c>
      <c r="L160" s="173">
        <v>31.555067193795466</v>
      </c>
      <c r="M160" s="173">
        <v>34.702967595714604</v>
      </c>
      <c r="N160" s="173">
        <v>33.868820004101003</v>
      </c>
      <c r="O160" s="173">
        <v>30.677561824804872</v>
      </c>
      <c r="P160" s="173">
        <v>27.433429579171463</v>
      </c>
      <c r="Q160" s="173">
        <v>25.216864881923755</v>
      </c>
      <c r="R160" s="173">
        <v>21.228818005498304</v>
      </c>
      <c r="S160" s="173">
        <v>22.991486667571202</v>
      </c>
      <c r="T160" s="173">
        <v>23.390156137382892</v>
      </c>
      <c r="U160" s="173">
        <v>23.970886169033715</v>
      </c>
      <c r="V160" s="173">
        <v>23.894612628305694</v>
      </c>
      <c r="W160" s="173">
        <v>24.137524312402324</v>
      </c>
      <c r="X160" s="173">
        <v>25.359633223314866</v>
      </c>
      <c r="Y160" s="173">
        <v>26.296175532462456</v>
      </c>
      <c r="Z160" s="173">
        <v>26.991623110600958</v>
      </c>
      <c r="AA160" s="173">
        <v>26.989835166044855</v>
      </c>
      <c r="AB160" s="173">
        <v>26.778131296053449</v>
      </c>
      <c r="AC160" s="173">
        <v>26.411328152497134</v>
      </c>
      <c r="AD160" s="173">
        <v>26.246603423247425</v>
      </c>
      <c r="AE160" s="173">
        <v>26.050107071350851</v>
      </c>
      <c r="AF160" s="173">
        <v>26.688806382496324</v>
      </c>
      <c r="AG160" s="173">
        <v>26.105706302966901</v>
      </c>
      <c r="AH160" s="173">
        <v>26.316019254876544</v>
      </c>
      <c r="AI160" s="173">
        <v>27.242801136634021</v>
      </c>
      <c r="AJ160" s="173">
        <v>27.385138292617626</v>
      </c>
      <c r="AK160" s="173">
        <v>27.444230241261899</v>
      </c>
      <c r="AL160" s="173">
        <v>26.137730443251712</v>
      </c>
      <c r="AM160" s="173">
        <v>25.416933883913917</v>
      </c>
      <c r="AN160" s="173">
        <v>24.868844665273059</v>
      </c>
      <c r="AO160" s="173">
        <v>24.048748996857821</v>
      </c>
      <c r="AP160" s="173">
        <v>22.955152833758561</v>
      </c>
      <c r="AQ160" s="173">
        <v>22.689614647016285</v>
      </c>
      <c r="AR160" s="173">
        <v>21.85642351688201</v>
      </c>
      <c r="AS160" s="173">
        <v>21.51868578537518</v>
      </c>
      <c r="AT160" s="173">
        <v>20.806837437707905</v>
      </c>
      <c r="AU160" s="173">
        <v>19.631289871497657</v>
      </c>
      <c r="AV160" s="173">
        <v>19.240352796190525</v>
      </c>
      <c r="AW160" s="173">
        <v>19.067209378833116</v>
      </c>
      <c r="AX160" s="173">
        <v>19.188266646650074</v>
      </c>
      <c r="AY160" s="173">
        <v>19.23166146836164</v>
      </c>
      <c r="AZ160" s="173">
        <v>19.171465693446802</v>
      </c>
    </row>
    <row r="161" spans="1:52" ht="12" hidden="1" customHeight="1">
      <c r="A161" s="174" t="s">
        <v>342</v>
      </c>
      <c r="B161" s="175">
        <v>0</v>
      </c>
      <c r="C161" s="175">
        <v>0</v>
      </c>
      <c r="D161" s="175">
        <v>0</v>
      </c>
      <c r="E161" s="175">
        <v>0</v>
      </c>
      <c r="F161" s="175">
        <v>0</v>
      </c>
      <c r="G161" s="175">
        <v>10.087873987511706</v>
      </c>
      <c r="H161" s="175">
        <v>8.3070735102668838</v>
      </c>
      <c r="I161" s="175">
        <v>7.8264393236703489</v>
      </c>
      <c r="J161" s="175">
        <v>9.5339640814721278</v>
      </c>
      <c r="K161" s="175">
        <v>5.6771262759937402</v>
      </c>
      <c r="L161" s="175">
        <v>4.5336342498566067</v>
      </c>
      <c r="M161" s="175">
        <v>5.269782179275567</v>
      </c>
      <c r="N161" s="175">
        <v>2.9635909176063868</v>
      </c>
      <c r="O161" s="175">
        <v>1.6372070896123241</v>
      </c>
      <c r="P161" s="175">
        <v>2.0670655223733183</v>
      </c>
      <c r="Q161" s="175">
        <v>2.5333475629228763</v>
      </c>
      <c r="R161" s="175">
        <v>1.6633000485202678</v>
      </c>
      <c r="S161" s="175">
        <v>1.7711315800445491</v>
      </c>
      <c r="T161" s="175">
        <v>4.4454923515714579</v>
      </c>
      <c r="U161" s="175">
        <v>6.1134978913943394</v>
      </c>
      <c r="V161" s="175">
        <v>6.4619952574992308</v>
      </c>
      <c r="W161" s="175">
        <v>5.6660666891602274</v>
      </c>
      <c r="X161" s="175">
        <v>7.7490459942894061</v>
      </c>
      <c r="Y161" s="175">
        <v>8.3178186706593742</v>
      </c>
      <c r="Z161" s="175">
        <v>8.0324220396514718</v>
      </c>
      <c r="AA161" s="175">
        <v>7.0149506586289814</v>
      </c>
      <c r="AB161" s="175">
        <v>6.1644054822480712</v>
      </c>
      <c r="AC161" s="175">
        <v>5.3407013483645063</v>
      </c>
      <c r="AD161" s="175">
        <v>4.7434944825129355</v>
      </c>
      <c r="AE161" s="175">
        <v>5.1867138514357745</v>
      </c>
      <c r="AF161" s="175">
        <v>5.4287146698693638</v>
      </c>
      <c r="AG161" s="175">
        <v>4.9945502654141967</v>
      </c>
      <c r="AH161" s="175">
        <v>6.3845391514889389</v>
      </c>
      <c r="AI161" s="175">
        <v>7.1124377394973637</v>
      </c>
      <c r="AJ161" s="175">
        <v>8.1394122091208718</v>
      </c>
      <c r="AK161" s="175">
        <v>8.6427280625365928</v>
      </c>
      <c r="AL161" s="175">
        <v>8.2054214227797697</v>
      </c>
      <c r="AM161" s="175">
        <v>8.6632776780214442</v>
      </c>
      <c r="AN161" s="175">
        <v>9.0552633033746268</v>
      </c>
      <c r="AO161" s="175">
        <v>8.9743211792869335</v>
      </c>
      <c r="AP161" s="175">
        <v>8.8838243173149731</v>
      </c>
      <c r="AQ161" s="175">
        <v>8.2735167797674993</v>
      </c>
      <c r="AR161" s="175">
        <v>8.0871514250478445</v>
      </c>
      <c r="AS161" s="175">
        <v>7.9306579299619466</v>
      </c>
      <c r="AT161" s="175">
        <v>7.9536885942929159</v>
      </c>
      <c r="AU161" s="175">
        <v>7.1018511076400195</v>
      </c>
      <c r="AV161" s="175">
        <v>6.833551005828066</v>
      </c>
      <c r="AW161" s="175">
        <v>7.2319800324137065</v>
      </c>
      <c r="AX161" s="175">
        <v>6.5349408379983078</v>
      </c>
      <c r="AY161" s="175">
        <v>6.7745002809983541</v>
      </c>
      <c r="AZ161" s="175">
        <v>6.650119965773662</v>
      </c>
    </row>
    <row r="162" spans="1:52" ht="12" hidden="1" customHeight="1">
      <c r="A162" s="176" t="s">
        <v>343</v>
      </c>
      <c r="B162" s="171">
        <v>0</v>
      </c>
      <c r="C162" s="171">
        <v>0</v>
      </c>
      <c r="D162" s="171">
        <v>0</v>
      </c>
      <c r="E162" s="171">
        <v>0</v>
      </c>
      <c r="F162" s="171">
        <v>0</v>
      </c>
      <c r="G162" s="171">
        <v>10.087873987511706</v>
      </c>
      <c r="H162" s="171">
        <v>8.3070735102668838</v>
      </c>
      <c r="I162" s="171">
        <v>7.8264393236703489</v>
      </c>
      <c r="J162" s="171">
        <v>9.5339640814721278</v>
      </c>
      <c r="K162" s="171">
        <v>5.6771262759937402</v>
      </c>
      <c r="L162" s="171">
        <v>4.5336342498566067</v>
      </c>
      <c r="M162" s="171">
        <v>5.269782179275567</v>
      </c>
      <c r="N162" s="171">
        <v>2.9635909176063868</v>
      </c>
      <c r="O162" s="171">
        <v>1.6372070896123241</v>
      </c>
      <c r="P162" s="171">
        <v>2.0670655223733183</v>
      </c>
      <c r="Q162" s="171">
        <v>2.5333475629228763</v>
      </c>
      <c r="R162" s="171">
        <v>1.6633000485202678</v>
      </c>
      <c r="S162" s="171">
        <v>1.7711315800445491</v>
      </c>
      <c r="T162" s="171">
        <v>4.4454923515714579</v>
      </c>
      <c r="U162" s="171">
        <v>6.1134978913943394</v>
      </c>
      <c r="V162" s="171">
        <v>6.4619952574992308</v>
      </c>
      <c r="W162" s="171">
        <v>5.6660666891602274</v>
      </c>
      <c r="X162" s="171">
        <v>7.7490459942894061</v>
      </c>
      <c r="Y162" s="171">
        <v>8.3178186706593742</v>
      </c>
      <c r="Z162" s="171">
        <v>8.0324220396514718</v>
      </c>
      <c r="AA162" s="171">
        <v>7.0149506586289814</v>
      </c>
      <c r="AB162" s="171">
        <v>6.1644054822480712</v>
      </c>
      <c r="AC162" s="171">
        <v>5.3407013483645063</v>
      </c>
      <c r="AD162" s="171">
        <v>4.7434944825129355</v>
      </c>
      <c r="AE162" s="171">
        <v>5.1867138514357745</v>
      </c>
      <c r="AF162" s="171">
        <v>5.4287146698693638</v>
      </c>
      <c r="AG162" s="171">
        <v>4.9945502654141967</v>
      </c>
      <c r="AH162" s="171">
        <v>6.3845391514889389</v>
      </c>
      <c r="AI162" s="171">
        <v>7.1124377394973637</v>
      </c>
      <c r="AJ162" s="171">
        <v>8.1394122091208718</v>
      </c>
      <c r="AK162" s="171">
        <v>8.6427280625365928</v>
      </c>
      <c r="AL162" s="171">
        <v>8.2054214227797697</v>
      </c>
      <c r="AM162" s="171">
        <v>8.6632776780214442</v>
      </c>
      <c r="AN162" s="171">
        <v>9.0552633033746268</v>
      </c>
      <c r="AO162" s="171">
        <v>8.9743211792869335</v>
      </c>
      <c r="AP162" s="171">
        <v>8.8838243173149731</v>
      </c>
      <c r="AQ162" s="171">
        <v>8.2735167797674993</v>
      </c>
      <c r="AR162" s="171">
        <v>8.0871514250478445</v>
      </c>
      <c r="AS162" s="171">
        <v>7.9306579299619466</v>
      </c>
      <c r="AT162" s="171">
        <v>7.9536885942929159</v>
      </c>
      <c r="AU162" s="171">
        <v>7.1018511076400195</v>
      </c>
      <c r="AV162" s="171">
        <v>6.833551005828066</v>
      </c>
      <c r="AW162" s="171">
        <v>7.2319800324137065</v>
      </c>
      <c r="AX162" s="171">
        <v>6.5349408379983078</v>
      </c>
      <c r="AY162" s="171">
        <v>6.7745002809983541</v>
      </c>
      <c r="AZ162" s="171">
        <v>6.650119965773662</v>
      </c>
    </row>
    <row r="163" spans="1:52" ht="12" hidden="1" customHeight="1">
      <c r="A163" s="176" t="s">
        <v>344</v>
      </c>
      <c r="B163" s="171">
        <v>0</v>
      </c>
      <c r="C163" s="171">
        <v>0</v>
      </c>
      <c r="D163" s="171">
        <v>0</v>
      </c>
      <c r="E163" s="171">
        <v>0</v>
      </c>
      <c r="F163" s="171">
        <v>0</v>
      </c>
      <c r="G163" s="171">
        <v>0</v>
      </c>
      <c r="H163" s="171">
        <v>0</v>
      </c>
      <c r="I163" s="171">
        <v>0</v>
      </c>
      <c r="J163" s="171">
        <v>0</v>
      </c>
      <c r="K163" s="171">
        <v>0</v>
      </c>
      <c r="L163" s="171">
        <v>0</v>
      </c>
      <c r="M163" s="171">
        <v>0</v>
      </c>
      <c r="N163" s="171">
        <v>0</v>
      </c>
      <c r="O163" s="171">
        <v>0</v>
      </c>
      <c r="P163" s="171">
        <v>0</v>
      </c>
      <c r="Q163" s="171">
        <v>0</v>
      </c>
      <c r="R163" s="171">
        <v>0</v>
      </c>
      <c r="S163" s="171">
        <v>0</v>
      </c>
      <c r="T163" s="171">
        <v>0</v>
      </c>
      <c r="U163" s="171">
        <v>0</v>
      </c>
      <c r="V163" s="171">
        <v>0</v>
      </c>
      <c r="W163" s="171">
        <v>0</v>
      </c>
      <c r="X163" s="171">
        <v>0</v>
      </c>
      <c r="Y163" s="171">
        <v>0</v>
      </c>
      <c r="Z163" s="171">
        <v>0</v>
      </c>
      <c r="AA163" s="171">
        <v>0</v>
      </c>
      <c r="AB163" s="171">
        <v>0</v>
      </c>
      <c r="AC163" s="171">
        <v>0</v>
      </c>
      <c r="AD163" s="171">
        <v>0</v>
      </c>
      <c r="AE163" s="171">
        <v>0</v>
      </c>
      <c r="AF163" s="171">
        <v>0</v>
      </c>
      <c r="AG163" s="171">
        <v>0</v>
      </c>
      <c r="AH163" s="171">
        <v>0</v>
      </c>
      <c r="AI163" s="171">
        <v>0</v>
      </c>
      <c r="AJ163" s="171">
        <v>0</v>
      </c>
      <c r="AK163" s="171">
        <v>0</v>
      </c>
      <c r="AL163" s="171">
        <v>0</v>
      </c>
      <c r="AM163" s="171">
        <v>0</v>
      </c>
      <c r="AN163" s="171">
        <v>0</v>
      </c>
      <c r="AO163" s="171">
        <v>0</v>
      </c>
      <c r="AP163" s="171">
        <v>0</v>
      </c>
      <c r="AQ163" s="171">
        <v>0</v>
      </c>
      <c r="AR163" s="171">
        <v>0</v>
      </c>
      <c r="AS163" s="171">
        <v>0</v>
      </c>
      <c r="AT163" s="171">
        <v>0</v>
      </c>
      <c r="AU163" s="171">
        <v>0</v>
      </c>
      <c r="AV163" s="171">
        <v>0</v>
      </c>
      <c r="AW163" s="171">
        <v>0</v>
      </c>
      <c r="AX163" s="171">
        <v>0</v>
      </c>
      <c r="AY163" s="171">
        <v>0</v>
      </c>
      <c r="AZ163" s="171">
        <v>0</v>
      </c>
    </row>
    <row r="164" spans="1:52" ht="12" hidden="1" customHeight="1">
      <c r="A164" s="176" t="s">
        <v>345</v>
      </c>
      <c r="B164" s="171">
        <v>0</v>
      </c>
      <c r="C164" s="171">
        <v>0</v>
      </c>
      <c r="D164" s="171">
        <v>0</v>
      </c>
      <c r="E164" s="171">
        <v>0</v>
      </c>
      <c r="F164" s="171">
        <v>0</v>
      </c>
      <c r="G164" s="171">
        <v>0</v>
      </c>
      <c r="H164" s="171">
        <v>0</v>
      </c>
      <c r="I164" s="171">
        <v>0</v>
      </c>
      <c r="J164" s="171">
        <v>0</v>
      </c>
      <c r="K164" s="171">
        <v>0</v>
      </c>
      <c r="L164" s="171">
        <v>0</v>
      </c>
      <c r="M164" s="171">
        <v>0</v>
      </c>
      <c r="N164" s="171">
        <v>0</v>
      </c>
      <c r="O164" s="171">
        <v>0</v>
      </c>
      <c r="P164" s="171">
        <v>0</v>
      </c>
      <c r="Q164" s="171">
        <v>0</v>
      </c>
      <c r="R164" s="171">
        <v>0</v>
      </c>
      <c r="S164" s="171">
        <v>0</v>
      </c>
      <c r="T164" s="171">
        <v>0</v>
      </c>
      <c r="U164" s="171">
        <v>0</v>
      </c>
      <c r="V164" s="171">
        <v>0</v>
      </c>
      <c r="W164" s="171">
        <v>0</v>
      </c>
      <c r="X164" s="171">
        <v>0</v>
      </c>
      <c r="Y164" s="171">
        <v>0</v>
      </c>
      <c r="Z164" s="171">
        <v>0</v>
      </c>
      <c r="AA164" s="171">
        <v>0</v>
      </c>
      <c r="AB164" s="171">
        <v>0</v>
      </c>
      <c r="AC164" s="171">
        <v>0</v>
      </c>
      <c r="AD164" s="171">
        <v>0</v>
      </c>
      <c r="AE164" s="171">
        <v>0</v>
      </c>
      <c r="AF164" s="171">
        <v>0</v>
      </c>
      <c r="AG164" s="171">
        <v>0</v>
      </c>
      <c r="AH164" s="171">
        <v>0</v>
      </c>
      <c r="AI164" s="171">
        <v>0</v>
      </c>
      <c r="AJ164" s="171">
        <v>0</v>
      </c>
      <c r="AK164" s="171">
        <v>0</v>
      </c>
      <c r="AL164" s="171">
        <v>0</v>
      </c>
      <c r="AM164" s="171">
        <v>0</v>
      </c>
      <c r="AN164" s="171">
        <v>0</v>
      </c>
      <c r="AO164" s="171">
        <v>0</v>
      </c>
      <c r="AP164" s="171">
        <v>0</v>
      </c>
      <c r="AQ164" s="171">
        <v>0</v>
      </c>
      <c r="AR164" s="171">
        <v>0</v>
      </c>
      <c r="AS164" s="171">
        <v>0</v>
      </c>
      <c r="AT164" s="171">
        <v>0</v>
      </c>
      <c r="AU164" s="171">
        <v>0</v>
      </c>
      <c r="AV164" s="171">
        <v>0</v>
      </c>
      <c r="AW164" s="171">
        <v>0</v>
      </c>
      <c r="AX164" s="171">
        <v>0</v>
      </c>
      <c r="AY164" s="171">
        <v>0</v>
      </c>
      <c r="AZ164" s="171">
        <v>0</v>
      </c>
    </row>
    <row r="165" spans="1:52" ht="12" hidden="1" customHeight="1">
      <c r="A165" s="169" t="s">
        <v>346</v>
      </c>
      <c r="B165" s="170">
        <v>3.1856708242835312</v>
      </c>
      <c r="C165" s="170">
        <v>3.1082357056134637</v>
      </c>
      <c r="D165" s="170">
        <v>3.0993757109148765</v>
      </c>
      <c r="E165" s="170">
        <v>2.6772882934543798</v>
      </c>
      <c r="F165" s="170">
        <v>2.3918469831338349</v>
      </c>
      <c r="G165" s="170">
        <v>2.8269053023772357</v>
      </c>
      <c r="H165" s="170">
        <v>2.8323545447960603</v>
      </c>
      <c r="I165" s="170">
        <v>3.2827160258402541</v>
      </c>
      <c r="J165" s="170">
        <v>3.6613573192160205</v>
      </c>
      <c r="K165" s="170">
        <v>4.7813344071339063</v>
      </c>
      <c r="L165" s="170">
        <v>5.0869209214628412</v>
      </c>
      <c r="M165" s="170">
        <v>5.7545007561264461</v>
      </c>
      <c r="N165" s="170">
        <v>6.0228960201367201</v>
      </c>
      <c r="O165" s="170">
        <v>6.0651428608210241</v>
      </c>
      <c r="P165" s="170">
        <v>6.6667238494630512</v>
      </c>
      <c r="Q165" s="170">
        <v>6.0998181956929187</v>
      </c>
      <c r="R165" s="170">
        <v>5.1257313947010683</v>
      </c>
      <c r="S165" s="170">
        <v>4.7514693830995958</v>
      </c>
      <c r="T165" s="170">
        <v>4.9160622146086066</v>
      </c>
      <c r="U165" s="170">
        <v>4.682076077010322</v>
      </c>
      <c r="V165" s="170">
        <v>4.5046065719127064</v>
      </c>
      <c r="W165" s="170">
        <v>4.4760323155695803</v>
      </c>
      <c r="X165" s="170">
        <v>4.12410614756039</v>
      </c>
      <c r="Y165" s="170">
        <v>3.7537778668962396</v>
      </c>
      <c r="Z165" s="170">
        <v>3.7289162637935536</v>
      </c>
      <c r="AA165" s="170">
        <v>3.6066395394591573</v>
      </c>
      <c r="AB165" s="170">
        <v>3.6872094505111628</v>
      </c>
      <c r="AC165" s="170">
        <v>3.5911461365706749</v>
      </c>
      <c r="AD165" s="170">
        <v>3.6733539345128197</v>
      </c>
      <c r="AE165" s="170">
        <v>3.494407585831186</v>
      </c>
      <c r="AF165" s="170">
        <v>3.0284426780088785</v>
      </c>
      <c r="AG165" s="170">
        <v>2.8713494967437185</v>
      </c>
      <c r="AH165" s="170">
        <v>2.7532427729330564</v>
      </c>
      <c r="AI165" s="170">
        <v>2.4870225959582983</v>
      </c>
      <c r="AJ165" s="170">
        <v>2.3617261389882973</v>
      </c>
      <c r="AK165" s="170">
        <v>2.434405562035586</v>
      </c>
      <c r="AL165" s="170">
        <v>2.4920966426804343</v>
      </c>
      <c r="AM165" s="170">
        <v>2.5410699980498697</v>
      </c>
      <c r="AN165" s="170">
        <v>2.6292867967232247</v>
      </c>
      <c r="AO165" s="170">
        <v>2.8667765653693991</v>
      </c>
      <c r="AP165" s="170">
        <v>2.7623153569589425</v>
      </c>
      <c r="AQ165" s="170">
        <v>2.6766438538760831</v>
      </c>
      <c r="AR165" s="170">
        <v>2.7986627934277628</v>
      </c>
      <c r="AS165" s="170">
        <v>2.8822555238071681</v>
      </c>
      <c r="AT165" s="170">
        <v>2.7764142545416686</v>
      </c>
      <c r="AU165" s="170">
        <v>3.2028976479748463</v>
      </c>
      <c r="AV165" s="170">
        <v>3.3272995123661326</v>
      </c>
      <c r="AW165" s="170">
        <v>3.314210935823974</v>
      </c>
      <c r="AX165" s="170">
        <v>3.3330230745023295</v>
      </c>
      <c r="AY165" s="170">
        <v>3.3341668346803797</v>
      </c>
      <c r="AZ165" s="170">
        <v>3.4292728410287494</v>
      </c>
    </row>
    <row r="166" spans="1:52" ht="12" hidden="1" customHeight="1">
      <c r="A166" s="122" t="s">
        <v>337</v>
      </c>
      <c r="B166" s="171">
        <v>1.4078238493130637</v>
      </c>
      <c r="C166" s="171">
        <v>1.4802943172019416</v>
      </c>
      <c r="D166" s="171">
        <v>1.609585981035659</v>
      </c>
      <c r="E166" s="171">
        <v>1.3468869925460969</v>
      </c>
      <c r="F166" s="171">
        <v>1.24543327527325</v>
      </c>
      <c r="G166" s="171">
        <v>1.4914126480253218</v>
      </c>
      <c r="H166" s="171">
        <v>1.4992620985388538</v>
      </c>
      <c r="I166" s="171">
        <v>1.728933995656228</v>
      </c>
      <c r="J166" s="171">
        <v>1.9833066254195748</v>
      </c>
      <c r="K166" s="171">
        <v>2.7257150379912671</v>
      </c>
      <c r="L166" s="171">
        <v>3.0379753738741297</v>
      </c>
      <c r="M166" s="171">
        <v>3.504951144338484</v>
      </c>
      <c r="N166" s="171">
        <v>3.8844769697407044</v>
      </c>
      <c r="O166" s="171">
        <v>3.984623897653806</v>
      </c>
      <c r="P166" s="171">
        <v>4.3647230489058426</v>
      </c>
      <c r="Q166" s="171">
        <v>3.9359010848590192</v>
      </c>
      <c r="R166" s="171">
        <v>3.4176639292326048</v>
      </c>
      <c r="S166" s="171">
        <v>3.0831652452856595</v>
      </c>
      <c r="T166" s="171">
        <v>3.1505408946561499</v>
      </c>
      <c r="U166" s="171">
        <v>2.9202127748352895</v>
      </c>
      <c r="V166" s="171">
        <v>2.6556394295851153</v>
      </c>
      <c r="W166" s="171">
        <v>2.563543737456663</v>
      </c>
      <c r="X166" s="171">
        <v>2.3013907562688463</v>
      </c>
      <c r="Y166" s="171">
        <v>2.0093258559959191</v>
      </c>
      <c r="Z166" s="171">
        <v>1.9408493572652399</v>
      </c>
      <c r="AA166" s="171">
        <v>1.8238033900145509</v>
      </c>
      <c r="AB166" s="171">
        <v>1.8789089466972619</v>
      </c>
      <c r="AC166" s="171">
        <v>1.8114772160869588</v>
      </c>
      <c r="AD166" s="171">
        <v>1.8626791149098252</v>
      </c>
      <c r="AE166" s="171">
        <v>1.7495015056638177</v>
      </c>
      <c r="AF166" s="171">
        <v>1.4961906643490439</v>
      </c>
      <c r="AG166" s="171">
        <v>1.4478823497246474</v>
      </c>
      <c r="AH166" s="171">
        <v>1.375315877890662</v>
      </c>
      <c r="AI166" s="171">
        <v>1.1884812279903474</v>
      </c>
      <c r="AJ166" s="171">
        <v>1.0808746141896217</v>
      </c>
      <c r="AK166" s="171">
        <v>1.1878694919549029</v>
      </c>
      <c r="AL166" s="171">
        <v>1.24702080568419</v>
      </c>
      <c r="AM166" s="171">
        <v>1.326279111613438</v>
      </c>
      <c r="AN166" s="171">
        <v>1.4279526395725177</v>
      </c>
      <c r="AO166" s="171">
        <v>1.6503888391315567</v>
      </c>
      <c r="AP166" s="171">
        <v>1.6215616635195615</v>
      </c>
      <c r="AQ166" s="171">
        <v>1.5764638305893486</v>
      </c>
      <c r="AR166" s="171">
        <v>1.6915455315486403</v>
      </c>
      <c r="AS166" s="171">
        <v>1.7498260214082542</v>
      </c>
      <c r="AT166" s="171">
        <v>1.6727847899565749</v>
      </c>
      <c r="AU166" s="171">
        <v>2.007994266537978</v>
      </c>
      <c r="AV166" s="171">
        <v>2.1208764976880681</v>
      </c>
      <c r="AW166" s="171">
        <v>2.1085843978668</v>
      </c>
      <c r="AX166" s="171">
        <v>2.1346764528795386</v>
      </c>
      <c r="AY166" s="171">
        <v>2.1358447369369959</v>
      </c>
      <c r="AZ166" s="171">
        <v>2.160947702621685</v>
      </c>
    </row>
    <row r="167" spans="1:52" ht="12" hidden="1" customHeight="1">
      <c r="A167" s="122" t="s">
        <v>338</v>
      </c>
      <c r="B167" s="171">
        <v>1.7778469749704675</v>
      </c>
      <c r="C167" s="171">
        <v>1.6279413884115221</v>
      </c>
      <c r="D167" s="171">
        <v>1.4897897298792173</v>
      </c>
      <c r="E167" s="171">
        <v>1.3304013009082827</v>
      </c>
      <c r="F167" s="171">
        <v>1.1464137078605847</v>
      </c>
      <c r="G167" s="171">
        <v>1.3354926543519139</v>
      </c>
      <c r="H167" s="171">
        <v>1.3330924462572062</v>
      </c>
      <c r="I167" s="171">
        <v>1.5537820301840259</v>
      </c>
      <c r="J167" s="171">
        <v>1.6780506937964457</v>
      </c>
      <c r="K167" s="171">
        <v>2.0556193691426397</v>
      </c>
      <c r="L167" s="171">
        <v>2.0489455475887111</v>
      </c>
      <c r="M167" s="171">
        <v>2.2495496117879621</v>
      </c>
      <c r="N167" s="171">
        <v>2.1384190503960152</v>
      </c>
      <c r="O167" s="171">
        <v>2.0805189631672181</v>
      </c>
      <c r="P167" s="171">
        <v>2.3020008005572086</v>
      </c>
      <c r="Q167" s="171">
        <v>2.163917110833899</v>
      </c>
      <c r="R167" s="171">
        <v>1.7080674654684638</v>
      </c>
      <c r="S167" s="171">
        <v>1.6683041378139365</v>
      </c>
      <c r="T167" s="171">
        <v>1.7655213199524564</v>
      </c>
      <c r="U167" s="171">
        <v>1.7618633021750323</v>
      </c>
      <c r="V167" s="171">
        <v>1.8489671423275911</v>
      </c>
      <c r="W167" s="171">
        <v>1.9124885781129173</v>
      </c>
      <c r="X167" s="171">
        <v>1.8227153912915437</v>
      </c>
      <c r="Y167" s="171">
        <v>1.7444520109003203</v>
      </c>
      <c r="Z167" s="171">
        <v>1.7880669065283137</v>
      </c>
      <c r="AA167" s="171">
        <v>1.7828361494446063</v>
      </c>
      <c r="AB167" s="171">
        <v>1.8083005038139006</v>
      </c>
      <c r="AC167" s="171">
        <v>1.7796689204837159</v>
      </c>
      <c r="AD167" s="171">
        <v>1.8106748196029947</v>
      </c>
      <c r="AE167" s="171">
        <v>1.7449060801673681</v>
      </c>
      <c r="AF167" s="171">
        <v>1.5322520136598348</v>
      </c>
      <c r="AG167" s="171">
        <v>1.4234671470190714</v>
      </c>
      <c r="AH167" s="171">
        <v>1.3779268950423944</v>
      </c>
      <c r="AI167" s="171">
        <v>1.2985413679679507</v>
      </c>
      <c r="AJ167" s="171">
        <v>1.2808515247986758</v>
      </c>
      <c r="AK167" s="171">
        <v>1.2465360700806829</v>
      </c>
      <c r="AL167" s="171">
        <v>1.2450758369962445</v>
      </c>
      <c r="AM167" s="171">
        <v>1.2147908864364316</v>
      </c>
      <c r="AN167" s="171">
        <v>1.2013341571507068</v>
      </c>
      <c r="AO167" s="171">
        <v>1.2163877262378424</v>
      </c>
      <c r="AP167" s="171">
        <v>1.1407536934393812</v>
      </c>
      <c r="AQ167" s="171">
        <v>1.1001800232867345</v>
      </c>
      <c r="AR167" s="171">
        <v>1.1071172618791227</v>
      </c>
      <c r="AS167" s="171">
        <v>1.1324295023989142</v>
      </c>
      <c r="AT167" s="171">
        <v>1.1036294645850939</v>
      </c>
      <c r="AU167" s="171">
        <v>1.1949033814368686</v>
      </c>
      <c r="AV167" s="171">
        <v>1.2064230146780648</v>
      </c>
      <c r="AW167" s="171">
        <v>1.205626537957174</v>
      </c>
      <c r="AX167" s="171">
        <v>1.1983466216227909</v>
      </c>
      <c r="AY167" s="171">
        <v>1.1983220977433835</v>
      </c>
      <c r="AZ167" s="171">
        <v>1.2683251384070644</v>
      </c>
    </row>
    <row r="168" spans="1:52" ht="12" hidden="1" customHeight="1">
      <c r="A168" s="111" t="s">
        <v>347</v>
      </c>
      <c r="B168" s="168">
        <v>1850.4341918239859</v>
      </c>
      <c r="C168" s="168">
        <v>1515.3790344307076</v>
      </c>
      <c r="D168" s="168">
        <v>1585.906555606897</v>
      </c>
      <c r="E168" s="168">
        <v>1592.0936520882294</v>
      </c>
      <c r="F168" s="168">
        <v>1525.641632171358</v>
      </c>
      <c r="G168" s="168">
        <v>1319.4724151434732</v>
      </c>
      <c r="H168" s="168">
        <v>1428.8108034319957</v>
      </c>
      <c r="I168" s="168">
        <v>1513.9463257732937</v>
      </c>
      <c r="J168" s="168">
        <v>1675.4888763756649</v>
      </c>
      <c r="K168" s="168">
        <v>1711.4558235989984</v>
      </c>
      <c r="L168" s="168">
        <v>1677.7354381358602</v>
      </c>
      <c r="M168" s="168">
        <v>1642.4291395249413</v>
      </c>
      <c r="N168" s="168">
        <v>1565.0767350011181</v>
      </c>
      <c r="O168" s="168">
        <v>1569.6663687080713</v>
      </c>
      <c r="P168" s="168">
        <v>1450.3820078784267</v>
      </c>
      <c r="Q168" s="168">
        <v>1549.2760085977036</v>
      </c>
      <c r="R168" s="168">
        <v>1286.1069207008618</v>
      </c>
      <c r="S168" s="168">
        <v>1497.8077933705463</v>
      </c>
      <c r="T168" s="168">
        <v>1288.5217278884188</v>
      </c>
      <c r="U168" s="168">
        <v>1438.1825240262383</v>
      </c>
      <c r="V168" s="168">
        <v>1180.8863904267771</v>
      </c>
      <c r="W168" s="168">
        <v>1220.0754153963808</v>
      </c>
      <c r="X168" s="168">
        <v>1070.5739082024654</v>
      </c>
      <c r="Y168" s="168">
        <v>1198.7101600319181</v>
      </c>
      <c r="Z168" s="168">
        <v>1082.2324650889811</v>
      </c>
      <c r="AA168" s="168">
        <v>1125.7542752198415</v>
      </c>
      <c r="AB168" s="168">
        <v>1330.8949969829932</v>
      </c>
      <c r="AC168" s="168">
        <v>1278.7359988273058</v>
      </c>
      <c r="AD168" s="168">
        <v>1243.6778766324403</v>
      </c>
      <c r="AE168" s="168">
        <v>1057.0228323035142</v>
      </c>
      <c r="AF168" s="168">
        <v>1179.1377201918513</v>
      </c>
      <c r="AG168" s="168">
        <v>1193.7019962915113</v>
      </c>
      <c r="AH168" s="168">
        <v>1018.370263275829</v>
      </c>
      <c r="AI168" s="168">
        <v>1033.4043299710615</v>
      </c>
      <c r="AJ168" s="168">
        <v>963.81260028862152</v>
      </c>
      <c r="AK168" s="168">
        <v>1062.0817836745216</v>
      </c>
      <c r="AL168" s="168">
        <v>1258.4438081375008</v>
      </c>
      <c r="AM168" s="168">
        <v>1126.9652727139278</v>
      </c>
      <c r="AN168" s="168">
        <v>1192.177958688934</v>
      </c>
      <c r="AO168" s="168">
        <v>1249.4319463495935</v>
      </c>
      <c r="AP168" s="168">
        <v>1228.4771979891777</v>
      </c>
      <c r="AQ168" s="168">
        <v>1122.2215625379001</v>
      </c>
      <c r="AR168" s="168">
        <v>1274.0413028471548</v>
      </c>
      <c r="AS168" s="168">
        <v>1203.2633527727135</v>
      </c>
      <c r="AT168" s="168">
        <v>1127.7186714871648</v>
      </c>
      <c r="AU168" s="168">
        <v>1201.5958491784629</v>
      </c>
      <c r="AV168" s="168">
        <v>1296.683845563673</v>
      </c>
      <c r="AW168" s="168">
        <v>1105.5898967546748</v>
      </c>
      <c r="AX168" s="168">
        <v>1109.516677061109</v>
      </c>
      <c r="AY168" s="168">
        <v>1049.8955361379469</v>
      </c>
      <c r="AZ168" s="168">
        <v>1046.8918623728266</v>
      </c>
    </row>
    <row r="169" spans="1:52" ht="12" hidden="1" customHeight="1"/>
    <row r="170" spans="1:52" ht="12" hidden="1" customHeight="1">
      <c r="A170" s="111" t="s">
        <v>348</v>
      </c>
      <c r="B170" s="177">
        <v>33139.923245329701</v>
      </c>
      <c r="C170" s="177">
        <v>23244.298387964744</v>
      </c>
      <c r="D170" s="177">
        <v>29409.459696703023</v>
      </c>
      <c r="E170" s="177">
        <v>33179.093356580335</v>
      </c>
      <c r="F170" s="177">
        <v>37382.81528182004</v>
      </c>
      <c r="G170" s="177">
        <v>37567.37838275441</v>
      </c>
      <c r="H170" s="177">
        <v>30680.514839495918</v>
      </c>
      <c r="I170" s="177">
        <v>40014.987249374783</v>
      </c>
      <c r="J170" s="177">
        <v>50211.937781429915</v>
      </c>
      <c r="K170" s="177">
        <v>54710.85351698556</v>
      </c>
      <c r="L170" s="177">
        <v>78717.336763170257</v>
      </c>
      <c r="M170" s="177">
        <v>81119.948788085341</v>
      </c>
      <c r="N170" s="177">
        <v>66108.108298409177</v>
      </c>
      <c r="O170" s="177">
        <v>47914.459498702934</v>
      </c>
      <c r="P170" s="177">
        <v>42774.719216820587</v>
      </c>
      <c r="Q170" s="177">
        <v>44193.679263218568</v>
      </c>
      <c r="R170" s="177">
        <v>31161.326167856339</v>
      </c>
      <c r="S170" s="177">
        <v>41398.705281417599</v>
      </c>
      <c r="T170" s="177">
        <v>35006.836920325797</v>
      </c>
      <c r="U170" s="177">
        <v>45184.630468727686</v>
      </c>
      <c r="V170" s="177">
        <v>63876.847535197128</v>
      </c>
      <c r="W170" s="177">
        <v>24398.688129023158</v>
      </c>
      <c r="X170" s="177">
        <v>16616.155556496105</v>
      </c>
      <c r="Y170" s="177">
        <v>31867.034152250792</v>
      </c>
      <c r="Z170" s="177">
        <v>41247.912894488203</v>
      </c>
      <c r="AA170" s="177">
        <v>41362.106685532992</v>
      </c>
      <c r="AB170" s="177">
        <v>43783.490423686992</v>
      </c>
      <c r="AC170" s="177">
        <v>39735.158819366545</v>
      </c>
      <c r="AD170" s="177">
        <v>36178.562968612205</v>
      </c>
      <c r="AE170" s="177">
        <v>36502.116693429794</v>
      </c>
      <c r="AF170" s="177">
        <v>39458.121609744769</v>
      </c>
      <c r="AG170" s="177">
        <v>42034.46877127279</v>
      </c>
      <c r="AH170" s="177">
        <v>33823.948445385984</v>
      </c>
      <c r="AI170" s="177">
        <v>38673.695431551911</v>
      </c>
      <c r="AJ170" s="177">
        <v>40678.728897738976</v>
      </c>
      <c r="AK170" s="177">
        <v>60841.644248142002</v>
      </c>
      <c r="AL170" s="177">
        <v>94627.082017183522</v>
      </c>
      <c r="AM170" s="177">
        <v>77447.595466013299</v>
      </c>
      <c r="AN170" s="177">
        <v>73908.22602656846</v>
      </c>
      <c r="AO170" s="177">
        <v>74471.568168362108</v>
      </c>
      <c r="AP170" s="177">
        <v>67672.553267826646</v>
      </c>
      <c r="AQ170" s="177">
        <v>58755.741733224386</v>
      </c>
      <c r="AR170" s="177">
        <v>75113.111541062462</v>
      </c>
      <c r="AS170" s="177">
        <v>62673.686042530739</v>
      </c>
      <c r="AT170" s="177">
        <v>59249.951513206361</v>
      </c>
      <c r="AU170" s="177">
        <v>102606.66071429854</v>
      </c>
      <c r="AV170" s="177">
        <v>48188.318229795572</v>
      </c>
      <c r="AW170" s="177">
        <v>41519.251967922028</v>
      </c>
      <c r="AX170" s="177">
        <v>46507.330485397106</v>
      </c>
      <c r="AY170" s="177">
        <v>49703.445975650058</v>
      </c>
      <c r="AZ170" s="177">
        <v>56654.457696869213</v>
      </c>
    </row>
    <row r="172" spans="1:52" ht="12" customHeight="1">
      <c r="A172" s="105" t="s">
        <v>286</v>
      </c>
      <c r="B172" s="106">
        <v>2000</v>
      </c>
      <c r="C172" s="106">
        <v>2001</v>
      </c>
      <c r="D172" s="106">
        <v>2002</v>
      </c>
      <c r="E172" s="106">
        <v>2003</v>
      </c>
      <c r="F172" s="106">
        <v>2004</v>
      </c>
      <c r="G172" s="106">
        <v>2005</v>
      </c>
      <c r="H172" s="106">
        <v>2006</v>
      </c>
      <c r="I172" s="106">
        <v>2007</v>
      </c>
      <c r="J172" s="106">
        <v>2008</v>
      </c>
      <c r="K172" s="106">
        <v>2009</v>
      </c>
      <c r="L172" s="106">
        <v>2010</v>
      </c>
      <c r="M172" s="106">
        <v>2011</v>
      </c>
      <c r="N172" s="106">
        <v>2012</v>
      </c>
      <c r="O172" s="106">
        <v>2013</v>
      </c>
      <c r="P172" s="106">
        <v>2014</v>
      </c>
      <c r="Q172" s="106">
        <v>2015</v>
      </c>
      <c r="R172" s="106">
        <v>2016</v>
      </c>
      <c r="S172" s="106">
        <v>2017</v>
      </c>
      <c r="T172" s="106">
        <v>2018</v>
      </c>
      <c r="U172" s="106">
        <v>2019</v>
      </c>
      <c r="V172" s="106">
        <v>2020</v>
      </c>
      <c r="W172" s="106">
        <v>2021</v>
      </c>
      <c r="X172" s="106">
        <v>2022</v>
      </c>
      <c r="Y172" s="106">
        <v>2023</v>
      </c>
      <c r="Z172" s="106">
        <v>2024</v>
      </c>
      <c r="AA172" s="106">
        <v>2025</v>
      </c>
      <c r="AB172" s="106">
        <v>2026</v>
      </c>
      <c r="AC172" s="106">
        <v>2027</v>
      </c>
      <c r="AD172" s="106">
        <v>2028</v>
      </c>
      <c r="AE172" s="106">
        <v>2029</v>
      </c>
      <c r="AF172" s="106">
        <v>2030</v>
      </c>
      <c r="AG172" s="106">
        <v>2031</v>
      </c>
      <c r="AH172" s="106">
        <v>2032</v>
      </c>
      <c r="AI172" s="106">
        <v>2033</v>
      </c>
      <c r="AJ172" s="106">
        <v>2034</v>
      </c>
      <c r="AK172" s="106">
        <v>2035</v>
      </c>
      <c r="AL172" s="106">
        <v>2036</v>
      </c>
      <c r="AM172" s="106">
        <v>2037</v>
      </c>
      <c r="AN172" s="106">
        <v>2038</v>
      </c>
      <c r="AO172" s="106">
        <v>2039</v>
      </c>
      <c r="AP172" s="106">
        <v>2040</v>
      </c>
      <c r="AQ172" s="106">
        <v>2041</v>
      </c>
      <c r="AR172" s="106">
        <v>2042</v>
      </c>
      <c r="AS172" s="106">
        <v>2043</v>
      </c>
      <c r="AT172" s="106">
        <v>2044</v>
      </c>
      <c r="AU172" s="106">
        <v>2045</v>
      </c>
      <c r="AV172" s="106">
        <v>2046</v>
      </c>
      <c r="AW172" s="106">
        <v>2047</v>
      </c>
      <c r="AX172" s="106">
        <v>2048</v>
      </c>
      <c r="AY172" s="106">
        <v>2049</v>
      </c>
      <c r="AZ172" s="106">
        <v>2050</v>
      </c>
    </row>
    <row r="173" spans="1:52" ht="12" customHeight="1">
      <c r="A173" s="108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10"/>
    </row>
    <row r="174" spans="1:52" ht="12" customHeight="1">
      <c r="A174" s="111" t="s">
        <v>287</v>
      </c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  <c r="AA174" s="113"/>
      <c r="AB174" s="113"/>
      <c r="AC174" s="113"/>
      <c r="AD174" s="113"/>
      <c r="AE174" s="113"/>
      <c r="AF174" s="113"/>
      <c r="AG174" s="113"/>
      <c r="AH174" s="113"/>
      <c r="AI174" s="113"/>
      <c r="AJ174" s="113"/>
      <c r="AK174" s="113"/>
      <c r="AL174" s="113"/>
      <c r="AM174" s="113"/>
      <c r="AN174" s="113"/>
      <c r="AO174" s="113"/>
      <c r="AP174" s="113"/>
      <c r="AQ174" s="113"/>
      <c r="AR174" s="113"/>
      <c r="AS174" s="113"/>
      <c r="AT174" s="113"/>
      <c r="AU174" s="113"/>
      <c r="AV174" s="113"/>
      <c r="AW174" s="113"/>
      <c r="AX174" s="113"/>
      <c r="AY174" s="113"/>
      <c r="AZ174" s="113"/>
    </row>
    <row r="175" spans="1:52" ht="12" customHeight="1">
      <c r="A175" s="114" t="s">
        <v>288</v>
      </c>
      <c r="B175" s="115">
        <v>217399.85206615954</v>
      </c>
      <c r="C175" s="115">
        <v>222970.35749999995</v>
      </c>
      <c r="D175" s="115">
        <v>225463.21780999997</v>
      </c>
      <c r="E175" s="115">
        <v>231062.41529999999</v>
      </c>
      <c r="F175" s="115">
        <v>236090.19592</v>
      </c>
      <c r="G175" s="115">
        <v>239442.65347617806</v>
      </c>
      <c r="H175" s="115">
        <v>243773.5442</v>
      </c>
      <c r="I175" s="115">
        <v>245233.12523000003</v>
      </c>
      <c r="J175" s="115">
        <v>246281.89139999993</v>
      </c>
      <c r="K175" s="115">
        <v>233447.46578999996</v>
      </c>
      <c r="L175" s="115">
        <v>244080.2024669828</v>
      </c>
      <c r="M175" s="115">
        <v>239473.98898511261</v>
      </c>
      <c r="N175" s="115">
        <v>240047.5862873329</v>
      </c>
      <c r="O175" s="115">
        <v>237983.23836137913</v>
      </c>
      <c r="P175" s="115">
        <v>232383.77227891714</v>
      </c>
      <c r="Q175" s="115">
        <v>235664.55477539188</v>
      </c>
      <c r="R175" s="115">
        <v>237848.17608863671</v>
      </c>
      <c r="S175" s="115">
        <v>239504.40320787058</v>
      </c>
      <c r="T175" s="115">
        <v>238940.93392819341</v>
      </c>
      <c r="U175" s="115">
        <v>238647.45402215034</v>
      </c>
      <c r="V175" s="115">
        <v>239319.60093923772</v>
      </c>
      <c r="W175" s="115">
        <v>241078.20937308681</v>
      </c>
      <c r="X175" s="115">
        <v>243258.20834104778</v>
      </c>
      <c r="Y175" s="115">
        <v>244142.92629471817</v>
      </c>
      <c r="Z175" s="115">
        <v>245803.52261907063</v>
      </c>
      <c r="AA175" s="115">
        <v>247471.37767990961</v>
      </c>
      <c r="AB175" s="115">
        <v>249628.47775853274</v>
      </c>
      <c r="AC175" s="115">
        <v>251594.06074728759</v>
      </c>
      <c r="AD175" s="115">
        <v>253825.26506656053</v>
      </c>
      <c r="AE175" s="115">
        <v>255561.98813934808</v>
      </c>
      <c r="AF175" s="115">
        <v>256842.46179586943</v>
      </c>
      <c r="AG175" s="115">
        <v>257569.76638850008</v>
      </c>
      <c r="AH175" s="115">
        <v>259674.8213573721</v>
      </c>
      <c r="AI175" s="115">
        <v>261164.62679179339</v>
      </c>
      <c r="AJ175" s="115">
        <v>262195.19463057356</v>
      </c>
      <c r="AK175" s="115">
        <v>263744.23171541013</v>
      </c>
      <c r="AL175" s="115">
        <v>265606.46981929621</v>
      </c>
      <c r="AM175" s="115">
        <v>267836.33430165413</v>
      </c>
      <c r="AN175" s="115">
        <v>270111.85773754091</v>
      </c>
      <c r="AO175" s="115">
        <v>272397.01731890801</v>
      </c>
      <c r="AP175" s="115">
        <v>274932.07954293321</v>
      </c>
      <c r="AQ175" s="115">
        <v>277827.3221510463</v>
      </c>
      <c r="AR175" s="115">
        <v>280486.91702927271</v>
      </c>
      <c r="AS175" s="115">
        <v>282788.70451186568</v>
      </c>
      <c r="AT175" s="115">
        <v>285220.01714685146</v>
      </c>
      <c r="AU175" s="115">
        <v>287688.19445949874</v>
      </c>
      <c r="AV175" s="115">
        <v>290350.4922006717</v>
      </c>
      <c r="AW175" s="115">
        <v>293006.78330000793</v>
      </c>
      <c r="AX175" s="115">
        <v>295379.16693829565</v>
      </c>
      <c r="AY175" s="115">
        <v>297970.8801134277</v>
      </c>
      <c r="AZ175" s="115">
        <v>300460.47189786611</v>
      </c>
    </row>
    <row r="176" spans="1:52" ht="12" customHeight="1">
      <c r="A176" s="116" t="s">
        <v>254</v>
      </c>
      <c r="B176" s="117">
        <v>91204.982525209518</v>
      </c>
      <c r="C176" s="117">
        <v>92376.360239999995</v>
      </c>
      <c r="D176" s="117">
        <v>92958.842210000017</v>
      </c>
      <c r="E176" s="117">
        <v>93628.198080000016</v>
      </c>
      <c r="F176" s="117">
        <v>96295.220689999987</v>
      </c>
      <c r="G176" s="117">
        <v>97329.105282108139</v>
      </c>
      <c r="H176" s="117">
        <v>97167.678720000011</v>
      </c>
      <c r="I176" s="117">
        <v>98111.178179999988</v>
      </c>
      <c r="J176" s="117">
        <v>96114.328019999972</v>
      </c>
      <c r="K176" s="117">
        <v>82954.343629999974</v>
      </c>
      <c r="L176" s="117">
        <v>88344.972020538131</v>
      </c>
      <c r="M176" s="117">
        <v>88988.642095325486</v>
      </c>
      <c r="N176" s="117">
        <v>86920.230444021363</v>
      </c>
      <c r="O176" s="117">
        <v>85677.542814046887</v>
      </c>
      <c r="P176" s="117">
        <v>85323.724110164752</v>
      </c>
      <c r="Q176" s="117">
        <v>85671.80035575552</v>
      </c>
      <c r="R176" s="117">
        <v>86293.553335193952</v>
      </c>
      <c r="S176" s="117">
        <v>87357.696099014254</v>
      </c>
      <c r="T176" s="117">
        <v>87580.566652432244</v>
      </c>
      <c r="U176" s="117">
        <v>87992.983402973332</v>
      </c>
      <c r="V176" s="117">
        <v>88719.22202527459</v>
      </c>
      <c r="W176" s="117">
        <v>88713.166385844292</v>
      </c>
      <c r="X176" s="117">
        <v>89475.317985023139</v>
      </c>
      <c r="Y176" s="117">
        <v>89506.43276874494</v>
      </c>
      <c r="Z176" s="117">
        <v>89724.274239514925</v>
      </c>
      <c r="AA176" s="117">
        <v>89839.155602116065</v>
      </c>
      <c r="AB176" s="117">
        <v>89991.57906879604</v>
      </c>
      <c r="AC176" s="117">
        <v>90277.114777606315</v>
      </c>
      <c r="AD176" s="117">
        <v>90989.163807834368</v>
      </c>
      <c r="AE176" s="117">
        <v>91204.077513009936</v>
      </c>
      <c r="AF176" s="117">
        <v>91618.235959216661</v>
      </c>
      <c r="AG176" s="117">
        <v>92002.719569779481</v>
      </c>
      <c r="AH176" s="117">
        <v>92532.54138927914</v>
      </c>
      <c r="AI176" s="117">
        <v>92915.503895328657</v>
      </c>
      <c r="AJ176" s="117">
        <v>93278.38114886338</v>
      </c>
      <c r="AK176" s="117">
        <v>93613.508575341111</v>
      </c>
      <c r="AL176" s="117">
        <v>94167.237504643985</v>
      </c>
      <c r="AM176" s="117">
        <v>94723.596024882208</v>
      </c>
      <c r="AN176" s="117">
        <v>95310.476726673121</v>
      </c>
      <c r="AO176" s="117">
        <v>95916.590806418928</v>
      </c>
      <c r="AP176" s="117">
        <v>96550.650037793996</v>
      </c>
      <c r="AQ176" s="117">
        <v>97276.663321865606</v>
      </c>
      <c r="AR176" s="117">
        <v>98093.125346536064</v>
      </c>
      <c r="AS176" s="117">
        <v>98763.856530082514</v>
      </c>
      <c r="AT176" s="117">
        <v>99586.900957653022</v>
      </c>
      <c r="AU176" s="117">
        <v>100308.54630748596</v>
      </c>
      <c r="AV176" s="117">
        <v>101233.16203890312</v>
      </c>
      <c r="AW176" s="117">
        <v>102284.6685640621</v>
      </c>
      <c r="AX176" s="117">
        <v>103207.26726952374</v>
      </c>
      <c r="AY176" s="117">
        <v>104384.07218924636</v>
      </c>
      <c r="AZ176" s="117">
        <v>105565.30926869505</v>
      </c>
    </row>
    <row r="177" spans="1:52" ht="12" customHeight="1">
      <c r="A177" s="118" t="s">
        <v>289</v>
      </c>
      <c r="B177" s="119">
        <v>61711.894229508893</v>
      </c>
      <c r="C177" s="119">
        <v>63803.480340000002</v>
      </c>
      <c r="D177" s="119">
        <v>64501.756469999978</v>
      </c>
      <c r="E177" s="119">
        <v>67455.828009999983</v>
      </c>
      <c r="F177" s="119">
        <v>68411.624710000004</v>
      </c>
      <c r="G177" s="119">
        <v>69032.555188707192</v>
      </c>
      <c r="H177" s="119">
        <v>70154.208809999996</v>
      </c>
      <c r="I177" s="119">
        <v>69690.574330000018</v>
      </c>
      <c r="J177" s="119">
        <v>70525.426979999946</v>
      </c>
      <c r="K177" s="119">
        <v>70637.380890000015</v>
      </c>
      <c r="L177" s="119">
        <v>73465.322493197746</v>
      </c>
      <c r="M177" s="119">
        <v>69886.561708643916</v>
      </c>
      <c r="N177" s="119">
        <v>71939.444428251722</v>
      </c>
      <c r="O177" s="119">
        <v>71585.460612508032</v>
      </c>
      <c r="P177" s="119">
        <v>68008.971311266432</v>
      </c>
      <c r="Q177" s="119">
        <v>68578.124085143689</v>
      </c>
      <c r="R177" s="119">
        <v>69361.792583710077</v>
      </c>
      <c r="S177" s="119">
        <v>69342.504045760405</v>
      </c>
      <c r="T177" s="119">
        <v>69208.289247565117</v>
      </c>
      <c r="U177" s="119">
        <v>69156.358266497002</v>
      </c>
      <c r="V177" s="119">
        <v>69468.301030988572</v>
      </c>
      <c r="W177" s="119">
        <v>70128.805907662725</v>
      </c>
      <c r="X177" s="119">
        <v>70718.665639135303</v>
      </c>
      <c r="Y177" s="119">
        <v>70853.113507281436</v>
      </c>
      <c r="Z177" s="119">
        <v>71349.087168032958</v>
      </c>
      <c r="AA177" s="119">
        <v>71842.064157507892</v>
      </c>
      <c r="AB177" s="119">
        <v>72251.43361235426</v>
      </c>
      <c r="AC177" s="119">
        <v>72568.900964436951</v>
      </c>
      <c r="AD177" s="119">
        <v>72979.414706995507</v>
      </c>
      <c r="AE177" s="119">
        <v>73142.416162297828</v>
      </c>
      <c r="AF177" s="119">
        <v>73131.920625041646</v>
      </c>
      <c r="AG177" s="119">
        <v>73206.311016528445</v>
      </c>
      <c r="AH177" s="119">
        <v>73422.905894760814</v>
      </c>
      <c r="AI177" s="119">
        <v>73355.827815349548</v>
      </c>
      <c r="AJ177" s="119">
        <v>72980.470945196284</v>
      </c>
      <c r="AK177" s="119">
        <v>72711.874659557929</v>
      </c>
      <c r="AL177" s="119">
        <v>72431.34153752336</v>
      </c>
      <c r="AM177" s="119">
        <v>72353.57558131589</v>
      </c>
      <c r="AN177" s="119">
        <v>72214.905467846489</v>
      </c>
      <c r="AO177" s="119">
        <v>72055.091655397424</v>
      </c>
      <c r="AP177" s="119">
        <v>72009.448793317992</v>
      </c>
      <c r="AQ177" s="119">
        <v>72110.389490961301</v>
      </c>
      <c r="AR177" s="119">
        <v>72057.647407814758</v>
      </c>
      <c r="AS177" s="119">
        <v>71949.647850707217</v>
      </c>
      <c r="AT177" s="119">
        <v>71834.499361237147</v>
      </c>
      <c r="AU177" s="119">
        <v>71854.527336924279</v>
      </c>
      <c r="AV177" s="119">
        <v>71875.546100193373</v>
      </c>
      <c r="AW177" s="119">
        <v>71876.338880848401</v>
      </c>
      <c r="AX177" s="119">
        <v>71864.199321327149</v>
      </c>
      <c r="AY177" s="119">
        <v>71888.222833188614</v>
      </c>
      <c r="AZ177" s="119">
        <v>71885.226860396258</v>
      </c>
    </row>
    <row r="178" spans="1:52" ht="12" customHeight="1">
      <c r="A178" s="118" t="s">
        <v>290</v>
      </c>
      <c r="B178" s="119">
        <v>58455.812122272677</v>
      </c>
      <c r="C178" s="119">
        <v>60728.963684571878</v>
      </c>
      <c r="D178" s="119">
        <v>61923.10375662295</v>
      </c>
      <c r="E178" s="119">
        <v>64081.850527855815</v>
      </c>
      <c r="F178" s="119">
        <v>65844.827084524528</v>
      </c>
      <c r="G178" s="119">
        <v>67532.351327928001</v>
      </c>
      <c r="H178" s="119">
        <v>71084.850395936563</v>
      </c>
      <c r="I178" s="119">
        <v>72137.925262562974</v>
      </c>
      <c r="J178" s="119">
        <v>74420.423537668728</v>
      </c>
      <c r="K178" s="119">
        <v>74701.61043841482</v>
      </c>
      <c r="L178" s="119">
        <v>77051.678114605733</v>
      </c>
      <c r="M178" s="119">
        <v>75286.202959113187</v>
      </c>
      <c r="N178" s="119">
        <v>75909.463019324467</v>
      </c>
      <c r="O178" s="119">
        <v>75395.756436974771</v>
      </c>
      <c r="P178" s="119">
        <v>73869.687698171314</v>
      </c>
      <c r="Q178" s="119">
        <v>76076.793423847019</v>
      </c>
      <c r="R178" s="119">
        <v>76729.900506843362</v>
      </c>
      <c r="S178" s="119">
        <v>77118.212180889299</v>
      </c>
      <c r="T178" s="119">
        <v>76238.357915531058</v>
      </c>
      <c r="U178" s="119">
        <v>75339.83662584018</v>
      </c>
      <c r="V178" s="119">
        <v>74647.336890224527</v>
      </c>
      <c r="W178" s="119">
        <v>74718.824089852482</v>
      </c>
      <c r="X178" s="119">
        <v>74339.434462092264</v>
      </c>
      <c r="Y178" s="119">
        <v>73654.185855809614</v>
      </c>
      <c r="Z178" s="119">
        <v>73273.431433320744</v>
      </c>
      <c r="AA178" s="119">
        <v>73022.215648780679</v>
      </c>
      <c r="AB178" s="119">
        <v>73425.326087196183</v>
      </c>
      <c r="AC178" s="119">
        <v>73655.67282750913</v>
      </c>
      <c r="AD178" s="119">
        <v>73788.266240754878</v>
      </c>
      <c r="AE178" s="119">
        <v>74259.262215503681</v>
      </c>
      <c r="AF178" s="119">
        <v>74224.101292337131</v>
      </c>
      <c r="AG178" s="119">
        <v>73561.43077284249</v>
      </c>
      <c r="AH178" s="119">
        <v>73888.620214422233</v>
      </c>
      <c r="AI178" s="119">
        <v>73989.816534271449</v>
      </c>
      <c r="AJ178" s="119">
        <v>73896.289020266893</v>
      </c>
      <c r="AK178" s="119">
        <v>74159.988925945581</v>
      </c>
      <c r="AL178" s="119">
        <v>74452.798160287508</v>
      </c>
      <c r="AM178" s="119">
        <v>74828.520946838922</v>
      </c>
      <c r="AN178" s="119">
        <v>75226.60737897153</v>
      </c>
      <c r="AO178" s="119">
        <v>75604.340982694179</v>
      </c>
      <c r="AP178" s="119">
        <v>76062.602821372784</v>
      </c>
      <c r="AQ178" s="119">
        <v>76630.499550735025</v>
      </c>
      <c r="AR178" s="119">
        <v>77058.398935461926</v>
      </c>
      <c r="AS178" s="119">
        <v>77376.051406696104</v>
      </c>
      <c r="AT178" s="119">
        <v>77717.683777216778</v>
      </c>
      <c r="AU178" s="119">
        <v>78111.418829268368</v>
      </c>
      <c r="AV178" s="119">
        <v>78553.585802799222</v>
      </c>
      <c r="AW178" s="119">
        <v>78950.899259420941</v>
      </c>
      <c r="AX178" s="119">
        <v>79278.531133639917</v>
      </c>
      <c r="AY178" s="119">
        <v>79580.530331893358</v>
      </c>
      <c r="AZ178" s="119">
        <v>79853.16492994396</v>
      </c>
    </row>
    <row r="179" spans="1:52" ht="12" customHeight="1">
      <c r="A179" s="118" t="s">
        <v>291</v>
      </c>
      <c r="B179" s="120">
        <v>6027.1631891684301</v>
      </c>
      <c r="C179" s="120">
        <v>6061.5532354280967</v>
      </c>
      <c r="D179" s="120">
        <v>6079.5153733770449</v>
      </c>
      <c r="E179" s="120">
        <v>5896.538682144198</v>
      </c>
      <c r="F179" s="120">
        <v>5538.5234354754684</v>
      </c>
      <c r="G179" s="120">
        <v>5548.6416774347335</v>
      </c>
      <c r="H179" s="120">
        <v>5366.8062740634314</v>
      </c>
      <c r="I179" s="120">
        <v>5293.4474574370279</v>
      </c>
      <c r="J179" s="120">
        <v>5221.7128623312792</v>
      </c>
      <c r="K179" s="120">
        <v>5154.1308315851629</v>
      </c>
      <c r="L179" s="120">
        <v>5218.2298386412103</v>
      </c>
      <c r="M179" s="120">
        <v>5312.582222029997</v>
      </c>
      <c r="N179" s="120">
        <v>5278.4483957353405</v>
      </c>
      <c r="O179" s="120">
        <v>5324.4784978494627</v>
      </c>
      <c r="P179" s="120">
        <v>5181.3891593146163</v>
      </c>
      <c r="Q179" s="120">
        <v>5337.8369106456548</v>
      </c>
      <c r="R179" s="120">
        <v>5462.9296628893062</v>
      </c>
      <c r="S179" s="120">
        <v>5685.9908822066227</v>
      </c>
      <c r="T179" s="120">
        <v>5913.7201126650061</v>
      </c>
      <c r="U179" s="120">
        <v>6158.2757268398036</v>
      </c>
      <c r="V179" s="120">
        <v>6484.7409927500003</v>
      </c>
      <c r="W179" s="120">
        <v>7517.4129897273042</v>
      </c>
      <c r="X179" s="120">
        <v>8724.7902547970771</v>
      </c>
      <c r="Y179" s="120">
        <v>10129.194162882151</v>
      </c>
      <c r="Z179" s="120">
        <v>11456.729778201998</v>
      </c>
      <c r="AA179" s="120">
        <v>12767.942271504993</v>
      </c>
      <c r="AB179" s="120">
        <v>13960.13899018628</v>
      </c>
      <c r="AC179" s="120">
        <v>15092.372177735197</v>
      </c>
      <c r="AD179" s="120">
        <v>16068.420310975822</v>
      </c>
      <c r="AE179" s="120">
        <v>16956.232248536642</v>
      </c>
      <c r="AF179" s="120">
        <v>17868.203919273998</v>
      </c>
      <c r="AG179" s="120">
        <v>18799.30502934966</v>
      </c>
      <c r="AH179" s="120">
        <v>19830.753858909909</v>
      </c>
      <c r="AI179" s="120">
        <v>20903.478546843733</v>
      </c>
      <c r="AJ179" s="120">
        <v>22040.053516246997</v>
      </c>
      <c r="AK179" s="120">
        <v>23258.859554565497</v>
      </c>
      <c r="AL179" s="120">
        <v>24555.092616841364</v>
      </c>
      <c r="AM179" s="120">
        <v>25930.641748617087</v>
      </c>
      <c r="AN179" s="120">
        <v>27359.868164049774</v>
      </c>
      <c r="AO179" s="120">
        <v>28820.993874397471</v>
      </c>
      <c r="AP179" s="120">
        <v>30309.377890448446</v>
      </c>
      <c r="AQ179" s="120">
        <v>31809.76978748438</v>
      </c>
      <c r="AR179" s="120">
        <v>33277.745339459958</v>
      </c>
      <c r="AS179" s="120">
        <v>34699.148724379826</v>
      </c>
      <c r="AT179" s="120">
        <v>36080.933050744505</v>
      </c>
      <c r="AU179" s="120">
        <v>37413.701985820153</v>
      </c>
      <c r="AV179" s="120">
        <v>38688.198258775992</v>
      </c>
      <c r="AW179" s="120">
        <v>39894.876595676447</v>
      </c>
      <c r="AX179" s="120">
        <v>41029.169213804831</v>
      </c>
      <c r="AY179" s="120">
        <v>42118.054759099374</v>
      </c>
      <c r="AZ179" s="120">
        <v>43156.770838830846</v>
      </c>
    </row>
    <row r="180" spans="1:52" ht="12" customHeight="1">
      <c r="A180" s="114" t="s">
        <v>292</v>
      </c>
      <c r="B180" s="115">
        <v>23940.403766132011</v>
      </c>
      <c r="C180" s="115">
        <v>24054.932923527584</v>
      </c>
      <c r="D180" s="115">
        <v>24743.294160868656</v>
      </c>
      <c r="E180" s="115">
        <v>25400.073451148091</v>
      </c>
      <c r="F180" s="115">
        <v>25320.014950290773</v>
      </c>
      <c r="G180" s="115">
        <v>25778.530891815255</v>
      </c>
      <c r="H180" s="115">
        <v>25235.094110000002</v>
      </c>
      <c r="I180" s="115">
        <v>25442.324670000053</v>
      </c>
      <c r="J180" s="115">
        <v>25153.085140000003</v>
      </c>
      <c r="K180" s="115">
        <v>24868.105650000009</v>
      </c>
      <c r="L180" s="115">
        <v>24766.322135322858</v>
      </c>
      <c r="M180" s="115">
        <v>24680.328436059626</v>
      </c>
      <c r="N180" s="115">
        <v>24009.391216602296</v>
      </c>
      <c r="O180" s="115">
        <v>23177.710418448827</v>
      </c>
      <c r="P180" s="115">
        <v>22648.042348714975</v>
      </c>
      <c r="Q180" s="115">
        <v>22835.761966958024</v>
      </c>
      <c r="R180" s="115">
        <v>19812.335938284868</v>
      </c>
      <c r="S180" s="115">
        <v>19769.348224312216</v>
      </c>
      <c r="T180" s="115">
        <v>19617.710094415721</v>
      </c>
      <c r="U180" s="115">
        <v>19575.928129585674</v>
      </c>
      <c r="V180" s="115">
        <v>19422.614535060697</v>
      </c>
      <c r="W180" s="115">
        <v>19293.300436569374</v>
      </c>
      <c r="X180" s="115">
        <v>19410.804626585814</v>
      </c>
      <c r="Y180" s="115">
        <v>19121.966354163178</v>
      </c>
      <c r="Z180" s="115">
        <v>18846.941668072268</v>
      </c>
      <c r="AA180" s="115">
        <v>18647.374885301007</v>
      </c>
      <c r="AB180" s="115">
        <v>18420.530968787731</v>
      </c>
      <c r="AC180" s="115">
        <v>18206.87587294076</v>
      </c>
      <c r="AD180" s="115">
        <v>17987.121114008758</v>
      </c>
      <c r="AE180" s="115">
        <v>17798.322708750948</v>
      </c>
      <c r="AF180" s="115">
        <v>17441.174670723769</v>
      </c>
      <c r="AG180" s="115">
        <v>17182.230774411244</v>
      </c>
      <c r="AH180" s="115">
        <v>17100.358340578085</v>
      </c>
      <c r="AI180" s="115">
        <v>16910.250461523756</v>
      </c>
      <c r="AJ180" s="115">
        <v>16843.748849724077</v>
      </c>
      <c r="AK180" s="115">
        <v>16611.910979989778</v>
      </c>
      <c r="AL180" s="115">
        <v>16614.199643149903</v>
      </c>
      <c r="AM180" s="115">
        <v>16690.618329060784</v>
      </c>
      <c r="AN180" s="115">
        <v>16800.398981639843</v>
      </c>
      <c r="AO180" s="115">
        <v>17317.681004924834</v>
      </c>
      <c r="AP180" s="115">
        <v>17511.573126322615</v>
      </c>
      <c r="AQ180" s="115">
        <v>18123.769389426205</v>
      </c>
      <c r="AR180" s="115">
        <v>19127.066985654641</v>
      </c>
      <c r="AS180" s="115">
        <v>20038.971411532155</v>
      </c>
      <c r="AT180" s="115">
        <v>20635.081538433857</v>
      </c>
      <c r="AU180" s="115">
        <v>21430.679163750567</v>
      </c>
      <c r="AV180" s="115">
        <v>22041.867064053549</v>
      </c>
      <c r="AW180" s="115">
        <v>22568.119758172943</v>
      </c>
      <c r="AX180" s="115">
        <v>23495.697821632406</v>
      </c>
      <c r="AY180" s="115">
        <v>24569.549399381474</v>
      </c>
      <c r="AZ180" s="115">
        <v>25289.647709388657</v>
      </c>
    </row>
    <row r="181" spans="1:52" ht="12" customHeight="1">
      <c r="A181" s="116" t="s">
        <v>293</v>
      </c>
      <c r="B181" s="117">
        <v>13960.433087448491</v>
      </c>
      <c r="C181" s="117">
        <v>14121.824683527586</v>
      </c>
      <c r="D181" s="117">
        <v>14446.884600868654</v>
      </c>
      <c r="E181" s="117">
        <v>14694.55176114809</v>
      </c>
      <c r="F181" s="117">
        <v>14621.442970290771</v>
      </c>
      <c r="G181" s="117">
        <v>14827.481938131563</v>
      </c>
      <c r="H181" s="117">
        <v>15032.08418</v>
      </c>
      <c r="I181" s="117">
        <v>14973.220440000052</v>
      </c>
      <c r="J181" s="117">
        <v>14622.777280000004</v>
      </c>
      <c r="K181" s="117">
        <v>14260.19315000001</v>
      </c>
      <c r="L181" s="117">
        <v>14425.439300982278</v>
      </c>
      <c r="M181" s="117">
        <v>14498.34117198585</v>
      </c>
      <c r="N181" s="117">
        <v>14660.585200129102</v>
      </c>
      <c r="O181" s="117">
        <v>14116.284847478404</v>
      </c>
      <c r="P181" s="117">
        <v>13684.912301079088</v>
      </c>
      <c r="Q181" s="117">
        <v>13925.17266766867</v>
      </c>
      <c r="R181" s="117">
        <v>10686.257162689304</v>
      </c>
      <c r="S181" s="117">
        <v>10512.900231146539</v>
      </c>
      <c r="T181" s="117">
        <v>10153.578881960309</v>
      </c>
      <c r="U181" s="117">
        <v>9819.674502948872</v>
      </c>
      <c r="V181" s="117">
        <v>9517.8654122422704</v>
      </c>
      <c r="W181" s="117">
        <v>9314.5251372032017</v>
      </c>
      <c r="X181" s="117">
        <v>9234.2875698484586</v>
      </c>
      <c r="Y181" s="117">
        <v>8949.9626037067919</v>
      </c>
      <c r="Z181" s="117">
        <v>8699.9108192269105</v>
      </c>
      <c r="AA181" s="117">
        <v>8558.4735032855988</v>
      </c>
      <c r="AB181" s="117">
        <v>8448.6301291164327</v>
      </c>
      <c r="AC181" s="117">
        <v>8370.8477715307909</v>
      </c>
      <c r="AD181" s="117">
        <v>8258.5738224169163</v>
      </c>
      <c r="AE181" s="117">
        <v>8052.4675294173121</v>
      </c>
      <c r="AF181" s="117">
        <v>7749.6593173263391</v>
      </c>
      <c r="AG181" s="117">
        <v>7498.7775544318911</v>
      </c>
      <c r="AH181" s="117">
        <v>7332.6422886621258</v>
      </c>
      <c r="AI181" s="117">
        <v>7131.0849055510816</v>
      </c>
      <c r="AJ181" s="117">
        <v>6955.169305503804</v>
      </c>
      <c r="AK181" s="117">
        <v>6658.0570955726444</v>
      </c>
      <c r="AL181" s="117">
        <v>6516.1916597465533</v>
      </c>
      <c r="AM181" s="117">
        <v>6353.1055373539257</v>
      </c>
      <c r="AN181" s="117">
        <v>6202.5406390666749</v>
      </c>
      <c r="AO181" s="117">
        <v>6265.4688011556509</v>
      </c>
      <c r="AP181" s="117">
        <v>6255.1564447841765</v>
      </c>
      <c r="AQ181" s="117">
        <v>6407.7498150746369</v>
      </c>
      <c r="AR181" s="117">
        <v>6773.6923864463261</v>
      </c>
      <c r="AS181" s="117">
        <v>7157.3260639040127</v>
      </c>
      <c r="AT181" s="117">
        <v>7467.9874030518704</v>
      </c>
      <c r="AU181" s="117">
        <v>8023.9454631579456</v>
      </c>
      <c r="AV181" s="117">
        <v>8416.4999302269498</v>
      </c>
      <c r="AW181" s="117">
        <v>8733.4876019895964</v>
      </c>
      <c r="AX181" s="117">
        <v>9418.2510449157198</v>
      </c>
      <c r="AY181" s="117">
        <v>10105.408128720936</v>
      </c>
      <c r="AZ181" s="117">
        <v>10616.233308148538</v>
      </c>
    </row>
    <row r="182" spans="1:52" ht="12" customHeight="1">
      <c r="A182" s="118" t="s">
        <v>294</v>
      </c>
      <c r="B182" s="119">
        <v>970.74631470974111</v>
      </c>
      <c r="C182" s="119">
        <v>909.21287999999959</v>
      </c>
      <c r="D182" s="119">
        <v>1085.5141500000002</v>
      </c>
      <c r="E182" s="119">
        <v>1118.5938200000005</v>
      </c>
      <c r="F182" s="119">
        <v>1136.606950000001</v>
      </c>
      <c r="G182" s="119">
        <v>1130.5348288093194</v>
      </c>
      <c r="H182" s="119">
        <v>1089.6036099999994</v>
      </c>
      <c r="I182" s="119">
        <v>1041.0009499999999</v>
      </c>
      <c r="J182" s="119">
        <v>986.89723999999853</v>
      </c>
      <c r="K182" s="119">
        <v>961.56882999999937</v>
      </c>
      <c r="L182" s="119">
        <v>989.22736200330576</v>
      </c>
      <c r="M182" s="119">
        <v>882.77868336347626</v>
      </c>
      <c r="N182" s="119">
        <v>978.43423180701996</v>
      </c>
      <c r="O182" s="119">
        <v>1025.2171366974051</v>
      </c>
      <c r="P182" s="119">
        <v>1015.1078825316984</v>
      </c>
      <c r="Q182" s="119">
        <v>980.96446234712812</v>
      </c>
      <c r="R182" s="119">
        <v>1138.6244373547804</v>
      </c>
      <c r="S182" s="119">
        <v>1160.5278350072037</v>
      </c>
      <c r="T182" s="119">
        <v>1206.9998278213668</v>
      </c>
      <c r="U182" s="119">
        <v>1216.5000521843169</v>
      </c>
      <c r="V182" s="119">
        <v>1236.4265561698485</v>
      </c>
      <c r="W182" s="119">
        <v>1239.6652667846683</v>
      </c>
      <c r="X182" s="119">
        <v>1246.2728201508003</v>
      </c>
      <c r="Y182" s="119">
        <v>1247.7730677176207</v>
      </c>
      <c r="Z182" s="119">
        <v>1248.9060539273366</v>
      </c>
      <c r="AA182" s="119">
        <v>1258.6603185637996</v>
      </c>
      <c r="AB182" s="119">
        <v>1263.2475107082869</v>
      </c>
      <c r="AC182" s="119">
        <v>1259.4986521335143</v>
      </c>
      <c r="AD182" s="119">
        <v>1262.4963186793757</v>
      </c>
      <c r="AE182" s="119">
        <v>1265.2225607743342</v>
      </c>
      <c r="AF182" s="119">
        <v>1268.7851149330472</v>
      </c>
      <c r="AG182" s="119">
        <v>1275.9275625853359</v>
      </c>
      <c r="AH182" s="119">
        <v>1276.9495956912669</v>
      </c>
      <c r="AI182" s="119">
        <v>1274.4338528233807</v>
      </c>
      <c r="AJ182" s="119">
        <v>1275.773507135495</v>
      </c>
      <c r="AK182" s="119">
        <v>1279.7113765061411</v>
      </c>
      <c r="AL182" s="119">
        <v>1280.4642307362717</v>
      </c>
      <c r="AM182" s="119">
        <v>1282.0253368181211</v>
      </c>
      <c r="AN182" s="119">
        <v>1282.2470943595856</v>
      </c>
      <c r="AO182" s="119">
        <v>1284.6661141363511</v>
      </c>
      <c r="AP182" s="119">
        <v>1292.9364016215959</v>
      </c>
      <c r="AQ182" s="119">
        <v>1299.9217906833871</v>
      </c>
      <c r="AR182" s="119">
        <v>1302.2477988012224</v>
      </c>
      <c r="AS182" s="119">
        <v>1306.561029594367</v>
      </c>
      <c r="AT182" s="119">
        <v>1308.9950424507751</v>
      </c>
      <c r="AU182" s="119">
        <v>1307.439887016893</v>
      </c>
      <c r="AV182" s="119">
        <v>1307.8576549342456</v>
      </c>
      <c r="AW182" s="119">
        <v>1308.1507995047157</v>
      </c>
      <c r="AX182" s="119">
        <v>1306.2929625717898</v>
      </c>
      <c r="AY182" s="119">
        <v>1306.9394890993415</v>
      </c>
      <c r="AZ182" s="119">
        <v>1302.5930491481886</v>
      </c>
    </row>
    <row r="183" spans="1:52" ht="12" customHeight="1">
      <c r="A183" s="118" t="s">
        <v>295</v>
      </c>
      <c r="B183" s="119">
        <v>2893.3992922537927</v>
      </c>
      <c r="C183" s="119">
        <v>3266.3598400000001</v>
      </c>
      <c r="D183" s="119">
        <v>3299.8461200000006</v>
      </c>
      <c r="E183" s="119">
        <v>3313.965889999999</v>
      </c>
      <c r="F183" s="119">
        <v>3296.0782099999997</v>
      </c>
      <c r="G183" s="119">
        <v>3441.1005151732561</v>
      </c>
      <c r="H183" s="119">
        <v>3408.2877299999996</v>
      </c>
      <c r="I183" s="119">
        <v>3567.4031700000014</v>
      </c>
      <c r="J183" s="119">
        <v>3469.9409100000003</v>
      </c>
      <c r="K183" s="119">
        <v>3501.7210500000001</v>
      </c>
      <c r="L183" s="119">
        <v>3389.1067413435007</v>
      </c>
      <c r="M183" s="119">
        <v>3475.3291017664801</v>
      </c>
      <c r="N183" s="119">
        <v>3299.6099216452949</v>
      </c>
      <c r="O183" s="119">
        <v>3259.5986909060489</v>
      </c>
      <c r="P183" s="119">
        <v>3158.8075844297368</v>
      </c>
      <c r="Q183" s="119">
        <v>3124.4542799919514</v>
      </c>
      <c r="R183" s="119">
        <v>3188.5687039081677</v>
      </c>
      <c r="S183" s="119">
        <v>3222.0028442869261</v>
      </c>
      <c r="T183" s="119">
        <v>3353.5753759629342</v>
      </c>
      <c r="U183" s="119">
        <v>3520.5276521026999</v>
      </c>
      <c r="V183" s="119">
        <v>3608.8708328003499</v>
      </c>
      <c r="W183" s="119">
        <v>3657.3007564785648</v>
      </c>
      <c r="X183" s="119">
        <v>3752.279178323839</v>
      </c>
      <c r="Y183" s="119">
        <v>3745.6052022416047</v>
      </c>
      <c r="Z183" s="119">
        <v>3719.5116579503729</v>
      </c>
      <c r="AA183" s="119">
        <v>3676.6728777922172</v>
      </c>
      <c r="AB183" s="119">
        <v>3600.2481626660656</v>
      </c>
      <c r="AC183" s="119">
        <v>3507.6380349365963</v>
      </c>
      <c r="AD183" s="119">
        <v>3429.7417867566992</v>
      </c>
      <c r="AE183" s="119">
        <v>3417.3052579251571</v>
      </c>
      <c r="AF183" s="119">
        <v>3363.0995959078837</v>
      </c>
      <c r="AG183" s="119">
        <v>3359.6117085446472</v>
      </c>
      <c r="AH183" s="119">
        <v>3355.1265901857441</v>
      </c>
      <c r="AI183" s="119">
        <v>3324.8444782385445</v>
      </c>
      <c r="AJ183" s="119">
        <v>3334.1088836584581</v>
      </c>
      <c r="AK183" s="119">
        <v>3304.9932288461659</v>
      </c>
      <c r="AL183" s="119">
        <v>3331.554803539967</v>
      </c>
      <c r="AM183" s="119">
        <v>3402.7143788243966</v>
      </c>
      <c r="AN183" s="119">
        <v>3485.7133593989965</v>
      </c>
      <c r="AO183" s="119">
        <v>3744.1569478558736</v>
      </c>
      <c r="AP183" s="119">
        <v>3727.0538698723585</v>
      </c>
      <c r="AQ183" s="119">
        <v>3945.6726581566768</v>
      </c>
      <c r="AR183" s="119">
        <v>4308.0445531763326</v>
      </c>
      <c r="AS183" s="119">
        <v>4585.1278561318886</v>
      </c>
      <c r="AT183" s="119">
        <v>4566.9940291085268</v>
      </c>
      <c r="AU183" s="119">
        <v>4509.849545158766</v>
      </c>
      <c r="AV183" s="119">
        <v>4423.5430587733272</v>
      </c>
      <c r="AW183" s="119">
        <v>4281.4491550950843</v>
      </c>
      <c r="AX183" s="119">
        <v>4214.7731513905355</v>
      </c>
      <c r="AY183" s="119">
        <v>4151.0062498617772</v>
      </c>
      <c r="AZ183" s="119">
        <v>3992.984785481412</v>
      </c>
    </row>
    <row r="184" spans="1:52" ht="12" customHeight="1">
      <c r="A184" s="118" t="s">
        <v>296</v>
      </c>
      <c r="B184" s="119">
        <v>0</v>
      </c>
      <c r="C184" s="119">
        <v>0</v>
      </c>
      <c r="D184" s="119">
        <v>0</v>
      </c>
      <c r="E184" s="119">
        <v>0</v>
      </c>
      <c r="F184" s="119">
        <v>0</v>
      </c>
      <c r="G184" s="119">
        <v>0</v>
      </c>
      <c r="H184" s="119">
        <v>0</v>
      </c>
      <c r="I184" s="119">
        <v>0</v>
      </c>
      <c r="J184" s="119">
        <v>0</v>
      </c>
      <c r="K184" s="119">
        <v>0</v>
      </c>
      <c r="L184" s="119">
        <v>0</v>
      </c>
      <c r="M184" s="119">
        <v>0</v>
      </c>
      <c r="N184" s="119">
        <v>0</v>
      </c>
      <c r="O184" s="119">
        <v>0</v>
      </c>
      <c r="P184" s="119">
        <v>0</v>
      </c>
      <c r="Q184" s="119">
        <v>0</v>
      </c>
      <c r="R184" s="119">
        <v>1.6535305863868789E-2</v>
      </c>
      <c r="S184" s="119">
        <v>4.0409241445870291E-2</v>
      </c>
      <c r="T184" s="119">
        <v>7.5572460512972978E-2</v>
      </c>
      <c r="U184" s="119">
        <v>0.14430817026425902</v>
      </c>
      <c r="V184" s="119">
        <v>0.35651039689081437</v>
      </c>
      <c r="W184" s="119">
        <v>0.46493497069047929</v>
      </c>
      <c r="X184" s="119">
        <v>0.49571224199902941</v>
      </c>
      <c r="Y184" s="119">
        <v>0.52124743697057185</v>
      </c>
      <c r="Z184" s="119">
        <v>0.53962951878369492</v>
      </c>
      <c r="AA184" s="119">
        <v>0.55024961238069425</v>
      </c>
      <c r="AB184" s="119">
        <v>0.55306665565165891</v>
      </c>
      <c r="AC184" s="119">
        <v>0.54975366422312455</v>
      </c>
      <c r="AD184" s="119">
        <v>0.54466969702176249</v>
      </c>
      <c r="AE184" s="119">
        <v>0.68086031608945607</v>
      </c>
      <c r="AF184" s="119">
        <v>6.7490953435743553</v>
      </c>
      <c r="AG184" s="119">
        <v>26.121424115432102</v>
      </c>
      <c r="AH184" s="119">
        <v>61.986616465103189</v>
      </c>
      <c r="AI184" s="119">
        <v>117.65337890761084</v>
      </c>
      <c r="AJ184" s="119">
        <v>195.50478256133948</v>
      </c>
      <c r="AK184" s="119">
        <v>297.77119914992426</v>
      </c>
      <c r="AL184" s="119">
        <v>425.31343881314655</v>
      </c>
      <c r="AM184" s="119">
        <v>579.81072439390857</v>
      </c>
      <c r="AN184" s="119">
        <v>758.09071264172132</v>
      </c>
      <c r="AO184" s="119">
        <v>961.03021191919765</v>
      </c>
      <c r="AP184" s="119">
        <v>1189.6958692266987</v>
      </c>
      <c r="AQ184" s="119">
        <v>1445.3923213471821</v>
      </c>
      <c r="AR184" s="119">
        <v>1727.6306324637512</v>
      </c>
      <c r="AS184" s="119">
        <v>2033.1096134467537</v>
      </c>
      <c r="AT184" s="119">
        <v>2363.9760733476519</v>
      </c>
      <c r="AU184" s="119">
        <v>2718.3131791553719</v>
      </c>
      <c r="AV184" s="119">
        <v>3093.6228768652536</v>
      </c>
      <c r="AW184" s="119">
        <v>3496.4747330829109</v>
      </c>
      <c r="AX184" s="119">
        <v>3913.8303532636223</v>
      </c>
      <c r="AY184" s="119">
        <v>4401.964013369151</v>
      </c>
      <c r="AZ184" s="119">
        <v>4857.9527429219279</v>
      </c>
    </row>
    <row r="185" spans="1:52" ht="12" customHeight="1">
      <c r="A185" s="118" t="s">
        <v>285</v>
      </c>
      <c r="B185" s="120">
        <v>6115.8250717199844</v>
      </c>
      <c r="C185" s="120">
        <v>5757.5355199999976</v>
      </c>
      <c r="D185" s="120">
        <v>5911.049289999999</v>
      </c>
      <c r="E185" s="120">
        <v>6272.9619800000037</v>
      </c>
      <c r="F185" s="120">
        <v>6265.8868199999997</v>
      </c>
      <c r="G185" s="120">
        <v>6379.4136097011178</v>
      </c>
      <c r="H185" s="120">
        <v>5705.1185900000019</v>
      </c>
      <c r="I185" s="120">
        <v>5860.7001099999979</v>
      </c>
      <c r="J185" s="120">
        <v>6073.4697100000012</v>
      </c>
      <c r="K185" s="120">
        <v>6144.6226199999983</v>
      </c>
      <c r="L185" s="120">
        <v>5962.5487309937744</v>
      </c>
      <c r="M185" s="120">
        <v>5823.879478943818</v>
      </c>
      <c r="N185" s="120">
        <v>5070.7618630208781</v>
      </c>
      <c r="O185" s="120">
        <v>4776.6097433669675</v>
      </c>
      <c r="P185" s="120">
        <v>4789.214580674452</v>
      </c>
      <c r="Q185" s="120">
        <v>4805.1705569502737</v>
      </c>
      <c r="R185" s="120">
        <v>4798.8690990267532</v>
      </c>
      <c r="S185" s="120">
        <v>4873.8769046301004</v>
      </c>
      <c r="T185" s="120">
        <v>4903.4804362105988</v>
      </c>
      <c r="U185" s="120">
        <v>5019.0816141795221</v>
      </c>
      <c r="V185" s="120">
        <v>5059.095223451337</v>
      </c>
      <c r="W185" s="120">
        <v>5081.3443411322496</v>
      </c>
      <c r="X185" s="120">
        <v>5177.4693460207181</v>
      </c>
      <c r="Y185" s="120">
        <v>5178.1042330601904</v>
      </c>
      <c r="Z185" s="120">
        <v>5178.0735074488639</v>
      </c>
      <c r="AA185" s="120">
        <v>5153.0179360470102</v>
      </c>
      <c r="AB185" s="120">
        <v>5107.8520996412954</v>
      </c>
      <c r="AC185" s="120">
        <v>5068.3416606756346</v>
      </c>
      <c r="AD185" s="120">
        <v>5035.7645164587448</v>
      </c>
      <c r="AE185" s="120">
        <v>5062.6465003180529</v>
      </c>
      <c r="AF185" s="120">
        <v>5052.8815472129245</v>
      </c>
      <c r="AG185" s="120">
        <v>5021.7925247339372</v>
      </c>
      <c r="AH185" s="120">
        <v>5073.6532495738447</v>
      </c>
      <c r="AI185" s="120">
        <v>5062.2338460031369</v>
      </c>
      <c r="AJ185" s="120">
        <v>5083.1923708649792</v>
      </c>
      <c r="AK185" s="120">
        <v>5071.3780799149026</v>
      </c>
      <c r="AL185" s="120">
        <v>5060.675510313964</v>
      </c>
      <c r="AM185" s="120">
        <v>5072.9623516704323</v>
      </c>
      <c r="AN185" s="120">
        <v>5071.8071761728661</v>
      </c>
      <c r="AO185" s="120">
        <v>5062.3589298577608</v>
      </c>
      <c r="AP185" s="120">
        <v>5046.7305408177872</v>
      </c>
      <c r="AQ185" s="120">
        <v>5025.0328041643206</v>
      </c>
      <c r="AR185" s="120">
        <v>5015.4516147670074</v>
      </c>
      <c r="AS185" s="120">
        <v>4956.846848455134</v>
      </c>
      <c r="AT185" s="120">
        <v>4927.128990475032</v>
      </c>
      <c r="AU185" s="120">
        <v>4871.1310892615911</v>
      </c>
      <c r="AV185" s="120">
        <v>4800.3435432537735</v>
      </c>
      <c r="AW185" s="120">
        <v>4748.5574685006359</v>
      </c>
      <c r="AX185" s="120">
        <v>4642.5503094907363</v>
      </c>
      <c r="AY185" s="120">
        <v>4604.2315183302708</v>
      </c>
      <c r="AZ185" s="120">
        <v>4519.8838236885895</v>
      </c>
    </row>
    <row r="186" spans="1:52" ht="12" customHeight="1">
      <c r="A186" s="114" t="s">
        <v>297</v>
      </c>
      <c r="B186" s="115">
        <v>379.52643903739232</v>
      </c>
      <c r="C186" s="115">
        <v>346.69882999999999</v>
      </c>
      <c r="D186" s="115">
        <v>304.69999000000007</v>
      </c>
      <c r="E186" s="115">
        <v>224.60077999999999</v>
      </c>
      <c r="F186" s="115">
        <v>206.80069999999998</v>
      </c>
      <c r="G186" s="115">
        <v>193.29798732891439</v>
      </c>
      <c r="H186" s="115">
        <v>170.30058000000002</v>
      </c>
      <c r="I186" s="115">
        <v>171.80000999999999</v>
      </c>
      <c r="J186" s="115">
        <v>159.99901999999997</v>
      </c>
      <c r="K186" s="115">
        <v>152.49950999999999</v>
      </c>
      <c r="L186" s="115">
        <v>160.59988584958325</v>
      </c>
      <c r="M186" s="115">
        <v>138.07681782471067</v>
      </c>
      <c r="N186" s="115">
        <v>193.56056282308947</v>
      </c>
      <c r="O186" s="115">
        <v>159.3101245837417</v>
      </c>
      <c r="P186" s="115">
        <v>189.9541021754772</v>
      </c>
      <c r="Q186" s="115">
        <v>245.98754546117422</v>
      </c>
      <c r="R186" s="115">
        <v>268.55591638658774</v>
      </c>
      <c r="S186" s="115">
        <v>266.16728012653965</v>
      </c>
      <c r="T186" s="115">
        <v>275.0614560582431</v>
      </c>
      <c r="U186" s="115">
        <v>289.36329660767035</v>
      </c>
      <c r="V186" s="115">
        <v>289.28062217939686</v>
      </c>
      <c r="W186" s="115">
        <v>292.59401817422975</v>
      </c>
      <c r="X186" s="115">
        <v>306.16763708472848</v>
      </c>
      <c r="Y186" s="115">
        <v>311.49202881768736</v>
      </c>
      <c r="Z186" s="115">
        <v>361.27603787171927</v>
      </c>
      <c r="AA186" s="115">
        <v>365.74390324505089</v>
      </c>
      <c r="AB186" s="115">
        <v>375.53579059527857</v>
      </c>
      <c r="AC186" s="115">
        <v>415.97750179650694</v>
      </c>
      <c r="AD186" s="115">
        <v>459.59300026507071</v>
      </c>
      <c r="AE186" s="115">
        <v>534.6955563272993</v>
      </c>
      <c r="AF186" s="115">
        <v>601.70274256270682</v>
      </c>
      <c r="AG186" s="115">
        <v>704.04214071756451</v>
      </c>
      <c r="AH186" s="115">
        <v>734.1861860530687</v>
      </c>
      <c r="AI186" s="115">
        <v>869.50383470900363</v>
      </c>
      <c r="AJ186" s="115">
        <v>1019.8402409351328</v>
      </c>
      <c r="AK186" s="115">
        <v>1051.6312551129135</v>
      </c>
      <c r="AL186" s="115">
        <v>1095.2960096153142</v>
      </c>
      <c r="AM186" s="115">
        <v>1112.7414460902887</v>
      </c>
      <c r="AN186" s="115">
        <v>1142.6512098491642</v>
      </c>
      <c r="AO186" s="115">
        <v>1192.5703050570157</v>
      </c>
      <c r="AP186" s="115">
        <v>1211.3100817955387</v>
      </c>
      <c r="AQ186" s="115">
        <v>1236.936722628601</v>
      </c>
      <c r="AR186" s="115">
        <v>1319.0931399256124</v>
      </c>
      <c r="AS186" s="115">
        <v>1363.2377768068889</v>
      </c>
      <c r="AT186" s="115">
        <v>1434.531371304711</v>
      </c>
      <c r="AU186" s="115">
        <v>1536.4792792590715</v>
      </c>
      <c r="AV186" s="115">
        <v>1585.5260140280188</v>
      </c>
      <c r="AW186" s="115">
        <v>1635.6020466730811</v>
      </c>
      <c r="AX186" s="115">
        <v>1703.2262100509313</v>
      </c>
      <c r="AY186" s="115">
        <v>1793.643832826182</v>
      </c>
      <c r="AZ186" s="115">
        <v>1864.9999123176876</v>
      </c>
    </row>
    <row r="187" spans="1:52" ht="12" customHeight="1">
      <c r="A187" s="114" t="s">
        <v>298</v>
      </c>
      <c r="B187" s="115">
        <v>18664.425351752558</v>
      </c>
      <c r="C187" s="115">
        <v>18866.349910000004</v>
      </c>
      <c r="D187" s="115">
        <v>18173.476490000005</v>
      </c>
      <c r="E187" s="115">
        <v>18689.207279999999</v>
      </c>
      <c r="F187" s="115">
        <v>18990.47478</v>
      </c>
      <c r="G187" s="115">
        <v>18929.174774063122</v>
      </c>
      <c r="H187" s="115">
        <v>18406.363689999995</v>
      </c>
      <c r="I187" s="115">
        <v>18653.22191</v>
      </c>
      <c r="J187" s="115">
        <v>18822.7045</v>
      </c>
      <c r="K187" s="115">
        <v>17968.856599999999</v>
      </c>
      <c r="L187" s="115">
        <v>18242.419101683023</v>
      </c>
      <c r="M187" s="115">
        <v>17638.102829517731</v>
      </c>
      <c r="N187" s="115">
        <v>18040.644692815287</v>
      </c>
      <c r="O187" s="115">
        <v>18087.556267782176</v>
      </c>
      <c r="P187" s="115">
        <v>17379.672245569047</v>
      </c>
      <c r="Q187" s="115">
        <v>17843.595381975923</v>
      </c>
      <c r="R187" s="115">
        <v>18153.570756909543</v>
      </c>
      <c r="S187" s="115">
        <v>18160.080853537034</v>
      </c>
      <c r="T187" s="115">
        <v>17987.584737521516</v>
      </c>
      <c r="U187" s="115">
        <v>17797.158452750264</v>
      </c>
      <c r="V187" s="115">
        <v>17649.959418360006</v>
      </c>
      <c r="W187" s="115">
        <v>17568.167106322544</v>
      </c>
      <c r="X187" s="115">
        <v>17495.014582759919</v>
      </c>
      <c r="Y187" s="115">
        <v>17316.090439291806</v>
      </c>
      <c r="Z187" s="115">
        <v>17195.250752634252</v>
      </c>
      <c r="AA187" s="115">
        <v>17086.582301116388</v>
      </c>
      <c r="AB187" s="115">
        <v>17024.158906924837</v>
      </c>
      <c r="AC187" s="115">
        <v>16962.900308638382</v>
      </c>
      <c r="AD187" s="115">
        <v>16937.951824632171</v>
      </c>
      <c r="AE187" s="115">
        <v>16908.989981611317</v>
      </c>
      <c r="AF187" s="115">
        <v>16859.827514106593</v>
      </c>
      <c r="AG187" s="115">
        <v>16795.268031272077</v>
      </c>
      <c r="AH187" s="115">
        <v>16843.823917457048</v>
      </c>
      <c r="AI187" s="115">
        <v>16862.11832306275</v>
      </c>
      <c r="AJ187" s="115">
        <v>16857.244826760681</v>
      </c>
      <c r="AK187" s="115">
        <v>16898.248046917535</v>
      </c>
      <c r="AL187" s="115">
        <v>16964.262870619819</v>
      </c>
      <c r="AM187" s="115">
        <v>17065.49705718537</v>
      </c>
      <c r="AN187" s="115">
        <v>17172.011077965628</v>
      </c>
      <c r="AO187" s="115">
        <v>17286.451340584135</v>
      </c>
      <c r="AP187" s="115">
        <v>17413.605205163032</v>
      </c>
      <c r="AQ187" s="115">
        <v>17574.17092514706</v>
      </c>
      <c r="AR187" s="115">
        <v>17718.720747297506</v>
      </c>
      <c r="AS187" s="115">
        <v>17839.218886427843</v>
      </c>
      <c r="AT187" s="115">
        <v>17958.728354694977</v>
      </c>
      <c r="AU187" s="115">
        <v>18085.960746692464</v>
      </c>
      <c r="AV187" s="115">
        <v>18220.517387508295</v>
      </c>
      <c r="AW187" s="115">
        <v>18351.166802613599</v>
      </c>
      <c r="AX187" s="115">
        <v>18469.105805888819</v>
      </c>
      <c r="AY187" s="115">
        <v>18597.539042264012</v>
      </c>
      <c r="AZ187" s="115">
        <v>18715.740609808534</v>
      </c>
    </row>
    <row r="188" spans="1:52" ht="12" customHeight="1">
      <c r="A188" s="114" t="s">
        <v>299</v>
      </c>
      <c r="B188" s="115">
        <v>260425.6239122198</v>
      </c>
      <c r="C188" s="115">
        <v>266283.64013328758</v>
      </c>
      <c r="D188" s="115">
        <v>268754.41687090858</v>
      </c>
      <c r="E188" s="115">
        <v>275351.99811094813</v>
      </c>
      <c r="F188" s="115">
        <v>280706.89649061067</v>
      </c>
      <c r="G188" s="115">
        <v>284299.63605909469</v>
      </c>
      <c r="H188" s="115">
        <v>287596.79095993994</v>
      </c>
      <c r="I188" s="115">
        <v>289489.66545015993</v>
      </c>
      <c r="J188" s="115">
        <v>290467.03443021997</v>
      </c>
      <c r="K188" s="115">
        <v>276127.42715030001</v>
      </c>
      <c r="L188" s="115">
        <v>287394.7537445075</v>
      </c>
      <c r="M188" s="115">
        <v>281708.28092108318</v>
      </c>
      <c r="N188" s="115">
        <v>282384.26885582926</v>
      </c>
      <c r="O188" s="115">
        <v>279407.12775512104</v>
      </c>
      <c r="P188" s="115">
        <v>272978.9465924697</v>
      </c>
      <c r="Q188" s="115">
        <v>276736.32923156861</v>
      </c>
      <c r="R188" s="115">
        <v>276082.63870021777</v>
      </c>
      <c r="S188" s="115">
        <v>277699.99956623971</v>
      </c>
      <c r="T188" s="115">
        <v>276821.29021628626</v>
      </c>
      <c r="U188" s="115">
        <v>276309.90390067839</v>
      </c>
      <c r="V188" s="115">
        <v>276681.45551467687</v>
      </c>
      <c r="W188" s="115">
        <v>278232.27093434276</v>
      </c>
      <c r="X188" s="115">
        <v>280470.19518705062</v>
      </c>
      <c r="Y188" s="115">
        <v>280892.47511682223</v>
      </c>
      <c r="Z188" s="115">
        <v>282206.99107727123</v>
      </c>
      <c r="AA188" s="115">
        <v>283571.07876927312</v>
      </c>
      <c r="AB188" s="115">
        <v>285448.70342513907</v>
      </c>
      <c r="AC188" s="115">
        <v>287179.8144302452</v>
      </c>
      <c r="AD188" s="115">
        <v>289209.93100518076</v>
      </c>
      <c r="AE188" s="115">
        <v>290803.99638589559</v>
      </c>
      <c r="AF188" s="115">
        <v>291745.16672294465</v>
      </c>
      <c r="AG188" s="115">
        <v>292251.30733467219</v>
      </c>
      <c r="AH188" s="115">
        <v>294353.18980148807</v>
      </c>
      <c r="AI188" s="115">
        <v>295806.49941139243</v>
      </c>
      <c r="AJ188" s="115">
        <v>296916.02854759136</v>
      </c>
      <c r="AK188" s="115">
        <v>298306.02199783531</v>
      </c>
      <c r="AL188" s="115">
        <v>300280.22834300395</v>
      </c>
      <c r="AM188" s="115">
        <v>302705.19113391219</v>
      </c>
      <c r="AN188" s="115">
        <v>305226.919006599</v>
      </c>
      <c r="AO188" s="115">
        <v>308193.71996926237</v>
      </c>
      <c r="AP188" s="115">
        <v>311068.56795651658</v>
      </c>
      <c r="AQ188" s="115">
        <v>314762.1991885209</v>
      </c>
      <c r="AR188" s="115">
        <v>318651.7979019155</v>
      </c>
      <c r="AS188" s="115">
        <v>322030.13258667011</v>
      </c>
      <c r="AT188" s="115">
        <v>325248.35841092205</v>
      </c>
      <c r="AU188" s="115">
        <v>328741.31364898192</v>
      </c>
      <c r="AV188" s="115">
        <v>332198.40266655345</v>
      </c>
      <c r="AW188" s="115">
        <v>335561.67190750776</v>
      </c>
      <c r="AX188" s="115">
        <v>339047.19677582517</v>
      </c>
      <c r="AY188" s="115">
        <v>342931.61238760565</v>
      </c>
      <c r="AZ188" s="115">
        <v>346330.86012952245</v>
      </c>
    </row>
    <row r="189" spans="1:52" ht="12" customHeight="1">
      <c r="A189" s="121" t="s">
        <v>10</v>
      </c>
      <c r="B189" s="119">
        <v>22880.201549779998</v>
      </c>
      <c r="C189" s="119">
        <v>22599.283919759997</v>
      </c>
      <c r="D189" s="119">
        <v>24836.857460039999</v>
      </c>
      <c r="E189" s="119">
        <v>25367.868429799997</v>
      </c>
      <c r="F189" s="119">
        <v>24674.94500032</v>
      </c>
      <c r="G189" s="119">
        <v>28818.720602959998</v>
      </c>
      <c r="H189" s="119">
        <v>27468.275539939998</v>
      </c>
      <c r="I189" s="119">
        <v>28023.052920159997</v>
      </c>
      <c r="J189" s="119">
        <v>27292.343790219998</v>
      </c>
      <c r="K189" s="119">
        <v>25698.129220299998</v>
      </c>
      <c r="L189" s="119">
        <v>25680.978482819995</v>
      </c>
      <c r="M189" s="119">
        <v>28357.24809198</v>
      </c>
      <c r="N189" s="119">
        <v>31214.880111779999</v>
      </c>
      <c r="O189" s="119">
        <v>30059.617236279995</v>
      </c>
      <c r="P189" s="119">
        <v>33269.917551259998</v>
      </c>
      <c r="Q189" s="119">
        <v>35282.178417880001</v>
      </c>
      <c r="R189" s="119">
        <v>32570.005999999998</v>
      </c>
      <c r="S189" s="119">
        <v>32167.950305079998</v>
      </c>
      <c r="T189" s="119">
        <v>32100.430996439998</v>
      </c>
      <c r="U189" s="119">
        <v>30936.747978759999</v>
      </c>
      <c r="V189" s="119">
        <v>30546.336903999996</v>
      </c>
      <c r="W189" s="119">
        <v>30461.484101266338</v>
      </c>
      <c r="X189" s="119">
        <v>30340.252071639999</v>
      </c>
      <c r="Y189" s="119">
        <v>30288.672507819996</v>
      </c>
      <c r="Z189" s="119">
        <v>30262.19843122</v>
      </c>
      <c r="AA189" s="119">
        <v>30228.932858939996</v>
      </c>
      <c r="AB189" s="119">
        <v>30202.139238159998</v>
      </c>
      <c r="AC189" s="119">
        <v>30146.610128640001</v>
      </c>
      <c r="AD189" s="119">
        <v>29455.839399559998</v>
      </c>
      <c r="AE189" s="119">
        <v>29418.520754779998</v>
      </c>
      <c r="AF189" s="119">
        <v>29401.331067899995</v>
      </c>
      <c r="AG189" s="119">
        <v>29369.633447619999</v>
      </c>
      <c r="AH189" s="119">
        <v>29347.13224594</v>
      </c>
      <c r="AI189" s="119">
        <v>29334.755609259995</v>
      </c>
      <c r="AJ189" s="119">
        <v>29312.984871799996</v>
      </c>
      <c r="AK189" s="119">
        <v>29300.695682499998</v>
      </c>
      <c r="AL189" s="119">
        <v>29279.783034119995</v>
      </c>
      <c r="AM189" s="119">
        <v>29253.854496799995</v>
      </c>
      <c r="AN189" s="119">
        <v>29238.067253199999</v>
      </c>
      <c r="AO189" s="119">
        <v>29221.302447599996</v>
      </c>
      <c r="AP189" s="119">
        <v>29197.02915056</v>
      </c>
      <c r="AQ189" s="119">
        <v>29183.093721739995</v>
      </c>
      <c r="AR189" s="119">
        <v>29170.687489879994</v>
      </c>
      <c r="AS189" s="119">
        <v>29145.738740239998</v>
      </c>
      <c r="AT189" s="119">
        <v>29118.726148839996</v>
      </c>
      <c r="AU189" s="119">
        <v>29092.991573339998</v>
      </c>
      <c r="AV189" s="119">
        <v>29023.812110379997</v>
      </c>
      <c r="AW189" s="119">
        <v>29006.048966899998</v>
      </c>
      <c r="AX189" s="119">
        <v>28989.445847319996</v>
      </c>
      <c r="AY189" s="119">
        <v>28971.39946284</v>
      </c>
      <c r="AZ189" s="119">
        <v>28959.765485179996</v>
      </c>
    </row>
    <row r="190" spans="1:52" ht="12" customHeight="1">
      <c r="A190" s="122" t="s">
        <v>11</v>
      </c>
      <c r="B190" s="119">
        <v>-20900.803501010781</v>
      </c>
      <c r="C190" s="119">
        <v>-21993.771800000002</v>
      </c>
      <c r="D190" s="119">
        <v>-23502.974160000002</v>
      </c>
      <c r="E190" s="119">
        <v>-25358.806759999999</v>
      </c>
      <c r="F190" s="119">
        <v>-25047.216379999994</v>
      </c>
      <c r="G190" s="119">
        <v>-27467.310425664185</v>
      </c>
      <c r="H190" s="119">
        <v>-26739.299389999996</v>
      </c>
      <c r="I190" s="119">
        <v>-26611.620309999995</v>
      </c>
      <c r="J190" s="119">
        <v>-25308.267489999995</v>
      </c>
      <c r="K190" s="119">
        <v>-23966.180100000005</v>
      </c>
      <c r="L190" s="119">
        <v>-25039.909268188516</v>
      </c>
      <c r="M190" s="119">
        <v>-27739.695066244654</v>
      </c>
      <c r="N190" s="119">
        <v>-29610.108645663327</v>
      </c>
      <c r="O190" s="119">
        <v>-28975.147465150127</v>
      </c>
      <c r="P190" s="119">
        <v>-31937.197688851618</v>
      </c>
      <c r="Q190" s="119">
        <v>-34056.195565773451</v>
      </c>
      <c r="R190" s="119">
        <v>-31033.873999999996</v>
      </c>
      <c r="S190" s="119">
        <v>-30640.239523403834</v>
      </c>
      <c r="T190" s="119">
        <v>-30592.630726479165</v>
      </c>
      <c r="U190" s="119">
        <v>-29724.064029490371</v>
      </c>
      <c r="V190" s="119">
        <v>-29349.153600539117</v>
      </c>
      <c r="W190" s="119">
        <v>-29222.679121904646</v>
      </c>
      <c r="X190" s="119">
        <v>-29181.544613661867</v>
      </c>
      <c r="Y190" s="119">
        <v>-29139.409694552207</v>
      </c>
      <c r="Z190" s="119">
        <v>-29121.48599228953</v>
      </c>
      <c r="AA190" s="119">
        <v>-29098.338844678932</v>
      </c>
      <c r="AB190" s="119">
        <v>-29080.904662584508</v>
      </c>
      <c r="AC190" s="119">
        <v>-29044.487095661036</v>
      </c>
      <c r="AD190" s="119">
        <v>-28573.967265048574</v>
      </c>
      <c r="AE190" s="119">
        <v>-28550.637647331409</v>
      </c>
      <c r="AF190" s="119">
        <v>-28541.60466927247</v>
      </c>
      <c r="AG190" s="119">
        <v>-28521.684896332241</v>
      </c>
      <c r="AH190" s="119">
        <v>-28511.311635847691</v>
      </c>
      <c r="AI190" s="119">
        <v>-28503.252176860584</v>
      </c>
      <c r="AJ190" s="119">
        <v>-28492.892138939485</v>
      </c>
      <c r="AK190" s="119">
        <v>-28486.7052004986</v>
      </c>
      <c r="AL190" s="119">
        <v>-28473.35561497098</v>
      </c>
      <c r="AM190" s="119">
        <v>-28461.13253671951</v>
      </c>
      <c r="AN190" s="119">
        <v>-28455.315570166447</v>
      </c>
      <c r="AO190" s="119">
        <v>-28450.103386289611</v>
      </c>
      <c r="AP190" s="119">
        <v>-28438.617580122271</v>
      </c>
      <c r="AQ190" s="119">
        <v>-28433.4781414916</v>
      </c>
      <c r="AR190" s="119">
        <v>-28431.439450509308</v>
      </c>
      <c r="AS190" s="119">
        <v>-28420.005430964091</v>
      </c>
      <c r="AT190" s="119">
        <v>-28404.131200560099</v>
      </c>
      <c r="AU190" s="119">
        <v>-28387.618712007868</v>
      </c>
      <c r="AV190" s="119">
        <v>-28331.485875492446</v>
      </c>
      <c r="AW190" s="119">
        <v>-28323.287343508939</v>
      </c>
      <c r="AX190" s="119">
        <v>-28316.928274518385</v>
      </c>
      <c r="AY190" s="119">
        <v>-28305.455770518245</v>
      </c>
      <c r="AZ190" s="119">
        <v>-28303.254230785078</v>
      </c>
    </row>
    <row r="191" spans="1:52" ht="12" customHeight="1">
      <c r="A191" s="123" t="s">
        <v>300</v>
      </c>
      <c r="B191" s="124">
        <v>258446.22586345059</v>
      </c>
      <c r="C191" s="124">
        <v>265678.1280135276</v>
      </c>
      <c r="D191" s="124">
        <v>267420.5335708686</v>
      </c>
      <c r="E191" s="124">
        <v>275342.93644114811</v>
      </c>
      <c r="F191" s="124">
        <v>281079.16787029069</v>
      </c>
      <c r="G191" s="124">
        <v>282948.22588179889</v>
      </c>
      <c r="H191" s="124">
        <v>286867.81480999995</v>
      </c>
      <c r="I191" s="124">
        <v>288078.23283999995</v>
      </c>
      <c r="J191" s="124">
        <v>288482.95812999998</v>
      </c>
      <c r="K191" s="124">
        <v>274395.47803</v>
      </c>
      <c r="L191" s="124">
        <v>286753.68452987605</v>
      </c>
      <c r="M191" s="124">
        <v>281090.72789534781</v>
      </c>
      <c r="N191" s="124">
        <v>280779.4973897126</v>
      </c>
      <c r="O191" s="124">
        <v>278322.65798399114</v>
      </c>
      <c r="P191" s="124">
        <v>271646.22673006135</v>
      </c>
      <c r="Q191" s="124">
        <v>275510.34637946205</v>
      </c>
      <c r="R191" s="124">
        <v>274546.50670021778</v>
      </c>
      <c r="S191" s="124">
        <v>276172.28878456354</v>
      </c>
      <c r="T191" s="124">
        <v>275313.48994632543</v>
      </c>
      <c r="U191" s="124">
        <v>275097.21995140874</v>
      </c>
      <c r="V191" s="124">
        <v>275484.27221121598</v>
      </c>
      <c r="W191" s="124">
        <v>276993.46595498105</v>
      </c>
      <c r="X191" s="124">
        <v>279311.48772907245</v>
      </c>
      <c r="Y191" s="124">
        <v>279743.21230355446</v>
      </c>
      <c r="Z191" s="124">
        <v>281066.27863834077</v>
      </c>
      <c r="AA191" s="124">
        <v>282440.48475501209</v>
      </c>
      <c r="AB191" s="124">
        <v>284327.46884956356</v>
      </c>
      <c r="AC191" s="124">
        <v>286077.69139726623</v>
      </c>
      <c r="AD191" s="124">
        <v>288328.05887066934</v>
      </c>
      <c r="AE191" s="124">
        <v>289936.11327844701</v>
      </c>
      <c r="AF191" s="124">
        <v>290885.44032431714</v>
      </c>
      <c r="AG191" s="124">
        <v>291403.35878338444</v>
      </c>
      <c r="AH191" s="124">
        <v>293517.36919139576</v>
      </c>
      <c r="AI191" s="124">
        <v>294974.99597899301</v>
      </c>
      <c r="AJ191" s="124">
        <v>296095.93581473082</v>
      </c>
      <c r="AK191" s="124">
        <v>297492.03151583392</v>
      </c>
      <c r="AL191" s="124">
        <v>299473.80092385493</v>
      </c>
      <c r="AM191" s="124">
        <v>301912.46917383169</v>
      </c>
      <c r="AN191" s="124">
        <v>304444.16732356546</v>
      </c>
      <c r="AO191" s="124">
        <v>307422.52090795198</v>
      </c>
      <c r="AP191" s="124">
        <v>310310.15638607886</v>
      </c>
      <c r="AQ191" s="124">
        <v>314012.58360827249</v>
      </c>
      <c r="AR191" s="124">
        <v>317912.54986254481</v>
      </c>
      <c r="AS191" s="124">
        <v>321304.39927739417</v>
      </c>
      <c r="AT191" s="124">
        <v>324533.76346264215</v>
      </c>
      <c r="AU191" s="124">
        <v>328035.94078764977</v>
      </c>
      <c r="AV191" s="124">
        <v>331506.07643166592</v>
      </c>
      <c r="AW191" s="124">
        <v>334878.91028411669</v>
      </c>
      <c r="AX191" s="124">
        <v>338374.67920302355</v>
      </c>
      <c r="AY191" s="124">
        <v>342265.66869528388</v>
      </c>
      <c r="AZ191" s="124">
        <v>345674.34887512756</v>
      </c>
    </row>
    <row r="192" spans="1:52" ht="12" customHeight="1">
      <c r="A192" s="122" t="s">
        <v>301</v>
      </c>
      <c r="B192" s="119">
        <v>81254.821511050672</v>
      </c>
      <c r="C192" s="119">
        <v>84177.841560000001</v>
      </c>
      <c r="D192" s="119">
        <v>85141.433179999993</v>
      </c>
      <c r="E192" s="119">
        <v>85628.418080000003</v>
      </c>
      <c r="F192" s="119">
        <v>86709.900420000005</v>
      </c>
      <c r="G192" s="119">
        <v>85786.6620900259</v>
      </c>
      <c r="H192" s="119">
        <v>85114.025199999989</v>
      </c>
      <c r="I192" s="119">
        <v>80419.194599999988</v>
      </c>
      <c r="J192" s="119">
        <v>80579.070549999989</v>
      </c>
      <c r="K192" s="119">
        <v>76871.347200000018</v>
      </c>
      <c r="L192" s="119">
        <v>78814.289198626997</v>
      </c>
      <c r="M192" s="119">
        <v>77965.939558922444</v>
      </c>
      <c r="N192" s="119">
        <v>75869.826192256325</v>
      </c>
      <c r="O192" s="119">
        <v>75393.809036416831</v>
      </c>
      <c r="P192" s="119">
        <v>75347.640993446024</v>
      </c>
      <c r="Q192" s="119">
        <v>73699.805375762138</v>
      </c>
      <c r="R192" s="119">
        <v>76315.822996549134</v>
      </c>
      <c r="S192" s="119">
        <v>74886.843560384659</v>
      </c>
      <c r="T192" s="119">
        <v>72276.03513615593</v>
      </c>
      <c r="U192" s="119">
        <v>71405.103808322485</v>
      </c>
      <c r="V192" s="119">
        <v>70287.758402048683</v>
      </c>
      <c r="W192" s="119">
        <v>70271.928008557894</v>
      </c>
      <c r="X192" s="119">
        <v>67066.395142793321</v>
      </c>
      <c r="Y192" s="119">
        <v>62349.108224447729</v>
      </c>
      <c r="Z192" s="119">
        <v>60004.065338457774</v>
      </c>
      <c r="AA192" s="119">
        <v>59937.72137847235</v>
      </c>
      <c r="AB192" s="119">
        <v>59745.305169877327</v>
      </c>
      <c r="AC192" s="119">
        <v>61377.986769047049</v>
      </c>
      <c r="AD192" s="119">
        <v>61158.91310598085</v>
      </c>
      <c r="AE192" s="119">
        <v>60194.060614433482</v>
      </c>
      <c r="AF192" s="119">
        <v>58833.664583119098</v>
      </c>
      <c r="AG192" s="119">
        <v>58926.892622302214</v>
      </c>
      <c r="AH192" s="119">
        <v>58512.519058642953</v>
      </c>
      <c r="AI192" s="119">
        <v>54743.231338132195</v>
      </c>
      <c r="AJ192" s="119">
        <v>52585.382238447819</v>
      </c>
      <c r="AK192" s="119">
        <v>46571.279459521567</v>
      </c>
      <c r="AL192" s="119">
        <v>46113.277134514392</v>
      </c>
      <c r="AM192" s="119">
        <v>44571.54619995063</v>
      </c>
      <c r="AN192" s="119">
        <v>43260.930867658433</v>
      </c>
      <c r="AO192" s="119">
        <v>43691.196213590956</v>
      </c>
      <c r="AP192" s="119">
        <v>44245.170467414457</v>
      </c>
      <c r="AQ192" s="119">
        <v>42102.845320321641</v>
      </c>
      <c r="AR192" s="119">
        <v>42536.673756523378</v>
      </c>
      <c r="AS192" s="119">
        <v>41459.882874701048</v>
      </c>
      <c r="AT192" s="119">
        <v>42062.154323339768</v>
      </c>
      <c r="AU192" s="119">
        <v>44625.338638728732</v>
      </c>
      <c r="AV192" s="119">
        <v>44746.470870319492</v>
      </c>
      <c r="AW192" s="119">
        <v>43455.474033941369</v>
      </c>
      <c r="AX192" s="119">
        <v>40773.247982459448</v>
      </c>
      <c r="AY192" s="119">
        <v>38316.432805492528</v>
      </c>
      <c r="AZ192" s="119">
        <v>38003.138326659704</v>
      </c>
    </row>
    <row r="193" spans="1:52" ht="12" customHeight="1">
      <c r="A193" s="122" t="s">
        <v>302</v>
      </c>
      <c r="B193" s="119">
        <v>144539.28340083786</v>
      </c>
      <c r="C193" s="119">
        <v>146540.98645352758</v>
      </c>
      <c r="D193" s="119">
        <v>151661.60039086864</v>
      </c>
      <c r="E193" s="119">
        <v>159271.11836114814</v>
      </c>
      <c r="F193" s="119">
        <v>160913.96745029071</v>
      </c>
      <c r="G193" s="119">
        <v>163996.47350802406</v>
      </c>
      <c r="H193" s="119">
        <v>167248.98960999999</v>
      </c>
      <c r="I193" s="119">
        <v>171281.53823999997</v>
      </c>
      <c r="J193" s="119">
        <v>168374.88757999998</v>
      </c>
      <c r="K193" s="119">
        <v>155965.53083</v>
      </c>
      <c r="L193" s="119">
        <v>160712.58441130875</v>
      </c>
      <c r="M193" s="119">
        <v>156893.13170128636</v>
      </c>
      <c r="N193" s="119">
        <v>152483.47457951421</v>
      </c>
      <c r="O193" s="119">
        <v>143707.84483942488</v>
      </c>
      <c r="P193" s="119">
        <v>134310.67133898468</v>
      </c>
      <c r="Q193" s="119">
        <v>137686.69940629858</v>
      </c>
      <c r="R193" s="119">
        <v>133363.561623844</v>
      </c>
      <c r="S193" s="119">
        <v>131108.00953608702</v>
      </c>
      <c r="T193" s="119">
        <v>126914.1074328135</v>
      </c>
      <c r="U193" s="119">
        <v>122292.35479634505</v>
      </c>
      <c r="V193" s="119">
        <v>117715.97519577872</v>
      </c>
      <c r="W193" s="119">
        <v>114291.22427296836</v>
      </c>
      <c r="X193" s="119">
        <v>118182.14684462818</v>
      </c>
      <c r="Y193" s="119">
        <v>120333.28197440374</v>
      </c>
      <c r="Z193" s="119">
        <v>119215.38300099225</v>
      </c>
      <c r="AA193" s="119">
        <v>116437.23220966005</v>
      </c>
      <c r="AB193" s="119">
        <v>114791.75042079516</v>
      </c>
      <c r="AC193" s="119">
        <v>111029.45661142908</v>
      </c>
      <c r="AD193" s="119">
        <v>110202.96649901834</v>
      </c>
      <c r="AE193" s="119">
        <v>107889.61202847166</v>
      </c>
      <c r="AF193" s="119">
        <v>105752.77590666813</v>
      </c>
      <c r="AG193" s="119">
        <v>101495.93217984268</v>
      </c>
      <c r="AH193" s="119">
        <v>99936.85365153318</v>
      </c>
      <c r="AI193" s="119">
        <v>100874.706104425</v>
      </c>
      <c r="AJ193" s="119">
        <v>99333.259610307054</v>
      </c>
      <c r="AK193" s="119">
        <v>100086.3162606289</v>
      </c>
      <c r="AL193" s="119">
        <v>94869.672880016587</v>
      </c>
      <c r="AM193" s="119">
        <v>91527.954146366756</v>
      </c>
      <c r="AN193" s="119">
        <v>89086.823973800289</v>
      </c>
      <c r="AO193" s="119">
        <v>85901.118334573082</v>
      </c>
      <c r="AP193" s="119">
        <v>81507.77395851702</v>
      </c>
      <c r="AQ193" s="119">
        <v>81789.401500069172</v>
      </c>
      <c r="AR193" s="119">
        <v>79807.81274256359</v>
      </c>
      <c r="AS193" s="119">
        <v>79641.065812173256</v>
      </c>
      <c r="AT193" s="119">
        <v>77855.398496182854</v>
      </c>
      <c r="AU193" s="119">
        <v>74386.667718586323</v>
      </c>
      <c r="AV193" s="119">
        <v>73336.740116102505</v>
      </c>
      <c r="AW193" s="119">
        <v>73019.4508257212</v>
      </c>
      <c r="AX193" s="119">
        <v>74759.669229790627</v>
      </c>
      <c r="AY193" s="119">
        <v>76484.57292954874</v>
      </c>
      <c r="AZ193" s="119">
        <v>76181.82166060606</v>
      </c>
    </row>
    <row r="194" spans="1:52" ht="12" customHeight="1">
      <c r="A194" s="125" t="s">
        <v>303</v>
      </c>
      <c r="B194" s="126">
        <v>105124.72190908642</v>
      </c>
      <c r="C194" s="126">
        <v>106258.64747994955</v>
      </c>
      <c r="D194" s="126">
        <v>109802.65605340588</v>
      </c>
      <c r="E194" s="126">
        <v>114571.13465189417</v>
      </c>
      <c r="F194" s="126">
        <v>113802.40823745677</v>
      </c>
      <c r="G194" s="126">
        <v>116965.1357276278</v>
      </c>
      <c r="H194" s="126">
        <v>117726.77229922677</v>
      </c>
      <c r="I194" s="126">
        <v>121488.62657119417</v>
      </c>
      <c r="J194" s="126">
        <v>117983.81796529832</v>
      </c>
      <c r="K194" s="126">
        <v>106666.35385785521</v>
      </c>
      <c r="L194" s="126">
        <v>105529.1034282825</v>
      </c>
      <c r="M194" s="126">
        <v>105766.43005652733</v>
      </c>
      <c r="N194" s="126">
        <v>103847.5899947204</v>
      </c>
      <c r="O194" s="126">
        <v>94728.404418578779</v>
      </c>
      <c r="P194" s="126">
        <v>89297.705333596095</v>
      </c>
      <c r="Q194" s="126">
        <v>92263.294444896339</v>
      </c>
      <c r="R194" s="126">
        <v>88970.636391146385</v>
      </c>
      <c r="S194" s="126">
        <v>85198.636957417708</v>
      </c>
      <c r="T194" s="126">
        <v>81357.963829309927</v>
      </c>
      <c r="U194" s="126">
        <v>76412.165612350975</v>
      </c>
      <c r="V194" s="126">
        <v>72657.93116220244</v>
      </c>
      <c r="W194" s="126">
        <v>70022.63324336386</v>
      </c>
      <c r="X194" s="126">
        <v>72341.308136033083</v>
      </c>
      <c r="Y194" s="126">
        <v>74377.559191961409</v>
      </c>
      <c r="Z194" s="126">
        <v>72390.280770100842</v>
      </c>
      <c r="AA194" s="126">
        <v>69410.706086023478</v>
      </c>
      <c r="AB194" s="126">
        <v>69121.469892296183</v>
      </c>
      <c r="AC194" s="126">
        <v>66007.216981261576</v>
      </c>
      <c r="AD194" s="126">
        <v>65164.27098339051</v>
      </c>
      <c r="AE194" s="126">
        <v>63904.213672075173</v>
      </c>
      <c r="AF194" s="126">
        <v>61619.544392255557</v>
      </c>
      <c r="AG194" s="126">
        <v>57030.731844575384</v>
      </c>
      <c r="AH194" s="126">
        <v>55953.675890584658</v>
      </c>
      <c r="AI194" s="126">
        <v>56707.499754590004</v>
      </c>
      <c r="AJ194" s="126">
        <v>55579.248774178159</v>
      </c>
      <c r="AK194" s="126">
        <v>58644.949732579509</v>
      </c>
      <c r="AL194" s="126">
        <v>53405.824347116693</v>
      </c>
      <c r="AM194" s="126">
        <v>50206.766543088088</v>
      </c>
      <c r="AN194" s="126">
        <v>48439.067606883953</v>
      </c>
      <c r="AO194" s="126">
        <v>45712.178960095094</v>
      </c>
      <c r="AP194" s="126">
        <v>42653.278100270873</v>
      </c>
      <c r="AQ194" s="126">
        <v>41750.875648474612</v>
      </c>
      <c r="AR194" s="126">
        <v>38388.320980576107</v>
      </c>
      <c r="AS194" s="126">
        <v>36284.013692328161</v>
      </c>
      <c r="AT194" s="126">
        <v>33515.581621183585</v>
      </c>
      <c r="AU194" s="126">
        <v>28946.950548322158</v>
      </c>
      <c r="AV194" s="126">
        <v>25780.696933984997</v>
      </c>
      <c r="AW194" s="126">
        <v>22431.023816860092</v>
      </c>
      <c r="AX194" s="126">
        <v>20887.342260638023</v>
      </c>
      <c r="AY194" s="126">
        <v>20853.808232546806</v>
      </c>
      <c r="AZ194" s="126">
        <v>16889.240977268139</v>
      </c>
    </row>
    <row r="195" spans="1:52" ht="12" customHeight="1">
      <c r="A195" s="127" t="s">
        <v>304</v>
      </c>
      <c r="B195" s="119">
        <v>0</v>
      </c>
      <c r="C195" s="119">
        <v>0</v>
      </c>
      <c r="D195" s="119">
        <v>0</v>
      </c>
      <c r="E195" s="119">
        <v>0</v>
      </c>
      <c r="F195" s="119">
        <v>0</v>
      </c>
      <c r="G195" s="119">
        <v>0</v>
      </c>
      <c r="H195" s="119">
        <v>0</v>
      </c>
      <c r="I195" s="119">
        <v>0</v>
      </c>
      <c r="J195" s="119">
        <v>0</v>
      </c>
      <c r="K195" s="119">
        <v>0</v>
      </c>
      <c r="L195" s="119">
        <v>0</v>
      </c>
      <c r="M195" s="119">
        <v>0</v>
      </c>
      <c r="N195" s="119">
        <v>0</v>
      </c>
      <c r="O195" s="119">
        <v>0</v>
      </c>
      <c r="P195" s="119">
        <v>0</v>
      </c>
      <c r="Q195" s="119">
        <v>0</v>
      </c>
      <c r="R195" s="119">
        <v>0</v>
      </c>
      <c r="S195" s="119">
        <v>0</v>
      </c>
      <c r="T195" s="119">
        <v>0</v>
      </c>
      <c r="U195" s="119">
        <v>0</v>
      </c>
      <c r="V195" s="119">
        <v>0</v>
      </c>
      <c r="W195" s="119">
        <v>0</v>
      </c>
      <c r="X195" s="119">
        <v>0</v>
      </c>
      <c r="Y195" s="119">
        <v>0</v>
      </c>
      <c r="Z195" s="119">
        <v>0</v>
      </c>
      <c r="AA195" s="119">
        <v>0</v>
      </c>
      <c r="AB195" s="119">
        <v>0</v>
      </c>
      <c r="AC195" s="119">
        <v>0</v>
      </c>
      <c r="AD195" s="119">
        <v>0</v>
      </c>
      <c r="AE195" s="119">
        <v>0</v>
      </c>
      <c r="AF195" s="119">
        <v>0</v>
      </c>
      <c r="AG195" s="119">
        <v>0</v>
      </c>
      <c r="AH195" s="119">
        <v>0</v>
      </c>
      <c r="AI195" s="119">
        <v>0</v>
      </c>
      <c r="AJ195" s="119">
        <v>0</v>
      </c>
      <c r="AK195" s="119">
        <v>0</v>
      </c>
      <c r="AL195" s="119">
        <v>0</v>
      </c>
      <c r="AM195" s="119">
        <v>0</v>
      </c>
      <c r="AN195" s="119">
        <v>0</v>
      </c>
      <c r="AO195" s="119">
        <v>0</v>
      </c>
      <c r="AP195" s="119">
        <v>0</v>
      </c>
      <c r="AQ195" s="119">
        <v>617.33155398400925</v>
      </c>
      <c r="AR195" s="119">
        <v>2119.5183342777996</v>
      </c>
      <c r="AS195" s="119">
        <v>3270.8328754936542</v>
      </c>
      <c r="AT195" s="119">
        <v>4144.8170858913218</v>
      </c>
      <c r="AU195" s="119">
        <v>4920.6642489266833</v>
      </c>
      <c r="AV195" s="119">
        <v>7168.2437161587804</v>
      </c>
      <c r="AW195" s="119">
        <v>9709.7507439601231</v>
      </c>
      <c r="AX195" s="119">
        <v>13070.058672541065</v>
      </c>
      <c r="AY195" s="119">
        <v>14230.819086409587</v>
      </c>
      <c r="AZ195" s="119">
        <v>17379.94014296243</v>
      </c>
    </row>
    <row r="196" spans="1:52" ht="12" customHeight="1">
      <c r="A196" s="127" t="s">
        <v>305</v>
      </c>
      <c r="B196" s="119">
        <v>39414.56149175141</v>
      </c>
      <c r="C196" s="119">
        <v>40282.338973578029</v>
      </c>
      <c r="D196" s="119">
        <v>41858.944337462744</v>
      </c>
      <c r="E196" s="119">
        <v>44699.983709253946</v>
      </c>
      <c r="F196" s="119">
        <v>47111.559212833934</v>
      </c>
      <c r="G196" s="119">
        <v>47031.337780396309</v>
      </c>
      <c r="H196" s="119">
        <v>49522.217310773252</v>
      </c>
      <c r="I196" s="119">
        <v>49792.911668805849</v>
      </c>
      <c r="J196" s="119">
        <v>50391.069614701701</v>
      </c>
      <c r="K196" s="119">
        <v>49299.176972144829</v>
      </c>
      <c r="L196" s="119">
        <v>55183.480983026289</v>
      </c>
      <c r="M196" s="119">
        <v>51126.701644759065</v>
      </c>
      <c r="N196" s="119">
        <v>48635.884584793785</v>
      </c>
      <c r="O196" s="119">
        <v>48979.440420846091</v>
      </c>
      <c r="P196" s="119">
        <v>45012.966005388582</v>
      </c>
      <c r="Q196" s="119">
        <v>45423.404961402222</v>
      </c>
      <c r="R196" s="119">
        <v>44392.925232697606</v>
      </c>
      <c r="S196" s="119">
        <v>45909.37257866931</v>
      </c>
      <c r="T196" s="119">
        <v>45556.143603503588</v>
      </c>
      <c r="U196" s="119">
        <v>45880.189183994102</v>
      </c>
      <c r="V196" s="119">
        <v>45058.044033576291</v>
      </c>
      <c r="W196" s="119">
        <v>44268.591029604519</v>
      </c>
      <c r="X196" s="119">
        <v>45840.838708595111</v>
      </c>
      <c r="Y196" s="119">
        <v>45955.722782442361</v>
      </c>
      <c r="Z196" s="119">
        <v>46825.102230891433</v>
      </c>
      <c r="AA196" s="119">
        <v>47026.526123636577</v>
      </c>
      <c r="AB196" s="119">
        <v>45670.280528498952</v>
      </c>
      <c r="AC196" s="119">
        <v>45022.239630167525</v>
      </c>
      <c r="AD196" s="119">
        <v>45038.69551562782</v>
      </c>
      <c r="AE196" s="119">
        <v>43985.398356396487</v>
      </c>
      <c r="AF196" s="119">
        <v>44133.231514412582</v>
      </c>
      <c r="AG196" s="119">
        <v>44465.200335267291</v>
      </c>
      <c r="AH196" s="119">
        <v>43983.177760948551</v>
      </c>
      <c r="AI196" s="119">
        <v>44167.206349834982</v>
      </c>
      <c r="AJ196" s="119">
        <v>43754.010836128873</v>
      </c>
      <c r="AK196" s="119">
        <v>41441.366528049395</v>
      </c>
      <c r="AL196" s="119">
        <v>41463.848532899894</v>
      </c>
      <c r="AM196" s="119">
        <v>41321.187603278675</v>
      </c>
      <c r="AN196" s="119">
        <v>40647.75636691635</v>
      </c>
      <c r="AO196" s="119">
        <v>39319.377847216463</v>
      </c>
      <c r="AP196" s="119">
        <v>37396.197443225581</v>
      </c>
      <c r="AQ196" s="119">
        <v>37324.128953806663</v>
      </c>
      <c r="AR196" s="119">
        <v>36389.899242188367</v>
      </c>
      <c r="AS196" s="119">
        <v>36011.348337858595</v>
      </c>
      <c r="AT196" s="119">
        <v>34947.435115863707</v>
      </c>
      <c r="AU196" s="119">
        <v>33355.896807122248</v>
      </c>
      <c r="AV196" s="119">
        <v>32539.727317477889</v>
      </c>
      <c r="AW196" s="119">
        <v>32538.70509784692</v>
      </c>
      <c r="AX196" s="119">
        <v>30490.26535559773</v>
      </c>
      <c r="AY196" s="119">
        <v>27913.162143584555</v>
      </c>
      <c r="AZ196" s="119">
        <v>27584.721219697356</v>
      </c>
    </row>
    <row r="197" spans="1:52" ht="12" customHeight="1">
      <c r="A197" s="128" t="s">
        <v>306</v>
      </c>
      <c r="B197" s="129">
        <v>0</v>
      </c>
      <c r="C197" s="129">
        <v>0</v>
      </c>
      <c r="D197" s="129">
        <v>0</v>
      </c>
      <c r="E197" s="129">
        <v>0</v>
      </c>
      <c r="F197" s="129">
        <v>0</v>
      </c>
      <c r="G197" s="129">
        <v>0</v>
      </c>
      <c r="H197" s="129">
        <v>0</v>
      </c>
      <c r="I197" s="129">
        <v>0</v>
      </c>
      <c r="J197" s="129">
        <v>0</v>
      </c>
      <c r="K197" s="129">
        <v>0</v>
      </c>
      <c r="L197" s="129">
        <v>0</v>
      </c>
      <c r="M197" s="129">
        <v>0</v>
      </c>
      <c r="N197" s="129">
        <v>0</v>
      </c>
      <c r="O197" s="129">
        <v>0</v>
      </c>
      <c r="P197" s="129">
        <v>0</v>
      </c>
      <c r="Q197" s="129">
        <v>0</v>
      </c>
      <c r="R197" s="129">
        <v>0</v>
      </c>
      <c r="S197" s="129">
        <v>0</v>
      </c>
      <c r="T197" s="129">
        <v>0</v>
      </c>
      <c r="U197" s="129">
        <v>0</v>
      </c>
      <c r="V197" s="129">
        <v>0</v>
      </c>
      <c r="W197" s="129">
        <v>0</v>
      </c>
      <c r="X197" s="129">
        <v>0</v>
      </c>
      <c r="Y197" s="129">
        <v>0</v>
      </c>
      <c r="Z197" s="129">
        <v>0</v>
      </c>
      <c r="AA197" s="129">
        <v>0</v>
      </c>
      <c r="AB197" s="129">
        <v>0</v>
      </c>
      <c r="AC197" s="129">
        <v>0</v>
      </c>
      <c r="AD197" s="129">
        <v>0</v>
      </c>
      <c r="AE197" s="129">
        <v>0</v>
      </c>
      <c r="AF197" s="129">
        <v>0</v>
      </c>
      <c r="AG197" s="129">
        <v>0</v>
      </c>
      <c r="AH197" s="129">
        <v>0</v>
      </c>
      <c r="AI197" s="129">
        <v>0</v>
      </c>
      <c r="AJ197" s="129">
        <v>0</v>
      </c>
      <c r="AK197" s="129">
        <v>0</v>
      </c>
      <c r="AL197" s="129">
        <v>0</v>
      </c>
      <c r="AM197" s="129">
        <v>0</v>
      </c>
      <c r="AN197" s="129">
        <v>0</v>
      </c>
      <c r="AO197" s="129">
        <v>869.56152726152186</v>
      </c>
      <c r="AP197" s="129">
        <v>1458.298415020588</v>
      </c>
      <c r="AQ197" s="129">
        <v>2097.0653438038939</v>
      </c>
      <c r="AR197" s="129">
        <v>2910.0741855213159</v>
      </c>
      <c r="AS197" s="129">
        <v>4074.8709064928285</v>
      </c>
      <c r="AT197" s="129">
        <v>5247.5646732442865</v>
      </c>
      <c r="AU197" s="129">
        <v>7163.1561142152386</v>
      </c>
      <c r="AV197" s="129">
        <v>7848.0721484808309</v>
      </c>
      <c r="AW197" s="129">
        <v>8339.9711670540837</v>
      </c>
      <c r="AX197" s="129">
        <v>10312.002941013772</v>
      </c>
      <c r="AY197" s="129">
        <v>13486.783467007805</v>
      </c>
      <c r="AZ197" s="129">
        <v>14327.919320678115</v>
      </c>
    </row>
    <row r="198" spans="1:52" ht="12" customHeight="1">
      <c r="A198" s="130" t="s">
        <v>307</v>
      </c>
      <c r="B198" s="120">
        <v>32652.120951562036</v>
      </c>
      <c r="C198" s="120">
        <v>34959.299999999996</v>
      </c>
      <c r="D198" s="120">
        <v>30617.499999999996</v>
      </c>
      <c r="E198" s="120">
        <v>30443.399999999991</v>
      </c>
      <c r="F198" s="120">
        <v>33455.299999999981</v>
      </c>
      <c r="G198" s="120">
        <v>33165.090283748934</v>
      </c>
      <c r="H198" s="120">
        <v>34504.800000000003</v>
      </c>
      <c r="I198" s="120">
        <v>36377.500000000007</v>
      </c>
      <c r="J198" s="120">
        <v>39528.999999999993</v>
      </c>
      <c r="K198" s="120">
        <v>41558.6</v>
      </c>
      <c r="L198" s="120">
        <v>47226.810919940304</v>
      </c>
      <c r="M198" s="120">
        <v>46231.656635139036</v>
      </c>
      <c r="N198" s="120">
        <v>52426.196617942092</v>
      </c>
      <c r="O198" s="120">
        <v>59221.004108149442</v>
      </c>
      <c r="P198" s="120">
        <v>61987.914397630659</v>
      </c>
      <c r="Q198" s="120">
        <v>64123.841597401311</v>
      </c>
      <c r="R198" s="120">
        <v>64867.122079824665</v>
      </c>
      <c r="S198" s="120">
        <v>70177.435688091879</v>
      </c>
      <c r="T198" s="120">
        <v>76123.347377355967</v>
      </c>
      <c r="U198" s="120">
        <v>81399.761346741201</v>
      </c>
      <c r="V198" s="120">
        <v>87480.538613388562</v>
      </c>
      <c r="W198" s="120">
        <v>92430.313673454817</v>
      </c>
      <c r="X198" s="120">
        <v>94062.945741650925</v>
      </c>
      <c r="Y198" s="120">
        <v>97060.822104702995</v>
      </c>
      <c r="Z198" s="120">
        <v>101846.83029889074</v>
      </c>
      <c r="AA198" s="120">
        <v>106065.53116687971</v>
      </c>
      <c r="AB198" s="120">
        <v>109790.41325889107</v>
      </c>
      <c r="AC198" s="120">
        <v>113670.24801679008</v>
      </c>
      <c r="AD198" s="120">
        <v>116966.17926567014</v>
      </c>
      <c r="AE198" s="120">
        <v>121852.44063554186</v>
      </c>
      <c r="AF198" s="120">
        <v>126298.9998345299</v>
      </c>
      <c r="AG198" s="120">
        <v>130980.53398123953</v>
      </c>
      <c r="AH198" s="120">
        <v>135067.99648121963</v>
      </c>
      <c r="AI198" s="120">
        <v>139357.05853643586</v>
      </c>
      <c r="AJ198" s="120">
        <v>144177.29396597596</v>
      </c>
      <c r="AK198" s="120">
        <v>150834.43579568347</v>
      </c>
      <c r="AL198" s="120">
        <v>158490.85090932396</v>
      </c>
      <c r="AM198" s="120">
        <v>165812.9688275143</v>
      </c>
      <c r="AN198" s="120">
        <v>172096.41248210671</v>
      </c>
      <c r="AO198" s="120">
        <v>177830.20635978796</v>
      </c>
      <c r="AP198" s="120">
        <v>184557.2119601474</v>
      </c>
      <c r="AQ198" s="120">
        <v>190120.33678788168</v>
      </c>
      <c r="AR198" s="120">
        <v>195568.06336345783</v>
      </c>
      <c r="AS198" s="120">
        <v>200203.45059051985</v>
      </c>
      <c r="AT198" s="120">
        <v>204616.21064311953</v>
      </c>
      <c r="AU198" s="120">
        <v>209023.93443033472</v>
      </c>
      <c r="AV198" s="120">
        <v>213422.86544524389</v>
      </c>
      <c r="AW198" s="120">
        <v>218403.98542445412</v>
      </c>
      <c r="AX198" s="120">
        <v>222841.76199077346</v>
      </c>
      <c r="AY198" s="120">
        <v>227464.66296024263</v>
      </c>
      <c r="AZ198" s="120">
        <v>231489.3888878618</v>
      </c>
    </row>
    <row r="199" spans="1:52" ht="12" customHeight="1">
      <c r="A199" s="131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  <c r="AA199" s="132"/>
      <c r="AB199" s="132"/>
      <c r="AC199" s="132"/>
      <c r="AD199" s="132"/>
      <c r="AE199" s="132"/>
      <c r="AF199" s="132"/>
      <c r="AG199" s="132"/>
      <c r="AH199" s="132"/>
      <c r="AI199" s="132"/>
      <c r="AJ199" s="132"/>
      <c r="AK199" s="132"/>
      <c r="AL199" s="132"/>
      <c r="AM199" s="132"/>
      <c r="AN199" s="132"/>
      <c r="AO199" s="132"/>
      <c r="AP199" s="132"/>
      <c r="AQ199" s="132"/>
      <c r="AR199" s="132"/>
      <c r="AS199" s="132"/>
      <c r="AT199" s="132"/>
      <c r="AU199" s="132"/>
      <c r="AV199" s="132"/>
      <c r="AW199" s="132"/>
      <c r="AX199" s="132"/>
      <c r="AY199" s="132"/>
      <c r="AZ199" s="132"/>
    </row>
    <row r="200" spans="1:52" ht="12" customHeight="1">
      <c r="A200" s="111" t="s">
        <v>308</v>
      </c>
      <c r="B200" s="133">
        <v>2842858.0555349081</v>
      </c>
      <c r="C200" s="133">
        <v>2925073.2945348844</v>
      </c>
      <c r="D200" s="133">
        <v>2941554.057790698</v>
      </c>
      <c r="E200" s="133">
        <v>3030795.1706976751</v>
      </c>
      <c r="F200" s="133">
        <v>3098345.6383720925</v>
      </c>
      <c r="G200" s="133">
        <v>3117683.0691124112</v>
      </c>
      <c r="H200" s="133">
        <v>3160880.5887209307</v>
      </c>
      <c r="I200" s="133">
        <v>3175639.6790697672</v>
      </c>
      <c r="J200" s="133">
        <v>3184420.7075581392</v>
      </c>
      <c r="K200" s="133">
        <v>3024828.8939534882</v>
      </c>
      <c r="L200" s="133">
        <v>3166607.5026615555</v>
      </c>
      <c r="M200" s="133">
        <v>3099911.4735274645</v>
      </c>
      <c r="N200" s="133">
        <v>3094405.9556928314</v>
      </c>
      <c r="O200" s="133">
        <v>3072167.1294943341</v>
      </c>
      <c r="P200" s="133">
        <v>2999550.167778864</v>
      </c>
      <c r="Q200" s="133">
        <v>3041688.0664162026</v>
      </c>
      <c r="R200" s="133">
        <v>3068142.4364828896</v>
      </c>
      <c r="S200" s="133">
        <v>3089062.6575978729</v>
      </c>
      <c r="T200" s="133">
        <v>3083254.7798181991</v>
      </c>
      <c r="U200" s="133">
        <v>3084622.6214937204</v>
      </c>
      <c r="V200" s="133">
        <v>3092632.6371973688</v>
      </c>
      <c r="W200" s="133">
        <v>3112545.8234625338</v>
      </c>
      <c r="X200" s="133">
        <v>3140432.559990976</v>
      </c>
      <c r="Y200" s="133">
        <v>3148758.7174400892</v>
      </c>
      <c r="Z200" s="133">
        <v>3167050.7885943474</v>
      </c>
      <c r="AA200" s="133">
        <v>3184674.5494386805</v>
      </c>
      <c r="AB200" s="133">
        <v>3207893.4734935714</v>
      </c>
      <c r="AC200" s="133">
        <v>3229149.3444852955</v>
      </c>
      <c r="AD200" s="133">
        <v>3256621.9191657258</v>
      </c>
      <c r="AE200" s="133">
        <v>3277716.8110352294</v>
      </c>
      <c r="AF200" s="133">
        <v>3292276.5233371025</v>
      </c>
      <c r="AG200" s="133">
        <v>3301216.0608017738</v>
      </c>
      <c r="AH200" s="133">
        <v>3327729.3825899269</v>
      </c>
      <c r="AI200" s="133">
        <v>3347022.2217842098</v>
      </c>
      <c r="AJ200" s="133">
        <v>3362101.936153803</v>
      </c>
      <c r="AK200" s="133">
        <v>3381790.4002355961</v>
      </c>
      <c r="AL200" s="133">
        <v>3406483.8286524233</v>
      </c>
      <c r="AM200" s="133">
        <v>3436736.7864706721</v>
      </c>
      <c r="AN200" s="133">
        <v>3467925.8916802187</v>
      </c>
      <c r="AO200" s="133">
        <v>3501826.1872883299</v>
      </c>
      <c r="AP200" s="133">
        <v>3535523.2551313331</v>
      </c>
      <c r="AQ200" s="133">
        <v>3576800.3929441622</v>
      </c>
      <c r="AR200" s="133">
        <v>3617893.6915825396</v>
      </c>
      <c r="AS200" s="133">
        <v>3652872.9443429084</v>
      </c>
      <c r="AT200" s="133">
        <v>3686811.3495301194</v>
      </c>
      <c r="AU200" s="133">
        <v>3721069.7130754874</v>
      </c>
      <c r="AV200" s="133">
        <v>3756855.5407144064</v>
      </c>
      <c r="AW200" s="133">
        <v>3792388.6358386874</v>
      </c>
      <c r="AX200" s="133">
        <v>3825074.7460245104</v>
      </c>
      <c r="AY200" s="133">
        <v>3862328.6112391045</v>
      </c>
      <c r="AZ200" s="133">
        <v>3896024.5996160358</v>
      </c>
    </row>
    <row r="201" spans="1:52" ht="12" customHeight="1">
      <c r="A201" s="134" t="s">
        <v>69</v>
      </c>
      <c r="B201" s="135">
        <v>891396.5029680311</v>
      </c>
      <c r="C201" s="135">
        <v>925320.49780826515</v>
      </c>
      <c r="D201" s="135">
        <v>937379.39240364672</v>
      </c>
      <c r="E201" s="135">
        <v>943546.57050046697</v>
      </c>
      <c r="F201" s="135">
        <v>955827.04409410444</v>
      </c>
      <c r="G201" s="135">
        <v>943829.75966023025</v>
      </c>
      <c r="H201" s="135">
        <v>936224.22313217318</v>
      </c>
      <c r="I201" s="135">
        <v>883895.96668641199</v>
      </c>
      <c r="J201" s="135">
        <v>885714.89776932728</v>
      </c>
      <c r="K201" s="135">
        <v>843738.85052708513</v>
      </c>
      <c r="L201" s="135">
        <v>865524.71997368243</v>
      </c>
      <c r="M201" s="135">
        <v>856290.57011234818</v>
      </c>
      <c r="N201" s="135">
        <v>832925.18623573799</v>
      </c>
      <c r="O201" s="135">
        <v>828368.43788721191</v>
      </c>
      <c r="P201" s="135">
        <v>827353.36990024801</v>
      </c>
      <c r="Q201" s="135">
        <v>809088.27559560828</v>
      </c>
      <c r="R201" s="135">
        <v>846406.12471266242</v>
      </c>
      <c r="S201" s="135">
        <v>830482.13886741002</v>
      </c>
      <c r="T201" s="135">
        <v>801420.34962762147</v>
      </c>
      <c r="U201" s="135">
        <v>791623.00277604046</v>
      </c>
      <c r="V201" s="135">
        <v>778980.66588914196</v>
      </c>
      <c r="W201" s="135">
        <v>778821.62894347787</v>
      </c>
      <c r="X201" s="135">
        <v>743400.39696464746</v>
      </c>
      <c r="Y201" s="135">
        <v>691795.00159911928</v>
      </c>
      <c r="Z201" s="135">
        <v>665913.66325586918</v>
      </c>
      <c r="AA201" s="135">
        <v>665288.23354188667</v>
      </c>
      <c r="AB201" s="135">
        <v>663062.35448385077</v>
      </c>
      <c r="AC201" s="135">
        <v>681091.23606958229</v>
      </c>
      <c r="AD201" s="135">
        <v>679152.17189254612</v>
      </c>
      <c r="AE201" s="135">
        <v>668414.77748565003</v>
      </c>
      <c r="AF201" s="135">
        <v>653941.92691327189</v>
      </c>
      <c r="AG201" s="135">
        <v>655159.72851894156</v>
      </c>
      <c r="AH201" s="135">
        <v>650598.23332891427</v>
      </c>
      <c r="AI201" s="135">
        <v>608645.05185937136</v>
      </c>
      <c r="AJ201" s="135">
        <v>584771.30913969351</v>
      </c>
      <c r="AK201" s="135">
        <v>517584.16458795633</v>
      </c>
      <c r="AL201" s="135">
        <v>511393.73668146896</v>
      </c>
      <c r="AM201" s="135">
        <v>493825.25451977702</v>
      </c>
      <c r="AN201" s="135">
        <v>478695.60803191137</v>
      </c>
      <c r="AO201" s="135">
        <v>483120.31534852344</v>
      </c>
      <c r="AP201" s="135">
        <v>488758.30564003624</v>
      </c>
      <c r="AQ201" s="135">
        <v>464752.07342422183</v>
      </c>
      <c r="AR201" s="135">
        <v>469176.89291116351</v>
      </c>
      <c r="AS201" s="135">
        <v>456976.20305520162</v>
      </c>
      <c r="AT201" s="135">
        <v>463589.53873324773</v>
      </c>
      <c r="AU201" s="135">
        <v>491082.78727345396</v>
      </c>
      <c r="AV201" s="135">
        <v>492138.5897392577</v>
      </c>
      <c r="AW201" s="135">
        <v>477700.03315430676</v>
      </c>
      <c r="AX201" s="135">
        <v>448024.93910316855</v>
      </c>
      <c r="AY201" s="135">
        <v>420341.52964277792</v>
      </c>
      <c r="AZ201" s="135">
        <v>416755.07464929682</v>
      </c>
    </row>
    <row r="202" spans="1:52" ht="12" customHeight="1">
      <c r="A202" s="136" t="s">
        <v>309</v>
      </c>
      <c r="B202" s="137">
        <v>1567323.9746401273</v>
      </c>
      <c r="C202" s="137">
        <v>1588953.8777955808</v>
      </c>
      <c r="D202" s="137">
        <v>1643775.7923557516</v>
      </c>
      <c r="E202" s="137">
        <v>1728284.1087262935</v>
      </c>
      <c r="F202" s="137">
        <v>1748449.5038923707</v>
      </c>
      <c r="G202" s="137">
        <v>1783268.6523119721</v>
      </c>
      <c r="H202" s="137">
        <v>1818332.4547034961</v>
      </c>
      <c r="I202" s="137">
        <v>1863451.0177265736</v>
      </c>
      <c r="J202" s="137">
        <v>1833809.3574930832</v>
      </c>
      <c r="K202" s="137">
        <v>1692676.0432305522</v>
      </c>
      <c r="L202" s="137">
        <v>1746047.2513412286</v>
      </c>
      <c r="M202" s="137">
        <v>1699334.3717216034</v>
      </c>
      <c r="N202" s="137">
        <v>1642663.5985679876</v>
      </c>
      <c r="O202" s="137">
        <v>1544606.9785878132</v>
      </c>
      <c r="P202" s="137">
        <v>1439903.9037831454</v>
      </c>
      <c r="Q202" s="137">
        <v>1475028.8791368289</v>
      </c>
      <c r="R202" s="137">
        <v>1455391.8221626808</v>
      </c>
      <c r="S202" s="137">
        <v>1430256.3640951018</v>
      </c>
      <c r="T202" s="137">
        <v>1384934.0015447084</v>
      </c>
      <c r="U202" s="137">
        <v>1334877.0988027982</v>
      </c>
      <c r="V202" s="137">
        <v>1285385.4124602985</v>
      </c>
      <c r="W202" s="137">
        <v>1248483.0970231064</v>
      </c>
      <c r="X202" s="137">
        <v>1293015.510471751</v>
      </c>
      <c r="Y202" s="137">
        <v>1318707.8627627299</v>
      </c>
      <c r="Z202" s="137">
        <v>1308317.742897915</v>
      </c>
      <c r="AA202" s="137">
        <v>1277799.9975447273</v>
      </c>
      <c r="AB202" s="137">
        <v>1259959.2923321987</v>
      </c>
      <c r="AC202" s="137">
        <v>1218478.2902277971</v>
      </c>
      <c r="AD202" s="137">
        <v>1210085.5207287781</v>
      </c>
      <c r="AE202" s="137">
        <v>1185120.9161735075</v>
      </c>
      <c r="AF202" s="137">
        <v>1162469.2127294759</v>
      </c>
      <c r="AG202" s="137">
        <v>1115919.1212815861</v>
      </c>
      <c r="AH202" s="137">
        <v>1099499.9907355038</v>
      </c>
      <c r="AI202" s="137">
        <v>1110840.0879488974</v>
      </c>
      <c r="AJ202" s="137">
        <v>1093917.4195488635</v>
      </c>
      <c r="AK202" s="137">
        <v>1103699.3802915723</v>
      </c>
      <c r="AL202" s="137">
        <v>1045506.3606303551</v>
      </c>
      <c r="AM202" s="137">
        <v>1008097.806818685</v>
      </c>
      <c r="AN202" s="137">
        <v>981328.02550383424</v>
      </c>
      <c r="AO202" s="137">
        <v>944352.62444531021</v>
      </c>
      <c r="AP202" s="137">
        <v>894144.46123735257</v>
      </c>
      <c r="AQ202" s="137">
        <v>894749.62285092892</v>
      </c>
      <c r="AR202" s="137">
        <v>868290.34355041757</v>
      </c>
      <c r="AS202" s="137">
        <v>861576.81291928922</v>
      </c>
      <c r="AT202" s="137">
        <v>837596.18824070645</v>
      </c>
      <c r="AU202" s="137">
        <v>793211.96525407222</v>
      </c>
      <c r="AV202" s="137">
        <v>776439.2997992076</v>
      </c>
      <c r="AW202" s="137">
        <v>768516.76627506246</v>
      </c>
      <c r="AX202" s="137">
        <v>779346.1525565444</v>
      </c>
      <c r="AY202" s="137">
        <v>790528.89582438779</v>
      </c>
      <c r="AZ202" s="137">
        <v>780870.68574704207</v>
      </c>
    </row>
    <row r="203" spans="1:52" ht="12" customHeight="1">
      <c r="A203" s="292" t="s">
        <v>310</v>
      </c>
      <c r="B203" s="126">
        <v>552804.28142641159</v>
      </c>
      <c r="C203" s="126">
        <v>551773.70530291519</v>
      </c>
      <c r="D203" s="126">
        <v>561101.47563618829</v>
      </c>
      <c r="E203" s="126">
        <v>605531.10680609359</v>
      </c>
      <c r="F203" s="126">
        <v>588545.3563524218</v>
      </c>
      <c r="G203" s="126">
        <v>579065.48151591176</v>
      </c>
      <c r="H203" s="126">
        <v>596835.69668643957</v>
      </c>
      <c r="I203" s="126">
        <v>590111.0820579764</v>
      </c>
      <c r="J203" s="126">
        <v>519564.8634317707</v>
      </c>
      <c r="K203" s="126">
        <v>461805.40972049569</v>
      </c>
      <c r="L203" s="126">
        <v>467513.82756968011</v>
      </c>
      <c r="M203" s="126">
        <v>475463.20373204112</v>
      </c>
      <c r="N203" s="126">
        <v>523872.61865882727</v>
      </c>
      <c r="O203" s="126">
        <v>511085.87288635876</v>
      </c>
      <c r="P203" s="126">
        <v>458431.01849252736</v>
      </c>
      <c r="Q203" s="126">
        <v>452996.68778145011</v>
      </c>
      <c r="R203" s="126">
        <v>427833.49445075152</v>
      </c>
      <c r="S203" s="126">
        <v>396883.47575171106</v>
      </c>
      <c r="T203" s="126">
        <v>372948.24471106211</v>
      </c>
      <c r="U203" s="126">
        <v>369071.8282342382</v>
      </c>
      <c r="V203" s="126">
        <v>348702.60489145224</v>
      </c>
      <c r="W203" s="126">
        <v>352892.63563731348</v>
      </c>
      <c r="X203" s="126">
        <v>326330.45129427133</v>
      </c>
      <c r="Y203" s="126">
        <v>331619.52668440656</v>
      </c>
      <c r="Z203" s="126">
        <v>320026.00722827326</v>
      </c>
      <c r="AA203" s="126">
        <v>318342.25936014758</v>
      </c>
      <c r="AB203" s="126">
        <v>305498.40710377356</v>
      </c>
      <c r="AC203" s="126">
        <v>292332.97078479873</v>
      </c>
      <c r="AD203" s="126">
        <v>285604.73657040932</v>
      </c>
      <c r="AE203" s="126">
        <v>253889.40097133117</v>
      </c>
      <c r="AF203" s="126">
        <v>242345.10703653246</v>
      </c>
      <c r="AG203" s="126">
        <v>224704.15774456444</v>
      </c>
      <c r="AH203" s="126">
        <v>206317.01557933792</v>
      </c>
      <c r="AI203" s="126">
        <v>168621.81793181822</v>
      </c>
      <c r="AJ203" s="126">
        <v>153668.90045164531</v>
      </c>
      <c r="AK203" s="126">
        <v>143846.91847261021</v>
      </c>
      <c r="AL203" s="126">
        <v>147051.72939416199</v>
      </c>
      <c r="AM203" s="126">
        <v>130112.95657891835</v>
      </c>
      <c r="AN203" s="126">
        <v>115713.65800828442</v>
      </c>
      <c r="AO203" s="126">
        <v>115860.80428155627</v>
      </c>
      <c r="AP203" s="126">
        <v>110290.71262092696</v>
      </c>
      <c r="AQ203" s="126">
        <v>107088.74359189831</v>
      </c>
      <c r="AR203" s="126">
        <v>119360.04046460427</v>
      </c>
      <c r="AS203" s="126">
        <v>122151.63439053835</v>
      </c>
      <c r="AT203" s="126">
        <v>131398.66262329285</v>
      </c>
      <c r="AU203" s="126">
        <v>136168.64411814601</v>
      </c>
      <c r="AV203" s="126">
        <v>129599.44507853505</v>
      </c>
      <c r="AW203" s="126">
        <v>125931.47245923952</v>
      </c>
      <c r="AX203" s="126">
        <v>120691.69375274285</v>
      </c>
      <c r="AY203" s="126">
        <v>129981.31181863256</v>
      </c>
      <c r="AZ203" s="126">
        <v>128865.26337759438</v>
      </c>
    </row>
    <row r="204" spans="1:52" ht="12" customHeight="1">
      <c r="A204" s="118" t="s">
        <v>311</v>
      </c>
      <c r="B204" s="119">
        <v>330358.08241353947</v>
      </c>
      <c r="C204" s="119">
        <v>340406.71508377523</v>
      </c>
      <c r="D204" s="119">
        <v>340338.07461258117</v>
      </c>
      <c r="E204" s="119">
        <v>349154.98945968691</v>
      </c>
      <c r="F204" s="119">
        <v>341381.29685895448</v>
      </c>
      <c r="G204" s="119">
        <v>336911.87412318814</v>
      </c>
      <c r="H204" s="119">
        <v>333160.10778393695</v>
      </c>
      <c r="I204" s="119">
        <v>341982.59812510083</v>
      </c>
      <c r="J204" s="119">
        <v>334328.30255093088</v>
      </c>
      <c r="K204" s="119">
        <v>316718.63301622926</v>
      </c>
      <c r="L204" s="119">
        <v>318724.89487480227</v>
      </c>
      <c r="M204" s="119">
        <v>335219.48661828501</v>
      </c>
      <c r="N204" s="119">
        <v>335783.8079323456</v>
      </c>
      <c r="O204" s="119">
        <v>325315.79890737653</v>
      </c>
      <c r="P204" s="119">
        <v>317619.14017192711</v>
      </c>
      <c r="Q204" s="119">
        <v>313861.92059161299</v>
      </c>
      <c r="R204" s="119">
        <v>292370.10988501844</v>
      </c>
      <c r="S204" s="119">
        <v>289893.08934228966</v>
      </c>
      <c r="T204" s="119">
        <v>264207.61233792634</v>
      </c>
      <c r="U204" s="119">
        <v>224110.01804804301</v>
      </c>
      <c r="V204" s="119">
        <v>219627.92457051176</v>
      </c>
      <c r="W204" s="119">
        <v>210031.01265384076</v>
      </c>
      <c r="X204" s="119">
        <v>212193.48441176483</v>
      </c>
      <c r="Y204" s="119">
        <v>208756.38195729529</v>
      </c>
      <c r="Z204" s="119">
        <v>183471.70950297487</v>
      </c>
      <c r="AA204" s="119">
        <v>171229.94481712757</v>
      </c>
      <c r="AB204" s="119">
        <v>167773.57048873784</v>
      </c>
      <c r="AC204" s="119">
        <v>161542.82475916174</v>
      </c>
      <c r="AD204" s="119">
        <v>168624.62138856293</v>
      </c>
      <c r="AE204" s="119">
        <v>171955.7789885317</v>
      </c>
      <c r="AF204" s="119">
        <v>132420.67831958053</v>
      </c>
      <c r="AG204" s="119">
        <v>123242.89053932703</v>
      </c>
      <c r="AH204" s="119">
        <v>102722.89067894866</v>
      </c>
      <c r="AI204" s="119">
        <v>97309.489954826568</v>
      </c>
      <c r="AJ204" s="119">
        <v>73934.686112477022</v>
      </c>
      <c r="AK204" s="119">
        <v>59961.15904874057</v>
      </c>
      <c r="AL204" s="119">
        <v>57206.919667076945</v>
      </c>
      <c r="AM204" s="119">
        <v>53297.570754145592</v>
      </c>
      <c r="AN204" s="119">
        <v>52231.698952266997</v>
      </c>
      <c r="AO204" s="119">
        <v>45827.33636353261</v>
      </c>
      <c r="AP204" s="119">
        <v>42051.080445667882</v>
      </c>
      <c r="AQ204" s="119">
        <v>36828.570697606912</v>
      </c>
      <c r="AR204" s="119">
        <v>35456.862453310045</v>
      </c>
      <c r="AS204" s="119">
        <v>35834.780473005078</v>
      </c>
      <c r="AT204" s="119">
        <v>26288.52433048654</v>
      </c>
      <c r="AU204" s="119">
        <v>27892.306461406861</v>
      </c>
      <c r="AV204" s="119">
        <v>24273.445312663243</v>
      </c>
      <c r="AW204" s="119">
        <v>17622.552916851844</v>
      </c>
      <c r="AX204" s="119">
        <v>15283.252678860321</v>
      </c>
      <c r="AY204" s="119">
        <v>13688.850728323418</v>
      </c>
      <c r="AZ204" s="119">
        <v>8771.2520020181819</v>
      </c>
    </row>
    <row r="205" spans="1:52" ht="12" customHeight="1">
      <c r="A205" s="118" t="s">
        <v>312</v>
      </c>
      <c r="B205" s="119">
        <v>462553.7138797451</v>
      </c>
      <c r="C205" s="119">
        <v>476488.07723216724</v>
      </c>
      <c r="D205" s="119">
        <v>511876.93573358021</v>
      </c>
      <c r="E205" s="119">
        <v>558801.83501152811</v>
      </c>
      <c r="F205" s="119">
        <v>605994.54903336754</v>
      </c>
      <c r="G205" s="119">
        <v>652619.5150603184</v>
      </c>
      <c r="H205" s="119">
        <v>677558.89727525273</v>
      </c>
      <c r="I205" s="119">
        <v>732040.96729933494</v>
      </c>
      <c r="J205" s="119">
        <v>784897.72965593555</v>
      </c>
      <c r="K205" s="119">
        <v>730127.58458336932</v>
      </c>
      <c r="L205" s="119">
        <v>769930.51226102747</v>
      </c>
      <c r="M205" s="119">
        <v>709740.48279069329</v>
      </c>
      <c r="N205" s="119">
        <v>599132.00653806049</v>
      </c>
      <c r="O205" s="119">
        <v>536791.64485781116</v>
      </c>
      <c r="P205" s="119">
        <v>490616.92912547971</v>
      </c>
      <c r="Q205" s="119">
        <v>530717.48850838677</v>
      </c>
      <c r="R205" s="119">
        <v>586242.69229891594</v>
      </c>
      <c r="S205" s="119">
        <v>601048.91036563611</v>
      </c>
      <c r="T205" s="119">
        <v>617942.53126642981</v>
      </c>
      <c r="U205" s="119">
        <v>606974.25406605122</v>
      </c>
      <c r="V205" s="119">
        <v>587233.56636019307</v>
      </c>
      <c r="W205" s="119">
        <v>547026.70646236523</v>
      </c>
      <c r="X205" s="119">
        <v>614056.99535462109</v>
      </c>
      <c r="Y205" s="119">
        <v>636436.82669576583</v>
      </c>
      <c r="Z205" s="119">
        <v>666669.55246655666</v>
      </c>
      <c r="AA205" s="119">
        <v>652945.71262601821</v>
      </c>
      <c r="AB205" s="119">
        <v>649753.73040173377</v>
      </c>
      <c r="AC205" s="119">
        <v>620193.28073811089</v>
      </c>
      <c r="AD205" s="119">
        <v>611676.16919235059</v>
      </c>
      <c r="AE205" s="119">
        <v>614659.94032322196</v>
      </c>
      <c r="AF205" s="119">
        <v>642871.07630831702</v>
      </c>
      <c r="AG205" s="119">
        <v>624004.03838931269</v>
      </c>
      <c r="AH205" s="119">
        <v>640696.14558402123</v>
      </c>
      <c r="AI205" s="119">
        <v>683407.68488676206</v>
      </c>
      <c r="AJ205" s="119">
        <v>690396.44591166649</v>
      </c>
      <c r="AK205" s="119">
        <v>725059.90449004364</v>
      </c>
      <c r="AL205" s="119">
        <v>653611.01794590906</v>
      </c>
      <c r="AM205" s="119">
        <v>632507.86473485664</v>
      </c>
      <c r="AN205" s="119">
        <v>619157.52966906538</v>
      </c>
      <c r="AO205" s="119">
        <v>586719.83458594035</v>
      </c>
      <c r="AP205" s="119">
        <v>546419.97310282558</v>
      </c>
      <c r="AQ205" s="119">
        <v>543885.09090437682</v>
      </c>
      <c r="AR205" s="119">
        <v>504853.47013425129</v>
      </c>
      <c r="AS205" s="119">
        <v>480396.10641592689</v>
      </c>
      <c r="AT205" s="119">
        <v>464708.51020507753</v>
      </c>
      <c r="AU205" s="119">
        <v>404525.33111593302</v>
      </c>
      <c r="AV205" s="119">
        <v>406003.84144921665</v>
      </c>
      <c r="AW205" s="119">
        <v>418233.3159449955</v>
      </c>
      <c r="AX205" s="119">
        <v>440207.09585108864</v>
      </c>
      <c r="AY205" s="119">
        <v>444110.71129023808</v>
      </c>
      <c r="AZ205" s="119">
        <v>449994.16473977378</v>
      </c>
    </row>
    <row r="206" spans="1:52" ht="12" customHeight="1">
      <c r="A206" s="118" t="s">
        <v>313</v>
      </c>
      <c r="B206" s="119">
        <v>28398.577781449683</v>
      </c>
      <c r="C206" s="119">
        <v>27765.449144958824</v>
      </c>
      <c r="D206" s="119">
        <v>27872.455614301758</v>
      </c>
      <c r="E206" s="119">
        <v>28165.393536516654</v>
      </c>
      <c r="F206" s="119">
        <v>28231.975770681602</v>
      </c>
      <c r="G206" s="119">
        <v>28897.882140232301</v>
      </c>
      <c r="H206" s="119">
        <v>29671.90705320764</v>
      </c>
      <c r="I206" s="119">
        <v>32813.99905843634</v>
      </c>
      <c r="J206" s="119">
        <v>29995.152298018591</v>
      </c>
      <c r="K206" s="119">
        <v>21125.518227370627</v>
      </c>
      <c r="L206" s="119">
        <v>28485.239314588081</v>
      </c>
      <c r="M206" s="119">
        <v>27990.018164508569</v>
      </c>
      <c r="N206" s="119">
        <v>28189.785550021748</v>
      </c>
      <c r="O206" s="119">
        <v>27596.971072595756</v>
      </c>
      <c r="P206" s="119">
        <v>28238.04182766773</v>
      </c>
      <c r="Q206" s="119">
        <v>27209.393577264236</v>
      </c>
      <c r="R206" s="119">
        <v>29122.926322665138</v>
      </c>
      <c r="S206" s="119">
        <v>29185.846175879025</v>
      </c>
      <c r="T206" s="119">
        <v>28291.441866886191</v>
      </c>
      <c r="U206" s="119">
        <v>28172.109017369177</v>
      </c>
      <c r="V206" s="119">
        <v>28158.302282622939</v>
      </c>
      <c r="W206" s="119">
        <v>28117.485995055969</v>
      </c>
      <c r="X206" s="119">
        <v>27999.009355568538</v>
      </c>
      <c r="Y206" s="119">
        <v>28033.663735936156</v>
      </c>
      <c r="Z206" s="119">
        <v>28068.682610069871</v>
      </c>
      <c r="AA206" s="119">
        <v>28122.75548070333</v>
      </c>
      <c r="AB206" s="119">
        <v>28342.272618413437</v>
      </c>
      <c r="AC206" s="119">
        <v>28666.658438595809</v>
      </c>
      <c r="AD206" s="119">
        <v>28992.48561197189</v>
      </c>
      <c r="AE206" s="119">
        <v>29322.344209522056</v>
      </c>
      <c r="AF206" s="119">
        <v>29675.258453327478</v>
      </c>
      <c r="AG206" s="119">
        <v>29773.437363850968</v>
      </c>
      <c r="AH206" s="119">
        <v>29888.212003234945</v>
      </c>
      <c r="AI206" s="119">
        <v>29728.987900661949</v>
      </c>
      <c r="AJ206" s="119">
        <v>29337.346438677825</v>
      </c>
      <c r="AK206" s="119">
        <v>29225.074602138273</v>
      </c>
      <c r="AL206" s="119">
        <v>29005.070381122143</v>
      </c>
      <c r="AM206" s="119">
        <v>28998.164588531701</v>
      </c>
      <c r="AN206" s="119">
        <v>28771.067899016653</v>
      </c>
      <c r="AO206" s="119">
        <v>28569.920742413626</v>
      </c>
      <c r="AP206" s="119">
        <v>28267.07911557144</v>
      </c>
      <c r="AQ206" s="119">
        <v>28106.559163691167</v>
      </c>
      <c r="AR206" s="119">
        <v>27488.456910154309</v>
      </c>
      <c r="AS206" s="119">
        <v>27192.636060867575</v>
      </c>
      <c r="AT206" s="119">
        <v>26526.665212993667</v>
      </c>
      <c r="AU206" s="119">
        <v>26144.148679515602</v>
      </c>
      <c r="AV206" s="119">
        <v>25545.294390692114</v>
      </c>
      <c r="AW206" s="119">
        <v>24053.821804298048</v>
      </c>
      <c r="AX206" s="119">
        <v>23465.786322691187</v>
      </c>
      <c r="AY206" s="119">
        <v>21447.785327208174</v>
      </c>
      <c r="AZ206" s="119">
        <v>18844.425664406193</v>
      </c>
    </row>
    <row r="207" spans="1:52" ht="12" customHeight="1">
      <c r="A207" s="118" t="s">
        <v>314</v>
      </c>
      <c r="B207" s="119">
        <v>4004.7747790823278</v>
      </c>
      <c r="C207" s="119">
        <v>2752.3691616694437</v>
      </c>
      <c r="D207" s="119">
        <v>2508.5296399636591</v>
      </c>
      <c r="E207" s="119">
        <v>2278.5614815855902</v>
      </c>
      <c r="F207" s="119">
        <v>3214.1571499609126</v>
      </c>
      <c r="G207" s="119">
        <v>3070.1565871521807</v>
      </c>
      <c r="H207" s="119">
        <v>3373.1309646001696</v>
      </c>
      <c r="I207" s="119">
        <v>3605.7139347972948</v>
      </c>
      <c r="J207" s="119">
        <v>3201.2134779115709</v>
      </c>
      <c r="K207" s="119">
        <v>3021.083857839244</v>
      </c>
      <c r="L207" s="119">
        <v>3377.5647054282977</v>
      </c>
      <c r="M207" s="119">
        <v>3088.2552386156385</v>
      </c>
      <c r="N207" s="119">
        <v>2867.1790292937794</v>
      </c>
      <c r="O207" s="119">
        <v>2908.8797494375285</v>
      </c>
      <c r="P207" s="119">
        <v>3157.5993067195395</v>
      </c>
      <c r="Q207" s="119">
        <v>3023.5106649794557</v>
      </c>
      <c r="R207" s="119">
        <v>2345.3916198906059</v>
      </c>
      <c r="S207" s="119">
        <v>2384.024468462218</v>
      </c>
      <c r="T207" s="119">
        <v>2491.060004177436</v>
      </c>
      <c r="U207" s="119">
        <v>2513.2581517078293</v>
      </c>
      <c r="V207" s="119">
        <v>2564.2795836983764</v>
      </c>
      <c r="W207" s="119">
        <v>2611.7738590172007</v>
      </c>
      <c r="X207" s="119">
        <v>2633.6815493098297</v>
      </c>
      <c r="Y207" s="119">
        <v>2679.0912647934733</v>
      </c>
      <c r="Z207" s="119">
        <v>2649.9337450837534</v>
      </c>
      <c r="AA207" s="119">
        <v>2618.2010037456002</v>
      </c>
      <c r="AB207" s="119">
        <v>2605.6002467694907</v>
      </c>
      <c r="AC207" s="119">
        <v>2571.3609978640075</v>
      </c>
      <c r="AD207" s="119">
        <v>2708.3329577283957</v>
      </c>
      <c r="AE207" s="119">
        <v>2730.1635029824647</v>
      </c>
      <c r="AF207" s="119">
        <v>2718.7189477403772</v>
      </c>
      <c r="AG207" s="119">
        <v>2727.5921354918146</v>
      </c>
      <c r="AH207" s="119">
        <v>2739.9817669783806</v>
      </c>
      <c r="AI207" s="119">
        <v>2751.5298190255639</v>
      </c>
      <c r="AJ207" s="119">
        <v>2794.6490011586484</v>
      </c>
      <c r="AK207" s="119">
        <v>2791.7494418675938</v>
      </c>
      <c r="AL207" s="119">
        <v>2781.1595974928055</v>
      </c>
      <c r="AM207" s="119">
        <v>2770.2892690719618</v>
      </c>
      <c r="AN207" s="119">
        <v>2760.239924337131</v>
      </c>
      <c r="AO207" s="119">
        <v>2741.6850372559161</v>
      </c>
      <c r="AP207" s="119">
        <v>2720.1754055075648</v>
      </c>
      <c r="AQ207" s="119">
        <v>2724.7243276914637</v>
      </c>
      <c r="AR207" s="119">
        <v>2754.4708018819683</v>
      </c>
      <c r="AS207" s="119">
        <v>2776.8835744121802</v>
      </c>
      <c r="AT207" s="119">
        <v>2759.5270787484992</v>
      </c>
      <c r="AU207" s="119">
        <v>2741.7969041774918</v>
      </c>
      <c r="AV207" s="119">
        <v>2730.4361255668869</v>
      </c>
      <c r="AW207" s="119">
        <v>2717.0595778365991</v>
      </c>
      <c r="AX207" s="119">
        <v>2714.7803921306713</v>
      </c>
      <c r="AY207" s="119">
        <v>2719.8596393941762</v>
      </c>
      <c r="AZ207" s="119">
        <v>2699.108542822763</v>
      </c>
    </row>
    <row r="208" spans="1:52" ht="12" customHeight="1">
      <c r="A208" s="118" t="s">
        <v>315</v>
      </c>
      <c r="B208" s="119">
        <v>10350.432871604071</v>
      </c>
      <c r="C208" s="119">
        <v>10674.870484279538</v>
      </c>
      <c r="D208" s="119">
        <v>8894.7003832893733</v>
      </c>
      <c r="E208" s="119">
        <v>9071.2647403161027</v>
      </c>
      <c r="F208" s="119">
        <v>5564.2733683263759</v>
      </c>
      <c r="G208" s="119">
        <v>6263.307739898778</v>
      </c>
      <c r="H208" s="119">
        <v>10944.068840328293</v>
      </c>
      <c r="I208" s="119">
        <v>11169.565255664611</v>
      </c>
      <c r="J208" s="119">
        <v>8948.7699914962141</v>
      </c>
      <c r="K208" s="119">
        <v>9277.4525436183521</v>
      </c>
      <c r="L208" s="119">
        <v>10119.367755387913</v>
      </c>
      <c r="M208" s="119">
        <v>8676.0795506239629</v>
      </c>
      <c r="N208" s="119">
        <v>8852.9774519760504</v>
      </c>
      <c r="O208" s="119">
        <v>8491.8640078813642</v>
      </c>
      <c r="P208" s="119">
        <v>8581.1451641767617</v>
      </c>
      <c r="Q208" s="119">
        <v>7316.9549548741397</v>
      </c>
      <c r="R208" s="119">
        <v>5267.2459590470398</v>
      </c>
      <c r="S208" s="119">
        <v>4484.8883877927083</v>
      </c>
      <c r="T208" s="119">
        <v>3842.2334661550485</v>
      </c>
      <c r="U208" s="119">
        <v>3595.0860248107442</v>
      </c>
      <c r="V208" s="119">
        <v>3149.6858527112549</v>
      </c>
      <c r="W208" s="119">
        <v>2315.4378464791898</v>
      </c>
      <c r="X208" s="119">
        <v>2053.2706179539805</v>
      </c>
      <c r="Y208" s="119">
        <v>1839.0500773730537</v>
      </c>
      <c r="Z208" s="119">
        <v>1325.2923676565283</v>
      </c>
      <c r="AA208" s="119">
        <v>1277.9395478719721</v>
      </c>
      <c r="AB208" s="119">
        <v>1097.5001718237518</v>
      </c>
      <c r="AC208" s="119">
        <v>1149.1734218857441</v>
      </c>
      <c r="AD208" s="119">
        <v>947.16444867366977</v>
      </c>
      <c r="AE208" s="119">
        <v>994.10790576253737</v>
      </c>
      <c r="AF208" s="119">
        <v>869.05868620630622</v>
      </c>
      <c r="AG208" s="119">
        <v>757.89768700600052</v>
      </c>
      <c r="AH208" s="119">
        <v>713.59433170387047</v>
      </c>
      <c r="AI208" s="119">
        <v>622.4456894601808</v>
      </c>
      <c r="AJ208" s="119">
        <v>754.66975654976125</v>
      </c>
      <c r="AK208" s="119">
        <v>859.482041085059</v>
      </c>
      <c r="AL208" s="119">
        <v>824.30575004743457</v>
      </c>
      <c r="AM208" s="119">
        <v>661.76929212168022</v>
      </c>
      <c r="AN208" s="119">
        <v>724.35473149743859</v>
      </c>
      <c r="AO208" s="119">
        <v>429.08173819312663</v>
      </c>
      <c r="AP208" s="119">
        <v>2134.5290260216889</v>
      </c>
      <c r="AQ208" s="119">
        <v>520.86341421117856</v>
      </c>
      <c r="AR208" s="119">
        <v>588.35361837006212</v>
      </c>
      <c r="AS208" s="119">
        <v>660.32473345006463</v>
      </c>
      <c r="AT208" s="119">
        <v>625.19074430075204</v>
      </c>
      <c r="AU208" s="119">
        <v>1433.4290304994902</v>
      </c>
      <c r="AV208" s="119">
        <v>594.2678734506768</v>
      </c>
      <c r="AW208" s="119">
        <v>580.56468852212038</v>
      </c>
      <c r="AX208" s="119">
        <v>623.07751901501729</v>
      </c>
      <c r="AY208" s="119">
        <v>660.65217468785681</v>
      </c>
      <c r="AZ208" s="119">
        <v>623.24959369858527</v>
      </c>
    </row>
    <row r="209" spans="1:52" ht="12" customHeight="1">
      <c r="A209" s="118" t="s">
        <v>316</v>
      </c>
      <c r="B209" s="119">
        <v>145459.43425697988</v>
      </c>
      <c r="C209" s="119">
        <v>142136.70206280277</v>
      </c>
      <c r="D209" s="119">
        <v>150504.79871796409</v>
      </c>
      <c r="E209" s="119">
        <v>128716.85449964499</v>
      </c>
      <c r="F209" s="119">
        <v>120708.08524548351</v>
      </c>
      <c r="G209" s="119">
        <v>116830.63819810485</v>
      </c>
      <c r="H209" s="119">
        <v>101269.58289617319</v>
      </c>
      <c r="I209" s="119">
        <v>82986.245940828157</v>
      </c>
      <c r="J209" s="119">
        <v>79778.165096632307</v>
      </c>
      <c r="K209" s="119">
        <v>73563.580291324979</v>
      </c>
      <c r="L209" s="119">
        <v>62194.637997705875</v>
      </c>
      <c r="M209" s="119">
        <v>50446.631293811406</v>
      </c>
      <c r="N209" s="119">
        <v>50583.342492884185</v>
      </c>
      <c r="O209" s="119">
        <v>41199.768688802156</v>
      </c>
      <c r="P209" s="119">
        <v>39053.48341929556</v>
      </c>
      <c r="Q209" s="119">
        <v>41905.187898830394</v>
      </c>
      <c r="R209" s="119">
        <v>28583.771734757942</v>
      </c>
      <c r="S209" s="119">
        <v>21961.44778864356</v>
      </c>
      <c r="T209" s="119">
        <v>17026.501709705186</v>
      </c>
      <c r="U209" s="119">
        <v>20908.550691508222</v>
      </c>
      <c r="V209" s="119">
        <v>16186.45591706869</v>
      </c>
      <c r="W209" s="119">
        <v>22526.783829675132</v>
      </c>
      <c r="X209" s="119">
        <v>21579.006688270496</v>
      </c>
      <c r="Y209" s="119">
        <v>22033.803225595322</v>
      </c>
      <c r="Z209" s="119">
        <v>20461.41965081188</v>
      </c>
      <c r="AA209" s="119">
        <v>18350.442445204939</v>
      </c>
      <c r="AB209" s="119">
        <v>18954.709224596139</v>
      </c>
      <c r="AC209" s="119">
        <v>19695.711091488294</v>
      </c>
      <c r="AD209" s="119">
        <v>19510.723542409341</v>
      </c>
      <c r="AE209" s="119">
        <v>16990.384250482279</v>
      </c>
      <c r="AF209" s="119">
        <v>16922.571482542811</v>
      </c>
      <c r="AG209" s="119">
        <v>17352.956362690697</v>
      </c>
      <c r="AH209" s="119">
        <v>17301.845584209746</v>
      </c>
      <c r="AI209" s="119">
        <v>18446.385438608901</v>
      </c>
      <c r="AJ209" s="119">
        <v>17852.623015569989</v>
      </c>
      <c r="AK209" s="119">
        <v>11803.785677962707</v>
      </c>
      <c r="AL209" s="119">
        <v>12958.029175316848</v>
      </c>
      <c r="AM209" s="119">
        <v>9194.8961771986415</v>
      </c>
      <c r="AN209" s="119">
        <v>8000.6140965283666</v>
      </c>
      <c r="AO209" s="119">
        <v>7740.8682547048447</v>
      </c>
      <c r="AP209" s="119">
        <v>5462.9378477078399</v>
      </c>
      <c r="AQ209" s="119">
        <v>932.84628002928935</v>
      </c>
      <c r="AR209" s="119">
        <v>928.67199175254359</v>
      </c>
      <c r="AS209" s="119">
        <v>930.32052528659051</v>
      </c>
      <c r="AT209" s="119">
        <v>922.26618967641548</v>
      </c>
      <c r="AU209" s="119">
        <v>0.76277218410829173</v>
      </c>
      <c r="AV209" s="119">
        <v>235.75771815046068</v>
      </c>
      <c r="AW209" s="119">
        <v>232.72785867063487</v>
      </c>
      <c r="AX209" s="119">
        <v>0</v>
      </c>
      <c r="AY209" s="119">
        <v>0</v>
      </c>
      <c r="AZ209" s="119">
        <v>0</v>
      </c>
    </row>
    <row r="210" spans="1:52" ht="12" customHeight="1">
      <c r="A210" s="118" t="s">
        <v>317</v>
      </c>
      <c r="B210" s="119">
        <v>33394.677231314832</v>
      </c>
      <c r="C210" s="119">
        <v>36955.989323012647</v>
      </c>
      <c r="D210" s="119">
        <v>40678.822017882885</v>
      </c>
      <c r="E210" s="119">
        <v>46564.103190921393</v>
      </c>
      <c r="F210" s="119">
        <v>54809.810113174331</v>
      </c>
      <c r="G210" s="119">
        <v>59609.796947165523</v>
      </c>
      <c r="H210" s="119">
        <v>65519.063203557133</v>
      </c>
      <c r="I210" s="119">
        <v>68740.846054434907</v>
      </c>
      <c r="J210" s="119">
        <v>73095.160990387332</v>
      </c>
      <c r="K210" s="119">
        <v>77036.780990304731</v>
      </c>
      <c r="L210" s="119">
        <v>85701.206862608757</v>
      </c>
      <c r="M210" s="119">
        <v>88710.214333024531</v>
      </c>
      <c r="N210" s="119">
        <v>93381.880914578243</v>
      </c>
      <c r="O210" s="119">
        <v>91216.178417550051</v>
      </c>
      <c r="P210" s="119">
        <v>94206.546275351429</v>
      </c>
      <c r="Q210" s="119">
        <v>97997.735159430784</v>
      </c>
      <c r="R210" s="119">
        <v>83626.189891634116</v>
      </c>
      <c r="S210" s="119">
        <v>84414.681814687661</v>
      </c>
      <c r="T210" s="119">
        <v>78184.376182366133</v>
      </c>
      <c r="U210" s="119">
        <v>79531.994569069793</v>
      </c>
      <c r="V210" s="119">
        <v>79762.593002040041</v>
      </c>
      <c r="W210" s="119">
        <v>82961.260739359612</v>
      </c>
      <c r="X210" s="119">
        <v>86169.611199990861</v>
      </c>
      <c r="Y210" s="119">
        <v>87309.519121564139</v>
      </c>
      <c r="Z210" s="119">
        <v>85645.145326487967</v>
      </c>
      <c r="AA210" s="119">
        <v>84912.742263908047</v>
      </c>
      <c r="AB210" s="119">
        <v>85933.502076350822</v>
      </c>
      <c r="AC210" s="119">
        <v>92326.30999589173</v>
      </c>
      <c r="AD210" s="119">
        <v>92021.287016672126</v>
      </c>
      <c r="AE210" s="119">
        <v>94578.79602167329</v>
      </c>
      <c r="AF210" s="119">
        <v>94646.743495228875</v>
      </c>
      <c r="AG210" s="119">
        <v>93356.151059342563</v>
      </c>
      <c r="AH210" s="119">
        <v>99120.305207069119</v>
      </c>
      <c r="AI210" s="119">
        <v>109951.74632773377</v>
      </c>
      <c r="AJ210" s="119">
        <v>125178.09886111834</v>
      </c>
      <c r="AK210" s="119">
        <v>130151.30651712419</v>
      </c>
      <c r="AL210" s="119">
        <v>142068.12871922791</v>
      </c>
      <c r="AM210" s="119">
        <v>150554.29542384041</v>
      </c>
      <c r="AN210" s="119">
        <v>153968.86222283769</v>
      </c>
      <c r="AO210" s="119">
        <v>156463.09344171348</v>
      </c>
      <c r="AP210" s="119">
        <v>156797.97367312346</v>
      </c>
      <c r="AQ210" s="119">
        <v>174662.2244714238</v>
      </c>
      <c r="AR210" s="119">
        <v>176860.01717609307</v>
      </c>
      <c r="AS210" s="119">
        <v>191634.12674580244</v>
      </c>
      <c r="AT210" s="119">
        <v>184366.84185613043</v>
      </c>
      <c r="AU210" s="119">
        <v>194305.54617220952</v>
      </c>
      <c r="AV210" s="119">
        <v>187456.81185093254</v>
      </c>
      <c r="AW210" s="119">
        <v>179145.25102464808</v>
      </c>
      <c r="AX210" s="119">
        <v>176360.46604001563</v>
      </c>
      <c r="AY210" s="119">
        <v>177919.72484590346</v>
      </c>
      <c r="AZ210" s="119">
        <v>171073.22182672814</v>
      </c>
    </row>
    <row r="211" spans="1:52" ht="12" customHeight="1">
      <c r="A211" s="293" t="s">
        <v>318</v>
      </c>
      <c r="B211" s="129">
        <v>0</v>
      </c>
      <c r="C211" s="129">
        <v>0</v>
      </c>
      <c r="D211" s="129">
        <v>0</v>
      </c>
      <c r="E211" s="129">
        <v>0</v>
      </c>
      <c r="F211" s="129">
        <v>0</v>
      </c>
      <c r="G211" s="129">
        <v>0</v>
      </c>
      <c r="H211" s="129">
        <v>0</v>
      </c>
      <c r="I211" s="129">
        <v>0</v>
      </c>
      <c r="J211" s="129">
        <v>0</v>
      </c>
      <c r="K211" s="129">
        <v>0</v>
      </c>
      <c r="L211" s="129">
        <v>0</v>
      </c>
      <c r="M211" s="129">
        <v>0</v>
      </c>
      <c r="N211" s="129">
        <v>0</v>
      </c>
      <c r="O211" s="129">
        <v>0</v>
      </c>
      <c r="P211" s="129">
        <v>0</v>
      </c>
      <c r="Q211" s="129">
        <v>0</v>
      </c>
      <c r="R211" s="129">
        <v>0</v>
      </c>
      <c r="S211" s="129">
        <v>0</v>
      </c>
      <c r="T211" s="129">
        <v>0</v>
      </c>
      <c r="U211" s="129">
        <v>0</v>
      </c>
      <c r="V211" s="129">
        <v>0</v>
      </c>
      <c r="W211" s="129">
        <v>0</v>
      </c>
      <c r="X211" s="129">
        <v>0</v>
      </c>
      <c r="Y211" s="129">
        <v>0</v>
      </c>
      <c r="Z211" s="129">
        <v>0</v>
      </c>
      <c r="AA211" s="129">
        <v>0</v>
      </c>
      <c r="AB211" s="129">
        <v>0</v>
      </c>
      <c r="AC211" s="129">
        <v>0</v>
      </c>
      <c r="AD211" s="129">
        <v>0</v>
      </c>
      <c r="AE211" s="129">
        <v>0</v>
      </c>
      <c r="AF211" s="129">
        <v>0</v>
      </c>
      <c r="AG211" s="129">
        <v>0</v>
      </c>
      <c r="AH211" s="129">
        <v>0</v>
      </c>
      <c r="AI211" s="129">
        <v>0</v>
      </c>
      <c r="AJ211" s="129">
        <v>0</v>
      </c>
      <c r="AK211" s="129">
        <v>0</v>
      </c>
      <c r="AL211" s="129">
        <v>0</v>
      </c>
      <c r="AM211" s="129">
        <v>0</v>
      </c>
      <c r="AN211" s="129">
        <v>0</v>
      </c>
      <c r="AO211" s="129">
        <v>0</v>
      </c>
      <c r="AP211" s="129">
        <v>0</v>
      </c>
      <c r="AQ211" s="129">
        <v>0</v>
      </c>
      <c r="AR211" s="129">
        <v>0</v>
      </c>
      <c r="AS211" s="129">
        <v>0</v>
      </c>
      <c r="AT211" s="129">
        <v>0</v>
      </c>
      <c r="AU211" s="129">
        <v>0</v>
      </c>
      <c r="AV211" s="129">
        <v>0</v>
      </c>
      <c r="AW211" s="129">
        <v>0</v>
      </c>
      <c r="AX211" s="129">
        <v>0</v>
      </c>
      <c r="AY211" s="129">
        <v>0</v>
      </c>
      <c r="AZ211" s="129">
        <v>0</v>
      </c>
    </row>
    <row r="212" spans="1:52" ht="12" customHeight="1">
      <c r="A212" s="294" t="s">
        <v>123</v>
      </c>
      <c r="B212" s="141">
        <v>22221.00021996041</v>
      </c>
      <c r="C212" s="141">
        <v>26698.837209302328</v>
      </c>
      <c r="D212" s="141">
        <v>36310.465116279061</v>
      </c>
      <c r="E212" s="141">
        <v>44210.465116279083</v>
      </c>
      <c r="F212" s="141">
        <v>58933.720930232535</v>
      </c>
      <c r="G212" s="141">
        <v>70440.098560036975</v>
      </c>
      <c r="H212" s="141">
        <v>82309.302325581419</v>
      </c>
      <c r="I212" s="141">
        <v>104374.41860465113</v>
      </c>
      <c r="J212" s="141">
        <v>119523.25581395345</v>
      </c>
      <c r="K212" s="141">
        <v>133036.04651162785</v>
      </c>
      <c r="L212" s="141">
        <v>149329.48412881684</v>
      </c>
      <c r="M212" s="141">
        <v>179642.38659263559</v>
      </c>
      <c r="N212" s="141">
        <v>205980.70125155247</v>
      </c>
      <c r="O212" s="141">
        <v>235779.50413370036</v>
      </c>
      <c r="P212" s="141">
        <v>253063.33748814094</v>
      </c>
      <c r="Q212" s="141">
        <v>301816.22863440128</v>
      </c>
      <c r="R212" s="141">
        <v>342556.66496335418</v>
      </c>
      <c r="S212" s="141">
        <v>391219.6914061656</v>
      </c>
      <c r="T212" s="141">
        <v>439035.86927724641</v>
      </c>
      <c r="U212" s="141">
        <v>480649.09363392903</v>
      </c>
      <c r="V212" s="141">
        <v>539357.45996264648</v>
      </c>
      <c r="W212" s="141">
        <v>558724.79893863015</v>
      </c>
      <c r="X212" s="141">
        <v>575144.52974506619</v>
      </c>
      <c r="Y212" s="141">
        <v>606183.99072134693</v>
      </c>
      <c r="Z212" s="141">
        <v>646738.91629909992</v>
      </c>
      <c r="AA212" s="141">
        <v>687152.24081221898</v>
      </c>
      <c r="AB212" s="141">
        <v>721241.24849630089</v>
      </c>
      <c r="AC212" s="141">
        <v>754443.83378869225</v>
      </c>
      <c r="AD212" s="141">
        <v>783248.89499300136</v>
      </c>
      <c r="AE212" s="141">
        <v>827720.67194371566</v>
      </c>
      <c r="AF212" s="141">
        <v>866615.11927054916</v>
      </c>
      <c r="AG212" s="141">
        <v>908765.491972232</v>
      </c>
      <c r="AH212" s="141">
        <v>942052.34655261459</v>
      </c>
      <c r="AI212" s="141">
        <v>976043.04974273441</v>
      </c>
      <c r="AJ212" s="141">
        <v>1016408.1771344811</v>
      </c>
      <c r="AK212" s="141">
        <v>1069037.7241883711</v>
      </c>
      <c r="AL212" s="141">
        <v>1127252.8681585304</v>
      </c>
      <c r="AM212" s="141">
        <v>1184179.560750192</v>
      </c>
      <c r="AN212" s="141">
        <v>1234782.8704496431</v>
      </c>
      <c r="AO212" s="141">
        <v>1280994.947521063</v>
      </c>
      <c r="AP212" s="141">
        <v>1330914.0179366292</v>
      </c>
      <c r="AQ212" s="141">
        <v>1380882.058231635</v>
      </c>
      <c r="AR212" s="141">
        <v>1427274.7510896376</v>
      </c>
      <c r="AS212" s="141">
        <v>1466025.5394755844</v>
      </c>
      <c r="AT212" s="141">
        <v>1501605.3480941497</v>
      </c>
      <c r="AU212" s="141">
        <v>1530686.9712410234</v>
      </c>
      <c r="AV212" s="141">
        <v>1567765.1147570335</v>
      </c>
      <c r="AW212" s="141">
        <v>1612426.3290521912</v>
      </c>
      <c r="AX212" s="141">
        <v>1654538.7049417868</v>
      </c>
      <c r="AY212" s="141">
        <v>1694013.9310520834</v>
      </c>
      <c r="AZ212" s="141">
        <v>1722715.3591674019</v>
      </c>
    </row>
    <row r="213" spans="1:52" ht="12" customHeight="1">
      <c r="A213" s="292" t="s">
        <v>319</v>
      </c>
      <c r="B213" s="126">
        <v>22055.955788088813</v>
      </c>
      <c r="C213" s="126">
        <v>26376.240616334038</v>
      </c>
      <c r="D213" s="126">
        <v>35973.409141375909</v>
      </c>
      <c r="E213" s="126">
        <v>42767.604119404801</v>
      </c>
      <c r="F213" s="126">
        <v>56613.922844324676</v>
      </c>
      <c r="G213" s="126">
        <v>67814.527247343998</v>
      </c>
      <c r="H213" s="126">
        <v>78888.429078888468</v>
      </c>
      <c r="I213" s="126">
        <v>100001.34148968612</v>
      </c>
      <c r="J213" s="126">
        <v>113825.88122794629</v>
      </c>
      <c r="K213" s="126">
        <v>126003.31311156371</v>
      </c>
      <c r="L213" s="126">
        <v>138530.83753613741</v>
      </c>
      <c r="M213" s="126">
        <v>166021.09387399632</v>
      </c>
      <c r="N213" s="126">
        <v>187108.26249225679</v>
      </c>
      <c r="O213" s="126">
        <v>209042.3532930201</v>
      </c>
      <c r="P213" s="126">
        <v>221306.3559442166</v>
      </c>
      <c r="Q213" s="126">
        <v>259696.34684621339</v>
      </c>
      <c r="R213" s="126">
        <v>304319.50347671582</v>
      </c>
      <c r="S213" s="126">
        <v>340265.20034232351</v>
      </c>
      <c r="T213" s="126">
        <v>379780.50411785068</v>
      </c>
      <c r="U213" s="126">
        <v>408236.08701878792</v>
      </c>
      <c r="V213" s="126">
        <v>419516.57816781453</v>
      </c>
      <c r="W213" s="126">
        <v>432413.30783208972</v>
      </c>
      <c r="X213" s="126">
        <v>445336.3907048101</v>
      </c>
      <c r="Y213" s="126">
        <v>461340.20212967228</v>
      </c>
      <c r="Z213" s="126">
        <v>485687.98384318117</v>
      </c>
      <c r="AA213" s="126">
        <v>516479.58345492301</v>
      </c>
      <c r="AB213" s="126">
        <v>540179.46566758153</v>
      </c>
      <c r="AC213" s="126">
        <v>561342.74501689291</v>
      </c>
      <c r="AD213" s="126">
        <v>575736.67807237047</v>
      </c>
      <c r="AE213" s="126">
        <v>599896.75219683128</v>
      </c>
      <c r="AF213" s="126">
        <v>621543.49296747136</v>
      </c>
      <c r="AG213" s="126">
        <v>643828.38817215292</v>
      </c>
      <c r="AH213" s="126">
        <v>664388.16138859652</v>
      </c>
      <c r="AI213" s="126">
        <v>679717.93099394231</v>
      </c>
      <c r="AJ213" s="126">
        <v>701556.09128328203</v>
      </c>
      <c r="AK213" s="126">
        <v>729536.26962456771</v>
      </c>
      <c r="AL213" s="126">
        <v>761139.71475649544</v>
      </c>
      <c r="AM213" s="126">
        <v>789863.4840385915</v>
      </c>
      <c r="AN213" s="126">
        <v>811908.473277924</v>
      </c>
      <c r="AO213" s="126">
        <v>836477.10030027432</v>
      </c>
      <c r="AP213" s="126">
        <v>863946.72707320377</v>
      </c>
      <c r="AQ213" s="126">
        <v>896485.11330178194</v>
      </c>
      <c r="AR213" s="126">
        <v>923276.66070559388</v>
      </c>
      <c r="AS213" s="126">
        <v>944862.29703909718</v>
      </c>
      <c r="AT213" s="126">
        <v>965565.14006801567</v>
      </c>
      <c r="AU213" s="126">
        <v>972218.94244397036</v>
      </c>
      <c r="AV213" s="126">
        <v>990797.45941619552</v>
      </c>
      <c r="AW213" s="126">
        <v>1012989.9097729985</v>
      </c>
      <c r="AX213" s="126">
        <v>1038290.2706106118</v>
      </c>
      <c r="AY213" s="126">
        <v>1061777.0265490005</v>
      </c>
      <c r="AZ213" s="126">
        <v>1075373.6858685198</v>
      </c>
    </row>
    <row r="214" spans="1:52" ht="12" customHeight="1">
      <c r="A214" s="293" t="s">
        <v>320</v>
      </c>
      <c r="B214" s="129">
        <v>165.04443187159782</v>
      </c>
      <c r="C214" s="129">
        <v>322.59659296829244</v>
      </c>
      <c r="D214" s="129">
        <v>337.05597490315847</v>
      </c>
      <c r="E214" s="129">
        <v>1442.8609968742796</v>
      </c>
      <c r="F214" s="129">
        <v>2319.7980859078643</v>
      </c>
      <c r="G214" s="129">
        <v>2625.5713126929722</v>
      </c>
      <c r="H214" s="129">
        <v>3420.8732466929405</v>
      </c>
      <c r="I214" s="129">
        <v>4373.0771149650036</v>
      </c>
      <c r="J214" s="129">
        <v>5697.3745860071831</v>
      </c>
      <c r="K214" s="129">
        <v>7032.7334000641495</v>
      </c>
      <c r="L214" s="129">
        <v>10798.646592679421</v>
      </c>
      <c r="M214" s="129">
        <v>13621.292718639297</v>
      </c>
      <c r="N214" s="129">
        <v>18872.438759295706</v>
      </c>
      <c r="O214" s="129">
        <v>26737.150840680257</v>
      </c>
      <c r="P214" s="129">
        <v>31756.981543924387</v>
      </c>
      <c r="Q214" s="129">
        <v>42119.881788187871</v>
      </c>
      <c r="R214" s="129">
        <v>38237.16148663839</v>
      </c>
      <c r="S214" s="129">
        <v>50954.491063842055</v>
      </c>
      <c r="T214" s="129">
        <v>59255.365159395617</v>
      </c>
      <c r="U214" s="129">
        <v>72413.006615141188</v>
      </c>
      <c r="V214" s="129">
        <v>119840.8817948319</v>
      </c>
      <c r="W214" s="129">
        <v>126311.49110654027</v>
      </c>
      <c r="X214" s="129">
        <v>129808.13904025606</v>
      </c>
      <c r="Y214" s="129">
        <v>144843.78859167476</v>
      </c>
      <c r="Z214" s="129">
        <v>161050.93245591872</v>
      </c>
      <c r="AA214" s="129">
        <v>170672.65735729574</v>
      </c>
      <c r="AB214" s="129">
        <v>181061.78282871927</v>
      </c>
      <c r="AC214" s="129">
        <v>193101.08877179964</v>
      </c>
      <c r="AD214" s="129">
        <v>207512.21692063072</v>
      </c>
      <c r="AE214" s="129">
        <v>227823.9197468842</v>
      </c>
      <c r="AF214" s="129">
        <v>245071.626303078</v>
      </c>
      <c r="AG214" s="129">
        <v>264937.10380007874</v>
      </c>
      <c r="AH214" s="129">
        <v>277664.18516401818</v>
      </c>
      <c r="AI214" s="129">
        <v>296325.11874879221</v>
      </c>
      <c r="AJ214" s="129">
        <v>314852.08585119917</v>
      </c>
      <c r="AK214" s="129">
        <v>339501.45456380362</v>
      </c>
      <c r="AL214" s="129">
        <v>366113.15340203512</v>
      </c>
      <c r="AM214" s="129">
        <v>394316.07671160065</v>
      </c>
      <c r="AN214" s="129">
        <v>422874.39717171883</v>
      </c>
      <c r="AO214" s="129">
        <v>444517.8472207883</v>
      </c>
      <c r="AP214" s="129">
        <v>466967.2908634257</v>
      </c>
      <c r="AQ214" s="129">
        <v>484396.94492985273</v>
      </c>
      <c r="AR214" s="129">
        <v>503998.09038404416</v>
      </c>
      <c r="AS214" s="129">
        <v>521163.24243648764</v>
      </c>
      <c r="AT214" s="129">
        <v>536040.20802613418</v>
      </c>
      <c r="AU214" s="129">
        <v>558468.02879705245</v>
      </c>
      <c r="AV214" s="129">
        <v>576967.65534083836</v>
      </c>
      <c r="AW214" s="129">
        <v>599436.41927919281</v>
      </c>
      <c r="AX214" s="129">
        <v>616248.43433117482</v>
      </c>
      <c r="AY214" s="129">
        <v>632236.90450308286</v>
      </c>
      <c r="AZ214" s="129">
        <v>647341.67329888185</v>
      </c>
    </row>
    <row r="215" spans="1:52" ht="12" customHeight="1">
      <c r="A215" s="294" t="s">
        <v>321</v>
      </c>
      <c r="B215" s="141">
        <v>118.86749274019581</v>
      </c>
      <c r="C215" s="141">
        <v>189.53488372093042</v>
      </c>
      <c r="D215" s="141">
        <v>281.39534883720927</v>
      </c>
      <c r="E215" s="141">
        <v>440.69767441860455</v>
      </c>
      <c r="F215" s="141">
        <v>727.90697674418573</v>
      </c>
      <c r="G215" s="141">
        <v>1460.2927028690365</v>
      </c>
      <c r="H215" s="141">
        <v>2491.8604651162796</v>
      </c>
      <c r="I215" s="141">
        <v>3770.9302325581416</v>
      </c>
      <c r="J215" s="141">
        <v>7436.0465116279047</v>
      </c>
      <c r="K215" s="141">
        <v>14019.767441860464</v>
      </c>
      <c r="L215" s="141">
        <v>22499.282129143397</v>
      </c>
      <c r="M215" s="141">
        <v>45309.899773596342</v>
      </c>
      <c r="N215" s="141">
        <v>67366.207415998346</v>
      </c>
      <c r="O215" s="141">
        <v>80902.937471255267</v>
      </c>
      <c r="P215" s="141">
        <v>92303.663118416531</v>
      </c>
      <c r="Q215" s="141">
        <v>102312.41709825554</v>
      </c>
      <c r="R215" s="141">
        <v>111883.57646594568</v>
      </c>
      <c r="S215" s="141">
        <v>121267.54798571092</v>
      </c>
      <c r="T215" s="141">
        <v>131775.67012101022</v>
      </c>
      <c r="U215" s="141">
        <v>149278.34723237151</v>
      </c>
      <c r="V215" s="141">
        <v>174903.58102040616</v>
      </c>
      <c r="W215" s="141">
        <v>179189.45576954525</v>
      </c>
      <c r="X215" s="141">
        <v>182077.44744229328</v>
      </c>
      <c r="Y215" s="141">
        <v>189788.42857422546</v>
      </c>
      <c r="Z215" s="141">
        <v>199560.00898519697</v>
      </c>
      <c r="AA215" s="141">
        <v>207374.42258568239</v>
      </c>
      <c r="AB215" s="141">
        <v>214708.57993122251</v>
      </c>
      <c r="AC215" s="141">
        <v>222635.65838014989</v>
      </c>
      <c r="AD215" s="141">
        <v>232742.97523415595</v>
      </c>
      <c r="AE215" s="141">
        <v>245219.85870911126</v>
      </c>
      <c r="AF215" s="141">
        <v>257781.62501113463</v>
      </c>
      <c r="AG215" s="141">
        <v>268296.90074654098</v>
      </c>
      <c r="AH215" s="141">
        <v>279879.11651774152</v>
      </c>
      <c r="AI215" s="141">
        <v>292673.59501462651</v>
      </c>
      <c r="AJ215" s="141">
        <v>307594.07951581193</v>
      </c>
      <c r="AK215" s="141">
        <v>327085.8331679781</v>
      </c>
      <c r="AL215" s="141">
        <v>354517.57334952336</v>
      </c>
      <c r="AM215" s="141">
        <v>379604.14115061535</v>
      </c>
      <c r="AN215" s="141">
        <v>402877.63473188633</v>
      </c>
      <c r="AO215" s="141">
        <v>422613.99109706871</v>
      </c>
      <c r="AP215" s="141">
        <v>443673.58619452431</v>
      </c>
      <c r="AQ215" s="141">
        <v>458688.79628509103</v>
      </c>
      <c r="AR215" s="141">
        <v>474796.44238795521</v>
      </c>
      <c r="AS215" s="141">
        <v>491972.55384899111</v>
      </c>
      <c r="AT215" s="141">
        <v>507412.32611409179</v>
      </c>
      <c r="AU215" s="141">
        <v>531766.31780479732</v>
      </c>
      <c r="AV215" s="141">
        <v>546076.05181623925</v>
      </c>
      <c r="AW215" s="141">
        <v>558928.86744589754</v>
      </c>
      <c r="AX215" s="141">
        <v>570878.11095310887</v>
      </c>
      <c r="AY215" s="141">
        <v>584627.62578691042</v>
      </c>
      <c r="AZ215" s="141">
        <v>602913.77836830576</v>
      </c>
    </row>
    <row r="216" spans="1:52" ht="12" customHeight="1">
      <c r="A216" s="294" t="s">
        <v>322</v>
      </c>
      <c r="B216" s="141">
        <v>0</v>
      </c>
      <c r="C216" s="141">
        <v>0</v>
      </c>
      <c r="D216" s="141">
        <v>0</v>
      </c>
      <c r="E216" s="141">
        <v>0</v>
      </c>
      <c r="F216" s="141">
        <v>0</v>
      </c>
      <c r="G216" s="141">
        <v>0</v>
      </c>
      <c r="H216" s="141">
        <v>0</v>
      </c>
      <c r="I216" s="141">
        <v>4.840012037292011</v>
      </c>
      <c r="J216" s="141">
        <v>9.3895978602408992</v>
      </c>
      <c r="K216" s="141">
        <v>113.75713075008775</v>
      </c>
      <c r="L216" s="141">
        <v>805.66837695056677</v>
      </c>
      <c r="M216" s="141">
        <v>1382.5653285323826</v>
      </c>
      <c r="N216" s="141">
        <v>3983.395575715349</v>
      </c>
      <c r="O216" s="141">
        <v>5207.5637296544728</v>
      </c>
      <c r="P216" s="141">
        <v>5891.4100882753237</v>
      </c>
      <c r="Q216" s="141">
        <v>6037.7194067391893</v>
      </c>
      <c r="R216" s="141">
        <v>6031.6816873324515</v>
      </c>
      <c r="S216" s="141">
        <v>6168.9114324386182</v>
      </c>
      <c r="T216" s="141">
        <v>6168.9114324386192</v>
      </c>
      <c r="U216" s="141">
        <v>6168.9114324386192</v>
      </c>
      <c r="V216" s="141">
        <v>6168.9114324386182</v>
      </c>
      <c r="W216" s="141">
        <v>6162.8047586028588</v>
      </c>
      <c r="X216" s="141">
        <v>6162.7425210061792</v>
      </c>
      <c r="Y216" s="141">
        <v>6168.9114324386201</v>
      </c>
      <c r="Z216" s="141">
        <v>6168.9114324386173</v>
      </c>
      <c r="AA216" s="141">
        <v>6163.7320478857519</v>
      </c>
      <c r="AB216" s="141">
        <v>6162.7425210061792</v>
      </c>
      <c r="AC216" s="141">
        <v>6162.742521006182</v>
      </c>
      <c r="AD216" s="141">
        <v>6163.3042033585352</v>
      </c>
      <c r="AE216" s="141">
        <v>6168.9114324386173</v>
      </c>
      <c r="AF216" s="141">
        <v>6162.8393557502613</v>
      </c>
      <c r="AG216" s="141">
        <v>6140.0491867847441</v>
      </c>
      <c r="AH216" s="141">
        <v>6133.9248804562021</v>
      </c>
      <c r="AI216" s="141">
        <v>6069.1726949006243</v>
      </c>
      <c r="AJ216" s="141">
        <v>6078.618520750988</v>
      </c>
      <c r="AK216" s="141">
        <v>6045.459736255455</v>
      </c>
      <c r="AL216" s="141">
        <v>6105.4800880129451</v>
      </c>
      <c r="AM216" s="141">
        <v>6195.346625617055</v>
      </c>
      <c r="AN216" s="141">
        <v>6228.9317841961092</v>
      </c>
      <c r="AO216" s="141">
        <v>6228.9317841961074</v>
      </c>
      <c r="AP216" s="141">
        <v>6228.9317841961119</v>
      </c>
      <c r="AQ216" s="141">
        <v>6228.9317841961065</v>
      </c>
      <c r="AR216" s="141">
        <v>6155.4642498044268</v>
      </c>
      <c r="AS216" s="141">
        <v>6155.4642498044304</v>
      </c>
      <c r="AT216" s="141">
        <v>6155.7059435777219</v>
      </c>
      <c r="AU216" s="141">
        <v>6155.4642498044259</v>
      </c>
      <c r="AV216" s="141">
        <v>6509.2891431157968</v>
      </c>
      <c r="AW216" s="141">
        <v>6509.2891431157905</v>
      </c>
      <c r="AX216" s="141">
        <v>6509.2891431157905</v>
      </c>
      <c r="AY216" s="141">
        <v>6509.2891431157932</v>
      </c>
      <c r="AZ216" s="141">
        <v>6509.2891431157914</v>
      </c>
    </row>
    <row r="217" spans="1:52" ht="12" customHeight="1">
      <c r="A217" s="294" t="s">
        <v>73</v>
      </c>
      <c r="B217" s="141">
        <v>4461.7529085868546</v>
      </c>
      <c r="C217" s="141">
        <v>4295.4305589452897</v>
      </c>
      <c r="D217" s="141">
        <v>4381.431170834353</v>
      </c>
      <c r="E217" s="141">
        <v>4971.4682151004554</v>
      </c>
      <c r="F217" s="141">
        <v>5053.9741065472163</v>
      </c>
      <c r="G217" s="141">
        <v>4944.0724454537967</v>
      </c>
      <c r="H217" s="141">
        <v>5105.3062340988708</v>
      </c>
      <c r="I217" s="141">
        <v>5293.6685982326444</v>
      </c>
      <c r="J217" s="141">
        <v>5247.5278141480321</v>
      </c>
      <c r="K217" s="141">
        <v>5060.7081813799796</v>
      </c>
      <c r="L217" s="141">
        <v>5080.8987843415607</v>
      </c>
      <c r="M217" s="141">
        <v>5326.5636308060648</v>
      </c>
      <c r="N217" s="141">
        <v>5226.837895459239</v>
      </c>
      <c r="O217" s="141">
        <v>5367.8224507074601</v>
      </c>
      <c r="P217" s="141">
        <v>5611.7817091647676</v>
      </c>
      <c r="Q217" s="141">
        <v>5907.1271909639563</v>
      </c>
      <c r="R217" s="141">
        <v>6043.946526903509</v>
      </c>
      <c r="S217" s="141">
        <v>6138.5491553420607</v>
      </c>
      <c r="T217" s="141">
        <v>5576.3151511521919</v>
      </c>
      <c r="U217" s="141">
        <v>5444.7556133593416</v>
      </c>
      <c r="V217" s="141">
        <v>4882.082143529432</v>
      </c>
      <c r="W217" s="141">
        <v>4307.2035111272944</v>
      </c>
      <c r="X217" s="141">
        <v>4098.7269911191324</v>
      </c>
      <c r="Y217" s="141">
        <v>3472.7311259995554</v>
      </c>
      <c r="Z217" s="141">
        <v>2385.0024163720382</v>
      </c>
      <c r="AA217" s="141">
        <v>2102.4564567422208</v>
      </c>
      <c r="AB217" s="141">
        <v>2076.3718438285114</v>
      </c>
      <c r="AC217" s="141">
        <v>1670.0057042349224</v>
      </c>
      <c r="AD217" s="141">
        <v>1149.0704146458588</v>
      </c>
      <c r="AE217" s="141">
        <v>1123.3613443089434</v>
      </c>
      <c r="AF217" s="141">
        <v>1109.5230068613694</v>
      </c>
      <c r="AG217" s="141">
        <v>967.69691632727688</v>
      </c>
      <c r="AH217" s="141">
        <v>939.13502621916359</v>
      </c>
      <c r="AI217" s="141">
        <v>1036.9960666693366</v>
      </c>
      <c r="AJ217" s="141">
        <v>854.42654942551633</v>
      </c>
      <c r="AK217" s="141">
        <v>572.60729791170615</v>
      </c>
      <c r="AL217" s="141">
        <v>561.3802139356236</v>
      </c>
      <c r="AM217" s="141">
        <v>560.60144247324195</v>
      </c>
      <c r="AN217" s="141">
        <v>552.25098694309952</v>
      </c>
      <c r="AO217" s="141">
        <v>331.21850346309111</v>
      </c>
      <c r="AP217" s="141">
        <v>377.46390989571012</v>
      </c>
      <c r="AQ217" s="141">
        <v>368.17432805078113</v>
      </c>
      <c r="AR217" s="141">
        <v>223.74245885467883</v>
      </c>
      <c r="AS217" s="141">
        <v>217.36422884772932</v>
      </c>
      <c r="AT217" s="141">
        <v>211.65332050036102</v>
      </c>
      <c r="AU217" s="141">
        <v>108.63082914786003</v>
      </c>
      <c r="AV217" s="141">
        <v>107.13592533815948</v>
      </c>
      <c r="AW217" s="141">
        <v>81.321400456877328</v>
      </c>
      <c r="AX217" s="141">
        <v>11.086259198517984</v>
      </c>
      <c r="AY217" s="141">
        <v>10.955230653125277</v>
      </c>
      <c r="AZ217" s="141">
        <v>152.46998516451137</v>
      </c>
    </row>
    <row r="218" spans="1:52" ht="12" customHeight="1">
      <c r="A218" s="294" t="s">
        <v>323</v>
      </c>
      <c r="B218" s="141">
        <v>506.85321086648776</v>
      </c>
      <c r="C218" s="141">
        <v>484.88372093023224</v>
      </c>
      <c r="D218" s="141">
        <v>494.18604651162792</v>
      </c>
      <c r="E218" s="141">
        <v>489.53488372093005</v>
      </c>
      <c r="F218" s="141">
        <v>469.76744186046488</v>
      </c>
      <c r="G218" s="141">
        <v>481.0245266963064</v>
      </c>
      <c r="H218" s="141">
        <v>463.9534883720932</v>
      </c>
      <c r="I218" s="141">
        <v>465.11627906976719</v>
      </c>
      <c r="J218" s="141">
        <v>465.11627906976742</v>
      </c>
      <c r="K218" s="141">
        <v>448.83720930232533</v>
      </c>
      <c r="L218" s="141">
        <v>477.96952104176779</v>
      </c>
      <c r="M218" s="141">
        <v>477.96952104176648</v>
      </c>
      <c r="N218" s="141">
        <v>461.86130940875069</v>
      </c>
      <c r="O218" s="141">
        <v>419.92441360555102</v>
      </c>
      <c r="P218" s="141">
        <v>482.96862120373936</v>
      </c>
      <c r="Q218" s="141">
        <v>488.80090472603752</v>
      </c>
      <c r="R218" s="141">
        <v>481.81977244096061</v>
      </c>
      <c r="S218" s="141">
        <v>481.81977244096095</v>
      </c>
      <c r="T218" s="141">
        <v>509.56015417224876</v>
      </c>
      <c r="U218" s="141">
        <v>509.5601541722491</v>
      </c>
      <c r="V218" s="141">
        <v>509.56015417224916</v>
      </c>
      <c r="W218" s="141">
        <v>509.56015417224893</v>
      </c>
      <c r="X218" s="141">
        <v>509.56015417224899</v>
      </c>
      <c r="Y218" s="141">
        <v>509.56015417224927</v>
      </c>
      <c r="Z218" s="141">
        <v>509.5601541722491</v>
      </c>
      <c r="AA218" s="141">
        <v>509.56015417224887</v>
      </c>
      <c r="AB218" s="141">
        <v>509.5601541722491</v>
      </c>
      <c r="AC218" s="141">
        <v>509.56015417224899</v>
      </c>
      <c r="AD218" s="141">
        <v>509.56015417224904</v>
      </c>
      <c r="AE218" s="141">
        <v>509.56015417224899</v>
      </c>
      <c r="AF218" s="141">
        <v>509.56015417224882</v>
      </c>
      <c r="AG218" s="141">
        <v>509.56015417224927</v>
      </c>
      <c r="AH218" s="141">
        <v>509.56015417224887</v>
      </c>
      <c r="AI218" s="141">
        <v>509.56015417224927</v>
      </c>
      <c r="AJ218" s="141">
        <v>509.56015417224893</v>
      </c>
      <c r="AK218" s="141">
        <v>509.56015417224899</v>
      </c>
      <c r="AL218" s="141">
        <v>509.56015417224916</v>
      </c>
      <c r="AM218" s="141">
        <v>509.56015417224887</v>
      </c>
      <c r="AN218" s="141">
        <v>509.56015417224887</v>
      </c>
      <c r="AO218" s="141">
        <v>509.56015417224904</v>
      </c>
      <c r="AP218" s="141">
        <v>509.56444738095308</v>
      </c>
      <c r="AQ218" s="141">
        <v>509.56444738095291</v>
      </c>
      <c r="AR218" s="141">
        <v>509.56444738095274</v>
      </c>
      <c r="AS218" s="141">
        <v>509.56444738095286</v>
      </c>
      <c r="AT218" s="141">
        <v>528.76238064185554</v>
      </c>
      <c r="AU218" s="141">
        <v>570.27689876933357</v>
      </c>
      <c r="AV218" s="141">
        <v>570.21189310924126</v>
      </c>
      <c r="AW218" s="141">
        <v>570.7176701249341</v>
      </c>
      <c r="AX218" s="141">
        <v>708.43982458157666</v>
      </c>
      <c r="AY218" s="141">
        <v>952.17392119418639</v>
      </c>
      <c r="AZ218" s="141">
        <v>1224.3755499010206</v>
      </c>
    </row>
    <row r="219" spans="1:52" ht="12" customHeight="1">
      <c r="A219" s="295" t="s">
        <v>72</v>
      </c>
      <c r="B219" s="143">
        <v>356829.10409459617</v>
      </c>
      <c r="C219" s="143">
        <v>379130.23255813948</v>
      </c>
      <c r="D219" s="143">
        <v>318931.39534883719</v>
      </c>
      <c r="E219" s="143">
        <v>308852.3255813953</v>
      </c>
      <c r="F219" s="143">
        <v>328883.72093023255</v>
      </c>
      <c r="G219" s="143">
        <v>313259.16890515271</v>
      </c>
      <c r="H219" s="143">
        <v>315953.48837209307</v>
      </c>
      <c r="I219" s="143">
        <v>314383.72093023255</v>
      </c>
      <c r="J219" s="143">
        <v>332215.11627906974</v>
      </c>
      <c r="K219" s="143">
        <v>335734.8837209302</v>
      </c>
      <c r="L219" s="143">
        <v>376842.22840635059</v>
      </c>
      <c r="M219" s="143">
        <v>312147.1468469011</v>
      </c>
      <c r="N219" s="143">
        <v>335798.16744097171</v>
      </c>
      <c r="O219" s="143">
        <v>371513.96082038584</v>
      </c>
      <c r="P219" s="143">
        <v>374939.73307026958</v>
      </c>
      <c r="Q219" s="143">
        <v>341008.61844867922</v>
      </c>
      <c r="R219" s="143">
        <v>299346.80019156926</v>
      </c>
      <c r="S219" s="143">
        <v>303047.63488326262</v>
      </c>
      <c r="T219" s="143">
        <v>313834.10250984976</v>
      </c>
      <c r="U219" s="143">
        <v>316071.85184861108</v>
      </c>
      <c r="V219" s="143">
        <v>302444.9641347354</v>
      </c>
      <c r="W219" s="143">
        <v>336347.27436387131</v>
      </c>
      <c r="X219" s="143">
        <v>336023.64570092096</v>
      </c>
      <c r="Y219" s="143">
        <v>332132.23107005755</v>
      </c>
      <c r="Z219" s="143">
        <v>337456.98315328365</v>
      </c>
      <c r="AA219" s="143">
        <v>338283.90629536478</v>
      </c>
      <c r="AB219" s="143">
        <v>340173.32373099157</v>
      </c>
      <c r="AC219" s="143">
        <v>344158.01763966097</v>
      </c>
      <c r="AD219" s="143">
        <v>343570.42154506763</v>
      </c>
      <c r="AE219" s="143">
        <v>343438.75379232503</v>
      </c>
      <c r="AF219" s="143">
        <v>343686.71689588676</v>
      </c>
      <c r="AG219" s="143">
        <v>345457.51202518924</v>
      </c>
      <c r="AH219" s="143">
        <v>348117.07539430488</v>
      </c>
      <c r="AI219" s="143">
        <v>351204.70830283762</v>
      </c>
      <c r="AJ219" s="143">
        <v>351968.34559060365</v>
      </c>
      <c r="AK219" s="143">
        <v>357255.67081137869</v>
      </c>
      <c r="AL219" s="143">
        <v>360636.86937642453</v>
      </c>
      <c r="AM219" s="143">
        <v>363764.51500914036</v>
      </c>
      <c r="AN219" s="143">
        <v>362951.01003763231</v>
      </c>
      <c r="AO219" s="143">
        <v>363674.59843453305</v>
      </c>
      <c r="AP219" s="143">
        <v>370916.92398131848</v>
      </c>
      <c r="AQ219" s="143">
        <v>370621.1715926574</v>
      </c>
      <c r="AR219" s="143">
        <v>371466.49048732559</v>
      </c>
      <c r="AS219" s="143">
        <v>369439.44211780891</v>
      </c>
      <c r="AT219" s="143">
        <v>369711.82670320384</v>
      </c>
      <c r="AU219" s="143">
        <v>367487.29952441913</v>
      </c>
      <c r="AV219" s="143">
        <v>367249.84764110507</v>
      </c>
      <c r="AW219" s="143">
        <v>367655.31169753213</v>
      </c>
      <c r="AX219" s="143">
        <v>365058.02324300568</v>
      </c>
      <c r="AY219" s="143">
        <v>365344.21063798206</v>
      </c>
      <c r="AZ219" s="143">
        <v>364883.567005808</v>
      </c>
    </row>
    <row r="220" spans="1:52" ht="12" customHeight="1">
      <c r="A220" s="122" t="s">
        <v>324</v>
      </c>
      <c r="B220" s="119">
        <v>191114.2088563813</v>
      </c>
      <c r="C220" s="119">
        <v>201733.07192963015</v>
      </c>
      <c r="D220" s="119">
        <v>175868.8916185339</v>
      </c>
      <c r="E220" s="119">
        <v>167963.19027884208</v>
      </c>
      <c r="F220" s="119">
        <v>169731.61537857816</v>
      </c>
      <c r="G220" s="119">
        <v>173735.2444101045</v>
      </c>
      <c r="H220" s="119">
        <v>168410.41391503997</v>
      </c>
      <c r="I220" s="119">
        <v>172558.18866914525</v>
      </c>
      <c r="J220" s="119">
        <v>179216.23823809522</v>
      </c>
      <c r="K220" s="119">
        <v>176827.55771912436</v>
      </c>
      <c r="L220" s="119">
        <v>195826.46281216518</v>
      </c>
      <c r="M220" s="119">
        <v>174605.15880306481</v>
      </c>
      <c r="N220" s="119">
        <v>190035.15846720317</v>
      </c>
      <c r="O220" s="119">
        <v>201160.12179182531</v>
      </c>
      <c r="P220" s="119">
        <v>201684.40440782506</v>
      </c>
      <c r="Q220" s="119">
        <v>184943.63015642672</v>
      </c>
      <c r="R220" s="119">
        <v>170850.25879101144</v>
      </c>
      <c r="S220" s="119">
        <v>171530.91698833174</v>
      </c>
      <c r="T220" s="119">
        <v>177319.51274111067</v>
      </c>
      <c r="U220" s="119">
        <v>181093.5289431648</v>
      </c>
      <c r="V220" s="119">
        <v>168158.42839860887</v>
      </c>
      <c r="W220" s="119">
        <v>193524.02855418494</v>
      </c>
      <c r="X220" s="119">
        <v>195592.43469180245</v>
      </c>
      <c r="Y220" s="119">
        <v>196086.16395556025</v>
      </c>
      <c r="Z220" s="119">
        <v>200120.57067373229</v>
      </c>
      <c r="AA220" s="119">
        <v>201245.33139184245</v>
      </c>
      <c r="AB220" s="119">
        <v>202309.69051221001</v>
      </c>
      <c r="AC220" s="119">
        <v>203605.38371484826</v>
      </c>
      <c r="AD220" s="119">
        <v>203895.57791653386</v>
      </c>
      <c r="AE220" s="119">
        <v>206214.34030280917</v>
      </c>
      <c r="AF220" s="119">
        <v>207348.4239144561</v>
      </c>
      <c r="AG220" s="119">
        <v>208341.6787924919</v>
      </c>
      <c r="AH220" s="119">
        <v>208821.45145202882</v>
      </c>
      <c r="AI220" s="119">
        <v>209392.23720331426</v>
      </c>
      <c r="AJ220" s="119">
        <v>210210.1223279729</v>
      </c>
      <c r="AK220" s="119">
        <v>211016.02883461837</v>
      </c>
      <c r="AL220" s="119">
        <v>211612.64023010916</v>
      </c>
      <c r="AM220" s="119">
        <v>212575.43255014528</v>
      </c>
      <c r="AN220" s="119">
        <v>213232.11385050949</v>
      </c>
      <c r="AO220" s="119">
        <v>213884.0548958446</v>
      </c>
      <c r="AP220" s="119">
        <v>214973.71791920799</v>
      </c>
      <c r="AQ220" s="119">
        <v>215549.52512742695</v>
      </c>
      <c r="AR220" s="119">
        <v>215996.49222947756</v>
      </c>
      <c r="AS220" s="119">
        <v>216202.52551392495</v>
      </c>
      <c r="AT220" s="119">
        <v>215828.0575474948</v>
      </c>
      <c r="AU220" s="119">
        <v>215402.30490439819</v>
      </c>
      <c r="AV220" s="119">
        <v>215534.83819356366</v>
      </c>
      <c r="AW220" s="119">
        <v>215267.01040941704</v>
      </c>
      <c r="AX220" s="119">
        <v>213805.9334294014</v>
      </c>
      <c r="AY220" s="119">
        <v>214031.16464209082</v>
      </c>
      <c r="AZ220" s="119">
        <v>213922.04263142831</v>
      </c>
    </row>
    <row r="221" spans="1:52" ht="12" customHeight="1">
      <c r="A221" s="122" t="s">
        <v>325</v>
      </c>
      <c r="B221" s="119">
        <v>165714.8952382149</v>
      </c>
      <c r="C221" s="119">
        <v>177397.16062850947</v>
      </c>
      <c r="D221" s="119">
        <v>143062.50373030329</v>
      </c>
      <c r="E221" s="119">
        <v>140889.13530255327</v>
      </c>
      <c r="F221" s="119">
        <v>159152.10555165436</v>
      </c>
      <c r="G221" s="119">
        <v>139523.92449504824</v>
      </c>
      <c r="H221" s="119">
        <v>147543.0744570531</v>
      </c>
      <c r="I221" s="119">
        <v>141825.53226108727</v>
      </c>
      <c r="J221" s="119">
        <v>152998.87804097458</v>
      </c>
      <c r="K221" s="119">
        <v>158907.32600180592</v>
      </c>
      <c r="L221" s="119">
        <v>181015.76559418536</v>
      </c>
      <c r="M221" s="119">
        <v>137541.98804383629</v>
      </c>
      <c r="N221" s="119">
        <v>145763.00897376868</v>
      </c>
      <c r="O221" s="119">
        <v>170353.8390285605</v>
      </c>
      <c r="P221" s="119">
        <v>173255.32866244458</v>
      </c>
      <c r="Q221" s="119">
        <v>156064.98829225247</v>
      </c>
      <c r="R221" s="119">
        <v>128496.54140055781</v>
      </c>
      <c r="S221" s="119">
        <v>131516.71789493083</v>
      </c>
      <c r="T221" s="119">
        <v>136514.58976873913</v>
      </c>
      <c r="U221" s="119">
        <v>134978.32290544637</v>
      </c>
      <c r="V221" s="119">
        <v>134286.53573612656</v>
      </c>
      <c r="W221" s="119">
        <v>142823.24580968628</v>
      </c>
      <c r="X221" s="119">
        <v>140431.21100911844</v>
      </c>
      <c r="Y221" s="119">
        <v>136046.06711449739</v>
      </c>
      <c r="Z221" s="119">
        <v>137336.41247955131</v>
      </c>
      <c r="AA221" s="119">
        <v>137038.57490352227</v>
      </c>
      <c r="AB221" s="119">
        <v>137863.63321878159</v>
      </c>
      <c r="AC221" s="119">
        <v>140552.63392481278</v>
      </c>
      <c r="AD221" s="119">
        <v>139674.84362853371</v>
      </c>
      <c r="AE221" s="119">
        <v>137224.41348951586</v>
      </c>
      <c r="AF221" s="119">
        <v>136338.29298143066</v>
      </c>
      <c r="AG221" s="119">
        <v>137115.83323269736</v>
      </c>
      <c r="AH221" s="119">
        <v>139295.62394227603</v>
      </c>
      <c r="AI221" s="119">
        <v>141812.47109952322</v>
      </c>
      <c r="AJ221" s="119">
        <v>141758.22326263069</v>
      </c>
      <c r="AK221" s="119">
        <v>146239.64197676035</v>
      </c>
      <c r="AL221" s="119">
        <v>149024.22914631537</v>
      </c>
      <c r="AM221" s="119">
        <v>151189.08245899508</v>
      </c>
      <c r="AN221" s="119">
        <v>149718.89618712279</v>
      </c>
      <c r="AO221" s="119">
        <v>149790.54353868848</v>
      </c>
      <c r="AP221" s="119">
        <v>155943.2060621104</v>
      </c>
      <c r="AQ221" s="119">
        <v>155071.64646523056</v>
      </c>
      <c r="AR221" s="119">
        <v>155469.99825784808</v>
      </c>
      <c r="AS221" s="119">
        <v>153236.91660388393</v>
      </c>
      <c r="AT221" s="119">
        <v>153883.76915570901</v>
      </c>
      <c r="AU221" s="119">
        <v>152084.99462002088</v>
      </c>
      <c r="AV221" s="119">
        <v>151715.0094475415</v>
      </c>
      <c r="AW221" s="119">
        <v>152388.30128811506</v>
      </c>
      <c r="AX221" s="119">
        <v>151252.08981360431</v>
      </c>
      <c r="AY221" s="119">
        <v>151313.04599589121</v>
      </c>
      <c r="AZ221" s="119">
        <v>150961.5243743796</v>
      </c>
    </row>
    <row r="222" spans="1:52" ht="12" customHeight="1">
      <c r="A222" s="144" t="s">
        <v>326</v>
      </c>
      <c r="B222" s="145">
        <v>29972.143881617059</v>
      </c>
      <c r="C222" s="145">
        <v>29275.982791743219</v>
      </c>
      <c r="D222" s="145">
        <v>34128.888827185037</v>
      </c>
      <c r="E222" s="145">
        <v>32769.267305670619</v>
      </c>
      <c r="F222" s="145">
        <v>33800.38330391817</v>
      </c>
      <c r="G222" s="145">
        <v>35086.843027060269</v>
      </c>
      <c r="H222" s="145">
        <v>35083.32110439815</v>
      </c>
      <c r="I222" s="145">
        <v>33396.626642812276</v>
      </c>
      <c r="J222" s="145">
        <v>31839.261477445441</v>
      </c>
      <c r="K222" s="145">
        <v>30763.842588689276</v>
      </c>
      <c r="L222" s="145">
        <v>30902.568538894961</v>
      </c>
      <c r="M222" s="145">
        <v>28199.934023336777</v>
      </c>
      <c r="N222" s="145">
        <v>30680.677491173166</v>
      </c>
      <c r="O222" s="145">
        <v>31490.85869840462</v>
      </c>
      <c r="P222" s="145">
        <v>31443.096124864966</v>
      </c>
      <c r="Q222" s="145">
        <v>30075.807434181035</v>
      </c>
      <c r="R222" s="145">
        <v>28852.149572813541</v>
      </c>
      <c r="S222" s="145">
        <v>29587.999443525623</v>
      </c>
      <c r="T222" s="145">
        <v>29557.705058933894</v>
      </c>
      <c r="U222" s="145">
        <v>29680.841353032192</v>
      </c>
      <c r="V222" s="145">
        <v>29751.322484791915</v>
      </c>
      <c r="W222" s="145">
        <v>29648.872923171391</v>
      </c>
      <c r="X222" s="145">
        <v>29547.358614436929</v>
      </c>
      <c r="Y222" s="145">
        <v>29450.496714095545</v>
      </c>
      <c r="Z222" s="145">
        <v>29483.852896395172</v>
      </c>
      <c r="AA222" s="145">
        <v>29548.133602167251</v>
      </c>
      <c r="AB222" s="145">
        <v>29539.391507810185</v>
      </c>
      <c r="AC222" s="145">
        <v>29587.359635809651</v>
      </c>
      <c r="AD222" s="145">
        <v>29695.898097229503</v>
      </c>
      <c r="AE222" s="145">
        <v>29670.958544042845</v>
      </c>
      <c r="AF222" s="145">
        <v>29686.323977794571</v>
      </c>
      <c r="AG222" s="145">
        <v>29718.679165732254</v>
      </c>
      <c r="AH222" s="145">
        <v>29568.373408741467</v>
      </c>
      <c r="AI222" s="145">
        <v>29389.482036602174</v>
      </c>
      <c r="AJ222" s="145">
        <v>29521.711948088683</v>
      </c>
      <c r="AK222" s="145">
        <v>29479.972134581956</v>
      </c>
      <c r="AL222" s="145">
        <v>29571.397322450237</v>
      </c>
      <c r="AM222" s="145">
        <v>29558.967433347399</v>
      </c>
      <c r="AN222" s="145">
        <v>29559.967522971081</v>
      </c>
      <c r="AO222" s="145">
        <v>29574.924342823713</v>
      </c>
      <c r="AP222" s="145">
        <v>29636.69069330837</v>
      </c>
      <c r="AQ222" s="145">
        <v>29586.792334679678</v>
      </c>
      <c r="AR222" s="145">
        <v>29545.965137361396</v>
      </c>
      <c r="AS222" s="145">
        <v>29573.118830716037</v>
      </c>
      <c r="AT222" s="145">
        <v>29581.945126052746</v>
      </c>
      <c r="AU222" s="145">
        <v>29530.901965752462</v>
      </c>
      <c r="AV222" s="145">
        <v>29517.773324832669</v>
      </c>
      <c r="AW222" s="145">
        <v>29542.031078204094</v>
      </c>
      <c r="AX222" s="145">
        <v>29370.6799136837</v>
      </c>
      <c r="AY222" s="145">
        <v>29314.280620199461</v>
      </c>
      <c r="AZ222" s="145">
        <v>29292.22246797257</v>
      </c>
    </row>
    <row r="224" spans="1:52" ht="12" customHeight="1">
      <c r="A224" s="273" t="s">
        <v>601</v>
      </c>
      <c r="B224" s="274">
        <v>2000</v>
      </c>
      <c r="C224" s="274">
        <v>2001</v>
      </c>
      <c r="D224" s="274">
        <v>2002</v>
      </c>
      <c r="E224" s="274">
        <v>2003</v>
      </c>
      <c r="F224" s="274">
        <v>2004</v>
      </c>
      <c r="G224" s="274">
        <v>2005</v>
      </c>
      <c r="H224" s="274">
        <v>2006</v>
      </c>
      <c r="I224" s="274">
        <v>2007</v>
      </c>
      <c r="J224" s="274">
        <v>2008</v>
      </c>
      <c r="K224" s="274">
        <v>2009</v>
      </c>
      <c r="L224" s="274">
        <v>2010</v>
      </c>
      <c r="M224" s="274">
        <v>2011</v>
      </c>
      <c r="N224" s="274">
        <v>2012</v>
      </c>
      <c r="O224" s="274">
        <v>2013</v>
      </c>
      <c r="P224" s="274">
        <v>2014</v>
      </c>
      <c r="Q224" s="274">
        <v>2015</v>
      </c>
      <c r="R224" s="274">
        <v>2016</v>
      </c>
      <c r="S224" s="274">
        <v>2017</v>
      </c>
      <c r="T224" s="274">
        <v>2018</v>
      </c>
      <c r="U224" s="274">
        <v>2019</v>
      </c>
      <c r="V224" s="274">
        <v>2020</v>
      </c>
      <c r="W224" s="274">
        <v>2021</v>
      </c>
      <c r="X224" s="274">
        <v>2022</v>
      </c>
      <c r="Y224" s="274">
        <v>2023</v>
      </c>
      <c r="Z224" s="274">
        <v>2024</v>
      </c>
      <c r="AA224" s="274">
        <v>2025</v>
      </c>
      <c r="AB224" s="274">
        <v>2026</v>
      </c>
      <c r="AC224" s="274">
        <v>2027</v>
      </c>
      <c r="AD224" s="274">
        <v>2028</v>
      </c>
      <c r="AE224" s="274">
        <v>2029</v>
      </c>
      <c r="AF224" s="274">
        <v>2030</v>
      </c>
      <c r="AG224" s="274">
        <v>2031</v>
      </c>
      <c r="AH224" s="274">
        <v>2032</v>
      </c>
      <c r="AI224" s="274">
        <v>2033</v>
      </c>
      <c r="AJ224" s="274">
        <v>2034</v>
      </c>
      <c r="AK224" s="274">
        <v>2035</v>
      </c>
      <c r="AL224" s="274">
        <v>2036</v>
      </c>
      <c r="AM224" s="274">
        <v>2037</v>
      </c>
      <c r="AN224" s="274">
        <v>2038</v>
      </c>
      <c r="AO224" s="274">
        <v>2039</v>
      </c>
      <c r="AP224" s="274">
        <v>2040</v>
      </c>
      <c r="AQ224" s="274">
        <v>2041</v>
      </c>
      <c r="AR224" s="274">
        <v>2042</v>
      </c>
      <c r="AS224" s="274">
        <v>2043</v>
      </c>
      <c r="AT224" s="274">
        <v>2044</v>
      </c>
      <c r="AU224" s="274">
        <v>2045</v>
      </c>
      <c r="AV224" s="274">
        <v>2046</v>
      </c>
      <c r="AW224" s="274">
        <v>2047</v>
      </c>
      <c r="AX224" s="274">
        <v>2048</v>
      </c>
      <c r="AY224" s="274">
        <v>2049</v>
      </c>
      <c r="AZ224" s="274">
        <v>2050</v>
      </c>
    </row>
    <row r="225" spans="1:52" ht="12" customHeight="1">
      <c r="A225" s="108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10"/>
    </row>
    <row r="226" spans="1:52" ht="12" customHeight="1">
      <c r="A226" s="275" t="s">
        <v>287</v>
      </c>
      <c r="B226" s="276"/>
      <c r="C226" s="276"/>
      <c r="D226" s="276"/>
      <c r="E226" s="276"/>
      <c r="F226" s="276"/>
      <c r="G226" s="276"/>
      <c r="H226" s="276"/>
      <c r="I226" s="276"/>
      <c r="J226" s="276"/>
      <c r="K226" s="276"/>
      <c r="L226" s="276"/>
      <c r="M226" s="277"/>
      <c r="N226" s="277"/>
      <c r="O226" s="277"/>
      <c r="P226" s="277"/>
      <c r="Q226" s="277"/>
      <c r="R226" s="277"/>
      <c r="S226" s="277"/>
      <c r="T226" s="277"/>
      <c r="U226" s="277"/>
      <c r="V226" s="277"/>
      <c r="W226" s="277"/>
      <c r="X226" s="277"/>
      <c r="Y226" s="277"/>
      <c r="Z226" s="277"/>
      <c r="AA226" s="277"/>
      <c r="AB226" s="277"/>
      <c r="AC226" s="277"/>
      <c r="AD226" s="277"/>
      <c r="AE226" s="277"/>
      <c r="AF226" s="277"/>
      <c r="AG226" s="277"/>
      <c r="AH226" s="277"/>
      <c r="AI226" s="277"/>
      <c r="AJ226" s="277"/>
      <c r="AK226" s="277"/>
      <c r="AL226" s="277"/>
      <c r="AM226" s="277"/>
      <c r="AN226" s="277"/>
      <c r="AO226" s="277"/>
      <c r="AP226" s="277"/>
      <c r="AQ226" s="277"/>
      <c r="AR226" s="277"/>
      <c r="AS226" s="277"/>
      <c r="AT226" s="277"/>
      <c r="AU226" s="277"/>
      <c r="AV226" s="277"/>
      <c r="AW226" s="277"/>
      <c r="AX226" s="277"/>
      <c r="AY226" s="277"/>
      <c r="AZ226" s="277"/>
    </row>
    <row r="227" spans="1:52" ht="12" customHeight="1">
      <c r="A227" s="278" t="s">
        <v>288</v>
      </c>
      <c r="B227" s="279">
        <v>28360.103761318482</v>
      </c>
      <c r="C227" s="279">
        <v>28626.017849999993</v>
      </c>
      <c r="D227" s="279">
        <v>28702</v>
      </c>
      <c r="E227" s="279">
        <v>28973.99999</v>
      </c>
      <c r="F227" s="279">
        <v>29174.799849999999</v>
      </c>
      <c r="G227" s="279">
        <v>29998.113095980647</v>
      </c>
      <c r="H227" s="279">
        <v>29700.21855999999</v>
      </c>
      <c r="I227" s="279">
        <v>29401.609940000002</v>
      </c>
      <c r="J227" s="279">
        <v>29402.790059999992</v>
      </c>
      <c r="K227" s="279">
        <v>27675.780789999997</v>
      </c>
      <c r="L227" s="279">
        <v>28285.214873824527</v>
      </c>
      <c r="M227" s="279">
        <v>27338.086366676191</v>
      </c>
      <c r="N227" s="279">
        <v>27350.148084280463</v>
      </c>
      <c r="O227" s="279">
        <v>27204.122282163757</v>
      </c>
      <c r="P227" s="279">
        <v>26054.858308869763</v>
      </c>
      <c r="Q227" s="279">
        <v>26040.408220077145</v>
      </c>
      <c r="R227" s="279">
        <v>26219.494241749373</v>
      </c>
      <c r="S227" s="279">
        <v>26189.568313584306</v>
      </c>
      <c r="T227" s="279">
        <v>25976.51007652891</v>
      </c>
      <c r="U227" s="279">
        <v>25844.81648008843</v>
      </c>
      <c r="V227" s="279">
        <v>25753.959794477854</v>
      </c>
      <c r="W227" s="279">
        <v>25898.849912295544</v>
      </c>
      <c r="X227" s="279">
        <v>26054.085009934523</v>
      </c>
      <c r="Y227" s="279">
        <v>26158.41445228719</v>
      </c>
      <c r="Z227" s="279">
        <v>26420.804351274317</v>
      </c>
      <c r="AA227" s="279">
        <v>26664.447015812137</v>
      </c>
      <c r="AB227" s="279">
        <v>27062.518349540544</v>
      </c>
      <c r="AC227" s="279">
        <v>27509.89608921274</v>
      </c>
      <c r="AD227" s="279">
        <v>27934.370600563914</v>
      </c>
      <c r="AE227" s="279">
        <v>28234.487177800918</v>
      </c>
      <c r="AF227" s="279">
        <v>28589.719586118583</v>
      </c>
      <c r="AG227" s="279">
        <v>28835.873656085532</v>
      </c>
      <c r="AH227" s="279">
        <v>29267.830715641427</v>
      </c>
      <c r="AI227" s="279">
        <v>29683.397602746227</v>
      </c>
      <c r="AJ227" s="279">
        <v>30118.075912981534</v>
      </c>
      <c r="AK227" s="279">
        <v>30579.917146142092</v>
      </c>
      <c r="AL227" s="279">
        <v>31060.269899745785</v>
      </c>
      <c r="AM227" s="279">
        <v>31650.192173544077</v>
      </c>
      <c r="AN227" s="279">
        <v>32173.576476843595</v>
      </c>
      <c r="AO227" s="279">
        <v>32641.313447339187</v>
      </c>
      <c r="AP227" s="279">
        <v>33122.457643960886</v>
      </c>
      <c r="AQ227" s="279">
        <v>33606.83472339977</v>
      </c>
      <c r="AR227" s="279">
        <v>34075.859116124775</v>
      </c>
      <c r="AS227" s="279">
        <v>34470.560402537994</v>
      </c>
      <c r="AT227" s="279">
        <v>34915.628264922037</v>
      </c>
      <c r="AU227" s="279">
        <v>35495.962023634027</v>
      </c>
      <c r="AV227" s="279">
        <v>35949.799867057765</v>
      </c>
      <c r="AW227" s="279">
        <v>36384.263169190061</v>
      </c>
      <c r="AX227" s="279">
        <v>36978.134820757892</v>
      </c>
      <c r="AY227" s="279">
        <v>37445.709913290266</v>
      </c>
      <c r="AZ227" s="279">
        <v>37897.252827159398</v>
      </c>
    </row>
    <row r="228" spans="1:52" ht="12" customHeight="1">
      <c r="A228" s="280" t="s">
        <v>254</v>
      </c>
      <c r="B228" s="281">
        <v>9846.9442590647959</v>
      </c>
      <c r="C228" s="281">
        <v>9590.304769999997</v>
      </c>
      <c r="D228" s="281">
        <v>9720.6050500000019</v>
      </c>
      <c r="E228" s="281">
        <v>9460.650300000003</v>
      </c>
      <c r="F228" s="281">
        <v>9615.0231500000027</v>
      </c>
      <c r="G228" s="281">
        <v>9993.8138340920159</v>
      </c>
      <c r="H228" s="281">
        <v>9895.1833799999968</v>
      </c>
      <c r="I228" s="281">
        <v>9723.5702099999999</v>
      </c>
      <c r="J228" s="281">
        <v>9826.6288399999958</v>
      </c>
      <c r="K228" s="281">
        <v>8586.384329999999</v>
      </c>
      <c r="L228" s="281">
        <v>8998.6153399127979</v>
      </c>
      <c r="M228" s="281">
        <v>8811.35181258997</v>
      </c>
      <c r="N228" s="281">
        <v>8452.1904326477998</v>
      </c>
      <c r="O228" s="281">
        <v>8346.2508272750965</v>
      </c>
      <c r="P228" s="281">
        <v>7989.2476820658449</v>
      </c>
      <c r="Q228" s="281">
        <v>7949.4379834357533</v>
      </c>
      <c r="R228" s="281">
        <v>7849.8395101269489</v>
      </c>
      <c r="S228" s="281">
        <v>7993.9330665450243</v>
      </c>
      <c r="T228" s="281">
        <v>8020.6569779966858</v>
      </c>
      <c r="U228" s="281">
        <v>7999.8248435790556</v>
      </c>
      <c r="V228" s="281">
        <v>8041.6969995342261</v>
      </c>
      <c r="W228" s="281">
        <v>8072.6199828006047</v>
      </c>
      <c r="X228" s="281">
        <v>8168.5775473655922</v>
      </c>
      <c r="Y228" s="281">
        <v>8206.058589058217</v>
      </c>
      <c r="Z228" s="281">
        <v>8269.6714249478209</v>
      </c>
      <c r="AA228" s="281">
        <v>8324.5764139363291</v>
      </c>
      <c r="AB228" s="281">
        <v>8418.9147170496872</v>
      </c>
      <c r="AC228" s="281">
        <v>8541.5217845880979</v>
      </c>
      <c r="AD228" s="281">
        <v>8684.2482506618726</v>
      </c>
      <c r="AE228" s="281">
        <v>8771.2425494540985</v>
      </c>
      <c r="AF228" s="281">
        <v>8892.5462379855089</v>
      </c>
      <c r="AG228" s="281">
        <v>9005.5167288124394</v>
      </c>
      <c r="AH228" s="281">
        <v>9129.1958414771907</v>
      </c>
      <c r="AI228" s="281">
        <v>9251.2729950217254</v>
      </c>
      <c r="AJ228" s="281">
        <v>9375.569228147835</v>
      </c>
      <c r="AK228" s="281">
        <v>9485.3880810270275</v>
      </c>
      <c r="AL228" s="281">
        <v>9611.728349260653</v>
      </c>
      <c r="AM228" s="281">
        <v>9743.3090311504366</v>
      </c>
      <c r="AN228" s="281">
        <v>9885.7040490084728</v>
      </c>
      <c r="AO228" s="281">
        <v>10013.171450694816</v>
      </c>
      <c r="AP228" s="281">
        <v>10144.145211839223</v>
      </c>
      <c r="AQ228" s="281">
        <v>10273.287288672971</v>
      </c>
      <c r="AR228" s="281">
        <v>10422.114098098835</v>
      </c>
      <c r="AS228" s="281">
        <v>10539.022637618831</v>
      </c>
      <c r="AT228" s="281">
        <v>10686.336304198874</v>
      </c>
      <c r="AU228" s="281">
        <v>10861.974112837537</v>
      </c>
      <c r="AV228" s="281">
        <v>11042.731691630852</v>
      </c>
      <c r="AW228" s="281">
        <v>11183.812326149138</v>
      </c>
      <c r="AX228" s="281">
        <v>11430.066436405727</v>
      </c>
      <c r="AY228" s="281">
        <v>11625.7870051352</v>
      </c>
      <c r="AZ228" s="281">
        <v>11828.388378416326</v>
      </c>
    </row>
    <row r="229" spans="1:52" ht="12" customHeight="1">
      <c r="A229" s="118" t="s">
        <v>289</v>
      </c>
      <c r="B229" s="119">
        <v>9616.6696401525096</v>
      </c>
      <c r="C229" s="119">
        <v>9917.20802</v>
      </c>
      <c r="D229" s="119">
        <v>9848.249619999995</v>
      </c>
      <c r="E229" s="119">
        <v>10576.208359999999</v>
      </c>
      <c r="F229" s="119">
        <v>10679.314560000001</v>
      </c>
      <c r="G229" s="119">
        <v>10809.207209365095</v>
      </c>
      <c r="H229" s="119">
        <v>10722.590629999997</v>
      </c>
      <c r="I229" s="119">
        <v>10582.52743</v>
      </c>
      <c r="J229" s="119">
        <v>10300.964179999999</v>
      </c>
      <c r="K229" s="119">
        <v>10192.698419999999</v>
      </c>
      <c r="L229" s="119">
        <v>10217.803224750196</v>
      </c>
      <c r="M229" s="119">
        <v>9595.1000530425608</v>
      </c>
      <c r="N229" s="119">
        <v>9859.5896935240762</v>
      </c>
      <c r="O229" s="119">
        <v>9754.9528570951807</v>
      </c>
      <c r="P229" s="119">
        <v>9314.1902113953965</v>
      </c>
      <c r="Q229" s="119">
        <v>9299.8202620710945</v>
      </c>
      <c r="R229" s="119">
        <v>9414.527884092513</v>
      </c>
      <c r="S229" s="119">
        <v>9232.0393240965714</v>
      </c>
      <c r="T229" s="119">
        <v>9111.5097248828297</v>
      </c>
      <c r="U229" s="119">
        <v>8962.0138830896212</v>
      </c>
      <c r="V229" s="119">
        <v>8904.0206704489137</v>
      </c>
      <c r="W229" s="119">
        <v>8968.2144712360441</v>
      </c>
      <c r="X229" s="119">
        <v>8943.7352905944463</v>
      </c>
      <c r="Y229" s="119">
        <v>8907.8061004768842</v>
      </c>
      <c r="Z229" s="119">
        <v>8840.9577038789012</v>
      </c>
      <c r="AA229" s="119">
        <v>8831.01983120359</v>
      </c>
      <c r="AB229" s="119">
        <v>8878.0453198317591</v>
      </c>
      <c r="AC229" s="119">
        <v>8904.70545975407</v>
      </c>
      <c r="AD229" s="119">
        <v>8967.1726934170856</v>
      </c>
      <c r="AE229" s="119">
        <v>8961.0366934505837</v>
      </c>
      <c r="AF229" s="119">
        <v>8925.2815054649309</v>
      </c>
      <c r="AG229" s="119">
        <v>8896.4706998346282</v>
      </c>
      <c r="AH229" s="119">
        <v>8958.6970721633788</v>
      </c>
      <c r="AI229" s="119">
        <v>9001.3410375759377</v>
      </c>
      <c r="AJ229" s="119">
        <v>9047.7225044332026</v>
      </c>
      <c r="AK229" s="119">
        <v>9097.3083572973865</v>
      </c>
      <c r="AL229" s="119">
        <v>9138.7988348225317</v>
      </c>
      <c r="AM229" s="119">
        <v>9248.2741375215974</v>
      </c>
      <c r="AN229" s="119">
        <v>9313.3754158047159</v>
      </c>
      <c r="AO229" s="119">
        <v>9358.9007199339248</v>
      </c>
      <c r="AP229" s="119">
        <v>9410.2811828139857</v>
      </c>
      <c r="AQ229" s="119">
        <v>9470.6056651037379</v>
      </c>
      <c r="AR229" s="119">
        <v>9516.5172867825986</v>
      </c>
      <c r="AS229" s="119">
        <v>9545.160893305947</v>
      </c>
      <c r="AT229" s="119">
        <v>9585.8020567467811</v>
      </c>
      <c r="AU229" s="119">
        <v>9680.3208230483469</v>
      </c>
      <c r="AV229" s="119">
        <v>9708.0621633505616</v>
      </c>
      <c r="AW229" s="119">
        <v>9753.154306422146</v>
      </c>
      <c r="AX229" s="119">
        <v>9828.0057069338291</v>
      </c>
      <c r="AY229" s="119">
        <v>9871.2379210797535</v>
      </c>
      <c r="AZ229" s="119">
        <v>9906.8705909534983</v>
      </c>
    </row>
    <row r="230" spans="1:52" ht="12" customHeight="1">
      <c r="A230" s="118" t="s">
        <v>290</v>
      </c>
      <c r="B230" s="119">
        <v>8153.831188343227</v>
      </c>
      <c r="C230" s="119">
        <v>8358.2290018811018</v>
      </c>
      <c r="D230" s="119">
        <v>8405.0510060169363</v>
      </c>
      <c r="E230" s="119">
        <v>8229.6979433231754</v>
      </c>
      <c r="F230" s="119">
        <v>8531.1620206558855</v>
      </c>
      <c r="G230" s="119">
        <v>8845.6290220449264</v>
      </c>
      <c r="H230" s="119">
        <v>8738.6094710902053</v>
      </c>
      <c r="I230" s="119">
        <v>8755.1798377677751</v>
      </c>
      <c r="J230" s="119">
        <v>8936.0127795075241</v>
      </c>
      <c r="K230" s="119">
        <v>8549.1335655071925</v>
      </c>
      <c r="L230" s="119">
        <v>8702.9821385681225</v>
      </c>
      <c r="M230" s="119">
        <v>8565.3284725094618</v>
      </c>
      <c r="N230" s="119">
        <v>8670.9805593108031</v>
      </c>
      <c r="O230" s="119">
        <v>8727.5881865950741</v>
      </c>
      <c r="P230" s="119">
        <v>8361.7788893650923</v>
      </c>
      <c r="Q230" s="119">
        <v>8397.8826539946076</v>
      </c>
      <c r="R230" s="119">
        <v>8551.7261165096534</v>
      </c>
      <c r="S230" s="119">
        <v>8541.6883527950613</v>
      </c>
      <c r="T230" s="119">
        <v>8403.5479337615325</v>
      </c>
      <c r="U230" s="119">
        <v>8418.029455291542</v>
      </c>
      <c r="V230" s="119">
        <v>8299.8398746111525</v>
      </c>
      <c r="W230" s="119">
        <v>8222.9223233351004</v>
      </c>
      <c r="X230" s="119">
        <v>8158.0438673364351</v>
      </c>
      <c r="Y230" s="119">
        <v>8084.1921145215128</v>
      </c>
      <c r="Z230" s="119">
        <v>8174.8922128015283</v>
      </c>
      <c r="AA230" s="119">
        <v>8197.7463794333198</v>
      </c>
      <c r="AB230" s="119">
        <v>8287.6429590374646</v>
      </c>
      <c r="AC230" s="119">
        <v>8425.1771647106016</v>
      </c>
      <c r="AD230" s="119">
        <v>8503.3986814656364</v>
      </c>
      <c r="AE230" s="119">
        <v>8593.9210435765253</v>
      </c>
      <c r="AF230" s="119">
        <v>8733.3599995352542</v>
      </c>
      <c r="AG230" s="119">
        <v>8766.7197041859563</v>
      </c>
      <c r="AH230" s="119">
        <v>8869.63467595771</v>
      </c>
      <c r="AI230" s="119">
        <v>8970.8068798741442</v>
      </c>
      <c r="AJ230" s="119">
        <v>9075.3390198897032</v>
      </c>
      <c r="AK230" s="119">
        <v>9209.2019579835342</v>
      </c>
      <c r="AL230" s="119">
        <v>9345.2383877797856</v>
      </c>
      <c r="AM230" s="119">
        <v>9505.2157897528832</v>
      </c>
      <c r="AN230" s="119">
        <v>9627.8260463494207</v>
      </c>
      <c r="AO230" s="119">
        <v>9727.6476908711284</v>
      </c>
      <c r="AP230" s="119">
        <v>9831.6725363054229</v>
      </c>
      <c r="AQ230" s="119">
        <v>9934.868155497501</v>
      </c>
      <c r="AR230" s="119">
        <v>10023.151141599528</v>
      </c>
      <c r="AS230" s="119">
        <v>10095.065989978581</v>
      </c>
      <c r="AT230" s="119">
        <v>10181.227146904601</v>
      </c>
      <c r="AU230" s="119">
        <v>10319.574760008041</v>
      </c>
      <c r="AV230" s="119">
        <v>10408.039144488466</v>
      </c>
      <c r="AW230" s="119">
        <v>10508.757524234377</v>
      </c>
      <c r="AX230" s="119">
        <v>10639.923311141127</v>
      </c>
      <c r="AY230" s="119">
        <v>10735.784715814785</v>
      </c>
      <c r="AZ230" s="119">
        <v>10823.485119202962</v>
      </c>
    </row>
    <row r="231" spans="1:52" ht="12" customHeight="1">
      <c r="A231" s="118" t="s">
        <v>291</v>
      </c>
      <c r="B231" s="282">
        <v>742.65867375795062</v>
      </c>
      <c r="C231" s="282">
        <v>760.27605811889748</v>
      </c>
      <c r="D231" s="282">
        <v>728.09432398306603</v>
      </c>
      <c r="E231" s="282">
        <v>707.44338667682416</v>
      </c>
      <c r="F231" s="282">
        <v>349.3001193441122</v>
      </c>
      <c r="G231" s="282">
        <v>349.4630304786071</v>
      </c>
      <c r="H231" s="282">
        <v>343.83507890979479</v>
      </c>
      <c r="I231" s="282">
        <v>340.33246223222494</v>
      </c>
      <c r="J231" s="282">
        <v>339.18426049247489</v>
      </c>
      <c r="K231" s="282">
        <v>347.56447449280512</v>
      </c>
      <c r="L231" s="282">
        <v>365.81417059341442</v>
      </c>
      <c r="M231" s="282">
        <v>366.30602853419487</v>
      </c>
      <c r="N231" s="282">
        <v>367.38739879778183</v>
      </c>
      <c r="O231" s="282">
        <v>375.33041119840482</v>
      </c>
      <c r="P231" s="282">
        <v>389.64152604342939</v>
      </c>
      <c r="Q231" s="282">
        <v>393.2673205756862</v>
      </c>
      <c r="R231" s="282">
        <v>403.40073102025627</v>
      </c>
      <c r="S231" s="282">
        <v>421.90757014764841</v>
      </c>
      <c r="T231" s="282">
        <v>440.79543988786133</v>
      </c>
      <c r="U231" s="282">
        <v>464.94829812820882</v>
      </c>
      <c r="V231" s="282">
        <v>508.40224988356033</v>
      </c>
      <c r="W231" s="282">
        <v>635.09313492379431</v>
      </c>
      <c r="X231" s="282">
        <v>783.72830463804905</v>
      </c>
      <c r="Y231" s="282">
        <v>960.35764823057696</v>
      </c>
      <c r="Z231" s="282">
        <v>1135.2830096460625</v>
      </c>
      <c r="AA231" s="282">
        <v>1311.1043912389002</v>
      </c>
      <c r="AB231" s="282">
        <v>1477.9153536216343</v>
      </c>
      <c r="AC231" s="282">
        <v>1638.4916801599718</v>
      </c>
      <c r="AD231" s="282">
        <v>1779.5509750193203</v>
      </c>
      <c r="AE231" s="282">
        <v>1908.286891319708</v>
      </c>
      <c r="AF231" s="282">
        <v>2038.5318431328844</v>
      </c>
      <c r="AG231" s="282">
        <v>2167.1665232525111</v>
      </c>
      <c r="AH231" s="282">
        <v>2310.3031260431449</v>
      </c>
      <c r="AI231" s="282">
        <v>2459.9766902744209</v>
      </c>
      <c r="AJ231" s="282">
        <v>2619.4451605107952</v>
      </c>
      <c r="AK231" s="282">
        <v>2788.018749834147</v>
      </c>
      <c r="AL231" s="282">
        <v>2964.5043278828171</v>
      </c>
      <c r="AM231" s="282">
        <v>3153.3932151191639</v>
      </c>
      <c r="AN231" s="282">
        <v>3346.670965680988</v>
      </c>
      <c r="AO231" s="282">
        <v>3541.5935858393173</v>
      </c>
      <c r="AP231" s="282">
        <v>3736.358713002257</v>
      </c>
      <c r="AQ231" s="282">
        <v>3928.0736141255588</v>
      </c>
      <c r="AR231" s="282">
        <v>4114.0765896438179</v>
      </c>
      <c r="AS231" s="282">
        <v>4291.3108816346376</v>
      </c>
      <c r="AT231" s="282">
        <v>4462.2627570717796</v>
      </c>
      <c r="AU231" s="282">
        <v>4634.0923277401016</v>
      </c>
      <c r="AV231" s="282">
        <v>4790.9668675878866</v>
      </c>
      <c r="AW231" s="282">
        <v>4938.5390123844045</v>
      </c>
      <c r="AX231" s="282">
        <v>5080.1393662772125</v>
      </c>
      <c r="AY231" s="282">
        <v>5212.9002712605316</v>
      </c>
      <c r="AZ231" s="282">
        <v>5338.5087385866118</v>
      </c>
    </row>
    <row r="232" spans="1:52" ht="12" customHeight="1">
      <c r="A232" s="278" t="s">
        <v>292</v>
      </c>
      <c r="B232" s="279">
        <v>2371.2859463074265</v>
      </c>
      <c r="C232" s="279">
        <v>2387.9000000000269</v>
      </c>
      <c r="D232" s="279">
        <v>2428.3850500000208</v>
      </c>
      <c r="E232" s="279">
        <v>2458.9155499999833</v>
      </c>
      <c r="F232" s="279">
        <v>2260.2145800000326</v>
      </c>
      <c r="G232" s="279">
        <v>2319.0946546671616</v>
      </c>
      <c r="H232" s="279">
        <v>2409.083930000038</v>
      </c>
      <c r="I232" s="279">
        <v>2443.1821200000304</v>
      </c>
      <c r="J232" s="279">
        <v>2215.7003699999718</v>
      </c>
      <c r="K232" s="279">
        <v>2224.9171900000147</v>
      </c>
      <c r="L232" s="279">
        <v>2211.1875417980327</v>
      </c>
      <c r="M232" s="279">
        <v>2175.1415369708275</v>
      </c>
      <c r="N232" s="279">
        <v>2241.3537785420876</v>
      </c>
      <c r="O232" s="279">
        <v>2308.2594468505799</v>
      </c>
      <c r="P232" s="279">
        <v>2180.1325920990362</v>
      </c>
      <c r="Q232" s="279">
        <v>2176.6073730166554</v>
      </c>
      <c r="R232" s="279">
        <v>1915.0564133649334</v>
      </c>
      <c r="S232" s="279">
        <v>1866.5233989418712</v>
      </c>
      <c r="T232" s="279">
        <v>1839.0894500677659</v>
      </c>
      <c r="U232" s="279">
        <v>1856.0931611792639</v>
      </c>
      <c r="V232" s="279">
        <v>1827.9049283282764</v>
      </c>
      <c r="W232" s="279">
        <v>1831.2811648582747</v>
      </c>
      <c r="X232" s="279">
        <v>1837.9874960075545</v>
      </c>
      <c r="Y232" s="279">
        <v>1754.0456830612316</v>
      </c>
      <c r="Z232" s="279">
        <v>1671.9244771927947</v>
      </c>
      <c r="AA232" s="279">
        <v>1646.1125968217705</v>
      </c>
      <c r="AB232" s="279">
        <v>1646.7359606964644</v>
      </c>
      <c r="AC232" s="279">
        <v>1660.513991984762</v>
      </c>
      <c r="AD232" s="279">
        <v>1567.0109172016016</v>
      </c>
      <c r="AE232" s="279">
        <v>1555.049770817217</v>
      </c>
      <c r="AF232" s="279">
        <v>1479.9842927664513</v>
      </c>
      <c r="AG232" s="279">
        <v>1469.2375102991848</v>
      </c>
      <c r="AH232" s="279">
        <v>1460.7249618097144</v>
      </c>
      <c r="AI232" s="279">
        <v>1440.6650068563963</v>
      </c>
      <c r="AJ232" s="279">
        <v>1439.9633615853093</v>
      </c>
      <c r="AK232" s="279">
        <v>1363.416919998818</v>
      </c>
      <c r="AL232" s="279">
        <v>1328.8099199625071</v>
      </c>
      <c r="AM232" s="279">
        <v>1334.6537462088554</v>
      </c>
      <c r="AN232" s="279">
        <v>1355.1320635270763</v>
      </c>
      <c r="AO232" s="279">
        <v>1369.5064224920757</v>
      </c>
      <c r="AP232" s="279">
        <v>1388.5587155612802</v>
      </c>
      <c r="AQ232" s="279">
        <v>1404.3327255800011</v>
      </c>
      <c r="AR232" s="279">
        <v>1426.574094160721</v>
      </c>
      <c r="AS232" s="279">
        <v>1422.7201919368026</v>
      </c>
      <c r="AT232" s="279">
        <v>1430.6026612195067</v>
      </c>
      <c r="AU232" s="279">
        <v>1630.1138902141602</v>
      </c>
      <c r="AV232" s="279">
        <v>1741.5357904381585</v>
      </c>
      <c r="AW232" s="279">
        <v>1894.8034541080958</v>
      </c>
      <c r="AX232" s="279">
        <v>2123.2740211289156</v>
      </c>
      <c r="AY232" s="279">
        <v>2147.3540928972734</v>
      </c>
      <c r="AZ232" s="279">
        <v>2193.694061291862</v>
      </c>
    </row>
    <row r="233" spans="1:52" ht="12" customHeight="1">
      <c r="A233" s="280" t="s">
        <v>293</v>
      </c>
      <c r="B233" s="281">
        <v>1401.8948881317144</v>
      </c>
      <c r="C233" s="281">
        <v>1495.9373600000272</v>
      </c>
      <c r="D233" s="281">
        <v>1472.5302900000208</v>
      </c>
      <c r="E233" s="281">
        <v>1559.3686499999833</v>
      </c>
      <c r="F233" s="281">
        <v>1464.5094400000326</v>
      </c>
      <c r="G233" s="281">
        <v>1536.7362187658657</v>
      </c>
      <c r="H233" s="281">
        <v>1590.9797700000377</v>
      </c>
      <c r="I233" s="281">
        <v>1521.4454400000302</v>
      </c>
      <c r="J233" s="281">
        <v>1405.0853699999723</v>
      </c>
      <c r="K233" s="281">
        <v>1424.5954400000153</v>
      </c>
      <c r="L233" s="281">
        <v>1385.3797347277177</v>
      </c>
      <c r="M233" s="281">
        <v>1412.721818132004</v>
      </c>
      <c r="N233" s="281">
        <v>1544.8956068827915</v>
      </c>
      <c r="O233" s="281">
        <v>1535.3207003274745</v>
      </c>
      <c r="P233" s="281">
        <v>1417.4315898297905</v>
      </c>
      <c r="Q233" s="281">
        <v>1433.4486260047602</v>
      </c>
      <c r="R233" s="281">
        <v>1170.0456404243384</v>
      </c>
      <c r="S233" s="281">
        <v>1119.0382116927781</v>
      </c>
      <c r="T233" s="281">
        <v>1059.8232834120299</v>
      </c>
      <c r="U233" s="281">
        <v>1041.0003377984265</v>
      </c>
      <c r="V233" s="281">
        <v>989.99798143650912</v>
      </c>
      <c r="W233" s="281">
        <v>981.74433635363539</v>
      </c>
      <c r="X233" s="281">
        <v>962.73826925730555</v>
      </c>
      <c r="Y233" s="281">
        <v>884.31881242879035</v>
      </c>
      <c r="Z233" s="281">
        <v>817.30858713214525</v>
      </c>
      <c r="AA233" s="281">
        <v>790.72898330392684</v>
      </c>
      <c r="AB233" s="281">
        <v>793.68303115545905</v>
      </c>
      <c r="AC233" s="281">
        <v>810.70403783084919</v>
      </c>
      <c r="AD233" s="281">
        <v>737.10178547156761</v>
      </c>
      <c r="AE233" s="281">
        <v>725.3240558621485</v>
      </c>
      <c r="AF233" s="281">
        <v>644.0680385722477</v>
      </c>
      <c r="AG233" s="281">
        <v>629.61642978278201</v>
      </c>
      <c r="AH233" s="281">
        <v>617.69917674518786</v>
      </c>
      <c r="AI233" s="281">
        <v>600.18399345226692</v>
      </c>
      <c r="AJ233" s="281">
        <v>588.01000586286341</v>
      </c>
      <c r="AK233" s="281">
        <v>511.3062751727461</v>
      </c>
      <c r="AL233" s="281">
        <v>460.72546495724316</v>
      </c>
      <c r="AM233" s="281">
        <v>441.63860637742096</v>
      </c>
      <c r="AN233" s="281">
        <v>436.11076199920126</v>
      </c>
      <c r="AO233" s="281">
        <v>424.61441669430405</v>
      </c>
      <c r="AP233" s="281">
        <v>414.64073423470802</v>
      </c>
      <c r="AQ233" s="281">
        <v>404.68162800920834</v>
      </c>
      <c r="AR233" s="281">
        <v>393.50868221649137</v>
      </c>
      <c r="AS233" s="281">
        <v>383.9186608686357</v>
      </c>
      <c r="AT233" s="281">
        <v>381.66107007867515</v>
      </c>
      <c r="AU233" s="281">
        <v>542.84163465695963</v>
      </c>
      <c r="AV233" s="281">
        <v>609.65315686517999</v>
      </c>
      <c r="AW233" s="281">
        <v>709.719118007666</v>
      </c>
      <c r="AX233" s="281">
        <v>916.54681723636304</v>
      </c>
      <c r="AY233" s="281">
        <v>895.65467844586647</v>
      </c>
      <c r="AZ233" s="281">
        <v>889.13017685171758</v>
      </c>
    </row>
    <row r="234" spans="1:52" ht="12" customHeight="1">
      <c r="A234" s="118" t="s">
        <v>294</v>
      </c>
      <c r="B234" s="119">
        <v>69.218171973383264</v>
      </c>
      <c r="C234" s="119">
        <v>67.79716000000019</v>
      </c>
      <c r="D234" s="119">
        <v>69.696699999999993</v>
      </c>
      <c r="E234" s="119">
        <v>69.803069999999934</v>
      </c>
      <c r="F234" s="119">
        <v>72.900470000000198</v>
      </c>
      <c r="G234" s="119">
        <v>66.806310385429555</v>
      </c>
      <c r="H234" s="119">
        <v>91.598840000000223</v>
      </c>
      <c r="I234" s="119">
        <v>104.20311000000014</v>
      </c>
      <c r="J234" s="119">
        <v>110.19884999999928</v>
      </c>
      <c r="K234" s="119">
        <v>99.592689999999934</v>
      </c>
      <c r="L234" s="119">
        <v>91.31091022643767</v>
      </c>
      <c r="M234" s="119">
        <v>80.562499028865361</v>
      </c>
      <c r="N234" s="119">
        <v>87.01248737456082</v>
      </c>
      <c r="O234" s="119">
        <v>88.228036884504945</v>
      </c>
      <c r="P234" s="119">
        <v>86.07864809332564</v>
      </c>
      <c r="Q234" s="119">
        <v>83.571659930528853</v>
      </c>
      <c r="R234" s="119">
        <v>86.199293270109834</v>
      </c>
      <c r="S234" s="119">
        <v>83.885326085896452</v>
      </c>
      <c r="T234" s="119">
        <v>85.091741273006733</v>
      </c>
      <c r="U234" s="119">
        <v>85.086483488046369</v>
      </c>
      <c r="V234" s="119">
        <v>88.394111148072597</v>
      </c>
      <c r="W234" s="119">
        <v>89.912416650553837</v>
      </c>
      <c r="X234" s="119">
        <v>92.25726145663792</v>
      </c>
      <c r="Y234" s="119">
        <v>93.062115586920171</v>
      </c>
      <c r="Z234" s="119">
        <v>91.607897962978683</v>
      </c>
      <c r="AA234" s="119">
        <v>92.620878597781186</v>
      </c>
      <c r="AB234" s="119">
        <v>91.689429642662517</v>
      </c>
      <c r="AC234" s="119">
        <v>88.982607303636598</v>
      </c>
      <c r="AD234" s="119">
        <v>86.213760643679834</v>
      </c>
      <c r="AE234" s="119">
        <v>85.358606376927867</v>
      </c>
      <c r="AF234" s="119">
        <v>85.073118175720282</v>
      </c>
      <c r="AG234" s="119">
        <v>84.851940620081692</v>
      </c>
      <c r="AH234" s="119">
        <v>84.851201221699213</v>
      </c>
      <c r="AI234" s="119">
        <v>84.850415347031088</v>
      </c>
      <c r="AJ234" s="119">
        <v>84.905853529343148</v>
      </c>
      <c r="AK234" s="119">
        <v>85.111737675523528</v>
      </c>
      <c r="AL234" s="119">
        <v>86.542310454829931</v>
      </c>
      <c r="AM234" s="119">
        <v>86.578465414887205</v>
      </c>
      <c r="AN234" s="119">
        <v>86.555651051697879</v>
      </c>
      <c r="AO234" s="119">
        <v>86.555485190118873</v>
      </c>
      <c r="AP234" s="119">
        <v>86.619441851150356</v>
      </c>
      <c r="AQ234" s="119">
        <v>86.652731152021644</v>
      </c>
      <c r="AR234" s="119">
        <v>86.642903195635498</v>
      </c>
      <c r="AS234" s="119">
        <v>86.706397864589391</v>
      </c>
      <c r="AT234" s="119">
        <v>86.681297417008452</v>
      </c>
      <c r="AU234" s="119">
        <v>86.409334297069165</v>
      </c>
      <c r="AV234" s="119">
        <v>86.298321389172017</v>
      </c>
      <c r="AW234" s="119">
        <v>86.294922839414113</v>
      </c>
      <c r="AX234" s="119">
        <v>86.295765820009649</v>
      </c>
      <c r="AY234" s="119">
        <v>86.296159239585279</v>
      </c>
      <c r="AZ234" s="119">
        <v>86.295894595886267</v>
      </c>
    </row>
    <row r="235" spans="1:52" ht="12" customHeight="1">
      <c r="A235" s="118" t="s">
        <v>295</v>
      </c>
      <c r="B235" s="119">
        <v>547.03580950853404</v>
      </c>
      <c r="C235" s="119">
        <v>449.78116000000006</v>
      </c>
      <c r="D235" s="119">
        <v>563.47333000000015</v>
      </c>
      <c r="E235" s="119">
        <v>496.02913999999998</v>
      </c>
      <c r="F235" s="119">
        <v>402.50260000000003</v>
      </c>
      <c r="G235" s="119">
        <v>383.40314183742697</v>
      </c>
      <c r="H235" s="119">
        <v>400.68853999999993</v>
      </c>
      <c r="I235" s="119">
        <v>484.41446999999999</v>
      </c>
      <c r="J235" s="119">
        <v>374.09611000000001</v>
      </c>
      <c r="K235" s="119">
        <v>388.57148000000001</v>
      </c>
      <c r="L235" s="119">
        <v>432.8390547645252</v>
      </c>
      <c r="M235" s="119">
        <v>402.74267381193818</v>
      </c>
      <c r="N235" s="119">
        <v>326.14754737843174</v>
      </c>
      <c r="O235" s="119">
        <v>402.49563551101198</v>
      </c>
      <c r="P235" s="119">
        <v>419.00047821898249</v>
      </c>
      <c r="Q235" s="119">
        <v>414.01290461154213</v>
      </c>
      <c r="R235" s="119">
        <v>421.70239222851882</v>
      </c>
      <c r="S235" s="119">
        <v>427.50714238227044</v>
      </c>
      <c r="T235" s="119">
        <v>460.80968007104946</v>
      </c>
      <c r="U235" s="119">
        <v>482.71518701963737</v>
      </c>
      <c r="V235" s="119">
        <v>492.97203108640144</v>
      </c>
      <c r="W235" s="119">
        <v>497.92443130746767</v>
      </c>
      <c r="X235" s="119">
        <v>509.64828151981067</v>
      </c>
      <c r="Y235" s="119">
        <v>500.31803055120668</v>
      </c>
      <c r="Z235" s="119">
        <v>486.53244796150767</v>
      </c>
      <c r="AA235" s="119">
        <v>484.85115094541715</v>
      </c>
      <c r="AB235" s="119">
        <v>483.66428989496956</v>
      </c>
      <c r="AC235" s="119">
        <v>483.03565869522214</v>
      </c>
      <c r="AD235" s="119">
        <v>468.91520912569592</v>
      </c>
      <c r="AE235" s="119">
        <v>466.62281727322812</v>
      </c>
      <c r="AF235" s="119">
        <v>467.72205040601585</v>
      </c>
      <c r="AG235" s="119">
        <v>468.11235852802173</v>
      </c>
      <c r="AH235" s="119">
        <v>461.75462783559635</v>
      </c>
      <c r="AI235" s="119">
        <v>451.14112149225571</v>
      </c>
      <c r="AJ235" s="119">
        <v>448.28870384043353</v>
      </c>
      <c r="AK235" s="119">
        <v>435.7890163747112</v>
      </c>
      <c r="AL235" s="119">
        <v>434.50319857062556</v>
      </c>
      <c r="AM235" s="119">
        <v>435.78770054607196</v>
      </c>
      <c r="AN235" s="119">
        <v>436.17467006199752</v>
      </c>
      <c r="AO235" s="119">
        <v>434.72914536535438</v>
      </c>
      <c r="AP235" s="119">
        <v>433.46241251546763</v>
      </c>
      <c r="AQ235" s="119">
        <v>428.35506677038825</v>
      </c>
      <c r="AR235" s="119">
        <v>425.8179459832968</v>
      </c>
      <c r="AS235" s="119">
        <v>399.60854335026607</v>
      </c>
      <c r="AT235" s="119">
        <v>373.65980393963645</v>
      </c>
      <c r="AU235" s="119">
        <v>368.45993860788474</v>
      </c>
      <c r="AV235" s="119">
        <v>365.45251789533438</v>
      </c>
      <c r="AW235" s="119">
        <v>364.55628775872373</v>
      </c>
      <c r="AX235" s="119">
        <v>342.08719074065061</v>
      </c>
      <c r="AY235" s="119">
        <v>332.83200870043947</v>
      </c>
      <c r="AZ235" s="119">
        <v>330.15841312380127</v>
      </c>
    </row>
    <row r="236" spans="1:52" ht="12" customHeight="1">
      <c r="A236" s="118" t="s">
        <v>296</v>
      </c>
      <c r="B236" s="119">
        <v>0</v>
      </c>
      <c r="C236" s="119">
        <v>0</v>
      </c>
      <c r="D236" s="119">
        <v>0</v>
      </c>
      <c r="E236" s="119">
        <v>0</v>
      </c>
      <c r="F236" s="119">
        <v>0</v>
      </c>
      <c r="G236" s="119">
        <v>0</v>
      </c>
      <c r="H236" s="119">
        <v>0</v>
      </c>
      <c r="I236" s="119">
        <v>0</v>
      </c>
      <c r="J236" s="119">
        <v>0</v>
      </c>
      <c r="K236" s="119">
        <v>0</v>
      </c>
      <c r="L236" s="119">
        <v>0</v>
      </c>
      <c r="M236" s="119">
        <v>0</v>
      </c>
      <c r="N236" s="119">
        <v>0</v>
      </c>
      <c r="O236" s="119">
        <v>0</v>
      </c>
      <c r="P236" s="119">
        <v>0</v>
      </c>
      <c r="Q236" s="119">
        <v>0</v>
      </c>
      <c r="R236" s="119">
        <v>2.9246277049256504E-3</v>
      </c>
      <c r="S236" s="119">
        <v>6.2192077820418124E-3</v>
      </c>
      <c r="T236" s="119">
        <v>1.1283759592549618E-2</v>
      </c>
      <c r="U236" s="119">
        <v>1.9218128183494877E-2</v>
      </c>
      <c r="V236" s="119">
        <v>4.7335704316917318E-2</v>
      </c>
      <c r="W236" s="119">
        <v>5.11864530121275E-2</v>
      </c>
      <c r="X236" s="119">
        <v>5.5346659532839161E-2</v>
      </c>
      <c r="Y236" s="119">
        <v>5.9318114157753989E-2</v>
      </c>
      <c r="Z236" s="119">
        <v>6.1350485156336412E-2</v>
      </c>
      <c r="AA236" s="119">
        <v>6.2649946935094347E-2</v>
      </c>
      <c r="AB236" s="119">
        <v>6.2732581117611E-2</v>
      </c>
      <c r="AC236" s="119">
        <v>6.2357173050832639E-2</v>
      </c>
      <c r="AD236" s="119">
        <v>6.1125761471062037E-2</v>
      </c>
      <c r="AE236" s="119">
        <v>5.8598913754431346E-2</v>
      </c>
      <c r="AF236" s="119">
        <v>0.70408248732392276</v>
      </c>
      <c r="AG236" s="119">
        <v>2.8878122159751944</v>
      </c>
      <c r="AH236" s="119">
        <v>7.0318999125093731</v>
      </c>
      <c r="AI236" s="119">
        <v>13.519784080773322</v>
      </c>
      <c r="AJ236" s="119">
        <v>22.708957577037122</v>
      </c>
      <c r="AK236" s="119">
        <v>34.772740321102944</v>
      </c>
      <c r="AL236" s="119">
        <v>50.037107460622892</v>
      </c>
      <c r="AM236" s="119">
        <v>68.813638472338837</v>
      </c>
      <c r="AN236" s="119">
        <v>90.880336785595659</v>
      </c>
      <c r="AO236" s="119">
        <v>116.18958962464248</v>
      </c>
      <c r="AP236" s="119">
        <v>144.76248425140579</v>
      </c>
      <c r="AQ236" s="119">
        <v>176.56642487034625</v>
      </c>
      <c r="AR236" s="119">
        <v>211.55430687282427</v>
      </c>
      <c r="AS236" s="119">
        <v>249.51210673698012</v>
      </c>
      <c r="AT236" s="119">
        <v>290.58700250412113</v>
      </c>
      <c r="AU236" s="119">
        <v>335.76020081681207</v>
      </c>
      <c r="AV236" s="119">
        <v>382.62279625212153</v>
      </c>
      <c r="AW236" s="119">
        <v>431.38118375825729</v>
      </c>
      <c r="AX236" s="119">
        <v>481.99434126876275</v>
      </c>
      <c r="AY236" s="119">
        <v>534.7420089909034</v>
      </c>
      <c r="AZ236" s="119">
        <v>587.7883376189626</v>
      </c>
    </row>
    <row r="237" spans="1:52" ht="12" customHeight="1">
      <c r="A237" s="118" t="s">
        <v>285</v>
      </c>
      <c r="B237" s="282">
        <v>353.13707669379482</v>
      </c>
      <c r="C237" s="282">
        <v>374.38431999999966</v>
      </c>
      <c r="D237" s="282">
        <v>322.68472999999994</v>
      </c>
      <c r="E237" s="282">
        <v>333.71469000000025</v>
      </c>
      <c r="F237" s="282">
        <v>320.30206999999973</v>
      </c>
      <c r="G237" s="282">
        <v>332.14898367843944</v>
      </c>
      <c r="H237" s="282">
        <v>325.81678000000011</v>
      </c>
      <c r="I237" s="282">
        <v>333.11909999999989</v>
      </c>
      <c r="J237" s="282">
        <v>326.32004000000029</v>
      </c>
      <c r="K237" s="282">
        <v>312.15757999999937</v>
      </c>
      <c r="L237" s="282">
        <v>301.65784207935212</v>
      </c>
      <c r="M237" s="282">
        <v>279.11454599801982</v>
      </c>
      <c r="N237" s="282">
        <v>283.29813690630363</v>
      </c>
      <c r="O237" s="282">
        <v>282.21507412758865</v>
      </c>
      <c r="P237" s="282">
        <v>257.6218759569374</v>
      </c>
      <c r="Q237" s="282">
        <v>245.57418246982434</v>
      </c>
      <c r="R237" s="282">
        <v>237.10616281426132</v>
      </c>
      <c r="S237" s="282">
        <v>236.08649957314401</v>
      </c>
      <c r="T237" s="282">
        <v>233.35346155208708</v>
      </c>
      <c r="U237" s="282">
        <v>247.27193474497039</v>
      </c>
      <c r="V237" s="282">
        <v>256.49346895297617</v>
      </c>
      <c r="W237" s="282">
        <v>261.64879409360537</v>
      </c>
      <c r="X237" s="282">
        <v>273.28833711426751</v>
      </c>
      <c r="Y237" s="282">
        <v>276.28740638015665</v>
      </c>
      <c r="Z237" s="282">
        <v>276.41419365100683</v>
      </c>
      <c r="AA237" s="282">
        <v>277.84893402771013</v>
      </c>
      <c r="AB237" s="282">
        <v>277.63647742225567</v>
      </c>
      <c r="AC237" s="282">
        <v>277.72933098200315</v>
      </c>
      <c r="AD237" s="282">
        <v>274.71903619918726</v>
      </c>
      <c r="AE237" s="282">
        <v>277.68569239115823</v>
      </c>
      <c r="AF237" s="282">
        <v>282.41700312514354</v>
      </c>
      <c r="AG237" s="282">
        <v>283.76896915232419</v>
      </c>
      <c r="AH237" s="282">
        <v>289.38805609472183</v>
      </c>
      <c r="AI237" s="282">
        <v>290.96969248406913</v>
      </c>
      <c r="AJ237" s="282">
        <v>296.04984077563199</v>
      </c>
      <c r="AK237" s="282">
        <v>296.43715045473414</v>
      </c>
      <c r="AL237" s="282">
        <v>297.00183851918564</v>
      </c>
      <c r="AM237" s="282">
        <v>301.83533539813652</v>
      </c>
      <c r="AN237" s="282">
        <v>305.41064362858401</v>
      </c>
      <c r="AO237" s="282">
        <v>307.41778561765591</v>
      </c>
      <c r="AP237" s="282">
        <v>309.0736427085485</v>
      </c>
      <c r="AQ237" s="282">
        <v>308.07687477803665</v>
      </c>
      <c r="AR237" s="282">
        <v>309.05025589247293</v>
      </c>
      <c r="AS237" s="282">
        <v>302.97448311633138</v>
      </c>
      <c r="AT237" s="282">
        <v>298.01348728006542</v>
      </c>
      <c r="AU237" s="282">
        <v>296.64278183543456</v>
      </c>
      <c r="AV237" s="282">
        <v>297.50899803635048</v>
      </c>
      <c r="AW237" s="282">
        <v>302.85194174403478</v>
      </c>
      <c r="AX237" s="282">
        <v>296.34990606312954</v>
      </c>
      <c r="AY237" s="282">
        <v>297.82923752047873</v>
      </c>
      <c r="AZ237" s="282">
        <v>300.32123910149448</v>
      </c>
    </row>
    <row r="238" spans="1:52" ht="12" customHeight="1">
      <c r="A238" s="278" t="s">
        <v>297</v>
      </c>
      <c r="B238" s="279">
        <v>0</v>
      </c>
      <c r="C238" s="279">
        <v>0</v>
      </c>
      <c r="D238" s="279">
        <v>0</v>
      </c>
      <c r="E238" s="279">
        <v>0</v>
      </c>
      <c r="F238" s="279">
        <v>0</v>
      </c>
      <c r="G238" s="279">
        <v>0</v>
      </c>
      <c r="H238" s="279">
        <v>0</v>
      </c>
      <c r="I238" s="279">
        <v>0</v>
      </c>
      <c r="J238" s="279">
        <v>0</v>
      </c>
      <c r="K238" s="279">
        <v>0</v>
      </c>
      <c r="L238" s="279">
        <v>0</v>
      </c>
      <c r="M238" s="279">
        <v>0</v>
      </c>
      <c r="N238" s="279">
        <v>0</v>
      </c>
      <c r="O238" s="279">
        <v>0</v>
      </c>
      <c r="P238" s="279">
        <v>0</v>
      </c>
      <c r="Q238" s="279">
        <v>0</v>
      </c>
      <c r="R238" s="279">
        <v>0</v>
      </c>
      <c r="S238" s="279">
        <v>0</v>
      </c>
      <c r="T238" s="279">
        <v>0.18344993542439803</v>
      </c>
      <c r="U238" s="279">
        <v>1.6108581914585376</v>
      </c>
      <c r="V238" s="279">
        <v>1.6193542928996707</v>
      </c>
      <c r="W238" s="279">
        <v>1.5893692484771849</v>
      </c>
      <c r="X238" s="279">
        <v>2.6348286900323403</v>
      </c>
      <c r="Y238" s="279">
        <v>2.7369872831609854</v>
      </c>
      <c r="Z238" s="279">
        <v>3.6752924037538341</v>
      </c>
      <c r="AA238" s="279">
        <v>3.6047832385388072</v>
      </c>
      <c r="AB238" s="279">
        <v>6.2273885447782407</v>
      </c>
      <c r="AC238" s="279">
        <v>7.1903446525482968</v>
      </c>
      <c r="AD238" s="279">
        <v>9.8601696456646462</v>
      </c>
      <c r="AE238" s="279">
        <v>43.829103730115278</v>
      </c>
      <c r="AF238" s="279">
        <v>44.88422738455008</v>
      </c>
      <c r="AG238" s="279">
        <v>62.913261636298415</v>
      </c>
      <c r="AH238" s="279">
        <v>64.377976981438792</v>
      </c>
      <c r="AI238" s="279">
        <v>66.531413164009422</v>
      </c>
      <c r="AJ238" s="279">
        <v>68.675014860200363</v>
      </c>
      <c r="AK238" s="279">
        <v>74.796195403944793</v>
      </c>
      <c r="AL238" s="279">
        <v>76.562318138208994</v>
      </c>
      <c r="AM238" s="279">
        <v>81.298929288017803</v>
      </c>
      <c r="AN238" s="279">
        <v>86.093528317236036</v>
      </c>
      <c r="AO238" s="279">
        <v>90.321337583902718</v>
      </c>
      <c r="AP238" s="279">
        <v>94.33479684306883</v>
      </c>
      <c r="AQ238" s="279">
        <v>101.52135447265385</v>
      </c>
      <c r="AR238" s="279">
        <v>104.47753829003069</v>
      </c>
      <c r="AS238" s="279">
        <v>108.25002154728504</v>
      </c>
      <c r="AT238" s="279">
        <v>108.13729842666818</v>
      </c>
      <c r="AU238" s="279">
        <v>110.89091507119062</v>
      </c>
      <c r="AV238" s="279">
        <v>126.90674792889084</v>
      </c>
      <c r="AW238" s="279">
        <v>131.84245553291785</v>
      </c>
      <c r="AX238" s="279">
        <v>133.28128244816182</v>
      </c>
      <c r="AY238" s="279">
        <v>159.76583625745553</v>
      </c>
      <c r="AZ238" s="279">
        <v>163.77134217173966</v>
      </c>
    </row>
    <row r="239" spans="1:52" ht="12" customHeight="1">
      <c r="A239" s="278" t="s">
        <v>298</v>
      </c>
      <c r="B239" s="279">
        <v>2677.8063154125184</v>
      </c>
      <c r="C239" s="279">
        <v>2758.1778100000001</v>
      </c>
      <c r="D239" s="279">
        <v>2662.3761500000001</v>
      </c>
      <c r="E239" s="279">
        <v>2757.5</v>
      </c>
      <c r="F239" s="279">
        <v>2852.5</v>
      </c>
      <c r="G239" s="279">
        <v>2399.0637240852202</v>
      </c>
      <c r="H239" s="279">
        <v>2365.8317899999997</v>
      </c>
      <c r="I239" s="279">
        <v>2392.9676300000001</v>
      </c>
      <c r="J239" s="279">
        <v>2416.4000000000005</v>
      </c>
      <c r="K239" s="279">
        <v>2420.2999999999997</v>
      </c>
      <c r="L239" s="279">
        <v>2288.2153434604002</v>
      </c>
      <c r="M239" s="279">
        <v>2364.3116461259183</v>
      </c>
      <c r="N239" s="279">
        <v>2436.2944940102693</v>
      </c>
      <c r="O239" s="279">
        <v>2293.5416069551934</v>
      </c>
      <c r="P239" s="279">
        <v>2359.4153052450579</v>
      </c>
      <c r="Q239" s="279">
        <v>2504.6521394914339</v>
      </c>
      <c r="R239" s="279">
        <v>2562.2373959815563</v>
      </c>
      <c r="S239" s="279">
        <v>2523.2856574987291</v>
      </c>
      <c r="T239" s="279">
        <v>2464.0163667789766</v>
      </c>
      <c r="U239" s="279">
        <v>2404.1056180749229</v>
      </c>
      <c r="V239" s="279">
        <v>2340.7511600971347</v>
      </c>
      <c r="W239" s="279">
        <v>2293.952593627374</v>
      </c>
      <c r="X239" s="279">
        <v>2240.3623651045723</v>
      </c>
      <c r="Y239" s="279">
        <v>2181.3505149507255</v>
      </c>
      <c r="Z239" s="279">
        <v>2134.9382320928094</v>
      </c>
      <c r="AA239" s="279">
        <v>2091.3984586033439</v>
      </c>
      <c r="AB239" s="279">
        <v>2064.0459566567647</v>
      </c>
      <c r="AC239" s="279">
        <v>2044.2950134047805</v>
      </c>
      <c r="AD239" s="279">
        <v>2028.0531475525988</v>
      </c>
      <c r="AE239" s="279">
        <v>2009.1622231015776</v>
      </c>
      <c r="AF239" s="279">
        <v>1998.9489989070435</v>
      </c>
      <c r="AG239" s="279">
        <v>1986.7702812950126</v>
      </c>
      <c r="AH239" s="279">
        <v>1993.577161891373</v>
      </c>
      <c r="AI239" s="279">
        <v>2002.8236541545034</v>
      </c>
      <c r="AJ239" s="279">
        <v>2016.9974357253814</v>
      </c>
      <c r="AK239" s="279">
        <v>2035.906742227751</v>
      </c>
      <c r="AL239" s="279">
        <v>2057.9267159749475</v>
      </c>
      <c r="AM239" s="279">
        <v>2090.3592506954506</v>
      </c>
      <c r="AN239" s="279">
        <v>2118.1253798931793</v>
      </c>
      <c r="AO239" s="279">
        <v>2143.0674997170036</v>
      </c>
      <c r="AP239" s="279">
        <v>2169.5612990243612</v>
      </c>
      <c r="AQ239" s="279">
        <v>2196.9677103650779</v>
      </c>
      <c r="AR239" s="279">
        <v>2222.9716162675109</v>
      </c>
      <c r="AS239" s="279">
        <v>2243.7101052033945</v>
      </c>
      <c r="AT239" s="279">
        <v>2267.4382200959167</v>
      </c>
      <c r="AU239" s="279">
        <v>2301.8514613097332</v>
      </c>
      <c r="AV239" s="279">
        <v>2326.5613479223434</v>
      </c>
      <c r="AW239" s="279">
        <v>2352.2335406321695</v>
      </c>
      <c r="AX239" s="279">
        <v>2385.0317728943692</v>
      </c>
      <c r="AY239" s="279">
        <v>2411.0417478904328</v>
      </c>
      <c r="AZ239" s="279">
        <v>2436.1245920717802</v>
      </c>
    </row>
    <row r="240" spans="1:52" ht="12" customHeight="1">
      <c r="A240" s="278" t="s">
        <v>299</v>
      </c>
      <c r="B240" s="279">
        <v>33409.196022990458</v>
      </c>
      <c r="C240" s="279">
        <v>33771.995660180008</v>
      </c>
      <c r="D240" s="279">
        <v>33792.761200159992</v>
      </c>
      <c r="E240" s="279">
        <v>34190.315549619991</v>
      </c>
      <c r="F240" s="279">
        <v>34288.614579620007</v>
      </c>
      <c r="G240" s="279">
        <v>34715.937111559397</v>
      </c>
      <c r="H240" s="279">
        <v>34475.03428</v>
      </c>
      <c r="I240" s="279">
        <v>34237.859680260008</v>
      </c>
      <c r="J240" s="279">
        <v>34034.890430020008</v>
      </c>
      <c r="K240" s="279">
        <v>32320.997979880012</v>
      </c>
      <c r="L240" s="279">
        <v>32784.617759056375</v>
      </c>
      <c r="M240" s="279">
        <v>31877.682857346113</v>
      </c>
      <c r="N240" s="279">
        <v>32027.963549169963</v>
      </c>
      <c r="O240" s="279">
        <v>31806.042758733511</v>
      </c>
      <c r="P240" s="279">
        <v>30594.477863495955</v>
      </c>
      <c r="Q240" s="279">
        <v>30721.739386588441</v>
      </c>
      <c r="R240" s="279">
        <v>30696.78805109586</v>
      </c>
      <c r="S240" s="279">
        <v>30579.377370005073</v>
      </c>
      <c r="T240" s="279">
        <v>30279.799343272571</v>
      </c>
      <c r="U240" s="279">
        <v>30106.626117361637</v>
      </c>
      <c r="V240" s="279">
        <v>29924.235237133271</v>
      </c>
      <c r="W240" s="279">
        <v>30025.673040425339</v>
      </c>
      <c r="X240" s="279">
        <v>30135.069699504238</v>
      </c>
      <c r="Y240" s="279">
        <v>30096.547637659129</v>
      </c>
      <c r="Z240" s="279">
        <v>30231.342353333013</v>
      </c>
      <c r="AA240" s="279">
        <v>30405.562854731161</v>
      </c>
      <c r="AB240" s="279">
        <v>30779.527655191796</v>
      </c>
      <c r="AC240" s="279">
        <v>31221.89543883839</v>
      </c>
      <c r="AD240" s="279">
        <v>31539.294834986627</v>
      </c>
      <c r="AE240" s="279">
        <v>31842.52827582739</v>
      </c>
      <c r="AF240" s="279">
        <v>32113.537105547282</v>
      </c>
      <c r="AG240" s="279">
        <v>32354.79470958075</v>
      </c>
      <c r="AH240" s="279">
        <v>32786.510816116941</v>
      </c>
      <c r="AI240" s="279">
        <v>33193.417676930956</v>
      </c>
      <c r="AJ240" s="279">
        <v>33643.711725539761</v>
      </c>
      <c r="AK240" s="279">
        <v>34054.037003925994</v>
      </c>
      <c r="AL240" s="279">
        <v>34523.568854011151</v>
      </c>
      <c r="AM240" s="279">
        <v>35156.504099756254</v>
      </c>
      <c r="AN240" s="279">
        <v>35732.927448877985</v>
      </c>
      <c r="AO240" s="279">
        <v>36244.208706783815</v>
      </c>
      <c r="AP240" s="279">
        <v>36774.912455571168</v>
      </c>
      <c r="AQ240" s="279">
        <v>37309.656513701106</v>
      </c>
      <c r="AR240" s="279">
        <v>37829.882365177997</v>
      </c>
      <c r="AS240" s="279">
        <v>38245.240720850932</v>
      </c>
      <c r="AT240" s="279">
        <v>38721.806444869835</v>
      </c>
      <c r="AU240" s="279">
        <v>39538.818289950672</v>
      </c>
      <c r="AV240" s="279">
        <v>40144.803753299086</v>
      </c>
      <c r="AW240" s="279">
        <v>40763.142619587976</v>
      </c>
      <c r="AX240" s="279">
        <v>41619.721896883748</v>
      </c>
      <c r="AY240" s="279">
        <v>42163.871589960494</v>
      </c>
      <c r="AZ240" s="279">
        <v>42690.842822535255</v>
      </c>
    </row>
    <row r="241" spans="1:52" ht="12" customHeight="1">
      <c r="A241" s="283" t="s">
        <v>10</v>
      </c>
      <c r="B241" s="119">
        <v>1230.2348340599999</v>
      </c>
      <c r="C241" s="119">
        <v>916.88226018</v>
      </c>
      <c r="D241" s="119">
        <v>789.50000016000001</v>
      </c>
      <c r="E241" s="119">
        <v>440.11554961999997</v>
      </c>
      <c r="F241" s="119">
        <v>841.24018962000002</v>
      </c>
      <c r="G241" s="119">
        <v>959.58709183999986</v>
      </c>
      <c r="H241" s="119">
        <v>884.00689999999986</v>
      </c>
      <c r="I241" s="119">
        <v>740.60000025999989</v>
      </c>
      <c r="J241" s="119">
        <v>1056.9769000199999</v>
      </c>
      <c r="K241" s="119">
        <v>568.21150987999988</v>
      </c>
      <c r="L241" s="119">
        <v>614.26387691999992</v>
      </c>
      <c r="M241" s="119">
        <v>747.10580565999987</v>
      </c>
      <c r="N241" s="119">
        <v>1181.5945352399999</v>
      </c>
      <c r="O241" s="119">
        <v>1507.47587636</v>
      </c>
      <c r="P241" s="119">
        <v>1998.61469364</v>
      </c>
      <c r="Q241" s="119">
        <v>1953.2339736999998</v>
      </c>
      <c r="R241" s="119">
        <v>1694.1139999999998</v>
      </c>
      <c r="S241" s="119">
        <v>1692.3339762999997</v>
      </c>
      <c r="T241" s="119">
        <v>1683.1455333399999</v>
      </c>
      <c r="U241" s="119">
        <v>1354.9711819599997</v>
      </c>
      <c r="V241" s="119">
        <v>1351.8593502199999</v>
      </c>
      <c r="W241" s="119">
        <v>1331.8774007199997</v>
      </c>
      <c r="X241" s="119">
        <v>1332.19233014</v>
      </c>
      <c r="Y241" s="119">
        <v>1332.2531828799999</v>
      </c>
      <c r="Z241" s="119">
        <v>1332.1634298399999</v>
      </c>
      <c r="AA241" s="119">
        <v>1332.6252592999999</v>
      </c>
      <c r="AB241" s="119">
        <v>1333.46725262</v>
      </c>
      <c r="AC241" s="119">
        <v>1332.8179018799999</v>
      </c>
      <c r="AD241" s="119">
        <v>1328.69418984</v>
      </c>
      <c r="AE241" s="119">
        <v>1329.3796339199998</v>
      </c>
      <c r="AF241" s="119">
        <v>1330.1323463399999</v>
      </c>
      <c r="AG241" s="119">
        <v>1330.6811992</v>
      </c>
      <c r="AH241" s="119">
        <v>1331.6083161799997</v>
      </c>
      <c r="AI241" s="119">
        <v>1332.4833420999998</v>
      </c>
      <c r="AJ241" s="119">
        <v>1333.4281939999998</v>
      </c>
      <c r="AK241" s="119">
        <v>1334.4076944399999</v>
      </c>
      <c r="AL241" s="119">
        <v>1331.7676208599999</v>
      </c>
      <c r="AM241" s="119">
        <v>1333.0370358999999</v>
      </c>
      <c r="AN241" s="119">
        <v>1333.3062537399999</v>
      </c>
      <c r="AO241" s="119">
        <v>1328.39395094</v>
      </c>
      <c r="AP241" s="119">
        <v>1329.40181418</v>
      </c>
      <c r="AQ241" s="119">
        <v>1328.0580727799997</v>
      </c>
      <c r="AR241" s="119">
        <v>1329.0219332599997</v>
      </c>
      <c r="AS241" s="119">
        <v>1328.7407958199999</v>
      </c>
      <c r="AT241" s="119">
        <v>1329.1339344999999</v>
      </c>
      <c r="AU241" s="119">
        <v>1324.8902137599998</v>
      </c>
      <c r="AV241" s="119">
        <v>1307.0488386599998</v>
      </c>
      <c r="AW241" s="119">
        <v>1306.08124406</v>
      </c>
      <c r="AX241" s="119">
        <v>1307.1409223000001</v>
      </c>
      <c r="AY241" s="119">
        <v>1302.9616447999999</v>
      </c>
      <c r="AZ241" s="119">
        <v>1302.8108472399999</v>
      </c>
    </row>
    <row r="242" spans="1:52" ht="12" customHeight="1">
      <c r="A242" s="122" t="s">
        <v>11</v>
      </c>
      <c r="B242" s="119">
        <v>-11.512374385302309</v>
      </c>
      <c r="C242" s="119">
        <v>-22.699999999999996</v>
      </c>
      <c r="D242" s="119">
        <v>-65.925530000000435</v>
      </c>
      <c r="E242" s="119">
        <v>-254.4</v>
      </c>
      <c r="F242" s="119">
        <v>-197.20000000000002</v>
      </c>
      <c r="G242" s="119">
        <v>-244.07353664792501</v>
      </c>
      <c r="H242" s="119">
        <v>-237.69973999999999</v>
      </c>
      <c r="I242" s="119">
        <v>-292.14031999999276</v>
      </c>
      <c r="J242" s="119">
        <v>-109.39999999999999</v>
      </c>
      <c r="K242" s="119">
        <v>-322.29962</v>
      </c>
      <c r="L242" s="119">
        <v>-385.27332718825835</v>
      </c>
      <c r="M242" s="119">
        <v>-212.11904079487925</v>
      </c>
      <c r="N242" s="119">
        <v>-160.85063141465187</v>
      </c>
      <c r="O242" s="119">
        <v>-266.64476102358663</v>
      </c>
      <c r="P242" s="119">
        <v>-234.12300096404843</v>
      </c>
      <c r="Q242" s="119">
        <v>-152.86975382900141</v>
      </c>
      <c r="R242" s="119">
        <v>-185.15799999999999</v>
      </c>
      <c r="S242" s="119">
        <v>-184.96063907633774</v>
      </c>
      <c r="T242" s="119">
        <v>-181.3897737238191</v>
      </c>
      <c r="U242" s="119">
        <v>-501.29128490694148</v>
      </c>
      <c r="V242" s="119">
        <v>-517.94447766805672</v>
      </c>
      <c r="W242" s="119">
        <v>-516.72860625511578</v>
      </c>
      <c r="X242" s="119">
        <v>-514.40529045603512</v>
      </c>
      <c r="Y242" s="119">
        <v>-511.52595052292423</v>
      </c>
      <c r="Z242" s="119">
        <v>-510.45354187109155</v>
      </c>
      <c r="AA242" s="119">
        <v>-508.9503823882909</v>
      </c>
      <c r="AB242" s="119">
        <v>-508.96393123852329</v>
      </c>
      <c r="AC242" s="119">
        <v>-508.23256445982287</v>
      </c>
      <c r="AD242" s="119">
        <v>-506.87462204489498</v>
      </c>
      <c r="AE242" s="119">
        <v>-506.63255379307009</v>
      </c>
      <c r="AF242" s="119">
        <v>-506.48063335414798</v>
      </c>
      <c r="AG242" s="119">
        <v>-505.43436188975028</v>
      </c>
      <c r="AH242" s="119">
        <v>-504.43316325951224</v>
      </c>
      <c r="AI242" s="119">
        <v>-504.23680919912243</v>
      </c>
      <c r="AJ242" s="119">
        <v>-504.00654178980392</v>
      </c>
      <c r="AK242" s="119">
        <v>-503.99901711204694</v>
      </c>
      <c r="AL242" s="119">
        <v>-503.88064469131382</v>
      </c>
      <c r="AM242" s="119">
        <v>-502.99285980256985</v>
      </c>
      <c r="AN242" s="119">
        <v>-502.83832557473005</v>
      </c>
      <c r="AO242" s="119">
        <v>-502.70476541743142</v>
      </c>
      <c r="AP242" s="119">
        <v>-502.17636181898257</v>
      </c>
      <c r="AQ242" s="119">
        <v>-501.54109495371273</v>
      </c>
      <c r="AR242" s="119">
        <v>-500.385949642958</v>
      </c>
      <c r="AS242" s="119">
        <v>-500.03244283586002</v>
      </c>
      <c r="AT242" s="119">
        <v>-498.39980682712235</v>
      </c>
      <c r="AU242" s="119">
        <v>-498.13129951517135</v>
      </c>
      <c r="AV242" s="119">
        <v>-493.58782920678823</v>
      </c>
      <c r="AW242" s="119">
        <v>-492.54296253465918</v>
      </c>
      <c r="AX242" s="119">
        <v>-492.17999166100901</v>
      </c>
      <c r="AY242" s="119">
        <v>-490.91293122514054</v>
      </c>
      <c r="AZ242" s="119">
        <v>-490.89935009556569</v>
      </c>
    </row>
    <row r="243" spans="1:52" ht="12" customHeight="1">
      <c r="A243" s="284" t="s">
        <v>300</v>
      </c>
      <c r="B243" s="285">
        <v>32190.473563315758</v>
      </c>
      <c r="C243" s="285">
        <v>32877.813400000006</v>
      </c>
      <c r="D243" s="285">
        <v>33069.186729999994</v>
      </c>
      <c r="E243" s="285">
        <v>34004.599999999991</v>
      </c>
      <c r="F243" s="285">
        <v>33644.574390000009</v>
      </c>
      <c r="G243" s="285">
        <v>34000.423556367321</v>
      </c>
      <c r="H243" s="285">
        <v>33828.727120000003</v>
      </c>
      <c r="I243" s="285">
        <v>33789.4</v>
      </c>
      <c r="J243" s="285">
        <v>33087.313530000007</v>
      </c>
      <c r="K243" s="285">
        <v>32075.086090000012</v>
      </c>
      <c r="L243" s="285">
        <v>32555.62720932463</v>
      </c>
      <c r="M243" s="285">
        <v>31342.696092480994</v>
      </c>
      <c r="N243" s="285">
        <v>31007.219645344616</v>
      </c>
      <c r="O243" s="285">
        <v>30565.211643397099</v>
      </c>
      <c r="P243" s="285">
        <v>28829.986170820004</v>
      </c>
      <c r="Q243" s="285">
        <v>28921.375166717444</v>
      </c>
      <c r="R243" s="285">
        <v>29187.832051095862</v>
      </c>
      <c r="S243" s="285">
        <v>29072.004032781413</v>
      </c>
      <c r="T243" s="285">
        <v>28778.043583656388</v>
      </c>
      <c r="U243" s="285">
        <v>29252.946220308579</v>
      </c>
      <c r="V243" s="285">
        <v>29090.320364581326</v>
      </c>
      <c r="W243" s="285">
        <v>29210.524245960456</v>
      </c>
      <c r="X243" s="285">
        <v>29317.282659820274</v>
      </c>
      <c r="Y243" s="285">
        <v>29275.820405302053</v>
      </c>
      <c r="Z243" s="285">
        <v>29409.632465364106</v>
      </c>
      <c r="AA243" s="285">
        <v>29581.887977819453</v>
      </c>
      <c r="AB243" s="285">
        <v>29955.024333810321</v>
      </c>
      <c r="AC243" s="285">
        <v>30397.310101418214</v>
      </c>
      <c r="AD243" s="285">
        <v>30717.475267191523</v>
      </c>
      <c r="AE243" s="285">
        <v>31019.78119570046</v>
      </c>
      <c r="AF243" s="285">
        <v>31289.885392561431</v>
      </c>
      <c r="AG243" s="285">
        <v>31529.547872270501</v>
      </c>
      <c r="AH243" s="285">
        <v>31959.335663196456</v>
      </c>
      <c r="AI243" s="285">
        <v>32365.171144030075</v>
      </c>
      <c r="AJ243" s="285">
        <v>32814.290073329568</v>
      </c>
      <c r="AK243" s="285">
        <v>33223.628326598038</v>
      </c>
      <c r="AL243" s="285">
        <v>33695.681877842464</v>
      </c>
      <c r="AM243" s="285">
        <v>34326.459923658826</v>
      </c>
      <c r="AN243" s="285">
        <v>34902.459520712713</v>
      </c>
      <c r="AO243" s="285">
        <v>35418.519521261245</v>
      </c>
      <c r="AP243" s="285">
        <v>35947.687003210151</v>
      </c>
      <c r="AQ243" s="285">
        <v>36483.13953587482</v>
      </c>
      <c r="AR243" s="285">
        <v>37001.246381560952</v>
      </c>
      <c r="AS243" s="285">
        <v>37416.532367866792</v>
      </c>
      <c r="AT243" s="285">
        <v>37891.072317196958</v>
      </c>
      <c r="AU243" s="285">
        <v>38712.059375705845</v>
      </c>
      <c r="AV243" s="285">
        <v>39331.342743845875</v>
      </c>
      <c r="AW243" s="285">
        <v>39949.604338062636</v>
      </c>
      <c r="AX243" s="285">
        <v>40804.760966244758</v>
      </c>
      <c r="AY243" s="285">
        <v>41351.822876385631</v>
      </c>
      <c r="AZ243" s="285">
        <v>41878.931325390819</v>
      </c>
    </row>
    <row r="244" spans="1:52" ht="12" customHeight="1">
      <c r="A244" s="122" t="s">
        <v>301</v>
      </c>
      <c r="B244" s="119">
        <v>7314.1048439785573</v>
      </c>
      <c r="C244" s="119">
        <v>7746.7031999999999</v>
      </c>
      <c r="D244" s="119">
        <v>7553.59692</v>
      </c>
      <c r="E244" s="119">
        <v>7625.6</v>
      </c>
      <c r="F244" s="119">
        <v>6878.6946700000044</v>
      </c>
      <c r="G244" s="119">
        <v>7017.8882170676407</v>
      </c>
      <c r="H244" s="119">
        <v>6487.6053199999978</v>
      </c>
      <c r="I244" s="119">
        <v>5419.3999999999987</v>
      </c>
      <c r="J244" s="119">
        <v>4513.001909999999</v>
      </c>
      <c r="K244" s="119">
        <v>5941.3973200000009</v>
      </c>
      <c r="L244" s="119">
        <v>5343.0782459157454</v>
      </c>
      <c r="M244" s="119">
        <v>5931.21238177125</v>
      </c>
      <c r="N244" s="119">
        <v>6053.7416961822528</v>
      </c>
      <c r="O244" s="119">
        <v>6071.1059031041332</v>
      </c>
      <c r="P244" s="119">
        <v>5481.3454141140201</v>
      </c>
      <c r="Q244" s="119">
        <v>6048.5820620126269</v>
      </c>
      <c r="R244" s="119">
        <v>6667.9881073503566</v>
      </c>
      <c r="S244" s="119">
        <v>6712.199811844489</v>
      </c>
      <c r="T244" s="119">
        <v>6757.2725083480427</v>
      </c>
      <c r="U244" s="119">
        <v>6823.0120301666702</v>
      </c>
      <c r="V244" s="119">
        <v>6869.0919982374962</v>
      </c>
      <c r="W244" s="119">
        <v>6762.4332227340092</v>
      </c>
      <c r="X244" s="119">
        <v>6643.7715686394995</v>
      </c>
      <c r="Y244" s="119">
        <v>5075.1927908747739</v>
      </c>
      <c r="Z244" s="119">
        <v>3474.5985270869546</v>
      </c>
      <c r="AA244" s="119">
        <v>3193.5749909729179</v>
      </c>
      <c r="AB244" s="119">
        <v>4348.1691446125533</v>
      </c>
      <c r="AC244" s="119">
        <v>5666.4960811846368</v>
      </c>
      <c r="AD244" s="119">
        <v>4585.4428762656344</v>
      </c>
      <c r="AE244" s="119">
        <v>4585.7023346058477</v>
      </c>
      <c r="AF244" s="119">
        <v>3019.9150146079396</v>
      </c>
      <c r="AG244" s="119">
        <v>3019.5585867263085</v>
      </c>
      <c r="AH244" s="119">
        <v>3019.4037737869094</v>
      </c>
      <c r="AI244" s="119">
        <v>3017.3632805036937</v>
      </c>
      <c r="AJ244" s="119">
        <v>3015.4058355866537</v>
      </c>
      <c r="AK244" s="119">
        <v>1465.7422594142254</v>
      </c>
      <c r="AL244" s="119">
        <v>1465.7422594142261</v>
      </c>
      <c r="AM244" s="119">
        <v>1465.7422594142258</v>
      </c>
      <c r="AN244" s="119">
        <v>1465.7422594142258</v>
      </c>
      <c r="AO244" s="119">
        <v>1465.7422594142254</v>
      </c>
      <c r="AP244" s="119">
        <v>1465.7422594142258</v>
      </c>
      <c r="AQ244" s="119">
        <v>1465.7422594142245</v>
      </c>
      <c r="AR244" s="119">
        <v>1465.7422594142258</v>
      </c>
      <c r="AS244" s="119">
        <v>1428.6673375353957</v>
      </c>
      <c r="AT244" s="119">
        <v>2187.551548585996</v>
      </c>
      <c r="AU244" s="119">
        <v>5852.4286005768545</v>
      </c>
      <c r="AV244" s="119">
        <v>5851.1179144964417</v>
      </c>
      <c r="AW244" s="119">
        <v>5847.3085919754003</v>
      </c>
      <c r="AX244" s="119">
        <v>5841.5228866021016</v>
      </c>
      <c r="AY244" s="119">
        <v>5839.2365577371993</v>
      </c>
      <c r="AZ244" s="119">
        <v>5836.2568184128158</v>
      </c>
    </row>
    <row r="245" spans="1:52" ht="12" customHeight="1">
      <c r="A245" s="122" t="s">
        <v>302</v>
      </c>
      <c r="B245" s="119">
        <v>24357.523778093291</v>
      </c>
      <c r="C245" s="119">
        <v>24699.110200000006</v>
      </c>
      <c r="D245" s="119">
        <v>24995.789809999991</v>
      </c>
      <c r="E245" s="119">
        <v>25990.699999999986</v>
      </c>
      <c r="F245" s="119">
        <v>26182.779720000006</v>
      </c>
      <c r="G245" s="119">
        <v>26308.942141630818</v>
      </c>
      <c r="H245" s="119">
        <v>26582.021800000006</v>
      </c>
      <c r="I245" s="119">
        <v>27478.800000000007</v>
      </c>
      <c r="J245" s="119">
        <v>27517.811620000004</v>
      </c>
      <c r="K245" s="119">
        <v>24883.988770000011</v>
      </c>
      <c r="L245" s="119">
        <v>26020.540747110044</v>
      </c>
      <c r="M245" s="119">
        <v>23556.319862424658</v>
      </c>
      <c r="N245" s="119">
        <v>22676.870516278061</v>
      </c>
      <c r="O245" s="119">
        <v>21474.806991845464</v>
      </c>
      <c r="P245" s="119">
        <v>19745.817598207846</v>
      </c>
      <c r="Q245" s="119">
        <v>18215.728043082578</v>
      </c>
      <c r="R245" s="119">
        <v>17289.910902203319</v>
      </c>
      <c r="S245" s="119">
        <v>15906.035454972098</v>
      </c>
      <c r="T245" s="119">
        <v>14495.007297985696</v>
      </c>
      <c r="U245" s="119">
        <v>14110.616269225517</v>
      </c>
      <c r="V245" s="119">
        <v>12820.075002778145</v>
      </c>
      <c r="W245" s="119">
        <v>12804.784398881904</v>
      </c>
      <c r="X245" s="119">
        <v>12655.488304160632</v>
      </c>
      <c r="Y245" s="119">
        <v>13473.481946943906</v>
      </c>
      <c r="Z245" s="119">
        <v>14197.293249170669</v>
      </c>
      <c r="AA245" s="119">
        <v>14179.544256247771</v>
      </c>
      <c r="AB245" s="119">
        <v>12891.724474092971</v>
      </c>
      <c r="AC245" s="119">
        <v>11455.012449160684</v>
      </c>
      <c r="AD245" s="119">
        <v>12296.15882428415</v>
      </c>
      <c r="AE245" s="119">
        <v>11999.238139222833</v>
      </c>
      <c r="AF245" s="119">
        <v>13237.715978836011</v>
      </c>
      <c r="AG245" s="119">
        <v>12640.73925766767</v>
      </c>
      <c r="AH245" s="119">
        <v>12324.786864727525</v>
      </c>
      <c r="AI245" s="119">
        <v>11965.785250420722</v>
      </c>
      <c r="AJ245" s="119">
        <v>11602.041425069227</v>
      </c>
      <c r="AK245" s="119">
        <v>11736.965293843321</v>
      </c>
      <c r="AL245" s="119">
        <v>10340.313035742089</v>
      </c>
      <c r="AM245" s="119">
        <v>9784.220282005268</v>
      </c>
      <c r="AN245" s="119">
        <v>9532.2362157426414</v>
      </c>
      <c r="AO245" s="119">
        <v>9263.2739252532101</v>
      </c>
      <c r="AP245" s="119">
        <v>8996.077232216745</v>
      </c>
      <c r="AQ245" s="119">
        <v>8747.7224652520545</v>
      </c>
      <c r="AR245" s="119">
        <v>8445.3334831530738</v>
      </c>
      <c r="AS245" s="119">
        <v>8094.8502794816741</v>
      </c>
      <c r="AT245" s="119">
        <v>7006.8941718757897</v>
      </c>
      <c r="AU245" s="119">
        <v>4618.0860326144093</v>
      </c>
      <c r="AV245" s="119">
        <v>4964.7053627456489</v>
      </c>
      <c r="AW245" s="119">
        <v>4744.8741513083096</v>
      </c>
      <c r="AX245" s="119">
        <v>4834.8049798367856</v>
      </c>
      <c r="AY245" s="119">
        <v>4552.2985844727009</v>
      </c>
      <c r="AZ245" s="119">
        <v>4272.4841408712136</v>
      </c>
    </row>
    <row r="246" spans="1:52" ht="12" customHeight="1">
      <c r="A246" s="125" t="s">
        <v>303</v>
      </c>
      <c r="B246" s="126">
        <v>21923.096159605819</v>
      </c>
      <c r="C246" s="126">
        <v>22367.654866597026</v>
      </c>
      <c r="D246" s="126">
        <v>22671.878554558691</v>
      </c>
      <c r="E246" s="126">
        <v>23157.603795937845</v>
      </c>
      <c r="F246" s="126">
        <v>22951.450595218797</v>
      </c>
      <c r="G246" s="126">
        <v>22943.063304903375</v>
      </c>
      <c r="H246" s="126">
        <v>23064.220075312442</v>
      </c>
      <c r="I246" s="126">
        <v>23767.693136856687</v>
      </c>
      <c r="J246" s="126">
        <v>23771.870069715893</v>
      </c>
      <c r="K246" s="126">
        <v>21448.013781642039</v>
      </c>
      <c r="L246" s="126">
        <v>20473.081508630708</v>
      </c>
      <c r="M246" s="126">
        <v>19402.388868273945</v>
      </c>
      <c r="N246" s="126">
        <v>19146.612951473806</v>
      </c>
      <c r="O246" s="126">
        <v>18180.12813522053</v>
      </c>
      <c r="P246" s="126">
        <v>16139.818999917265</v>
      </c>
      <c r="Q246" s="126">
        <v>14311.917281867281</v>
      </c>
      <c r="R246" s="126">
        <v>13820.102441288711</v>
      </c>
      <c r="S246" s="126">
        <v>12259.50963174147</v>
      </c>
      <c r="T246" s="126">
        <v>10981.746907673863</v>
      </c>
      <c r="U246" s="126">
        <v>10355.653476429929</v>
      </c>
      <c r="V246" s="126">
        <v>9783.9834099510717</v>
      </c>
      <c r="W246" s="126">
        <v>10091.085187753266</v>
      </c>
      <c r="X246" s="126">
        <v>9343.2175989370444</v>
      </c>
      <c r="Y246" s="126">
        <v>10456.16492256401</v>
      </c>
      <c r="Z246" s="126">
        <v>10954.370372093634</v>
      </c>
      <c r="AA246" s="126">
        <v>10737.852703796147</v>
      </c>
      <c r="AB246" s="126">
        <v>10342.440688881974</v>
      </c>
      <c r="AC246" s="126">
        <v>8579.7628029286898</v>
      </c>
      <c r="AD246" s="126">
        <v>9298.4247493878156</v>
      </c>
      <c r="AE246" s="126">
        <v>9090.5215331643503</v>
      </c>
      <c r="AF246" s="126">
        <v>10467.438409579649</v>
      </c>
      <c r="AG246" s="126">
        <v>9678.3633190984419</v>
      </c>
      <c r="AH246" s="126">
        <v>9328.8283799361143</v>
      </c>
      <c r="AI246" s="126">
        <v>8678.2450860704757</v>
      </c>
      <c r="AJ246" s="126">
        <v>8320.1484095114192</v>
      </c>
      <c r="AK246" s="126">
        <v>9483.8742408115559</v>
      </c>
      <c r="AL246" s="126">
        <v>8705.2198611936619</v>
      </c>
      <c r="AM246" s="126">
        <v>8130.1308139166576</v>
      </c>
      <c r="AN246" s="126">
        <v>7874.0847562246345</v>
      </c>
      <c r="AO246" s="126">
        <v>7673.9027157000046</v>
      </c>
      <c r="AP246" s="126">
        <v>7486.7519265675028</v>
      </c>
      <c r="AQ246" s="126">
        <v>7229.9326306024232</v>
      </c>
      <c r="AR246" s="126">
        <v>7226.3030981872071</v>
      </c>
      <c r="AS246" s="126">
        <v>6651.0954494137877</v>
      </c>
      <c r="AT246" s="126">
        <v>5988.5861255597338</v>
      </c>
      <c r="AU246" s="126">
        <v>3728.0350353889858</v>
      </c>
      <c r="AV246" s="126">
        <v>3553.5442897236944</v>
      </c>
      <c r="AW246" s="126">
        <v>2650.0323037541566</v>
      </c>
      <c r="AX246" s="126">
        <v>1766.0229655098119</v>
      </c>
      <c r="AY246" s="126">
        <v>1611.9238671066191</v>
      </c>
      <c r="AZ246" s="126">
        <v>1285.7452728229632</v>
      </c>
    </row>
    <row r="247" spans="1:52" ht="12" customHeight="1">
      <c r="A247" s="127" t="s">
        <v>304</v>
      </c>
      <c r="B247" s="119">
        <v>0</v>
      </c>
      <c r="C247" s="119">
        <v>0</v>
      </c>
      <c r="D247" s="119">
        <v>0</v>
      </c>
      <c r="E247" s="119">
        <v>0</v>
      </c>
      <c r="F247" s="119">
        <v>0</v>
      </c>
      <c r="G247" s="119">
        <v>0</v>
      </c>
      <c r="H247" s="119">
        <v>0</v>
      </c>
      <c r="I247" s="119">
        <v>0</v>
      </c>
      <c r="J247" s="119">
        <v>0</v>
      </c>
      <c r="K247" s="119">
        <v>0</v>
      </c>
      <c r="L247" s="119">
        <v>0</v>
      </c>
      <c r="M247" s="119">
        <v>0</v>
      </c>
      <c r="N247" s="119">
        <v>0</v>
      </c>
      <c r="O247" s="119">
        <v>0</v>
      </c>
      <c r="P247" s="119">
        <v>0</v>
      </c>
      <c r="Q247" s="119">
        <v>0</v>
      </c>
      <c r="R247" s="119">
        <v>0</v>
      </c>
      <c r="S247" s="119">
        <v>0</v>
      </c>
      <c r="T247" s="119">
        <v>0</v>
      </c>
      <c r="U247" s="119">
        <v>0</v>
      </c>
      <c r="V247" s="119">
        <v>0</v>
      </c>
      <c r="W247" s="119">
        <v>0</v>
      </c>
      <c r="X247" s="119">
        <v>0</v>
      </c>
      <c r="Y247" s="119">
        <v>0</v>
      </c>
      <c r="Z247" s="119">
        <v>0</v>
      </c>
      <c r="AA247" s="119">
        <v>0</v>
      </c>
      <c r="AB247" s="119">
        <v>0</v>
      </c>
      <c r="AC247" s="119">
        <v>0</v>
      </c>
      <c r="AD247" s="119">
        <v>0</v>
      </c>
      <c r="AE247" s="119">
        <v>0</v>
      </c>
      <c r="AF247" s="119">
        <v>0</v>
      </c>
      <c r="AG247" s="119">
        <v>0</v>
      </c>
      <c r="AH247" s="119">
        <v>0</v>
      </c>
      <c r="AI247" s="119">
        <v>0</v>
      </c>
      <c r="AJ247" s="119">
        <v>0</v>
      </c>
      <c r="AK247" s="119">
        <v>0</v>
      </c>
      <c r="AL247" s="119">
        <v>0</v>
      </c>
      <c r="AM247" s="119">
        <v>0</v>
      </c>
      <c r="AN247" s="119">
        <v>0</v>
      </c>
      <c r="AO247" s="119">
        <v>0</v>
      </c>
      <c r="AP247" s="119">
        <v>0</v>
      </c>
      <c r="AQ247" s="119">
        <v>0</v>
      </c>
      <c r="AR247" s="119">
        <v>0</v>
      </c>
      <c r="AS247" s="119">
        <v>0</v>
      </c>
      <c r="AT247" s="119">
        <v>0</v>
      </c>
      <c r="AU247" s="119">
        <v>0</v>
      </c>
      <c r="AV247" s="119">
        <v>437.56120400359981</v>
      </c>
      <c r="AW247" s="119">
        <v>1254.2816284732087</v>
      </c>
      <c r="AX247" s="119">
        <v>2834.3783761489367</v>
      </c>
      <c r="AY247" s="119">
        <v>2770.4199612612078</v>
      </c>
      <c r="AZ247" s="119">
        <v>2812.9022175482164</v>
      </c>
    </row>
    <row r="248" spans="1:52" ht="12" customHeight="1">
      <c r="A248" s="127" t="s">
        <v>305</v>
      </c>
      <c r="B248" s="119">
        <v>2434.4276184874743</v>
      </c>
      <c r="C248" s="119">
        <v>2331.455333402982</v>
      </c>
      <c r="D248" s="119">
        <v>2323.9112554413023</v>
      </c>
      <c r="E248" s="119">
        <v>2833.0962040621407</v>
      </c>
      <c r="F248" s="119">
        <v>3231.3291247812067</v>
      </c>
      <c r="G248" s="119">
        <v>3365.8788367274437</v>
      </c>
      <c r="H248" s="119">
        <v>3517.8017246875647</v>
      </c>
      <c r="I248" s="119">
        <v>3711.1068631433172</v>
      </c>
      <c r="J248" s="119">
        <v>3745.9415502841089</v>
      </c>
      <c r="K248" s="119">
        <v>3435.9749883579711</v>
      </c>
      <c r="L248" s="119">
        <v>5547.4592384793332</v>
      </c>
      <c r="M248" s="119">
        <v>4153.9309941507163</v>
      </c>
      <c r="N248" s="119">
        <v>3530.2575648042543</v>
      </c>
      <c r="O248" s="119">
        <v>3294.678856624937</v>
      </c>
      <c r="P248" s="119">
        <v>3605.9985982905855</v>
      </c>
      <c r="Q248" s="119">
        <v>3903.8107612152944</v>
      </c>
      <c r="R248" s="119">
        <v>3469.8084609146104</v>
      </c>
      <c r="S248" s="119">
        <v>3646.5258232306301</v>
      </c>
      <c r="T248" s="119">
        <v>3513.2603903118302</v>
      </c>
      <c r="U248" s="119">
        <v>3754.9627927955885</v>
      </c>
      <c r="V248" s="119">
        <v>3036.0915928270729</v>
      </c>
      <c r="W248" s="119">
        <v>2713.6992111286377</v>
      </c>
      <c r="X248" s="119">
        <v>3312.270705223591</v>
      </c>
      <c r="Y248" s="119">
        <v>3017.3170243798936</v>
      </c>
      <c r="Z248" s="119">
        <v>3242.9228770770346</v>
      </c>
      <c r="AA248" s="119">
        <v>3441.6915524516262</v>
      </c>
      <c r="AB248" s="119">
        <v>2549.2837852109978</v>
      </c>
      <c r="AC248" s="119">
        <v>2875.2496462319937</v>
      </c>
      <c r="AD248" s="119">
        <v>2997.734074896337</v>
      </c>
      <c r="AE248" s="119">
        <v>2908.7166060584827</v>
      </c>
      <c r="AF248" s="119">
        <v>2770.2775692563614</v>
      </c>
      <c r="AG248" s="119">
        <v>2962.3759385692256</v>
      </c>
      <c r="AH248" s="119">
        <v>2995.9584847914084</v>
      </c>
      <c r="AI248" s="119">
        <v>3287.5401643502469</v>
      </c>
      <c r="AJ248" s="119">
        <v>3281.8930155578073</v>
      </c>
      <c r="AK248" s="119">
        <v>2253.0910530317647</v>
      </c>
      <c r="AL248" s="119">
        <v>1635.0931745484254</v>
      </c>
      <c r="AM248" s="119">
        <v>1654.0894680886106</v>
      </c>
      <c r="AN248" s="119">
        <v>1658.1514595180067</v>
      </c>
      <c r="AO248" s="119">
        <v>1589.3712095532069</v>
      </c>
      <c r="AP248" s="119">
        <v>1509.3253056492433</v>
      </c>
      <c r="AQ248" s="119">
        <v>1517.7898346496306</v>
      </c>
      <c r="AR248" s="119">
        <v>1219.0303849658683</v>
      </c>
      <c r="AS248" s="119">
        <v>1443.7548300678855</v>
      </c>
      <c r="AT248" s="119">
        <v>1018.3080463160558</v>
      </c>
      <c r="AU248" s="119">
        <v>890.05099722542354</v>
      </c>
      <c r="AV248" s="119">
        <v>973.59986901835464</v>
      </c>
      <c r="AW248" s="119">
        <v>840.56021908094476</v>
      </c>
      <c r="AX248" s="119">
        <v>234.40363817803745</v>
      </c>
      <c r="AY248" s="119">
        <v>169.9547561048733</v>
      </c>
      <c r="AZ248" s="119">
        <v>173.83665050003464</v>
      </c>
    </row>
    <row r="249" spans="1:52" ht="12" customHeight="1">
      <c r="A249" s="128" t="s">
        <v>306</v>
      </c>
      <c r="B249" s="129">
        <v>0</v>
      </c>
      <c r="C249" s="129">
        <v>0</v>
      </c>
      <c r="D249" s="129">
        <v>0</v>
      </c>
      <c r="E249" s="129">
        <v>0</v>
      </c>
      <c r="F249" s="129">
        <v>0</v>
      </c>
      <c r="G249" s="129">
        <v>0</v>
      </c>
      <c r="H249" s="129">
        <v>0</v>
      </c>
      <c r="I249" s="129">
        <v>0</v>
      </c>
      <c r="J249" s="129">
        <v>0</v>
      </c>
      <c r="K249" s="129">
        <v>0</v>
      </c>
      <c r="L249" s="129">
        <v>0</v>
      </c>
      <c r="M249" s="129">
        <v>0</v>
      </c>
      <c r="N249" s="129">
        <v>0</v>
      </c>
      <c r="O249" s="129">
        <v>0</v>
      </c>
      <c r="P249" s="129">
        <v>0</v>
      </c>
      <c r="Q249" s="129">
        <v>0</v>
      </c>
      <c r="R249" s="129">
        <v>0</v>
      </c>
      <c r="S249" s="129">
        <v>0</v>
      </c>
      <c r="T249" s="129">
        <v>0</v>
      </c>
      <c r="U249" s="129">
        <v>0</v>
      </c>
      <c r="V249" s="129">
        <v>0</v>
      </c>
      <c r="W249" s="129">
        <v>0</v>
      </c>
      <c r="X249" s="129">
        <v>0</v>
      </c>
      <c r="Y249" s="129">
        <v>0</v>
      </c>
      <c r="Z249" s="129">
        <v>0</v>
      </c>
      <c r="AA249" s="129">
        <v>0</v>
      </c>
      <c r="AB249" s="129">
        <v>0</v>
      </c>
      <c r="AC249" s="129">
        <v>0</v>
      </c>
      <c r="AD249" s="129">
        <v>0</v>
      </c>
      <c r="AE249" s="129">
        <v>0</v>
      </c>
      <c r="AF249" s="129">
        <v>0</v>
      </c>
      <c r="AG249" s="129">
        <v>0</v>
      </c>
      <c r="AH249" s="129">
        <v>0</v>
      </c>
      <c r="AI249" s="129">
        <v>0</v>
      </c>
      <c r="AJ249" s="129">
        <v>0</v>
      </c>
      <c r="AK249" s="129">
        <v>0</v>
      </c>
      <c r="AL249" s="129">
        <v>0</v>
      </c>
      <c r="AM249" s="129">
        <v>0</v>
      </c>
      <c r="AN249" s="129">
        <v>0</v>
      </c>
      <c r="AO249" s="129">
        <v>0</v>
      </c>
      <c r="AP249" s="129">
        <v>0</v>
      </c>
      <c r="AQ249" s="129">
        <v>0</v>
      </c>
      <c r="AR249" s="129">
        <v>0</v>
      </c>
      <c r="AS249" s="129">
        <v>0</v>
      </c>
      <c r="AT249" s="129">
        <v>0</v>
      </c>
      <c r="AU249" s="129">
        <v>0</v>
      </c>
      <c r="AV249" s="129">
        <v>0</v>
      </c>
      <c r="AW249" s="129">
        <v>0</v>
      </c>
      <c r="AX249" s="129">
        <v>0</v>
      </c>
      <c r="AY249" s="129">
        <v>0</v>
      </c>
      <c r="AZ249" s="129">
        <v>0</v>
      </c>
    </row>
    <row r="250" spans="1:52" ht="12" customHeight="1">
      <c r="A250" s="286" t="s">
        <v>307</v>
      </c>
      <c r="B250" s="282">
        <v>518.8449412439096</v>
      </c>
      <c r="C250" s="282">
        <v>431.99999999999966</v>
      </c>
      <c r="D250" s="282">
        <v>519.79999999999984</v>
      </c>
      <c r="E250" s="282">
        <v>388.29999999999995</v>
      </c>
      <c r="F250" s="282">
        <v>583.09999999999945</v>
      </c>
      <c r="G250" s="282">
        <v>673.5931976688637</v>
      </c>
      <c r="H250" s="282">
        <v>759.09999999999934</v>
      </c>
      <c r="I250" s="282">
        <v>891.19999999999959</v>
      </c>
      <c r="J250" s="282">
        <v>1056.5000000000016</v>
      </c>
      <c r="K250" s="282">
        <v>1249.7</v>
      </c>
      <c r="L250" s="282">
        <v>1192.0082162988419</v>
      </c>
      <c r="M250" s="282">
        <v>1855.1638482850869</v>
      </c>
      <c r="N250" s="282">
        <v>2276.6074328843029</v>
      </c>
      <c r="O250" s="282">
        <v>3019.2987484475029</v>
      </c>
      <c r="P250" s="282">
        <v>3602.8231584981349</v>
      </c>
      <c r="Q250" s="282">
        <v>4657.0650616222392</v>
      </c>
      <c r="R250" s="282">
        <v>5229.9330415421864</v>
      </c>
      <c r="S250" s="282">
        <v>6453.7687659648254</v>
      </c>
      <c r="T250" s="282">
        <v>7525.7637773226479</v>
      </c>
      <c r="U250" s="282">
        <v>8319.3179209163936</v>
      </c>
      <c r="V250" s="282">
        <v>9401.1533635656833</v>
      </c>
      <c r="W250" s="282">
        <v>9643.3066243445446</v>
      </c>
      <c r="X250" s="282">
        <v>10018.02278702014</v>
      </c>
      <c r="Y250" s="282">
        <v>10727.14566748337</v>
      </c>
      <c r="Z250" s="282">
        <v>11737.74068910648</v>
      </c>
      <c r="AA250" s="282">
        <v>12208.768730598766</v>
      </c>
      <c r="AB250" s="282">
        <v>12715.130715104799</v>
      </c>
      <c r="AC250" s="282">
        <v>13275.801571072894</v>
      </c>
      <c r="AD250" s="282">
        <v>13835.873566641738</v>
      </c>
      <c r="AE250" s="282">
        <v>14434.84072187178</v>
      </c>
      <c r="AF250" s="282">
        <v>15032.254399117481</v>
      </c>
      <c r="AG250" s="282">
        <v>15869.25002787652</v>
      </c>
      <c r="AH250" s="282">
        <v>16615.145024682024</v>
      </c>
      <c r="AI250" s="282">
        <v>17382.022613105659</v>
      </c>
      <c r="AJ250" s="282">
        <v>18196.842812673687</v>
      </c>
      <c r="AK250" s="282">
        <v>20020.920773340491</v>
      </c>
      <c r="AL250" s="282">
        <v>21889.626582686145</v>
      </c>
      <c r="AM250" s="282">
        <v>23076.497382239333</v>
      </c>
      <c r="AN250" s="282">
        <v>23904.481045555847</v>
      </c>
      <c r="AO250" s="282">
        <v>24689.503336593814</v>
      </c>
      <c r="AP250" s="282">
        <v>25485.867511579181</v>
      </c>
      <c r="AQ250" s="282">
        <v>26269.674811208541</v>
      </c>
      <c r="AR250" s="282">
        <v>27090.170638993655</v>
      </c>
      <c r="AS250" s="282">
        <v>27893.014750849721</v>
      </c>
      <c r="AT250" s="282">
        <v>28696.626596735172</v>
      </c>
      <c r="AU250" s="282">
        <v>28241.544742514583</v>
      </c>
      <c r="AV250" s="282">
        <v>28515.519466603782</v>
      </c>
      <c r="AW250" s="282">
        <v>29357.421594778931</v>
      </c>
      <c r="AX250" s="282">
        <v>30128.433099805869</v>
      </c>
      <c r="AY250" s="282">
        <v>30960.287734175727</v>
      </c>
      <c r="AZ250" s="282">
        <v>31770.190366106788</v>
      </c>
    </row>
    <row r="251" spans="1:52" ht="12" customHeight="1">
      <c r="A251" s="131"/>
      <c r="L251" s="132"/>
      <c r="M251" s="132"/>
      <c r="N251" s="132"/>
      <c r="O251" s="132"/>
      <c r="P251" s="132"/>
      <c r="Q251" s="132"/>
      <c r="R251" s="132"/>
      <c r="S251" s="132"/>
      <c r="T251" s="132"/>
      <c r="U251" s="132"/>
      <c r="V251" s="132"/>
      <c r="W251" s="132"/>
      <c r="X251" s="132"/>
      <c r="Y251" s="132"/>
      <c r="Z251" s="132"/>
      <c r="AA251" s="132"/>
      <c r="AB251" s="132"/>
      <c r="AC251" s="132"/>
      <c r="AD251" s="132"/>
      <c r="AE251" s="132"/>
      <c r="AF251" s="132"/>
      <c r="AG251" s="132"/>
      <c r="AH251" s="132"/>
      <c r="AI251" s="132"/>
      <c r="AJ251" s="132"/>
      <c r="AK251" s="132"/>
      <c r="AL251" s="132"/>
      <c r="AM251" s="132"/>
      <c r="AN251" s="132"/>
      <c r="AO251" s="132"/>
      <c r="AP251" s="132"/>
      <c r="AQ251" s="132"/>
      <c r="AR251" s="132"/>
      <c r="AS251" s="132"/>
      <c r="AT251" s="132"/>
      <c r="AU251" s="132"/>
      <c r="AV251" s="132"/>
      <c r="AW251" s="132"/>
      <c r="AX251" s="132"/>
      <c r="AY251" s="132"/>
      <c r="AZ251" s="132"/>
    </row>
    <row r="252" spans="1:52" ht="12" customHeight="1">
      <c r="A252" s="275" t="s">
        <v>308</v>
      </c>
      <c r="B252" s="287">
        <v>358006.72878120991</v>
      </c>
      <c r="C252" s="287">
        <v>364905.53534883703</v>
      </c>
      <c r="D252" s="287">
        <v>367402.9818604649</v>
      </c>
      <c r="E252" s="287">
        <v>377270.13197674428</v>
      </c>
      <c r="F252" s="287">
        <v>374186.8017441858</v>
      </c>
      <c r="G252" s="287">
        <v>377484.73648373777</v>
      </c>
      <c r="H252" s="287">
        <v>374857.52732558094</v>
      </c>
      <c r="I252" s="287">
        <v>375208.77395348821</v>
      </c>
      <c r="J252" s="287">
        <v>368398.00186046551</v>
      </c>
      <c r="K252" s="287">
        <v>356401.05406976742</v>
      </c>
      <c r="L252" s="287">
        <v>362444.73807670828</v>
      </c>
      <c r="M252" s="287">
        <v>348022.95667847653</v>
      </c>
      <c r="N252" s="287">
        <v>342585.16323792818</v>
      </c>
      <c r="O252" s="287">
        <v>337556.87143104227</v>
      </c>
      <c r="P252" s="287">
        <v>318750.63466267695</v>
      </c>
      <c r="Q252" s="287">
        <v>319627.05279898469</v>
      </c>
      <c r="R252" s="287">
        <v>325788.21407757583</v>
      </c>
      <c r="S252" s="287">
        <v>325034.48629172833</v>
      </c>
      <c r="T252" s="287">
        <v>322304.88721214375</v>
      </c>
      <c r="U252" s="287">
        <v>328045.88235476922</v>
      </c>
      <c r="V252" s="287">
        <v>326747.93468773039</v>
      </c>
      <c r="W252" s="287">
        <v>328241.62685589335</v>
      </c>
      <c r="X252" s="287">
        <v>329704.00454142987</v>
      </c>
      <c r="Y252" s="287">
        <v>330133.73945201468</v>
      </c>
      <c r="Z252" s="287">
        <v>332468.88230502285</v>
      </c>
      <c r="AA252" s="287">
        <v>334780.91854087828</v>
      </c>
      <c r="AB252" s="287">
        <v>339085.36398435896</v>
      </c>
      <c r="AC252" s="287">
        <v>344030.30306496943</v>
      </c>
      <c r="AD252" s="287">
        <v>348608.99397348787</v>
      </c>
      <c r="AE252" s="287">
        <v>352261.12953300372</v>
      </c>
      <c r="AF252" s="287">
        <v>356346.71341847884</v>
      </c>
      <c r="AG252" s="287">
        <v>359301.52840101998</v>
      </c>
      <c r="AH252" s="287">
        <v>364437.63356338692</v>
      </c>
      <c r="AI252" s="287">
        <v>369360.31570439308</v>
      </c>
      <c r="AJ252" s="287">
        <v>374724.18683100818</v>
      </c>
      <c r="AK252" s="287">
        <v>380375.83780727087</v>
      </c>
      <c r="AL252" s="287">
        <v>386452.98154517688</v>
      </c>
      <c r="AM252" s="287">
        <v>394009.55020094663</v>
      </c>
      <c r="AN252" s="287">
        <v>400771.49719434319</v>
      </c>
      <c r="AO252" s="287">
        <v>406905.87330891797</v>
      </c>
      <c r="AP252" s="287">
        <v>413174.95661599358</v>
      </c>
      <c r="AQ252" s="287">
        <v>419516.95241704199</v>
      </c>
      <c r="AR252" s="287">
        <v>425671.36859702866</v>
      </c>
      <c r="AS252" s="287">
        <v>430611.78729067615</v>
      </c>
      <c r="AT252" s="287">
        <v>436155.94473393349</v>
      </c>
      <c r="AU252" s="287">
        <v>443828.11326801043</v>
      </c>
      <c r="AV252" s="287">
        <v>450252.20449977554</v>
      </c>
      <c r="AW252" s="287">
        <v>456277.7351169184</v>
      </c>
      <c r="AX252" s="287">
        <v>463816.44359312096</v>
      </c>
      <c r="AY252" s="287">
        <v>470420.56044115999</v>
      </c>
      <c r="AZ252" s="287">
        <v>476625.59475045471</v>
      </c>
    </row>
    <row r="253" spans="1:52" ht="12" customHeight="1">
      <c r="A253" s="288" t="s">
        <v>69</v>
      </c>
      <c r="B253" s="289">
        <v>78271.010458564706</v>
      </c>
      <c r="C253" s="289">
        <v>82926.120476734111</v>
      </c>
      <c r="D253" s="289">
        <v>81030.150730500143</v>
      </c>
      <c r="E253" s="289">
        <v>81855.13244946787</v>
      </c>
      <c r="F253" s="289">
        <v>73626.387374099664</v>
      </c>
      <c r="G253" s="289">
        <v>75040.280675577887</v>
      </c>
      <c r="H253" s="289">
        <v>69170.994812635443</v>
      </c>
      <c r="I253" s="289">
        <v>57577.274331507062</v>
      </c>
      <c r="J253" s="289">
        <v>47963.013801642446</v>
      </c>
      <c r="K253" s="289">
        <v>63097.051470919781</v>
      </c>
      <c r="L253" s="289">
        <v>56759.098370474298</v>
      </c>
      <c r="M253" s="289">
        <v>62963.995949693439</v>
      </c>
      <c r="N253" s="289">
        <v>64241.63566985583</v>
      </c>
      <c r="O253" s="289">
        <v>64420.015798338034</v>
      </c>
      <c r="P253" s="289">
        <v>58157.061399924256</v>
      </c>
      <c r="Q253" s="289">
        <v>64232.030064936553</v>
      </c>
      <c r="R253" s="289">
        <v>72378.774217383005</v>
      </c>
      <c r="S253" s="289">
        <v>72856.300789601592</v>
      </c>
      <c r="T253" s="289">
        <v>73343.124720845823</v>
      </c>
      <c r="U253" s="289">
        <v>74053.195423113837</v>
      </c>
      <c r="V253" s="289">
        <v>74550.866283217052</v>
      </c>
      <c r="W253" s="289">
        <v>73398.920438164598</v>
      </c>
      <c r="X253" s="289">
        <v>72117.385726251872</v>
      </c>
      <c r="Y253" s="289">
        <v>55128.239052228098</v>
      </c>
      <c r="Z253" s="289">
        <v>37590.62301418007</v>
      </c>
      <c r="AA253" s="289">
        <v>34587.522885433653</v>
      </c>
      <c r="AB253" s="289">
        <v>47404.156566162972</v>
      </c>
      <c r="AC253" s="289">
        <v>61958.107916403547</v>
      </c>
      <c r="AD253" s="289">
        <v>50480.282983497862</v>
      </c>
      <c r="AE253" s="289">
        <v>50483.076101450533</v>
      </c>
      <c r="AF253" s="289">
        <v>33665.372994898629</v>
      </c>
      <c r="AG253" s="289">
        <v>33661.399612362096</v>
      </c>
      <c r="AH253" s="289">
        <v>33659.673790501511</v>
      </c>
      <c r="AI253" s="289">
        <v>33636.926803536393</v>
      </c>
      <c r="AJ253" s="289">
        <v>33615.105622168587</v>
      </c>
      <c r="AK253" s="289">
        <v>16293.599999999993</v>
      </c>
      <c r="AL253" s="289">
        <v>16293.6</v>
      </c>
      <c r="AM253" s="289">
        <v>16293.600000000002</v>
      </c>
      <c r="AN253" s="289">
        <v>16293.6</v>
      </c>
      <c r="AO253" s="289">
        <v>16293.599999999995</v>
      </c>
      <c r="AP253" s="289">
        <v>16293.6</v>
      </c>
      <c r="AQ253" s="289">
        <v>16293.599999999989</v>
      </c>
      <c r="AR253" s="289">
        <v>16293.599999999999</v>
      </c>
      <c r="AS253" s="289">
        <v>15881.4648219051</v>
      </c>
      <c r="AT253" s="289">
        <v>24317.433493583871</v>
      </c>
      <c r="AU253" s="289">
        <v>64129.899971597624</v>
      </c>
      <c r="AV253" s="289">
        <v>64115.699783154843</v>
      </c>
      <c r="AW253" s="289">
        <v>64074.355865186866</v>
      </c>
      <c r="AX253" s="289">
        <v>64011.539631860178</v>
      </c>
      <c r="AY253" s="289">
        <v>63986.737244007185</v>
      </c>
      <c r="AZ253" s="289">
        <v>63954.404303499374</v>
      </c>
    </row>
    <row r="254" spans="1:52" ht="12" customHeight="1">
      <c r="A254" s="136" t="s">
        <v>309</v>
      </c>
      <c r="B254" s="137">
        <v>273702.63761050673</v>
      </c>
      <c r="C254" s="137">
        <v>276956.15905814944</v>
      </c>
      <c r="D254" s="137">
        <v>280328.6450834531</v>
      </c>
      <c r="E254" s="137">
        <v>290899.88324820664</v>
      </c>
      <c r="F254" s="137">
        <v>293780.18181194662</v>
      </c>
      <c r="G254" s="137">
        <v>294611.97676549869</v>
      </c>
      <c r="H254" s="137">
        <v>296859.788326899</v>
      </c>
      <c r="I254" s="137">
        <v>307268.70892430679</v>
      </c>
      <c r="J254" s="137">
        <v>308150.10433789279</v>
      </c>
      <c r="K254" s="137">
        <v>278772.60725001042</v>
      </c>
      <c r="L254" s="137">
        <v>291825.07905159623</v>
      </c>
      <c r="M254" s="137">
        <v>263487.2880743054</v>
      </c>
      <c r="N254" s="137">
        <v>251871.34811592932</v>
      </c>
      <c r="O254" s="137">
        <v>238028.73065075651</v>
      </c>
      <c r="P254" s="137">
        <v>218700.28072207666</v>
      </c>
      <c r="Q254" s="137">
        <v>201243.10341285932</v>
      </c>
      <c r="R254" s="137">
        <v>192596.26495853954</v>
      </c>
      <c r="S254" s="137">
        <v>177134.36264207063</v>
      </c>
      <c r="T254" s="137">
        <v>161452.88135963917</v>
      </c>
      <c r="U254" s="137">
        <v>157256.43203727869</v>
      </c>
      <c r="V254" s="137">
        <v>142881.33161886589</v>
      </c>
      <c r="W254" s="137">
        <v>142711.23404162936</v>
      </c>
      <c r="X254" s="137">
        <v>141097.98175680425</v>
      </c>
      <c r="Y254" s="137">
        <v>150271.24845230553</v>
      </c>
      <c r="Z254" s="137">
        <v>158392.90244076739</v>
      </c>
      <c r="AA254" s="137">
        <v>158230.96855545897</v>
      </c>
      <c r="AB254" s="137">
        <v>143830.8502658146</v>
      </c>
      <c r="AC254" s="137">
        <v>127702.4094384159</v>
      </c>
      <c r="AD254" s="137">
        <v>137246.46021508609</v>
      </c>
      <c r="AE254" s="137">
        <v>133931.06829350916</v>
      </c>
      <c r="AF254" s="137">
        <v>147887.68461988861</v>
      </c>
      <c r="AG254" s="137">
        <v>141113.96567381464</v>
      </c>
      <c r="AH254" s="137">
        <v>137578.59902076883</v>
      </c>
      <c r="AI254" s="137">
        <v>133606.8468880002</v>
      </c>
      <c r="AJ254" s="137">
        <v>129517.88571263396</v>
      </c>
      <c r="AK254" s="137">
        <v>131280.83346610234</v>
      </c>
      <c r="AL254" s="137">
        <v>115628.8398860357</v>
      </c>
      <c r="AM254" s="137">
        <v>109384.58529118687</v>
      </c>
      <c r="AN254" s="137">
        <v>106518.8152692752</v>
      </c>
      <c r="AO254" s="137">
        <v>103525.02520898994</v>
      </c>
      <c r="AP254" s="137">
        <v>100534.059969724</v>
      </c>
      <c r="AQ254" s="137">
        <v>97762.017402989164</v>
      </c>
      <c r="AR254" s="137">
        <v>94375.78442268385</v>
      </c>
      <c r="AS254" s="137">
        <v>90392.941644937149</v>
      </c>
      <c r="AT254" s="137">
        <v>78156.806627149999</v>
      </c>
      <c r="AU254" s="137">
        <v>51308.158150894305</v>
      </c>
      <c r="AV254" s="137">
        <v>54560.69696541391</v>
      </c>
      <c r="AW254" s="137">
        <v>50838.011870581089</v>
      </c>
      <c r="AX254" s="137">
        <v>49474.286521657574</v>
      </c>
      <c r="AY254" s="137">
        <v>46430.477450923456</v>
      </c>
      <c r="AZ254" s="137">
        <v>43250.37223641124</v>
      </c>
    </row>
    <row r="255" spans="1:52" ht="12" customHeight="1">
      <c r="A255" s="138" t="s">
        <v>310</v>
      </c>
      <c r="B255" s="126">
        <v>119142.51786853302</v>
      </c>
      <c r="C255" s="126">
        <v>128466.83286425027</v>
      </c>
      <c r="D255" s="126">
        <v>121704.04391940124</v>
      </c>
      <c r="E255" s="126">
        <v>134686.50713610306</v>
      </c>
      <c r="F255" s="126">
        <v>128578.77975566934</v>
      </c>
      <c r="G255" s="126">
        <v>132616.99440668366</v>
      </c>
      <c r="H255" s="126">
        <v>144500.64585688192</v>
      </c>
      <c r="I255" s="126">
        <v>131624.01426033329</v>
      </c>
      <c r="J255" s="126">
        <v>120820.09476376274</v>
      </c>
      <c r="K255" s="126">
        <v>99948.241294031133</v>
      </c>
      <c r="L255" s="126">
        <v>105492.14628061331</v>
      </c>
      <c r="M255" s="126">
        <v>107261.27462463528</v>
      </c>
      <c r="N255" s="126">
        <v>139520.87043001031</v>
      </c>
      <c r="O255" s="126">
        <v>128866.08657585531</v>
      </c>
      <c r="P255" s="126">
        <v>101298.62342649384</v>
      </c>
      <c r="Q255" s="126">
        <v>82421.023658511229</v>
      </c>
      <c r="R255" s="126">
        <v>84617.085709379666</v>
      </c>
      <c r="S255" s="126">
        <v>73035.346144899042</v>
      </c>
      <c r="T255" s="126">
        <v>50071.880309586886</v>
      </c>
      <c r="U255" s="126">
        <v>42806.68887268837</v>
      </c>
      <c r="V255" s="126">
        <v>50252.942512771384</v>
      </c>
      <c r="W255" s="126">
        <v>51271.779270126193</v>
      </c>
      <c r="X255" s="126">
        <v>27634.418622611043</v>
      </c>
      <c r="Y255" s="126">
        <v>27659.814390236792</v>
      </c>
      <c r="Z255" s="126">
        <v>18886.264727986068</v>
      </c>
      <c r="AA255" s="126">
        <v>18886.667129639198</v>
      </c>
      <c r="AB255" s="126">
        <v>15094.577301477439</v>
      </c>
      <c r="AC255" s="126">
        <v>15072.279918839098</v>
      </c>
      <c r="AD255" s="126">
        <v>15076.978188285655</v>
      </c>
      <c r="AE255" s="126">
        <v>15075.697281331479</v>
      </c>
      <c r="AF255" s="126">
        <v>15100.118159107666</v>
      </c>
      <c r="AG255" s="126">
        <v>15094.73993459496</v>
      </c>
      <c r="AH255" s="126">
        <v>10073.522648031894</v>
      </c>
      <c r="AI255" s="126">
        <v>5036.4703155154484</v>
      </c>
      <c r="AJ255" s="126">
        <v>0.21277010064201848</v>
      </c>
      <c r="AK255" s="126">
        <v>0.17730841720168206</v>
      </c>
      <c r="AL255" s="126">
        <v>0</v>
      </c>
      <c r="AM255" s="126">
        <v>0</v>
      </c>
      <c r="AN255" s="126">
        <v>0</v>
      </c>
      <c r="AO255" s="126">
        <v>0</v>
      </c>
      <c r="AP255" s="126">
        <v>0</v>
      </c>
      <c r="AQ255" s="126">
        <v>0</v>
      </c>
      <c r="AR255" s="126">
        <v>0</v>
      </c>
      <c r="AS255" s="126">
        <v>0</v>
      </c>
      <c r="AT255" s="126">
        <v>0</v>
      </c>
      <c r="AU255" s="126">
        <v>0</v>
      </c>
      <c r="AV255" s="126">
        <v>0</v>
      </c>
      <c r="AW255" s="126">
        <v>0</v>
      </c>
      <c r="AX255" s="126">
        <v>0</v>
      </c>
      <c r="AY255" s="126">
        <v>0</v>
      </c>
      <c r="AZ255" s="126">
        <v>0</v>
      </c>
    </row>
    <row r="256" spans="1:52" ht="12" customHeight="1">
      <c r="A256" s="122" t="s">
        <v>311</v>
      </c>
      <c r="B256" s="119">
        <v>0</v>
      </c>
      <c r="C256" s="119">
        <v>0</v>
      </c>
      <c r="D256" s="119">
        <v>0</v>
      </c>
      <c r="E256" s="119">
        <v>0</v>
      </c>
      <c r="F256" s="119">
        <v>0</v>
      </c>
      <c r="G256" s="119">
        <v>0</v>
      </c>
      <c r="H256" s="119">
        <v>0</v>
      </c>
      <c r="I256" s="119">
        <v>0</v>
      </c>
      <c r="J256" s="119">
        <v>0</v>
      </c>
      <c r="K256" s="119">
        <v>0</v>
      </c>
      <c r="L256" s="119">
        <v>0</v>
      </c>
      <c r="M256" s="119">
        <v>0</v>
      </c>
      <c r="N256" s="119">
        <v>0</v>
      </c>
      <c r="O256" s="119">
        <v>0</v>
      </c>
      <c r="P256" s="119">
        <v>0</v>
      </c>
      <c r="Q256" s="119">
        <v>0</v>
      </c>
      <c r="R256" s="119">
        <v>0</v>
      </c>
      <c r="S256" s="119">
        <v>0</v>
      </c>
      <c r="T256" s="119">
        <v>0</v>
      </c>
      <c r="U256" s="119">
        <v>0</v>
      </c>
      <c r="V256" s="119">
        <v>0</v>
      </c>
      <c r="W256" s="119">
        <v>0</v>
      </c>
      <c r="X256" s="119">
        <v>0</v>
      </c>
      <c r="Y256" s="119">
        <v>0</v>
      </c>
      <c r="Z256" s="119">
        <v>0</v>
      </c>
      <c r="AA256" s="119">
        <v>0</v>
      </c>
      <c r="AB256" s="119">
        <v>0</v>
      </c>
      <c r="AC256" s="119">
        <v>0</v>
      </c>
      <c r="AD256" s="119">
        <v>0</v>
      </c>
      <c r="AE256" s="119">
        <v>0</v>
      </c>
      <c r="AF256" s="119">
        <v>0</v>
      </c>
      <c r="AG256" s="119">
        <v>0</v>
      </c>
      <c r="AH256" s="119">
        <v>0</v>
      </c>
      <c r="AI256" s="119">
        <v>0</v>
      </c>
      <c r="AJ256" s="119">
        <v>0</v>
      </c>
      <c r="AK256" s="119">
        <v>0</v>
      </c>
      <c r="AL256" s="119">
        <v>0</v>
      </c>
      <c r="AM256" s="119">
        <v>0</v>
      </c>
      <c r="AN256" s="119">
        <v>0</v>
      </c>
      <c r="AO256" s="119">
        <v>0</v>
      </c>
      <c r="AP256" s="119">
        <v>0</v>
      </c>
      <c r="AQ256" s="119">
        <v>0</v>
      </c>
      <c r="AR256" s="119">
        <v>0</v>
      </c>
      <c r="AS256" s="119">
        <v>0</v>
      </c>
      <c r="AT256" s="119">
        <v>0</v>
      </c>
      <c r="AU256" s="119">
        <v>0</v>
      </c>
      <c r="AV256" s="119">
        <v>0</v>
      </c>
      <c r="AW256" s="119">
        <v>0</v>
      </c>
      <c r="AX256" s="119">
        <v>0</v>
      </c>
      <c r="AY256" s="119">
        <v>0</v>
      </c>
      <c r="AZ256" s="119">
        <v>0</v>
      </c>
    </row>
    <row r="257" spans="1:52" ht="12" customHeight="1">
      <c r="A257" s="122" t="s">
        <v>312</v>
      </c>
      <c r="B257" s="119">
        <v>147694.34683732863</v>
      </c>
      <c r="C257" s="119">
        <v>141667.74017148462</v>
      </c>
      <c r="D257" s="119">
        <v>152114.21560875082</v>
      </c>
      <c r="E257" s="119">
        <v>148254.64480039259</v>
      </c>
      <c r="F257" s="119">
        <v>156892.74381646857</v>
      </c>
      <c r="G257" s="119">
        <v>152959.56391193901</v>
      </c>
      <c r="H257" s="119">
        <v>141536.54413114008</v>
      </c>
      <c r="I257" s="119">
        <v>165688.28241868754</v>
      </c>
      <c r="J257" s="119">
        <v>176161.96880305436</v>
      </c>
      <c r="K257" s="119">
        <v>166855.6908640452</v>
      </c>
      <c r="L257" s="119">
        <v>176118.30940687252</v>
      </c>
      <c r="M257" s="119">
        <v>146989.71272967782</v>
      </c>
      <c r="N257" s="119">
        <v>101031.74666165288</v>
      </c>
      <c r="O257" s="119">
        <v>98047.258146455351</v>
      </c>
      <c r="P257" s="119">
        <v>103177.68782620851</v>
      </c>
      <c r="Q257" s="119">
        <v>102404.57159516045</v>
      </c>
      <c r="R257" s="119">
        <v>96574.806511431656</v>
      </c>
      <c r="S257" s="119">
        <v>92135.556142457222</v>
      </c>
      <c r="T257" s="119">
        <v>100910.39496834276</v>
      </c>
      <c r="U257" s="119">
        <v>105169.46442361391</v>
      </c>
      <c r="V257" s="119">
        <v>83525.771381997823</v>
      </c>
      <c r="W257" s="119">
        <v>81753.086544163045</v>
      </c>
      <c r="X257" s="119">
        <v>106465.34301930945</v>
      </c>
      <c r="Y257" s="119">
        <v>116349.5208933267</v>
      </c>
      <c r="Z257" s="119">
        <v>133316.09643745009</v>
      </c>
      <c r="AA257" s="119">
        <v>134098.79356014729</v>
      </c>
      <c r="AB257" s="119">
        <v>120714.41379104536</v>
      </c>
      <c r="AC257" s="119">
        <v>100242.61853555801</v>
      </c>
      <c r="AD257" s="119">
        <v>112617.65171915681</v>
      </c>
      <c r="AE257" s="119">
        <v>108795.45811080227</v>
      </c>
      <c r="AF257" s="119">
        <v>125752.37416524568</v>
      </c>
      <c r="AG257" s="119">
        <v>116510.974780737</v>
      </c>
      <c r="AH257" s="119">
        <v>120952.24107037252</v>
      </c>
      <c r="AI257" s="119">
        <v>123159.51627470244</v>
      </c>
      <c r="AJ257" s="119">
        <v>122721.15520874642</v>
      </c>
      <c r="AK257" s="119">
        <v>124225.61187145284</v>
      </c>
      <c r="AL257" s="119">
        <v>107924.97092620964</v>
      </c>
      <c r="AM257" s="119">
        <v>100405.51800531971</v>
      </c>
      <c r="AN257" s="119">
        <v>96597.692994801342</v>
      </c>
      <c r="AO257" s="119">
        <v>92993.293485722228</v>
      </c>
      <c r="AP257" s="119">
        <v>90244.425507323758</v>
      </c>
      <c r="AQ257" s="119">
        <v>87001.90650873477</v>
      </c>
      <c r="AR257" s="119">
        <v>83546.073875154136</v>
      </c>
      <c r="AS257" s="119">
        <v>78059.505150899407</v>
      </c>
      <c r="AT257" s="119">
        <v>64148.301784141913</v>
      </c>
      <c r="AU257" s="119">
        <v>36246.038494991575</v>
      </c>
      <c r="AV257" s="119">
        <v>41704.391271384993</v>
      </c>
      <c r="AW257" s="119">
        <v>38156.881616595965</v>
      </c>
      <c r="AX257" s="119">
        <v>39214.76228752375</v>
      </c>
      <c r="AY257" s="119">
        <v>37330.504028491443</v>
      </c>
      <c r="AZ257" s="119">
        <v>35269.737044788599</v>
      </c>
    </row>
    <row r="258" spans="1:52" ht="12" customHeight="1">
      <c r="A258" s="122" t="s">
        <v>313</v>
      </c>
      <c r="B258" s="119">
        <v>1889.223573053368</v>
      </c>
      <c r="C258" s="119">
        <v>1276.8732358900634</v>
      </c>
      <c r="D258" s="119">
        <v>1229.1848379985411</v>
      </c>
      <c r="E258" s="119">
        <v>1430.0219785095285</v>
      </c>
      <c r="F258" s="119">
        <v>1391.7740944714228</v>
      </c>
      <c r="G258" s="119">
        <v>1429.2720399904513</v>
      </c>
      <c r="H258" s="119">
        <v>1501.2797506088077</v>
      </c>
      <c r="I258" s="119">
        <v>1461.7288734224128</v>
      </c>
      <c r="J258" s="119">
        <v>1315.9364067865126</v>
      </c>
      <c r="K258" s="119">
        <v>1290.0442304687413</v>
      </c>
      <c r="L258" s="119">
        <v>1145.2287838894438</v>
      </c>
      <c r="M258" s="119">
        <v>1015.7002217453687</v>
      </c>
      <c r="N258" s="119">
        <v>1223.4302632997578</v>
      </c>
      <c r="O258" s="119">
        <v>1425.4342844316091</v>
      </c>
      <c r="P258" s="119">
        <v>1388.6087126745103</v>
      </c>
      <c r="Q258" s="119">
        <v>1173.2256669947692</v>
      </c>
      <c r="R258" s="119">
        <v>815.31534404312436</v>
      </c>
      <c r="S258" s="119">
        <v>786.35056793172669</v>
      </c>
      <c r="T258" s="119">
        <v>763.2015008753533</v>
      </c>
      <c r="U258" s="119">
        <v>768.4170486526906</v>
      </c>
      <c r="V258" s="119">
        <v>916.16785691249606</v>
      </c>
      <c r="W258" s="119">
        <v>1018.9541889064391</v>
      </c>
      <c r="X258" s="119">
        <v>1043.8034512016498</v>
      </c>
      <c r="Y258" s="119">
        <v>1046.2293246042177</v>
      </c>
      <c r="Z258" s="119">
        <v>1063.197676623184</v>
      </c>
      <c r="AA258" s="119">
        <v>1080.1204919245263</v>
      </c>
      <c r="AB258" s="119">
        <v>1106.4038933864445</v>
      </c>
      <c r="AC258" s="119">
        <v>1142.4506587783837</v>
      </c>
      <c r="AD258" s="119">
        <v>1224.0189237822233</v>
      </c>
      <c r="AE258" s="119">
        <v>1303.8748810015175</v>
      </c>
      <c r="AF258" s="119">
        <v>1429.2845369678901</v>
      </c>
      <c r="AG258" s="119">
        <v>1452.9247408855167</v>
      </c>
      <c r="AH258" s="119">
        <v>1496.8496341493892</v>
      </c>
      <c r="AI258" s="119">
        <v>1508.07501070635</v>
      </c>
      <c r="AJ258" s="119">
        <v>1521.261719834155</v>
      </c>
      <c r="AK258" s="119">
        <v>1618.4209166896219</v>
      </c>
      <c r="AL258" s="119">
        <v>1625.023209226312</v>
      </c>
      <c r="AM258" s="119">
        <v>1633.1533190979326</v>
      </c>
      <c r="AN258" s="119">
        <v>1646.3381726937032</v>
      </c>
      <c r="AO258" s="119">
        <v>1635.9299328166323</v>
      </c>
      <c r="AP258" s="119">
        <v>1626.9454357633442</v>
      </c>
      <c r="AQ258" s="119">
        <v>1615.4459722242029</v>
      </c>
      <c r="AR258" s="119">
        <v>1608.5072644885222</v>
      </c>
      <c r="AS258" s="119">
        <v>1599.1466653361763</v>
      </c>
      <c r="AT258" s="119">
        <v>1580.404420237149</v>
      </c>
      <c r="AU258" s="119">
        <v>1556.3887107410774</v>
      </c>
      <c r="AV258" s="119">
        <v>1527.546980951515</v>
      </c>
      <c r="AW258" s="119">
        <v>1500.939014638971</v>
      </c>
      <c r="AX258" s="119">
        <v>1506.238419215817</v>
      </c>
      <c r="AY258" s="119">
        <v>1464.2890585927523</v>
      </c>
      <c r="AZ258" s="119">
        <v>1408.5003773466319</v>
      </c>
    </row>
    <row r="259" spans="1:52" ht="12" customHeight="1">
      <c r="A259" s="122" t="s">
        <v>314</v>
      </c>
      <c r="B259" s="119">
        <v>0</v>
      </c>
      <c r="C259" s="119">
        <v>0</v>
      </c>
      <c r="D259" s="119">
        <v>0</v>
      </c>
      <c r="E259" s="119">
        <v>0</v>
      </c>
      <c r="F259" s="119">
        <v>0</v>
      </c>
      <c r="G259" s="119">
        <v>0</v>
      </c>
      <c r="H259" s="119">
        <v>0</v>
      </c>
      <c r="I259" s="119">
        <v>0</v>
      </c>
      <c r="J259" s="119">
        <v>0</v>
      </c>
      <c r="K259" s="119">
        <v>0</v>
      </c>
      <c r="L259" s="119">
        <v>0</v>
      </c>
      <c r="M259" s="119">
        <v>0</v>
      </c>
      <c r="N259" s="119">
        <v>0</v>
      </c>
      <c r="O259" s="119">
        <v>0</v>
      </c>
      <c r="P259" s="119">
        <v>0</v>
      </c>
      <c r="Q259" s="119">
        <v>0</v>
      </c>
      <c r="R259" s="119">
        <v>0</v>
      </c>
      <c r="S259" s="119">
        <v>0</v>
      </c>
      <c r="T259" s="119">
        <v>0</v>
      </c>
      <c r="U259" s="119">
        <v>0</v>
      </c>
      <c r="V259" s="119">
        <v>0</v>
      </c>
      <c r="W259" s="119">
        <v>0</v>
      </c>
      <c r="X259" s="119">
        <v>0</v>
      </c>
      <c r="Y259" s="119">
        <v>0</v>
      </c>
      <c r="Z259" s="119">
        <v>0</v>
      </c>
      <c r="AA259" s="119">
        <v>0</v>
      </c>
      <c r="AB259" s="119">
        <v>0</v>
      </c>
      <c r="AC259" s="119">
        <v>0</v>
      </c>
      <c r="AD259" s="119">
        <v>0</v>
      </c>
      <c r="AE259" s="119">
        <v>0</v>
      </c>
      <c r="AF259" s="119">
        <v>0</v>
      </c>
      <c r="AG259" s="119">
        <v>0</v>
      </c>
      <c r="AH259" s="119">
        <v>0</v>
      </c>
      <c r="AI259" s="119">
        <v>0</v>
      </c>
      <c r="AJ259" s="119">
        <v>0</v>
      </c>
      <c r="AK259" s="119">
        <v>0</v>
      </c>
      <c r="AL259" s="119">
        <v>0</v>
      </c>
      <c r="AM259" s="119">
        <v>0</v>
      </c>
      <c r="AN259" s="119">
        <v>0</v>
      </c>
      <c r="AO259" s="119">
        <v>0</v>
      </c>
      <c r="AP259" s="119">
        <v>0</v>
      </c>
      <c r="AQ259" s="119">
        <v>0</v>
      </c>
      <c r="AR259" s="119">
        <v>0</v>
      </c>
      <c r="AS259" s="119">
        <v>0</v>
      </c>
      <c r="AT259" s="119">
        <v>0</v>
      </c>
      <c r="AU259" s="119">
        <v>0</v>
      </c>
      <c r="AV259" s="119">
        <v>0</v>
      </c>
      <c r="AW259" s="119">
        <v>0</v>
      </c>
      <c r="AX259" s="119">
        <v>0</v>
      </c>
      <c r="AY259" s="119">
        <v>0</v>
      </c>
      <c r="AZ259" s="119">
        <v>0</v>
      </c>
    </row>
    <row r="260" spans="1:52" ht="12" customHeight="1">
      <c r="A260" s="122" t="s">
        <v>315</v>
      </c>
      <c r="B260" s="119">
        <v>796.18318813244287</v>
      </c>
      <c r="C260" s="119">
        <v>161.09997343029764</v>
      </c>
      <c r="D260" s="119">
        <v>140.84333447583711</v>
      </c>
      <c r="E260" s="119">
        <v>146.33244676247989</v>
      </c>
      <c r="F260" s="119">
        <v>445.95036037141261</v>
      </c>
      <c r="G260" s="119">
        <v>422.95379251024144</v>
      </c>
      <c r="H260" s="119">
        <v>520.92070067431325</v>
      </c>
      <c r="I260" s="119">
        <v>308.70849454167308</v>
      </c>
      <c r="J260" s="119">
        <v>295.45274203350255</v>
      </c>
      <c r="K260" s="119">
        <v>263.20061161609948</v>
      </c>
      <c r="L260" s="119">
        <v>311.1535342252929</v>
      </c>
      <c r="M260" s="119">
        <v>264.41937456879504</v>
      </c>
      <c r="N260" s="119">
        <v>255.9999784521867</v>
      </c>
      <c r="O260" s="119">
        <v>376.49185271338786</v>
      </c>
      <c r="P260" s="119">
        <v>484.86255574313941</v>
      </c>
      <c r="Q260" s="119">
        <v>439.49575581791481</v>
      </c>
      <c r="R260" s="119">
        <v>406.55665768275549</v>
      </c>
      <c r="S260" s="119">
        <v>300.15179644949603</v>
      </c>
      <c r="T260" s="119">
        <v>258.77590266520997</v>
      </c>
      <c r="U260" s="119">
        <v>244.82771262257117</v>
      </c>
      <c r="V260" s="119">
        <v>136.78429885770385</v>
      </c>
      <c r="W260" s="119">
        <v>104.33424961910171</v>
      </c>
      <c r="X260" s="119">
        <v>90.773110904065803</v>
      </c>
      <c r="Y260" s="119">
        <v>94.942201463438153</v>
      </c>
      <c r="Z260" s="119">
        <v>90.449160346087965</v>
      </c>
      <c r="AA260" s="119">
        <v>87.071760349283167</v>
      </c>
      <c r="AB260" s="119">
        <v>67.462666573719062</v>
      </c>
      <c r="AC260" s="119">
        <v>64.038596571663675</v>
      </c>
      <c r="AD260" s="119">
        <v>50.610505911048975</v>
      </c>
      <c r="AE260" s="119">
        <v>50.107447248021174</v>
      </c>
      <c r="AF260" s="119">
        <v>45.853191204157618</v>
      </c>
      <c r="AG260" s="119">
        <v>45.83161160263262</v>
      </c>
      <c r="AH260" s="119">
        <v>46.031560539183005</v>
      </c>
      <c r="AI260" s="119">
        <v>7.827572782079141</v>
      </c>
      <c r="AJ260" s="119">
        <v>42.977728192153251</v>
      </c>
      <c r="AK260" s="119">
        <v>40.291730752777539</v>
      </c>
      <c r="AL260" s="119">
        <v>42.693162571904431</v>
      </c>
      <c r="AM260" s="119">
        <v>5.4536611697521353</v>
      </c>
      <c r="AN260" s="119">
        <v>5.2891122134568969</v>
      </c>
      <c r="AO260" s="119">
        <v>5.1110809793405165</v>
      </c>
      <c r="AP260" s="119">
        <v>4.9342343431309557</v>
      </c>
      <c r="AQ260" s="119">
        <v>4.7583971226936308</v>
      </c>
      <c r="AR260" s="119">
        <v>4.5855218969039244</v>
      </c>
      <c r="AS260" s="119">
        <v>4.4021715734222431</v>
      </c>
      <c r="AT260" s="119">
        <v>4.2173003763751034</v>
      </c>
      <c r="AU260" s="119">
        <v>4.0375255474453109</v>
      </c>
      <c r="AV260" s="119">
        <v>0</v>
      </c>
      <c r="AW260" s="119">
        <v>0</v>
      </c>
      <c r="AX260" s="119">
        <v>0</v>
      </c>
      <c r="AY260" s="119">
        <v>0</v>
      </c>
      <c r="AZ260" s="119">
        <v>0</v>
      </c>
    </row>
    <row r="261" spans="1:52" ht="12" customHeight="1">
      <c r="A261" s="122" t="s">
        <v>316</v>
      </c>
      <c r="B261" s="119">
        <v>2496.8334365692335</v>
      </c>
      <c r="C261" s="119">
        <v>2641.8252994620575</v>
      </c>
      <c r="D261" s="119">
        <v>1789.7169075100992</v>
      </c>
      <c r="E261" s="119">
        <v>2935.8178985350428</v>
      </c>
      <c r="F261" s="119">
        <v>2714.9466702000291</v>
      </c>
      <c r="G261" s="119">
        <v>3343.0485565798867</v>
      </c>
      <c r="H261" s="119">
        <v>3277.4645227223996</v>
      </c>
      <c r="I261" s="119">
        <v>2865.3726253772543</v>
      </c>
      <c r="J261" s="119">
        <v>4333.6037686071895</v>
      </c>
      <c r="K261" s="119">
        <v>4237.2624117601972</v>
      </c>
      <c r="L261" s="119">
        <v>2598.1198239876699</v>
      </c>
      <c r="M261" s="119">
        <v>1311.676876196339</v>
      </c>
      <c r="N261" s="119">
        <v>1526.7053689914999</v>
      </c>
      <c r="O261" s="119">
        <v>773.67676770184141</v>
      </c>
      <c r="P261" s="119">
        <v>484.56882487914174</v>
      </c>
      <c r="Q261" s="119">
        <v>685.90787398702537</v>
      </c>
      <c r="R261" s="119">
        <v>118.16913031649243</v>
      </c>
      <c r="S261" s="119">
        <v>102.39985036764804</v>
      </c>
      <c r="T261" s="119">
        <v>90.434716591764982</v>
      </c>
      <c r="U261" s="119">
        <v>61.592759170596445</v>
      </c>
      <c r="V261" s="119">
        <v>46.713019650050427</v>
      </c>
      <c r="W261" s="119">
        <v>35.599359368611971</v>
      </c>
      <c r="X261" s="119">
        <v>11.250481678440357</v>
      </c>
      <c r="Y261" s="119">
        <v>11.008298052216775</v>
      </c>
      <c r="Z261" s="119">
        <v>10.765536973088876</v>
      </c>
      <c r="AA261" s="119">
        <v>10.297438732832331</v>
      </c>
      <c r="AB261" s="119">
        <v>12.59058107830864</v>
      </c>
      <c r="AC261" s="119">
        <v>13.55875623308785</v>
      </c>
      <c r="AD261" s="119">
        <v>9.5757705776884166</v>
      </c>
      <c r="AE261" s="119">
        <v>12.289723156940218</v>
      </c>
      <c r="AF261" s="119">
        <v>8.307281685840664</v>
      </c>
      <c r="AG261" s="119">
        <v>5.7999108088699876</v>
      </c>
      <c r="AH261" s="119">
        <v>5.6433064233772194</v>
      </c>
      <c r="AI261" s="119">
        <v>5.2112615230889494</v>
      </c>
      <c r="AJ261" s="119">
        <v>1.4499543539805091</v>
      </c>
      <c r="AK261" s="119">
        <v>0</v>
      </c>
      <c r="AL261" s="119">
        <v>0</v>
      </c>
      <c r="AM261" s="119">
        <v>0</v>
      </c>
      <c r="AN261" s="119">
        <v>0</v>
      </c>
      <c r="AO261" s="119">
        <v>0</v>
      </c>
      <c r="AP261" s="119">
        <v>0</v>
      </c>
      <c r="AQ261" s="119">
        <v>0</v>
      </c>
      <c r="AR261" s="119">
        <v>0</v>
      </c>
      <c r="AS261" s="119">
        <v>0</v>
      </c>
      <c r="AT261" s="119">
        <v>0</v>
      </c>
      <c r="AU261" s="119">
        <v>0</v>
      </c>
      <c r="AV261" s="119">
        <v>0</v>
      </c>
      <c r="AW261" s="119">
        <v>0</v>
      </c>
      <c r="AX261" s="119">
        <v>0</v>
      </c>
      <c r="AY261" s="119">
        <v>0</v>
      </c>
      <c r="AZ261" s="119">
        <v>0</v>
      </c>
    </row>
    <row r="262" spans="1:52" ht="12" customHeight="1">
      <c r="A262" s="122" t="s">
        <v>317</v>
      </c>
      <c r="B262" s="119">
        <v>1683.5327068900269</v>
      </c>
      <c r="C262" s="119">
        <v>2741.7875136321295</v>
      </c>
      <c r="D262" s="119">
        <v>3350.6404753165693</v>
      </c>
      <c r="E262" s="119">
        <v>3446.5589879038912</v>
      </c>
      <c r="F262" s="119">
        <v>3755.987114765805</v>
      </c>
      <c r="G262" s="119">
        <v>3840.1440577954859</v>
      </c>
      <c r="H262" s="119">
        <v>5522.9333648715246</v>
      </c>
      <c r="I262" s="119">
        <v>5320.6022519445132</v>
      </c>
      <c r="J262" s="119">
        <v>5223.0478536484943</v>
      </c>
      <c r="K262" s="119">
        <v>6178.1678380890698</v>
      </c>
      <c r="L262" s="119">
        <v>6160.1212220080361</v>
      </c>
      <c r="M262" s="119">
        <v>6644.5042474818474</v>
      </c>
      <c r="N262" s="119">
        <v>8312.5954135226657</v>
      </c>
      <c r="O262" s="119">
        <v>8539.7830235990023</v>
      </c>
      <c r="P262" s="119">
        <v>11865.929376077504</v>
      </c>
      <c r="Q262" s="119">
        <v>14118.878862387901</v>
      </c>
      <c r="R262" s="119">
        <v>10064.331605685829</v>
      </c>
      <c r="S262" s="119">
        <v>10774.558139965495</v>
      </c>
      <c r="T262" s="119">
        <v>9358.1939615771953</v>
      </c>
      <c r="U262" s="119">
        <v>8205.4412205305835</v>
      </c>
      <c r="V262" s="119">
        <v>8002.9525486764205</v>
      </c>
      <c r="W262" s="119">
        <v>8527.4804294459591</v>
      </c>
      <c r="X262" s="119">
        <v>5852.3930710996237</v>
      </c>
      <c r="Y262" s="119">
        <v>5109.7333446221473</v>
      </c>
      <c r="Z262" s="119">
        <v>5026.1289013888627</v>
      </c>
      <c r="AA262" s="119">
        <v>4068.0181746658332</v>
      </c>
      <c r="AB262" s="119">
        <v>6835.4020322533097</v>
      </c>
      <c r="AC262" s="119">
        <v>11167.462972435647</v>
      </c>
      <c r="AD262" s="119">
        <v>8267.6251073726562</v>
      </c>
      <c r="AE262" s="119">
        <v>8693.6408499689405</v>
      </c>
      <c r="AF262" s="119">
        <v>5551.7472856773611</v>
      </c>
      <c r="AG262" s="119">
        <v>8003.6946951856453</v>
      </c>
      <c r="AH262" s="119">
        <v>5004.3108012524535</v>
      </c>
      <c r="AI262" s="119">
        <v>3889.7464527708166</v>
      </c>
      <c r="AJ262" s="119">
        <v>5230.8283314065966</v>
      </c>
      <c r="AK262" s="119">
        <v>5396.3316387899031</v>
      </c>
      <c r="AL262" s="119">
        <v>6036.1525880278296</v>
      </c>
      <c r="AM262" s="119">
        <v>7340.460305599473</v>
      </c>
      <c r="AN262" s="119">
        <v>8269.4949895666887</v>
      </c>
      <c r="AO262" s="119">
        <v>8890.690709471739</v>
      </c>
      <c r="AP262" s="119">
        <v>8657.7547922937556</v>
      </c>
      <c r="AQ262" s="119">
        <v>9139.9065249074974</v>
      </c>
      <c r="AR262" s="119">
        <v>9216.6177611442854</v>
      </c>
      <c r="AS262" s="119">
        <v>10729.887657128149</v>
      </c>
      <c r="AT262" s="119">
        <v>12423.883122394562</v>
      </c>
      <c r="AU262" s="119">
        <v>13501.693419614208</v>
      </c>
      <c r="AV262" s="119">
        <v>11328.758713077405</v>
      </c>
      <c r="AW262" s="119">
        <v>11180.191239346157</v>
      </c>
      <c r="AX262" s="119">
        <v>8753.2858149180083</v>
      </c>
      <c r="AY262" s="119">
        <v>7635.6843638392575</v>
      </c>
      <c r="AZ262" s="119">
        <v>6572.1348142760125</v>
      </c>
    </row>
    <row r="263" spans="1:52" ht="12" customHeight="1">
      <c r="A263" s="139" t="s">
        <v>318</v>
      </c>
      <c r="B263" s="129">
        <v>0</v>
      </c>
      <c r="C263" s="129">
        <v>0</v>
      </c>
      <c r="D263" s="129">
        <v>0</v>
      </c>
      <c r="E263" s="129">
        <v>0</v>
      </c>
      <c r="F263" s="129">
        <v>0</v>
      </c>
      <c r="G263" s="129">
        <v>0</v>
      </c>
      <c r="H263" s="129">
        <v>0</v>
      </c>
      <c r="I263" s="129">
        <v>0</v>
      </c>
      <c r="J263" s="129">
        <v>0</v>
      </c>
      <c r="K263" s="129">
        <v>0</v>
      </c>
      <c r="L263" s="129">
        <v>0</v>
      </c>
      <c r="M263" s="129">
        <v>0</v>
      </c>
      <c r="N263" s="129">
        <v>0</v>
      </c>
      <c r="O263" s="129">
        <v>0</v>
      </c>
      <c r="P263" s="129">
        <v>0</v>
      </c>
      <c r="Q263" s="129">
        <v>0</v>
      </c>
      <c r="R263" s="129">
        <v>0</v>
      </c>
      <c r="S263" s="129">
        <v>0</v>
      </c>
      <c r="T263" s="129">
        <v>0</v>
      </c>
      <c r="U263" s="129">
        <v>0</v>
      </c>
      <c r="V263" s="129">
        <v>0</v>
      </c>
      <c r="W263" s="129">
        <v>0</v>
      </c>
      <c r="X263" s="129">
        <v>0</v>
      </c>
      <c r="Y263" s="129">
        <v>0</v>
      </c>
      <c r="Z263" s="129">
        <v>0</v>
      </c>
      <c r="AA263" s="129">
        <v>0</v>
      </c>
      <c r="AB263" s="129">
        <v>0</v>
      </c>
      <c r="AC263" s="129">
        <v>0</v>
      </c>
      <c r="AD263" s="129">
        <v>0</v>
      </c>
      <c r="AE263" s="129">
        <v>0</v>
      </c>
      <c r="AF263" s="129">
        <v>0</v>
      </c>
      <c r="AG263" s="129">
        <v>0</v>
      </c>
      <c r="AH263" s="129">
        <v>0</v>
      </c>
      <c r="AI263" s="129">
        <v>0</v>
      </c>
      <c r="AJ263" s="129">
        <v>0</v>
      </c>
      <c r="AK263" s="129">
        <v>0</v>
      </c>
      <c r="AL263" s="129">
        <v>0</v>
      </c>
      <c r="AM263" s="129">
        <v>0</v>
      </c>
      <c r="AN263" s="129">
        <v>0</v>
      </c>
      <c r="AO263" s="129">
        <v>0</v>
      </c>
      <c r="AP263" s="129">
        <v>0</v>
      </c>
      <c r="AQ263" s="129">
        <v>0</v>
      </c>
      <c r="AR263" s="129">
        <v>0</v>
      </c>
      <c r="AS263" s="129">
        <v>0</v>
      </c>
      <c r="AT263" s="129">
        <v>0</v>
      </c>
      <c r="AU263" s="129">
        <v>0</v>
      </c>
      <c r="AV263" s="129">
        <v>0</v>
      </c>
      <c r="AW263" s="129">
        <v>0</v>
      </c>
      <c r="AX263" s="129">
        <v>0</v>
      </c>
      <c r="AY263" s="129">
        <v>0</v>
      </c>
      <c r="AZ263" s="129">
        <v>0</v>
      </c>
    </row>
    <row r="264" spans="1:52" ht="12" customHeight="1">
      <c r="A264" s="140" t="s">
        <v>123</v>
      </c>
      <c r="B264" s="141">
        <v>946.77402511992341</v>
      </c>
      <c r="C264" s="141">
        <v>965.11627906976685</v>
      </c>
      <c r="D264" s="141">
        <v>1255.8139534883715</v>
      </c>
      <c r="E264" s="141">
        <v>1284.8837209302321</v>
      </c>
      <c r="F264" s="141">
        <v>1934.8837209302314</v>
      </c>
      <c r="G264" s="141">
        <v>2903.3662829579534</v>
      </c>
      <c r="H264" s="141">
        <v>4224.4186046511595</v>
      </c>
      <c r="I264" s="141">
        <v>5273.2558139534867</v>
      </c>
      <c r="J264" s="141">
        <v>7123.2558139535004</v>
      </c>
      <c r="K264" s="141">
        <v>9281.3953488372081</v>
      </c>
      <c r="L264" s="141">
        <v>10253.154432202195</v>
      </c>
      <c r="M264" s="141">
        <v>15649.127601476173</v>
      </c>
      <c r="N264" s="141">
        <v>19831.430342538351</v>
      </c>
      <c r="O264" s="141">
        <v>28391.000730979551</v>
      </c>
      <c r="P264" s="141">
        <v>31960.358246626714</v>
      </c>
      <c r="Q264" s="141">
        <v>40302.745505808925</v>
      </c>
      <c r="R264" s="141">
        <v>46631.915438022072</v>
      </c>
      <c r="S264" s="141">
        <v>59917.339780006943</v>
      </c>
      <c r="T264" s="141">
        <v>71461.619762481685</v>
      </c>
      <c r="U264" s="141">
        <v>79722.958343209131</v>
      </c>
      <c r="V264" s="141">
        <v>92279.03845883935</v>
      </c>
      <c r="W264" s="141">
        <v>95066.274437041473</v>
      </c>
      <c r="X264" s="141">
        <v>97932.274691560582</v>
      </c>
      <c r="Y264" s="141">
        <v>107338.45939618073</v>
      </c>
      <c r="Z264" s="141">
        <v>117277.65787646927</v>
      </c>
      <c r="AA264" s="141">
        <v>122590.51248350588</v>
      </c>
      <c r="AB264" s="141">
        <v>128240.44178042444</v>
      </c>
      <c r="AC264" s="141">
        <v>134503.96274713113</v>
      </c>
      <c r="AD264" s="141">
        <v>140825.60126552059</v>
      </c>
      <c r="AE264" s="141">
        <v>147507.14311791182</v>
      </c>
      <c r="AF264" s="141">
        <v>154195.53733361108</v>
      </c>
      <c r="AG264" s="141">
        <v>163471.01478558333</v>
      </c>
      <c r="AH264" s="141">
        <v>171759.64154129464</v>
      </c>
      <c r="AI264" s="141">
        <v>180184.14168315896</v>
      </c>
      <c r="AJ264" s="141">
        <v>189152.52487038806</v>
      </c>
      <c r="AK264" s="141">
        <v>208898.67182952288</v>
      </c>
      <c r="AL264" s="141">
        <v>229302.34198587781</v>
      </c>
      <c r="AM264" s="141">
        <v>242056.84243778975</v>
      </c>
      <c r="AN264" s="141">
        <v>250822.99769030142</v>
      </c>
      <c r="AO264" s="141">
        <v>258872.17025562227</v>
      </c>
      <c r="AP264" s="141">
        <v>266812.66511142824</v>
      </c>
      <c r="AQ264" s="141">
        <v>274965.01490997826</v>
      </c>
      <c r="AR264" s="141">
        <v>283760.2279834855</v>
      </c>
      <c r="AS264" s="141">
        <v>292401.48191035952</v>
      </c>
      <c r="AT264" s="141">
        <v>300805.75435266527</v>
      </c>
      <c r="AU264" s="141">
        <v>294276.26612953015</v>
      </c>
      <c r="AV264" s="141">
        <v>296906.70435908495</v>
      </c>
      <c r="AW264" s="141">
        <v>306077.77067995054</v>
      </c>
      <c r="AX264" s="141">
        <v>314351.25291067676</v>
      </c>
      <c r="AY264" s="141">
        <v>323347.09281979391</v>
      </c>
      <c r="AZ264" s="141">
        <v>332025.10082886822</v>
      </c>
    </row>
    <row r="265" spans="1:52" ht="12" customHeight="1">
      <c r="A265" s="138" t="s">
        <v>319</v>
      </c>
      <c r="B265" s="126">
        <v>929.43074589115486</v>
      </c>
      <c r="C265" s="126">
        <v>947.97508196468937</v>
      </c>
      <c r="D265" s="126">
        <v>1238.6702617884155</v>
      </c>
      <c r="E265" s="126">
        <v>1061.3315595678653</v>
      </c>
      <c r="F265" s="126">
        <v>1440.8109672162559</v>
      </c>
      <c r="G265" s="126">
        <v>2121.0922313478759</v>
      </c>
      <c r="H265" s="126">
        <v>3014.589306916414</v>
      </c>
      <c r="I265" s="126">
        <v>3672.5084149935183</v>
      </c>
      <c r="J265" s="126">
        <v>4750.3119366527108</v>
      </c>
      <c r="K265" s="126">
        <v>6559.2511672081719</v>
      </c>
      <c r="L265" s="126">
        <v>5374.5169399009646</v>
      </c>
      <c r="M265" s="126">
        <v>8331.3825075882341</v>
      </c>
      <c r="N265" s="126">
        <v>8745.6286927532892</v>
      </c>
      <c r="O265" s="126">
        <v>13762.69838508598</v>
      </c>
      <c r="P265" s="126">
        <v>12850.77529197775</v>
      </c>
      <c r="Q265" s="126">
        <v>19110.589002761284</v>
      </c>
      <c r="R265" s="126">
        <v>31488.78028154586</v>
      </c>
      <c r="S265" s="126">
        <v>37748.814552344542</v>
      </c>
      <c r="T265" s="126">
        <v>46982.167879799556</v>
      </c>
      <c r="U265" s="126">
        <v>46982.500587998409</v>
      </c>
      <c r="V265" s="126">
        <v>33476.112385786466</v>
      </c>
      <c r="W265" s="126">
        <v>36273.361455175807</v>
      </c>
      <c r="X265" s="126">
        <v>39153.582863303607</v>
      </c>
      <c r="Y265" s="126">
        <v>46992.130226105037</v>
      </c>
      <c r="Z265" s="126">
        <v>54261.404263305252</v>
      </c>
      <c r="AA265" s="126">
        <v>58174.108866161056</v>
      </c>
      <c r="AB265" s="126">
        <v>62291.10423358978</v>
      </c>
      <c r="AC265" s="126">
        <v>66822.813925584167</v>
      </c>
      <c r="AD265" s="126">
        <v>71198.322719912452</v>
      </c>
      <c r="AE265" s="126">
        <v>75833.927612948042</v>
      </c>
      <c r="AF265" s="126">
        <v>80329.95363051795</v>
      </c>
      <c r="AG265" s="126">
        <v>86479.296898407396</v>
      </c>
      <c r="AH265" s="126">
        <v>91615.947842354508</v>
      </c>
      <c r="AI265" s="126">
        <v>96689.787233516574</v>
      </c>
      <c r="AJ265" s="126">
        <v>102495.23682929239</v>
      </c>
      <c r="AK265" s="126">
        <v>113739.53773424473</v>
      </c>
      <c r="AL265" s="126">
        <v>127062.37582327076</v>
      </c>
      <c r="AM265" s="126">
        <v>133906.14130451967</v>
      </c>
      <c r="AN265" s="126">
        <v>138648.32768547136</v>
      </c>
      <c r="AO265" s="126">
        <v>142834.45366578118</v>
      </c>
      <c r="AP265" s="126">
        <v>147102.75512412313</v>
      </c>
      <c r="AQ265" s="126">
        <v>151646.45802139674</v>
      </c>
      <c r="AR265" s="126">
        <v>156283.07660366318</v>
      </c>
      <c r="AS265" s="126">
        <v>160761.96944224334</v>
      </c>
      <c r="AT265" s="126">
        <v>164770.64555327673</v>
      </c>
      <c r="AU265" s="126">
        <v>151584.97902925953</v>
      </c>
      <c r="AV265" s="126">
        <v>150255.53583786002</v>
      </c>
      <c r="AW265" s="126">
        <v>155798.55413837946</v>
      </c>
      <c r="AX265" s="126">
        <v>160547.37668014335</v>
      </c>
      <c r="AY265" s="126">
        <v>165826.63640026696</v>
      </c>
      <c r="AZ265" s="126">
        <v>170961.27191777327</v>
      </c>
    </row>
    <row r="266" spans="1:52" ht="12" customHeight="1">
      <c r="A266" s="139" t="s">
        <v>320</v>
      </c>
      <c r="B266" s="129">
        <v>17.343279228768584</v>
      </c>
      <c r="C266" s="129">
        <v>17.141197105077449</v>
      </c>
      <c r="D266" s="129">
        <v>17.143691699956168</v>
      </c>
      <c r="E266" s="129">
        <v>223.55216136236683</v>
      </c>
      <c r="F266" s="129">
        <v>494.07275371397566</v>
      </c>
      <c r="G266" s="129">
        <v>782.27405161007732</v>
      </c>
      <c r="H266" s="129">
        <v>1209.8292977347448</v>
      </c>
      <c r="I266" s="129">
        <v>1600.7473989599685</v>
      </c>
      <c r="J266" s="129">
        <v>2372.9438773007892</v>
      </c>
      <c r="K266" s="129">
        <v>2722.1441816290362</v>
      </c>
      <c r="L266" s="129">
        <v>4878.637492301229</v>
      </c>
      <c r="M266" s="129">
        <v>7317.7450938879383</v>
      </c>
      <c r="N266" s="129">
        <v>11085.801649785064</v>
      </c>
      <c r="O266" s="129">
        <v>14628.302345893571</v>
      </c>
      <c r="P266" s="129">
        <v>19109.582954648962</v>
      </c>
      <c r="Q266" s="129">
        <v>21192.156503047645</v>
      </c>
      <c r="R266" s="129">
        <v>15143.135156476208</v>
      </c>
      <c r="S266" s="129">
        <v>22168.525227662398</v>
      </c>
      <c r="T266" s="129">
        <v>24479.451882682119</v>
      </c>
      <c r="U266" s="129">
        <v>32740.457755210718</v>
      </c>
      <c r="V266" s="129">
        <v>58802.926073052891</v>
      </c>
      <c r="W266" s="129">
        <v>58792.912981865666</v>
      </c>
      <c r="X266" s="129">
        <v>58778.691828256975</v>
      </c>
      <c r="Y266" s="129">
        <v>60346.329170075689</v>
      </c>
      <c r="Z266" s="129">
        <v>63016.253613164023</v>
      </c>
      <c r="AA266" s="129">
        <v>64416.40361734484</v>
      </c>
      <c r="AB266" s="129">
        <v>65949.337546834664</v>
      </c>
      <c r="AC266" s="129">
        <v>67681.148821546944</v>
      </c>
      <c r="AD266" s="129">
        <v>69627.278545608133</v>
      </c>
      <c r="AE266" s="129">
        <v>71673.21550496378</v>
      </c>
      <c r="AF266" s="129">
        <v>73865.5837030931</v>
      </c>
      <c r="AG266" s="129">
        <v>76991.717887175939</v>
      </c>
      <c r="AH266" s="129">
        <v>80143.693698940129</v>
      </c>
      <c r="AI266" s="129">
        <v>83494.354449642386</v>
      </c>
      <c r="AJ266" s="129">
        <v>86657.288041095657</v>
      </c>
      <c r="AK266" s="129">
        <v>95159.134095278147</v>
      </c>
      <c r="AL266" s="129">
        <v>102239.96616260704</v>
      </c>
      <c r="AM266" s="129">
        <v>108150.70113327008</v>
      </c>
      <c r="AN266" s="129">
        <v>112174.67000483004</v>
      </c>
      <c r="AO266" s="129">
        <v>116037.71658984109</v>
      </c>
      <c r="AP266" s="129">
        <v>119709.90998730512</v>
      </c>
      <c r="AQ266" s="129">
        <v>123318.5568885815</v>
      </c>
      <c r="AR266" s="129">
        <v>127477.15137982235</v>
      </c>
      <c r="AS266" s="129">
        <v>131639.51246811618</v>
      </c>
      <c r="AT266" s="129">
        <v>136035.10879938854</v>
      </c>
      <c r="AU266" s="129">
        <v>142691.28710027059</v>
      </c>
      <c r="AV266" s="129">
        <v>146651.16852122493</v>
      </c>
      <c r="AW266" s="129">
        <v>150279.21654157111</v>
      </c>
      <c r="AX266" s="129">
        <v>153803.87623053335</v>
      </c>
      <c r="AY266" s="129">
        <v>157520.45641952695</v>
      </c>
      <c r="AZ266" s="129">
        <v>161063.82891109493</v>
      </c>
    </row>
    <row r="267" spans="1:52" ht="12" customHeight="1">
      <c r="A267" s="140" t="s">
        <v>321</v>
      </c>
      <c r="B267" s="141">
        <v>1.1109111471046516</v>
      </c>
      <c r="C267" s="141">
        <v>2.3255813953488356</v>
      </c>
      <c r="D267" s="141">
        <v>2.3255813953488369</v>
      </c>
      <c r="E267" s="141">
        <v>3.4883720930232553</v>
      </c>
      <c r="F267" s="141">
        <v>3.4883720930232545</v>
      </c>
      <c r="G267" s="141">
        <v>8.0541058165086099</v>
      </c>
      <c r="H267" s="141">
        <v>10.465116279069758</v>
      </c>
      <c r="I267" s="141">
        <v>13.953488372093018</v>
      </c>
      <c r="J267" s="141">
        <v>17.441860465116307</v>
      </c>
      <c r="K267" s="141">
        <v>19.767441860465119</v>
      </c>
      <c r="L267" s="141">
        <v>41.103712442871263</v>
      </c>
      <c r="M267" s="141">
        <v>243.56726900269143</v>
      </c>
      <c r="N267" s="141">
        <v>1351.7011382395542</v>
      </c>
      <c r="O267" s="141">
        <v>2007.9718983916275</v>
      </c>
      <c r="P267" s="141">
        <v>4038.9952030856589</v>
      </c>
      <c r="Q267" s="141">
        <v>7559.4726282602433</v>
      </c>
      <c r="R267" s="141">
        <v>9622.3833614791274</v>
      </c>
      <c r="S267" s="141">
        <v>10626.392810356001</v>
      </c>
      <c r="T267" s="141">
        <v>11205.112210260819</v>
      </c>
      <c r="U267" s="141">
        <v>12165.950206116959</v>
      </c>
      <c r="V267" s="141">
        <v>13174.068020870882</v>
      </c>
      <c r="W267" s="141">
        <v>13173.87988017399</v>
      </c>
      <c r="X267" s="141">
        <v>13173.777255289933</v>
      </c>
      <c r="Y267" s="141">
        <v>13330.464978575379</v>
      </c>
      <c r="Z267" s="141">
        <v>13544.844131207597</v>
      </c>
      <c r="AA267" s="141">
        <v>13670.539485128669</v>
      </c>
      <c r="AB267" s="141">
        <v>13810.42304995536</v>
      </c>
      <c r="AC267" s="141">
        <v>13957.234066501334</v>
      </c>
      <c r="AD267" s="141">
        <v>14105.8787139551</v>
      </c>
      <c r="AE267" s="141">
        <v>14292.106742159987</v>
      </c>
      <c r="AF267" s="141">
        <v>14505.823540126934</v>
      </c>
      <c r="AG267" s="141">
        <v>14857.821739102146</v>
      </c>
      <c r="AH267" s="141">
        <v>15236.20544310578</v>
      </c>
      <c r="AI267" s="141">
        <v>15718.3756397209</v>
      </c>
      <c r="AJ267" s="141">
        <v>16206.444621620194</v>
      </c>
      <c r="AK267" s="141">
        <v>17666.556619492811</v>
      </c>
      <c r="AL267" s="141">
        <v>19014.76040258888</v>
      </c>
      <c r="AM267" s="141">
        <v>20086.694583271285</v>
      </c>
      <c r="AN267" s="141">
        <v>20977.545118982602</v>
      </c>
      <c r="AO267" s="141">
        <v>22089.925443654793</v>
      </c>
      <c r="AP267" s="141">
        <v>23460.913080191625</v>
      </c>
      <c r="AQ267" s="141">
        <v>24477.503331290434</v>
      </c>
      <c r="AR267" s="141">
        <v>25281.647726382937</v>
      </c>
      <c r="AS267" s="141">
        <v>26028.670769210727</v>
      </c>
      <c r="AT267" s="141">
        <v>26882.967582316589</v>
      </c>
      <c r="AU267" s="141">
        <v>28155.412620379841</v>
      </c>
      <c r="AV267" s="141">
        <v>28768.720955793637</v>
      </c>
      <c r="AW267" s="141">
        <v>29377.733411189216</v>
      </c>
      <c r="AX267" s="141">
        <v>30034.242186572246</v>
      </c>
      <c r="AY267" s="141">
        <v>30680.603768603309</v>
      </c>
      <c r="AZ267" s="141">
        <v>31311.624169016253</v>
      </c>
    </row>
    <row r="268" spans="1:52" ht="12" customHeight="1">
      <c r="A268" s="140" t="s">
        <v>322</v>
      </c>
      <c r="B268" s="141">
        <v>0</v>
      </c>
      <c r="C268" s="141">
        <v>0</v>
      </c>
      <c r="D268" s="141">
        <v>0</v>
      </c>
      <c r="E268" s="141">
        <v>0</v>
      </c>
      <c r="F268" s="141">
        <v>0</v>
      </c>
      <c r="G268" s="141">
        <v>0</v>
      </c>
      <c r="H268" s="141">
        <v>0</v>
      </c>
      <c r="I268" s="141">
        <v>0</v>
      </c>
      <c r="J268" s="141">
        <v>0</v>
      </c>
      <c r="K268" s="141">
        <v>0</v>
      </c>
      <c r="L268" s="141">
        <v>0</v>
      </c>
      <c r="M268" s="141">
        <v>0</v>
      </c>
      <c r="N268" s="141">
        <v>0</v>
      </c>
      <c r="O268" s="141">
        <v>0</v>
      </c>
      <c r="P268" s="141">
        <v>0</v>
      </c>
      <c r="Q268" s="141">
        <v>0</v>
      </c>
      <c r="R268" s="141">
        <v>0</v>
      </c>
      <c r="S268" s="141">
        <v>0</v>
      </c>
      <c r="T268" s="141">
        <v>0</v>
      </c>
      <c r="U268" s="141">
        <v>0</v>
      </c>
      <c r="V268" s="141">
        <v>0</v>
      </c>
      <c r="W268" s="141">
        <v>0</v>
      </c>
      <c r="X268" s="141">
        <v>0</v>
      </c>
      <c r="Y268" s="141">
        <v>0</v>
      </c>
      <c r="Z268" s="141">
        <v>0</v>
      </c>
      <c r="AA268" s="141">
        <v>0</v>
      </c>
      <c r="AB268" s="141">
        <v>0</v>
      </c>
      <c r="AC268" s="141">
        <v>0</v>
      </c>
      <c r="AD268" s="141">
        <v>0</v>
      </c>
      <c r="AE268" s="141">
        <v>0</v>
      </c>
      <c r="AF268" s="141">
        <v>0</v>
      </c>
      <c r="AG268" s="141">
        <v>0</v>
      </c>
      <c r="AH268" s="141">
        <v>0</v>
      </c>
      <c r="AI268" s="141">
        <v>0</v>
      </c>
      <c r="AJ268" s="141">
        <v>0</v>
      </c>
      <c r="AK268" s="141">
        <v>0</v>
      </c>
      <c r="AL268" s="141">
        <v>0</v>
      </c>
      <c r="AM268" s="141">
        <v>0</v>
      </c>
      <c r="AN268" s="141">
        <v>0</v>
      </c>
      <c r="AO268" s="141">
        <v>0</v>
      </c>
      <c r="AP268" s="141">
        <v>0</v>
      </c>
      <c r="AQ268" s="141">
        <v>0</v>
      </c>
      <c r="AR268" s="141">
        <v>0</v>
      </c>
      <c r="AS268" s="141">
        <v>0</v>
      </c>
      <c r="AT268" s="141">
        <v>0</v>
      </c>
      <c r="AU268" s="141">
        <v>0</v>
      </c>
      <c r="AV268" s="141">
        <v>0</v>
      </c>
      <c r="AW268" s="141">
        <v>0</v>
      </c>
      <c r="AX268" s="141">
        <v>0</v>
      </c>
      <c r="AY268" s="141">
        <v>0</v>
      </c>
      <c r="AZ268" s="141">
        <v>0</v>
      </c>
    </row>
    <row r="269" spans="1:52" ht="12" customHeight="1">
      <c r="A269" s="140" t="s">
        <v>73</v>
      </c>
      <c r="B269" s="141">
        <v>0</v>
      </c>
      <c r="C269" s="141">
        <v>0</v>
      </c>
      <c r="D269" s="141">
        <v>0</v>
      </c>
      <c r="E269" s="141">
        <v>0</v>
      </c>
      <c r="F269" s="141">
        <v>0</v>
      </c>
      <c r="G269" s="141">
        <v>0</v>
      </c>
      <c r="H269" s="141">
        <v>0</v>
      </c>
      <c r="I269" s="141">
        <v>0</v>
      </c>
      <c r="J269" s="141">
        <v>0</v>
      </c>
      <c r="K269" s="141">
        <v>0</v>
      </c>
      <c r="L269" s="141">
        <v>0</v>
      </c>
      <c r="M269" s="141">
        <v>0</v>
      </c>
      <c r="N269" s="141">
        <v>0</v>
      </c>
      <c r="O269" s="141">
        <v>0</v>
      </c>
      <c r="P269" s="141">
        <v>0</v>
      </c>
      <c r="Q269" s="141">
        <v>0</v>
      </c>
      <c r="R269" s="141">
        <v>0</v>
      </c>
      <c r="S269" s="141">
        <v>0</v>
      </c>
      <c r="T269" s="141">
        <v>0</v>
      </c>
      <c r="U269" s="141">
        <v>0</v>
      </c>
      <c r="V269" s="141">
        <v>0</v>
      </c>
      <c r="W269" s="141">
        <v>0</v>
      </c>
      <c r="X269" s="141">
        <v>0</v>
      </c>
      <c r="Y269" s="141">
        <v>0</v>
      </c>
      <c r="Z269" s="141">
        <v>0</v>
      </c>
      <c r="AA269" s="141">
        <v>0</v>
      </c>
      <c r="AB269" s="141">
        <v>0</v>
      </c>
      <c r="AC269" s="141">
        <v>0</v>
      </c>
      <c r="AD269" s="141">
        <v>0</v>
      </c>
      <c r="AE269" s="141">
        <v>0</v>
      </c>
      <c r="AF269" s="141">
        <v>0</v>
      </c>
      <c r="AG269" s="141">
        <v>0</v>
      </c>
      <c r="AH269" s="141">
        <v>0</v>
      </c>
      <c r="AI269" s="141">
        <v>0</v>
      </c>
      <c r="AJ269" s="141">
        <v>0</v>
      </c>
      <c r="AK269" s="141">
        <v>0</v>
      </c>
      <c r="AL269" s="141">
        <v>0</v>
      </c>
      <c r="AM269" s="141">
        <v>0</v>
      </c>
      <c r="AN269" s="141">
        <v>0</v>
      </c>
      <c r="AO269" s="141">
        <v>0</v>
      </c>
      <c r="AP269" s="141">
        <v>0</v>
      </c>
      <c r="AQ269" s="141">
        <v>0</v>
      </c>
      <c r="AR269" s="141">
        <v>0</v>
      </c>
      <c r="AS269" s="141">
        <v>0</v>
      </c>
      <c r="AT269" s="141">
        <v>0</v>
      </c>
      <c r="AU269" s="141">
        <v>0</v>
      </c>
      <c r="AV269" s="141">
        <v>0</v>
      </c>
      <c r="AW269" s="141">
        <v>0</v>
      </c>
      <c r="AX269" s="141">
        <v>0</v>
      </c>
      <c r="AY269" s="141">
        <v>0</v>
      </c>
      <c r="AZ269" s="141">
        <v>0</v>
      </c>
    </row>
    <row r="270" spans="1:52" ht="12" customHeight="1">
      <c r="A270" s="140" t="s">
        <v>323</v>
      </c>
      <c r="B270" s="141">
        <v>0</v>
      </c>
      <c r="C270" s="141">
        <v>0</v>
      </c>
      <c r="D270" s="141">
        <v>0</v>
      </c>
      <c r="E270" s="141">
        <v>0</v>
      </c>
      <c r="F270" s="141">
        <v>0</v>
      </c>
      <c r="G270" s="141">
        <v>0</v>
      </c>
      <c r="H270" s="141">
        <v>0</v>
      </c>
      <c r="I270" s="141">
        <v>0</v>
      </c>
      <c r="J270" s="141">
        <v>0</v>
      </c>
      <c r="K270" s="141">
        <v>1.1627906976744182</v>
      </c>
      <c r="L270" s="141">
        <v>1.9440945074331337</v>
      </c>
      <c r="M270" s="141">
        <v>1.1109111471046542</v>
      </c>
      <c r="N270" s="141">
        <v>3.888189014866152</v>
      </c>
      <c r="O270" s="141">
        <v>6.110011309075464</v>
      </c>
      <c r="P270" s="141">
        <v>1.9440945074331379</v>
      </c>
      <c r="Q270" s="141">
        <v>1.9440945074331386</v>
      </c>
      <c r="R270" s="141">
        <v>4.2889154952109232</v>
      </c>
      <c r="S270" s="141">
        <v>4.2889154952109214</v>
      </c>
      <c r="T270" s="141">
        <v>4.2889154952109241</v>
      </c>
      <c r="U270" s="141">
        <v>4.288915495210925</v>
      </c>
      <c r="V270" s="141">
        <v>4.2889154952109259</v>
      </c>
      <c r="W270" s="141">
        <v>4.288915495210925</v>
      </c>
      <c r="X270" s="141">
        <v>4.288915495210925</v>
      </c>
      <c r="Y270" s="141">
        <v>4.288915495210925</v>
      </c>
      <c r="Z270" s="141">
        <v>4.2889154952109259</v>
      </c>
      <c r="AA270" s="141">
        <v>4.288915495210925</v>
      </c>
      <c r="AB270" s="141">
        <v>4.2889154952109259</v>
      </c>
      <c r="AC270" s="141">
        <v>4.2889154952109214</v>
      </c>
      <c r="AD270" s="141">
        <v>4.2889154952109241</v>
      </c>
      <c r="AE270" s="141">
        <v>4.2889154952109241</v>
      </c>
      <c r="AF270" s="141">
        <v>4.2889154952109241</v>
      </c>
      <c r="AG270" s="141">
        <v>4.2889154952109259</v>
      </c>
      <c r="AH270" s="141">
        <v>4.2889154952109241</v>
      </c>
      <c r="AI270" s="141">
        <v>4.2889154952109232</v>
      </c>
      <c r="AJ270" s="141">
        <v>4.2889154952109232</v>
      </c>
      <c r="AK270" s="141">
        <v>4.2889154952109223</v>
      </c>
      <c r="AL270" s="141">
        <v>4.2889154952109241</v>
      </c>
      <c r="AM270" s="141">
        <v>4.288915495210925</v>
      </c>
      <c r="AN270" s="141">
        <v>4.288915495210925</v>
      </c>
      <c r="AO270" s="141">
        <v>4.2889154952109232</v>
      </c>
      <c r="AP270" s="141">
        <v>4.2932087039148383</v>
      </c>
      <c r="AQ270" s="141">
        <v>4.2932087039148357</v>
      </c>
      <c r="AR270" s="141">
        <v>4.2932087039148383</v>
      </c>
      <c r="AS270" s="141">
        <v>4.2932087039148366</v>
      </c>
      <c r="AT270" s="141">
        <v>23.491141964817043</v>
      </c>
      <c r="AU270" s="141">
        <v>65.005660092295415</v>
      </c>
      <c r="AV270" s="141">
        <v>64.940654432203175</v>
      </c>
      <c r="AW270" s="141">
        <v>64.940654432203146</v>
      </c>
      <c r="AX270" s="141">
        <v>84.281235627588302</v>
      </c>
      <c r="AY270" s="141">
        <v>110.05519006578974</v>
      </c>
      <c r="AZ270" s="141">
        <v>203.92579335719864</v>
      </c>
    </row>
    <row r="271" spans="1:52" ht="12" customHeight="1">
      <c r="A271" s="142" t="s">
        <v>72</v>
      </c>
      <c r="B271" s="143">
        <v>5085.1957758714561</v>
      </c>
      <c r="C271" s="143">
        <v>4055.8139534883699</v>
      </c>
      <c r="D271" s="143">
        <v>4786.0465116279065</v>
      </c>
      <c r="E271" s="143">
        <v>3226.7441860465124</v>
      </c>
      <c r="F271" s="143">
        <v>4841.8604651162759</v>
      </c>
      <c r="G271" s="143">
        <v>4921.0586538867456</v>
      </c>
      <c r="H271" s="143">
        <v>4591.8604651162759</v>
      </c>
      <c r="I271" s="143">
        <v>5075.581395348835</v>
      </c>
      <c r="J271" s="143">
        <v>5144.1860465116342</v>
      </c>
      <c r="K271" s="143">
        <v>5229.0697674418616</v>
      </c>
      <c r="L271" s="143">
        <v>3564.3584154851992</v>
      </c>
      <c r="M271" s="143">
        <v>5677.8668728517823</v>
      </c>
      <c r="N271" s="143">
        <v>5285.159782350288</v>
      </c>
      <c r="O271" s="143">
        <v>4703.0423412674627</v>
      </c>
      <c r="P271" s="143">
        <v>5891.9949964561938</v>
      </c>
      <c r="Q271" s="143">
        <v>6287.7570926122189</v>
      </c>
      <c r="R271" s="143">
        <v>4554.5871866569269</v>
      </c>
      <c r="S271" s="143">
        <v>4495.8013541979763</v>
      </c>
      <c r="T271" s="143">
        <v>4837.8602434209879</v>
      </c>
      <c r="U271" s="143">
        <v>4843.0574295553806</v>
      </c>
      <c r="V271" s="143">
        <v>3858.3413904420436</v>
      </c>
      <c r="W271" s="143">
        <v>3887.0291433887023</v>
      </c>
      <c r="X271" s="143">
        <v>5378.2961960280054</v>
      </c>
      <c r="Y271" s="143">
        <v>4061.038657229743</v>
      </c>
      <c r="Z271" s="143">
        <v>5658.5659269033094</v>
      </c>
      <c r="AA271" s="143">
        <v>5697.0862158558884</v>
      </c>
      <c r="AB271" s="143">
        <v>5795.2034065063763</v>
      </c>
      <c r="AC271" s="143">
        <v>5904.2999810222982</v>
      </c>
      <c r="AD271" s="143">
        <v>5946.4818799330342</v>
      </c>
      <c r="AE271" s="143">
        <v>6043.4463624769705</v>
      </c>
      <c r="AF271" s="143">
        <v>6088.0060144584195</v>
      </c>
      <c r="AG271" s="143">
        <v>6193.037674662578</v>
      </c>
      <c r="AH271" s="143">
        <v>6199.2248522209566</v>
      </c>
      <c r="AI271" s="143">
        <v>6209.7357744814335</v>
      </c>
      <c r="AJ271" s="143">
        <v>6227.9370887022224</v>
      </c>
      <c r="AK271" s="143">
        <v>6231.8869766576472</v>
      </c>
      <c r="AL271" s="143">
        <v>6209.1503551793503</v>
      </c>
      <c r="AM271" s="143">
        <v>6183.538973203491</v>
      </c>
      <c r="AN271" s="143">
        <v>6154.2502002887322</v>
      </c>
      <c r="AO271" s="143">
        <v>6120.8634851557727</v>
      </c>
      <c r="AP271" s="143">
        <v>6069.4252459457739</v>
      </c>
      <c r="AQ271" s="143">
        <v>6014.5235640801857</v>
      </c>
      <c r="AR271" s="143">
        <v>5955.8152557724834</v>
      </c>
      <c r="AS271" s="143">
        <v>5902.9349355597597</v>
      </c>
      <c r="AT271" s="143">
        <v>5969.4915362529619</v>
      </c>
      <c r="AU271" s="143">
        <v>5893.3707355161978</v>
      </c>
      <c r="AV271" s="143">
        <v>5835.4417818960219</v>
      </c>
      <c r="AW271" s="143">
        <v>5844.9226355784576</v>
      </c>
      <c r="AX271" s="143">
        <v>5860.8411067265888</v>
      </c>
      <c r="AY271" s="143">
        <v>5865.5939677663382</v>
      </c>
      <c r="AZ271" s="143">
        <v>5880.1674193024328</v>
      </c>
    </row>
    <row r="272" spans="1:52" ht="12" customHeight="1">
      <c r="A272" s="122" t="s">
        <v>324</v>
      </c>
      <c r="B272" s="119">
        <v>1175.9045034973788</v>
      </c>
      <c r="C272" s="119">
        <v>1027.8184230430547</v>
      </c>
      <c r="D272" s="119">
        <v>1126.6271513708482</v>
      </c>
      <c r="E272" s="119">
        <v>1025.8585906556127</v>
      </c>
      <c r="F272" s="119">
        <v>1155.2645336101946</v>
      </c>
      <c r="G272" s="119">
        <v>1171.0890612743715</v>
      </c>
      <c r="H272" s="119">
        <v>1094.2227109810678</v>
      </c>
      <c r="I272" s="119">
        <v>1269.8948600367573</v>
      </c>
      <c r="J272" s="119">
        <v>1196.2085301035054</v>
      </c>
      <c r="K272" s="119">
        <v>1254.17411704189</v>
      </c>
      <c r="L272" s="119">
        <v>1182.9192179554509</v>
      </c>
      <c r="M272" s="119">
        <v>1479.2197954141122</v>
      </c>
      <c r="N272" s="119">
        <v>1418.0712881306536</v>
      </c>
      <c r="O272" s="119">
        <v>1352.8033019210693</v>
      </c>
      <c r="P272" s="119">
        <v>1723.4423549059741</v>
      </c>
      <c r="Q272" s="119">
        <v>2002.5842038994517</v>
      </c>
      <c r="R272" s="119">
        <v>1715.2782357251431</v>
      </c>
      <c r="S272" s="119">
        <v>1708.0397801026998</v>
      </c>
      <c r="T272" s="119">
        <v>1719.0191793907265</v>
      </c>
      <c r="U272" s="119">
        <v>1719.0796257307065</v>
      </c>
      <c r="V272" s="119">
        <v>1725.2187089886504</v>
      </c>
      <c r="W272" s="119">
        <v>1725.2237405885526</v>
      </c>
      <c r="X272" s="119">
        <v>1724.0594417287391</v>
      </c>
      <c r="Y272" s="119">
        <v>1859.9579591803165</v>
      </c>
      <c r="Z272" s="119">
        <v>2002.9206027047001</v>
      </c>
      <c r="AA272" s="119">
        <v>2079.44860667588</v>
      </c>
      <c r="AB272" s="119">
        <v>2157.0997023538011</v>
      </c>
      <c r="AC272" s="119">
        <v>2236.0073621135662</v>
      </c>
      <c r="AD272" s="119">
        <v>2307.7566980248771</v>
      </c>
      <c r="AE272" s="119">
        <v>2372.3465482628558</v>
      </c>
      <c r="AF272" s="119">
        <v>2439.7046589692418</v>
      </c>
      <c r="AG272" s="119">
        <v>2508.1805989611194</v>
      </c>
      <c r="AH272" s="119">
        <v>2507.5786092075969</v>
      </c>
      <c r="AI272" s="119">
        <v>2508.2757294982698</v>
      </c>
      <c r="AJ272" s="119">
        <v>2518.9218854165133</v>
      </c>
      <c r="AK272" s="119">
        <v>2525.2795373296585</v>
      </c>
      <c r="AL272" s="119">
        <v>2532.0622007353054</v>
      </c>
      <c r="AM272" s="119">
        <v>2531.7131215186496</v>
      </c>
      <c r="AN272" s="119">
        <v>2531.3133490098026</v>
      </c>
      <c r="AO272" s="119">
        <v>2537.9487340498526</v>
      </c>
      <c r="AP272" s="119">
        <v>2537.2463077775546</v>
      </c>
      <c r="AQ272" s="119">
        <v>2536.4960544897153</v>
      </c>
      <c r="AR272" s="119">
        <v>2542.7821101781178</v>
      </c>
      <c r="AS272" s="119">
        <v>2542.0591295169202</v>
      </c>
      <c r="AT272" s="119">
        <v>2538.8009833606257</v>
      </c>
      <c r="AU272" s="119">
        <v>2525.3215013137733</v>
      </c>
      <c r="AV272" s="119">
        <v>2525.4927302899428</v>
      </c>
      <c r="AW272" s="119">
        <v>2532.3715551637706</v>
      </c>
      <c r="AX272" s="119">
        <v>2534.5692557497414</v>
      </c>
      <c r="AY272" s="119">
        <v>2525.9800696485281</v>
      </c>
      <c r="AZ272" s="119">
        <v>2527.691658617317</v>
      </c>
    </row>
    <row r="273" spans="1:52" ht="12" customHeight="1">
      <c r="A273" s="122" t="s">
        <v>325</v>
      </c>
      <c r="B273" s="119">
        <v>3909.2912723740769</v>
      </c>
      <c r="C273" s="119">
        <v>3027.9955304453147</v>
      </c>
      <c r="D273" s="119">
        <v>3659.4193602570581</v>
      </c>
      <c r="E273" s="119">
        <v>2200.8855953909001</v>
      </c>
      <c r="F273" s="119">
        <v>3686.5959315060804</v>
      </c>
      <c r="G273" s="119">
        <v>3749.9695926123741</v>
      </c>
      <c r="H273" s="119">
        <v>3497.6377541352081</v>
      </c>
      <c r="I273" s="119">
        <v>3805.6865353120775</v>
      </c>
      <c r="J273" s="119">
        <v>3947.9775164081293</v>
      </c>
      <c r="K273" s="119">
        <v>3974.8956503999711</v>
      </c>
      <c r="L273" s="119">
        <v>2381.4391975297485</v>
      </c>
      <c r="M273" s="119">
        <v>4198.6470774376703</v>
      </c>
      <c r="N273" s="119">
        <v>3867.0884942196349</v>
      </c>
      <c r="O273" s="119">
        <v>3350.2390393463934</v>
      </c>
      <c r="P273" s="119">
        <v>4168.5526415502191</v>
      </c>
      <c r="Q273" s="119">
        <v>4285.1728887127674</v>
      </c>
      <c r="R273" s="119">
        <v>2839.3089509317842</v>
      </c>
      <c r="S273" s="119">
        <v>2787.761574095276</v>
      </c>
      <c r="T273" s="119">
        <v>3118.8410640302609</v>
      </c>
      <c r="U273" s="119">
        <v>3123.9778038246741</v>
      </c>
      <c r="V273" s="119">
        <v>2133.1226814533929</v>
      </c>
      <c r="W273" s="119">
        <v>2161.8054028001493</v>
      </c>
      <c r="X273" s="119">
        <v>3654.2367542992665</v>
      </c>
      <c r="Y273" s="119">
        <v>2201.0806980494258</v>
      </c>
      <c r="Z273" s="119">
        <v>3655.6453241986092</v>
      </c>
      <c r="AA273" s="119">
        <v>3617.6376091800084</v>
      </c>
      <c r="AB273" s="119">
        <v>3638.1037041525742</v>
      </c>
      <c r="AC273" s="119">
        <v>3668.2926189087316</v>
      </c>
      <c r="AD273" s="119">
        <v>3638.725181908158</v>
      </c>
      <c r="AE273" s="119">
        <v>3671.0998142141148</v>
      </c>
      <c r="AF273" s="119">
        <v>3648.3013554891781</v>
      </c>
      <c r="AG273" s="119">
        <v>3684.8570757014586</v>
      </c>
      <c r="AH273" s="119">
        <v>3691.6462430133597</v>
      </c>
      <c r="AI273" s="119">
        <v>3701.4600449831632</v>
      </c>
      <c r="AJ273" s="119">
        <v>3709.0152032857086</v>
      </c>
      <c r="AK273" s="119">
        <v>3706.6074393279882</v>
      </c>
      <c r="AL273" s="119">
        <v>3677.0881544440454</v>
      </c>
      <c r="AM273" s="119">
        <v>3651.8258516848409</v>
      </c>
      <c r="AN273" s="119">
        <v>3622.9368512789297</v>
      </c>
      <c r="AO273" s="119">
        <v>3582.9147511059195</v>
      </c>
      <c r="AP273" s="119">
        <v>3532.1789381682183</v>
      </c>
      <c r="AQ273" s="119">
        <v>3478.0275095904703</v>
      </c>
      <c r="AR273" s="119">
        <v>3413.0331455943665</v>
      </c>
      <c r="AS273" s="119">
        <v>3360.8758060428399</v>
      </c>
      <c r="AT273" s="119">
        <v>3430.6905528923362</v>
      </c>
      <c r="AU273" s="119">
        <v>3368.0492342024245</v>
      </c>
      <c r="AV273" s="119">
        <v>3309.9490516060791</v>
      </c>
      <c r="AW273" s="119">
        <v>3312.551080414687</v>
      </c>
      <c r="AX273" s="119">
        <v>3326.2718509768474</v>
      </c>
      <c r="AY273" s="119">
        <v>3339.6138981178101</v>
      </c>
      <c r="AZ273" s="119">
        <v>3352.4757606851158</v>
      </c>
    </row>
    <row r="274" spans="1:52" ht="12" customHeight="1">
      <c r="A274" s="290" t="s">
        <v>326</v>
      </c>
      <c r="B274" s="291">
        <v>2689.8433888780846</v>
      </c>
      <c r="C274" s="291">
        <v>2425.569102401153</v>
      </c>
      <c r="D274" s="291">
        <v>2647.2392216965413</v>
      </c>
      <c r="E274" s="291">
        <v>2733.8411669554216</v>
      </c>
      <c r="F274" s="291">
        <v>2648.8542868536051</v>
      </c>
      <c r="G274" s="291">
        <v>2929.3464674296265</v>
      </c>
      <c r="H274" s="291">
        <v>3852.2767964862378</v>
      </c>
      <c r="I274" s="291">
        <v>3858.2546866491089</v>
      </c>
      <c r="J274" s="291">
        <v>4088.3294285231991</v>
      </c>
      <c r="K274" s="291">
        <v>3688.31640306182</v>
      </c>
      <c r="L274" s="291">
        <v>3150.3764207368895</v>
      </c>
      <c r="M274" s="291">
        <v>2908.0699851673421</v>
      </c>
      <c r="N274" s="291">
        <v>2965.5418712260057</v>
      </c>
      <c r="O274" s="291">
        <v>2904.4113286480142</v>
      </c>
      <c r="P274" s="291">
        <v>2881.8432950240908</v>
      </c>
      <c r="Q274" s="291">
        <v>2737.443795710406</v>
      </c>
      <c r="R274" s="291">
        <v>2701.7573106459895</v>
      </c>
      <c r="S274" s="291">
        <v>2725.8227453883346</v>
      </c>
      <c r="T274" s="291">
        <v>2711.3628995136269</v>
      </c>
      <c r="U274" s="291">
        <v>2727.7725831028201</v>
      </c>
      <c r="V274" s="291">
        <v>2723.2695811754475</v>
      </c>
      <c r="W274" s="291">
        <v>2696.8610243982621</v>
      </c>
      <c r="X274" s="291">
        <v>2665.743738980776</v>
      </c>
      <c r="Y274" s="291">
        <v>2665.4409502467015</v>
      </c>
      <c r="Z274" s="291">
        <v>2680.8165315791339</v>
      </c>
      <c r="AA274" s="291">
        <v>2668.8335084427777</v>
      </c>
      <c r="AB274" s="291">
        <v>2701.1540069241228</v>
      </c>
      <c r="AC274" s="291">
        <v>2731.2160540005984</v>
      </c>
      <c r="AD274" s="291">
        <v>2760.684852979462</v>
      </c>
      <c r="AE274" s="291">
        <v>2774.6144945820965</v>
      </c>
      <c r="AF274" s="291">
        <v>2777.6999335971809</v>
      </c>
      <c r="AG274" s="291">
        <v>2779.3802180968682</v>
      </c>
      <c r="AH274" s="291">
        <v>2779.355998624425</v>
      </c>
      <c r="AI274" s="291">
        <v>2779.3302567911715</v>
      </c>
      <c r="AJ274" s="291">
        <v>2781.1461703238479</v>
      </c>
      <c r="AK274" s="291">
        <v>2787.8900387484391</v>
      </c>
      <c r="AL274" s="291">
        <v>2834.7493757806396</v>
      </c>
      <c r="AM274" s="291">
        <v>2833.6664641716279</v>
      </c>
      <c r="AN274" s="291">
        <v>2835.1863556630246</v>
      </c>
      <c r="AO274" s="291">
        <v>2835.1809227596837</v>
      </c>
      <c r="AP274" s="291">
        <v>2837.2758645746576</v>
      </c>
      <c r="AQ274" s="291">
        <v>2838.3662771643876</v>
      </c>
      <c r="AR274" s="291">
        <v>2838.0443560938288</v>
      </c>
      <c r="AS274" s="291">
        <v>2840.1241650593656</v>
      </c>
      <c r="AT274" s="291">
        <v>2839.3019836577182</v>
      </c>
      <c r="AU274" s="291">
        <v>2830.3936556915255</v>
      </c>
      <c r="AV274" s="291">
        <v>2826.7573560629289</v>
      </c>
      <c r="AW274" s="291">
        <v>2826.6460343665922</v>
      </c>
      <c r="AX274" s="291">
        <v>2826.6736467414457</v>
      </c>
      <c r="AY274" s="291">
        <v>2826.6865334542049</v>
      </c>
      <c r="AZ274" s="291">
        <v>2826.6778648786067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554A9-4AAA-4C2C-AC15-AB753537AFE2}">
  <sheetPr>
    <pageSetUpPr fitToPage="1"/>
  </sheetPr>
  <dimension ref="A1:BA259"/>
  <sheetViews>
    <sheetView showGridLines="0" workbookViewId="0">
      <pane xSplit="2" ySplit="1" topLeftCell="T2" activePane="bottomRight" state="frozen"/>
      <selection activeCell="C2" sqref="C2"/>
      <selection pane="topRight" activeCell="C2" sqref="C2"/>
      <selection pane="bottomLeft" activeCell="C2" sqref="C2"/>
      <selection pane="bottomRight" activeCell="A2" sqref="A2"/>
    </sheetView>
  </sheetViews>
  <sheetFormatPr defaultColWidth="9.08984375" defaultRowHeight="10.5"/>
  <cols>
    <col min="1" max="1" width="35.7265625" style="178" customWidth="1"/>
    <col min="2" max="2" width="7.7265625" style="178" customWidth="1"/>
    <col min="3" max="19" width="11.7265625" style="178" hidden="1" customWidth="1"/>
    <col min="20" max="53" width="11.7265625" style="178" customWidth="1"/>
    <col min="54" max="16384" width="9.08984375" style="178"/>
  </cols>
  <sheetData>
    <row r="1" spans="1:53">
      <c r="A1" s="183" t="s">
        <v>603</v>
      </c>
      <c r="B1" s="184" t="s">
        <v>349</v>
      </c>
      <c r="C1" s="185">
        <v>2000</v>
      </c>
      <c r="D1" s="186">
        <v>2001</v>
      </c>
      <c r="E1" s="186">
        <v>2002</v>
      </c>
      <c r="F1" s="186">
        <v>2003</v>
      </c>
      <c r="G1" s="186">
        <v>2004</v>
      </c>
      <c r="H1" s="186">
        <v>2005</v>
      </c>
      <c r="I1" s="186">
        <v>2006</v>
      </c>
      <c r="J1" s="186">
        <v>2007</v>
      </c>
      <c r="K1" s="186">
        <v>2008</v>
      </c>
      <c r="L1" s="186">
        <v>2009</v>
      </c>
      <c r="M1" s="186">
        <v>2010</v>
      </c>
      <c r="N1" s="186">
        <v>2011</v>
      </c>
      <c r="O1" s="186">
        <v>2012</v>
      </c>
      <c r="P1" s="186">
        <v>2013</v>
      </c>
      <c r="Q1" s="186">
        <v>2014</v>
      </c>
      <c r="R1" s="186">
        <v>2015</v>
      </c>
      <c r="S1" s="186">
        <v>2016</v>
      </c>
      <c r="T1" s="186">
        <v>2017</v>
      </c>
      <c r="U1" s="186">
        <v>2018</v>
      </c>
      <c r="V1" s="186">
        <v>2019</v>
      </c>
      <c r="W1" s="186">
        <v>2020</v>
      </c>
      <c r="X1" s="186">
        <v>2021</v>
      </c>
      <c r="Y1" s="186">
        <v>2022</v>
      </c>
      <c r="Z1" s="186">
        <v>2023</v>
      </c>
      <c r="AA1" s="186">
        <v>2024</v>
      </c>
      <c r="AB1" s="186">
        <v>2025</v>
      </c>
      <c r="AC1" s="186">
        <v>2026</v>
      </c>
      <c r="AD1" s="186">
        <v>2027</v>
      </c>
      <c r="AE1" s="186">
        <v>2028</v>
      </c>
      <c r="AF1" s="186">
        <v>2029</v>
      </c>
      <c r="AG1" s="186">
        <v>2030</v>
      </c>
      <c r="AH1" s="186">
        <v>2031</v>
      </c>
      <c r="AI1" s="186">
        <v>2032</v>
      </c>
      <c r="AJ1" s="186">
        <v>2033</v>
      </c>
      <c r="AK1" s="186">
        <v>2034</v>
      </c>
      <c r="AL1" s="186">
        <v>2035</v>
      </c>
      <c r="AM1" s="186">
        <v>2036</v>
      </c>
      <c r="AN1" s="186">
        <v>2037</v>
      </c>
      <c r="AO1" s="186">
        <v>2038</v>
      </c>
      <c r="AP1" s="186">
        <v>2039</v>
      </c>
      <c r="AQ1" s="186">
        <v>2040</v>
      </c>
      <c r="AR1" s="186">
        <v>2041</v>
      </c>
      <c r="AS1" s="186">
        <v>2042</v>
      </c>
      <c r="AT1" s="186">
        <v>2043</v>
      </c>
      <c r="AU1" s="186">
        <v>2044</v>
      </c>
      <c r="AV1" s="186">
        <v>2045</v>
      </c>
      <c r="AW1" s="186">
        <v>2046</v>
      </c>
      <c r="AX1" s="186">
        <v>2047</v>
      </c>
      <c r="AY1" s="186">
        <v>2048</v>
      </c>
      <c r="AZ1" s="186">
        <v>2049</v>
      </c>
      <c r="BA1" s="187">
        <v>2050</v>
      </c>
    </row>
    <row r="2" spans="1:53">
      <c r="A2" s="188" t="s">
        <v>381</v>
      </c>
      <c r="B2" s="189" t="s">
        <v>382</v>
      </c>
      <c r="C2" s="190">
        <v>1730113.9288246229</v>
      </c>
      <c r="D2" s="191">
        <v>1769011.7596182704</v>
      </c>
      <c r="E2" s="191">
        <v>1767631.4999999998</v>
      </c>
      <c r="F2" s="191">
        <v>1805019.0999999999</v>
      </c>
      <c r="G2" s="191">
        <v>1823441.8946299995</v>
      </c>
      <c r="H2" s="191">
        <v>1830863.6300362092</v>
      </c>
      <c r="I2" s="191">
        <v>1839347.1590200001</v>
      </c>
      <c r="J2" s="191">
        <v>1809931.3403099997</v>
      </c>
      <c r="K2" s="191">
        <v>1804391.3599199997</v>
      </c>
      <c r="L2" s="191">
        <v>1699956.4955600002</v>
      </c>
      <c r="M2" s="191">
        <v>1764365.1504632677</v>
      </c>
      <c r="N2" s="191">
        <v>1698946.8909116737</v>
      </c>
      <c r="O2" s="191">
        <v>1685617.083084042</v>
      </c>
      <c r="P2" s="191">
        <v>1667790.7709945533</v>
      </c>
      <c r="Q2" s="191">
        <v>1607754.1793130846</v>
      </c>
      <c r="R2" s="191">
        <v>1627476.8809308</v>
      </c>
      <c r="S2" s="191">
        <v>1642222.7650916898</v>
      </c>
      <c r="T2" s="191">
        <f>T89-T176</f>
        <v>1458028.1677060288</v>
      </c>
      <c r="U2" s="191">
        <f t="shared" ref="U2:BA2" si="0">U89-U176</f>
        <v>1446592.6612584605</v>
      </c>
      <c r="V2" s="191">
        <f t="shared" si="0"/>
        <v>1434458.4701083503</v>
      </c>
      <c r="W2" s="191">
        <f t="shared" si="0"/>
        <v>1421734.7045309418</v>
      </c>
      <c r="X2" s="191">
        <f t="shared" si="0"/>
        <v>1415508.0466020966</v>
      </c>
      <c r="Y2" s="191">
        <f t="shared" si="0"/>
        <v>1409917.4856442111</v>
      </c>
      <c r="Z2" s="191">
        <f t="shared" si="0"/>
        <v>1396262.4216201606</v>
      </c>
      <c r="AA2" s="191">
        <f t="shared" si="0"/>
        <v>1386757.6382974577</v>
      </c>
      <c r="AB2" s="191">
        <f t="shared" si="0"/>
        <v>1379148.9280217884</v>
      </c>
      <c r="AC2" s="191">
        <f t="shared" si="0"/>
        <v>1374309.3884520323</v>
      </c>
      <c r="AD2" s="191">
        <f t="shared" si="0"/>
        <v>1370176.6755122284</v>
      </c>
      <c r="AE2" s="191">
        <f t="shared" si="0"/>
        <v>1370453.0836555324</v>
      </c>
      <c r="AF2" s="191">
        <f t="shared" si="0"/>
        <v>1366049.9363339469</v>
      </c>
      <c r="AG2" s="191">
        <f t="shared" si="0"/>
        <v>1360181.5995850631</v>
      </c>
      <c r="AH2" s="191">
        <f t="shared" si="0"/>
        <v>1355235.5800512168</v>
      </c>
      <c r="AI2" s="191">
        <f t="shared" si="0"/>
        <v>1350283.3416125241</v>
      </c>
      <c r="AJ2" s="191">
        <f t="shared" si="0"/>
        <v>1340902.917213311</v>
      </c>
      <c r="AK2" s="191">
        <f t="shared" si="0"/>
        <v>1329786.4647607505</v>
      </c>
      <c r="AL2" s="191">
        <f t="shared" si="0"/>
        <v>1314387.5989379752</v>
      </c>
      <c r="AM2" s="191">
        <f t="shared" si="0"/>
        <v>1310773.5474657761</v>
      </c>
      <c r="AN2" s="191">
        <f t="shared" si="0"/>
        <v>1302013.5269238357</v>
      </c>
      <c r="AO2" s="191">
        <f t="shared" si="0"/>
        <v>1294527.8499019754</v>
      </c>
      <c r="AP2" s="191">
        <f t="shared" si="0"/>
        <v>1290947.2428288735</v>
      </c>
      <c r="AQ2" s="191">
        <f t="shared" si="0"/>
        <v>1287108.6801508255</v>
      </c>
      <c r="AR2" s="191">
        <f t="shared" si="0"/>
        <v>1282391.6519033744</v>
      </c>
      <c r="AS2" s="191">
        <f t="shared" si="0"/>
        <v>1280797.3963320742</v>
      </c>
      <c r="AT2" s="191">
        <f t="shared" si="0"/>
        <v>1275905.7236416473</v>
      </c>
      <c r="AU2" s="191">
        <f t="shared" si="0"/>
        <v>1270787.0798036577</v>
      </c>
      <c r="AV2" s="191">
        <f t="shared" si="0"/>
        <v>1265383.3283247189</v>
      </c>
      <c r="AW2" s="191">
        <f t="shared" si="0"/>
        <v>1261618.0158960531</v>
      </c>
      <c r="AX2" s="191">
        <f t="shared" si="0"/>
        <v>1253339.4826608042</v>
      </c>
      <c r="AY2" s="191">
        <f t="shared" si="0"/>
        <v>1246177.9596903687</v>
      </c>
      <c r="AZ2" s="191">
        <f t="shared" si="0"/>
        <v>1241972.0921605818</v>
      </c>
      <c r="BA2" s="192">
        <f t="shared" si="0"/>
        <v>1238307.5323834713</v>
      </c>
    </row>
    <row r="3" spans="1:53">
      <c r="A3" s="193" t="s">
        <v>383</v>
      </c>
      <c r="B3" s="194" t="s">
        <v>384</v>
      </c>
      <c r="C3" s="195">
        <v>321253.50492733793</v>
      </c>
      <c r="D3" s="196">
        <v>323144.12030999991</v>
      </c>
      <c r="E3" s="196">
        <v>322035.46579999983</v>
      </c>
      <c r="F3" s="196">
        <v>332121.31378000003</v>
      </c>
      <c r="G3" s="196">
        <v>327538.04422999994</v>
      </c>
      <c r="H3" s="196">
        <v>318250.71262220864</v>
      </c>
      <c r="I3" s="196">
        <v>329823.89227000001</v>
      </c>
      <c r="J3" s="196">
        <v>328505.86473000003</v>
      </c>
      <c r="K3" s="196">
        <v>305448.62588999991</v>
      </c>
      <c r="L3" s="196">
        <v>269025.03037999989</v>
      </c>
      <c r="M3" s="196">
        <v>283302.81971022877</v>
      </c>
      <c r="N3" s="196">
        <v>287943.9602455569</v>
      </c>
      <c r="O3" s="196">
        <v>294553.79163812054</v>
      </c>
      <c r="P3" s="196">
        <v>287183.47548455698</v>
      </c>
      <c r="Q3" s="196">
        <v>269046.4797746379</v>
      </c>
      <c r="R3" s="196">
        <v>262682.2312636674</v>
      </c>
      <c r="S3" s="196">
        <v>248394.83075511648</v>
      </c>
      <c r="T3" s="196">
        <f t="shared" ref="T3:BA10" si="1">T90-T177</f>
        <v>222864.64402374745</v>
      </c>
      <c r="U3" s="196">
        <f t="shared" si="1"/>
        <v>213755.0964863527</v>
      </c>
      <c r="V3" s="196">
        <f t="shared" si="1"/>
        <v>204109.77528741505</v>
      </c>
      <c r="W3" s="196">
        <f t="shared" si="1"/>
        <v>193405.03788163824</v>
      </c>
      <c r="X3" s="196">
        <f t="shared" si="1"/>
        <v>191172.51148998211</v>
      </c>
      <c r="Y3" s="196">
        <f t="shared" si="1"/>
        <v>188932.88232721176</v>
      </c>
      <c r="Z3" s="196">
        <f t="shared" si="1"/>
        <v>186203.18786099053</v>
      </c>
      <c r="AA3" s="196">
        <f t="shared" si="1"/>
        <v>180251.22060540091</v>
      </c>
      <c r="AB3" s="196">
        <f t="shared" si="1"/>
        <v>175798.88309524002</v>
      </c>
      <c r="AC3" s="196">
        <f t="shared" si="1"/>
        <v>172777.97965452689</v>
      </c>
      <c r="AD3" s="196">
        <f t="shared" si="1"/>
        <v>167798.35566688117</v>
      </c>
      <c r="AE3" s="196">
        <f t="shared" si="1"/>
        <v>167221.50824953004</v>
      </c>
      <c r="AF3" s="196">
        <f t="shared" si="1"/>
        <v>160174.22672039593</v>
      </c>
      <c r="AG3" s="196">
        <f t="shared" si="1"/>
        <v>147860.86870991415</v>
      </c>
      <c r="AH3" s="196">
        <f t="shared" si="1"/>
        <v>140679.17311390149</v>
      </c>
      <c r="AI3" s="196">
        <f t="shared" si="1"/>
        <v>130970.66696807796</v>
      </c>
      <c r="AJ3" s="196">
        <f t="shared" si="1"/>
        <v>120577.79216802932</v>
      </c>
      <c r="AK3" s="196">
        <f t="shared" si="1"/>
        <v>111166.84974558308</v>
      </c>
      <c r="AL3" s="196">
        <f t="shared" si="1"/>
        <v>103738.84173298608</v>
      </c>
      <c r="AM3" s="196">
        <f t="shared" si="1"/>
        <v>102901.34087255625</v>
      </c>
      <c r="AN3" s="196">
        <f t="shared" si="1"/>
        <v>96253.46809041909</v>
      </c>
      <c r="AO3" s="196">
        <f t="shared" si="1"/>
        <v>91438.095583503789</v>
      </c>
      <c r="AP3" s="196">
        <f t="shared" si="1"/>
        <v>89169.331298249977</v>
      </c>
      <c r="AQ3" s="196">
        <f t="shared" si="1"/>
        <v>86766.769638556027</v>
      </c>
      <c r="AR3" s="196">
        <f t="shared" si="1"/>
        <v>83373.467692353617</v>
      </c>
      <c r="AS3" s="196">
        <f t="shared" si="1"/>
        <v>84736.385568573955</v>
      </c>
      <c r="AT3" s="196">
        <f t="shared" si="1"/>
        <v>84511.150485681195</v>
      </c>
      <c r="AU3" s="196">
        <f t="shared" si="1"/>
        <v>83089.50014516068</v>
      </c>
      <c r="AV3" s="196">
        <f t="shared" si="1"/>
        <v>84429.059289348414</v>
      </c>
      <c r="AW3" s="196">
        <f t="shared" si="1"/>
        <v>81444.358946812936</v>
      </c>
      <c r="AX3" s="196">
        <f t="shared" si="1"/>
        <v>77067.263712429107</v>
      </c>
      <c r="AY3" s="196">
        <f t="shared" si="1"/>
        <v>74102.906806574319</v>
      </c>
      <c r="AZ3" s="196">
        <f t="shared" si="1"/>
        <v>73951.346383408541</v>
      </c>
      <c r="BA3" s="197">
        <f t="shared" si="1"/>
        <v>70526.333865821245</v>
      </c>
    </row>
    <row r="4" spans="1:53">
      <c r="A4" s="198" t="s">
        <v>385</v>
      </c>
      <c r="B4" s="199" t="s">
        <v>386</v>
      </c>
      <c r="C4" s="200">
        <v>225803.65764806845</v>
      </c>
      <c r="D4" s="201">
        <v>225189.23436</v>
      </c>
      <c r="E4" s="201">
        <v>223488.9007399999</v>
      </c>
      <c r="F4" s="201">
        <v>231524.58079000001</v>
      </c>
      <c r="G4" s="201">
        <v>228423.94822999992</v>
      </c>
      <c r="H4" s="201">
        <v>222416.60614234829</v>
      </c>
      <c r="I4" s="201">
        <v>233703.9639</v>
      </c>
      <c r="J4" s="201">
        <v>231006.12011000008</v>
      </c>
      <c r="K4" s="201">
        <v>211415.43033</v>
      </c>
      <c r="L4" s="201">
        <v>178463.81698000003</v>
      </c>
      <c r="M4" s="201">
        <v>192670.57409828543</v>
      </c>
      <c r="N4" s="201">
        <v>192950.18734937077</v>
      </c>
      <c r="O4" s="201">
        <v>199837.28438734976</v>
      </c>
      <c r="P4" s="201">
        <v>196464.50002928468</v>
      </c>
      <c r="Q4" s="201">
        <v>181030.92511238981</v>
      </c>
      <c r="R4" s="201">
        <v>175868.66214880801</v>
      </c>
      <c r="S4" s="201">
        <v>168796.06367044325</v>
      </c>
      <c r="T4" s="201">
        <f t="shared" si="1"/>
        <v>143327.24392439754</v>
      </c>
      <c r="U4" s="201">
        <f t="shared" si="1"/>
        <v>140800.22936631588</v>
      </c>
      <c r="V4" s="201">
        <f t="shared" si="1"/>
        <v>141194.75392733928</v>
      </c>
      <c r="W4" s="201">
        <f t="shared" si="1"/>
        <v>132000.28531029989</v>
      </c>
      <c r="X4" s="201">
        <f t="shared" si="1"/>
        <v>132207.65464582862</v>
      </c>
      <c r="Y4" s="201">
        <f t="shared" si="1"/>
        <v>130519.49674654129</v>
      </c>
      <c r="Z4" s="201">
        <f t="shared" si="1"/>
        <v>129272.21437337318</v>
      </c>
      <c r="AA4" s="201">
        <f t="shared" si="1"/>
        <v>128594.37217154645</v>
      </c>
      <c r="AB4" s="201">
        <f t="shared" si="1"/>
        <v>127371.55000876979</v>
      </c>
      <c r="AC4" s="201">
        <f t="shared" si="1"/>
        <v>125516.78635568418</v>
      </c>
      <c r="AD4" s="201">
        <f t="shared" si="1"/>
        <v>122187.20014647428</v>
      </c>
      <c r="AE4" s="201">
        <f t="shared" si="1"/>
        <v>120140.74452795985</v>
      </c>
      <c r="AF4" s="201">
        <f t="shared" si="1"/>
        <v>112770.01558134964</v>
      </c>
      <c r="AG4" s="201">
        <f t="shared" si="1"/>
        <v>109054.29001574359</v>
      </c>
      <c r="AH4" s="201">
        <f t="shared" si="1"/>
        <v>104813.69428916246</v>
      </c>
      <c r="AI4" s="201">
        <f t="shared" si="1"/>
        <v>100363.14317282992</v>
      </c>
      <c r="AJ4" s="201">
        <f t="shared" si="1"/>
        <v>92148.107580688433</v>
      </c>
      <c r="AK4" s="201">
        <f t="shared" si="1"/>
        <v>88267.586561317687</v>
      </c>
      <c r="AL4" s="201">
        <f t="shared" si="1"/>
        <v>84662.272064933873</v>
      </c>
      <c r="AM4" s="201">
        <f t="shared" si="1"/>
        <v>84858.177066802265</v>
      </c>
      <c r="AN4" s="201">
        <f t="shared" si="1"/>
        <v>79402.83123467947</v>
      </c>
      <c r="AO4" s="201">
        <f t="shared" si="1"/>
        <v>75359.517661851991</v>
      </c>
      <c r="AP4" s="201">
        <f t="shared" si="1"/>
        <v>74759.517934825446</v>
      </c>
      <c r="AQ4" s="201">
        <f t="shared" si="1"/>
        <v>73082.750015215119</v>
      </c>
      <c r="AR4" s="201">
        <f t="shared" si="1"/>
        <v>71627.600672403234</v>
      </c>
      <c r="AS4" s="201">
        <f t="shared" si="1"/>
        <v>73502.487823339208</v>
      </c>
      <c r="AT4" s="201">
        <f t="shared" si="1"/>
        <v>73386.259603744606</v>
      </c>
      <c r="AU4" s="201">
        <f t="shared" si="1"/>
        <v>73979.642311306525</v>
      </c>
      <c r="AV4" s="201">
        <f t="shared" si="1"/>
        <v>75013.721868955035</v>
      </c>
      <c r="AW4" s="201">
        <f t="shared" si="1"/>
        <v>72547.798880627204</v>
      </c>
      <c r="AX4" s="201">
        <f t="shared" si="1"/>
        <v>69849.353966411814</v>
      </c>
      <c r="AY4" s="201">
        <f t="shared" si="1"/>
        <v>67604.120379495376</v>
      </c>
      <c r="AZ4" s="201">
        <f t="shared" si="1"/>
        <v>68000.61274590934</v>
      </c>
      <c r="BA4" s="202">
        <f t="shared" si="1"/>
        <v>65793.986814327523</v>
      </c>
    </row>
    <row r="5" spans="1:53">
      <c r="A5" s="203" t="s">
        <v>387</v>
      </c>
      <c r="B5" s="204" t="s">
        <v>388</v>
      </c>
      <c r="C5" s="205">
        <v>221513.35164031869</v>
      </c>
      <c r="D5" s="206">
        <v>220463.38227999993</v>
      </c>
      <c r="E5" s="206">
        <v>217910.02361999996</v>
      </c>
      <c r="F5" s="206">
        <v>226707.68135999993</v>
      </c>
      <c r="G5" s="206">
        <v>225628.22980999993</v>
      </c>
      <c r="H5" s="206">
        <v>220579.44243135548</v>
      </c>
      <c r="I5" s="206">
        <v>232117.45416000011</v>
      </c>
      <c r="J5" s="206">
        <v>229862.60312000004</v>
      </c>
      <c r="K5" s="206">
        <v>210686.27728999997</v>
      </c>
      <c r="L5" s="206">
        <v>178208.31121000001</v>
      </c>
      <c r="M5" s="206">
        <v>191977.61901072034</v>
      </c>
      <c r="N5" s="206">
        <v>193415.77676545523</v>
      </c>
      <c r="O5" s="206">
        <v>200780.23252299876</v>
      </c>
      <c r="P5" s="206">
        <v>196236.33204263108</v>
      </c>
      <c r="Q5" s="206">
        <v>180384.19209922192</v>
      </c>
      <c r="R5" s="206">
        <v>175733.2388656167</v>
      </c>
      <c r="S5" s="206">
        <v>167989.24387207875</v>
      </c>
      <c r="T5" s="206">
        <f t="shared" si="1"/>
        <v>143065.5649470964</v>
      </c>
      <c r="U5" s="206">
        <f t="shared" si="1"/>
        <v>140359.66404395975</v>
      </c>
      <c r="V5" s="206">
        <f t="shared" si="1"/>
        <v>140522.52943768763</v>
      </c>
      <c r="W5" s="206">
        <f t="shared" si="1"/>
        <v>131128.07751054456</v>
      </c>
      <c r="X5" s="206">
        <f t="shared" si="1"/>
        <v>131112.29707384045</v>
      </c>
      <c r="Y5" s="206">
        <f t="shared" si="1"/>
        <v>129254.26438418939</v>
      </c>
      <c r="Z5" s="206">
        <f t="shared" si="1"/>
        <v>127880.68351049362</v>
      </c>
      <c r="AA5" s="206">
        <f t="shared" si="1"/>
        <v>127062.01312670177</v>
      </c>
      <c r="AB5" s="206">
        <f t="shared" si="1"/>
        <v>125695.03625768732</v>
      </c>
      <c r="AC5" s="206">
        <f t="shared" si="1"/>
        <v>123743.20387359071</v>
      </c>
      <c r="AD5" s="206">
        <f t="shared" si="1"/>
        <v>120283.41672582715</v>
      </c>
      <c r="AE5" s="206">
        <f t="shared" si="1"/>
        <v>118098.27054274987</v>
      </c>
      <c r="AF5" s="206">
        <f t="shared" si="1"/>
        <v>110609.33430589995</v>
      </c>
      <c r="AG5" s="206">
        <f t="shared" si="1"/>
        <v>106798.80630994045</v>
      </c>
      <c r="AH5" s="206">
        <f t="shared" si="1"/>
        <v>102475.48608501664</v>
      </c>
      <c r="AI5" s="206">
        <f t="shared" si="1"/>
        <v>97964.197402174512</v>
      </c>
      <c r="AJ5" s="206">
        <f t="shared" si="1"/>
        <v>89723.111811167386</v>
      </c>
      <c r="AK5" s="206">
        <f t="shared" si="1"/>
        <v>85807.991048433789</v>
      </c>
      <c r="AL5" s="206">
        <f t="shared" si="1"/>
        <v>82170.190098086518</v>
      </c>
      <c r="AM5" s="206">
        <f t="shared" si="1"/>
        <v>82317.207305719479</v>
      </c>
      <c r="AN5" s="206">
        <f t="shared" si="1"/>
        <v>76832.264192359959</v>
      </c>
      <c r="AO5" s="206">
        <f t="shared" si="1"/>
        <v>72775.741085697795</v>
      </c>
      <c r="AP5" s="206">
        <f t="shared" si="1"/>
        <v>72155.956359275267</v>
      </c>
      <c r="AQ5" s="206">
        <f t="shared" si="1"/>
        <v>70458.17283467362</v>
      </c>
      <c r="AR5" s="206">
        <f t="shared" si="1"/>
        <v>68993.750580786873</v>
      </c>
      <c r="AS5" s="206">
        <f t="shared" si="1"/>
        <v>70891.604259432701</v>
      </c>
      <c r="AT5" s="206">
        <f t="shared" si="1"/>
        <v>70834.143081863847</v>
      </c>
      <c r="AU5" s="206">
        <f t="shared" si="1"/>
        <v>71556.102609581096</v>
      </c>
      <c r="AV5" s="206">
        <f t="shared" si="1"/>
        <v>72612.567789148554</v>
      </c>
      <c r="AW5" s="206">
        <f t="shared" si="1"/>
        <v>70200.33167443487</v>
      </c>
      <c r="AX5" s="206">
        <f t="shared" si="1"/>
        <v>67640.245350374491</v>
      </c>
      <c r="AY5" s="206">
        <f t="shared" si="1"/>
        <v>65453.300624946933</v>
      </c>
      <c r="AZ5" s="206">
        <f t="shared" si="1"/>
        <v>66023.079609907203</v>
      </c>
      <c r="BA5" s="207">
        <f t="shared" si="1"/>
        <v>63973.823776346027</v>
      </c>
    </row>
    <row r="6" spans="1:53">
      <c r="A6" s="208" t="s">
        <v>389</v>
      </c>
      <c r="B6" s="209" t="s">
        <v>390</v>
      </c>
      <c r="C6" s="210">
        <v>93.869242697540386</v>
      </c>
      <c r="D6" s="211">
        <v>92.400210000001564</v>
      </c>
      <c r="E6" s="211">
        <v>324.69441000003059</v>
      </c>
      <c r="F6" s="211">
        <v>2929.2923599999976</v>
      </c>
      <c r="G6" s="211">
        <v>5316.6708999999591</v>
      </c>
      <c r="H6" s="211">
        <v>5395.6950786386096</v>
      </c>
      <c r="I6" s="211">
        <v>4815.9106100000317</v>
      </c>
      <c r="J6" s="211">
        <v>5542.9079600000405</v>
      </c>
      <c r="K6" s="211">
        <v>5270.6071799999572</v>
      </c>
      <c r="L6" s="211">
        <v>4293.7570500000056</v>
      </c>
      <c r="M6" s="211">
        <v>3901.989285890515</v>
      </c>
      <c r="N6" s="211">
        <v>7012.5742833240092</v>
      </c>
      <c r="O6" s="211">
        <v>6786.9270576133395</v>
      </c>
      <c r="P6" s="211">
        <v>5528.1907551473541</v>
      </c>
      <c r="Q6" s="211">
        <v>5148.9034028817177</v>
      </c>
      <c r="R6" s="211">
        <v>4776.2229218850689</v>
      </c>
      <c r="S6" s="211">
        <v>4747.3313041245237</v>
      </c>
      <c r="T6" s="211">
        <f t="shared" si="1"/>
        <v>4527.7348731343336</v>
      </c>
      <c r="U6" s="211">
        <f t="shared" si="1"/>
        <v>4504.569938504027</v>
      </c>
      <c r="V6" s="211">
        <f t="shared" si="1"/>
        <v>4463.5872707551043</v>
      </c>
      <c r="W6" s="211">
        <f t="shared" si="1"/>
        <v>4275.0598789106125</v>
      </c>
      <c r="X6" s="211">
        <f t="shared" si="1"/>
        <v>4316.8641489044376</v>
      </c>
      <c r="Y6" s="211">
        <f t="shared" si="1"/>
        <v>4312.221901511778</v>
      </c>
      <c r="Z6" s="211">
        <f t="shared" si="1"/>
        <v>4254.141188147406</v>
      </c>
      <c r="AA6" s="211">
        <f t="shared" si="1"/>
        <v>4152.7801886734469</v>
      </c>
      <c r="AB6" s="211">
        <f t="shared" si="1"/>
        <v>4157.0842951377081</v>
      </c>
      <c r="AC6" s="211">
        <f t="shared" si="1"/>
        <v>4123.3218306247945</v>
      </c>
      <c r="AD6" s="211">
        <f t="shared" si="1"/>
        <v>4055.1050046708297</v>
      </c>
      <c r="AE6" s="211">
        <f t="shared" si="1"/>
        <v>4029.2683125378207</v>
      </c>
      <c r="AF6" s="211">
        <f t="shared" si="1"/>
        <v>3685.9075636830548</v>
      </c>
      <c r="AG6" s="211">
        <f t="shared" si="1"/>
        <v>3735.0879011373063</v>
      </c>
      <c r="AH6" s="211">
        <f t="shared" si="1"/>
        <v>3629.9973771566479</v>
      </c>
      <c r="AI6" s="211">
        <f t="shared" si="1"/>
        <v>3423.308213792553</v>
      </c>
      <c r="AJ6" s="211">
        <f t="shared" si="1"/>
        <v>2862.0552540141016</v>
      </c>
      <c r="AK6" s="211">
        <f t="shared" si="1"/>
        <v>2830.2968648632514</v>
      </c>
      <c r="AL6" s="211">
        <f t="shared" si="1"/>
        <v>2795.962691254339</v>
      </c>
      <c r="AM6" s="211">
        <f t="shared" si="1"/>
        <v>2686.2540504154199</v>
      </c>
      <c r="AN6" s="211">
        <f t="shared" si="1"/>
        <v>2490.5425647197853</v>
      </c>
      <c r="AO6" s="211">
        <f t="shared" si="1"/>
        <v>2326.5420433305799</v>
      </c>
      <c r="AP6" s="211">
        <f t="shared" si="1"/>
        <v>2283.3133649048336</v>
      </c>
      <c r="AQ6" s="211">
        <f t="shared" si="1"/>
        <v>2319.3368921277706</v>
      </c>
      <c r="AR6" s="211">
        <f t="shared" si="1"/>
        <v>2263.7451422143422</v>
      </c>
      <c r="AS6" s="211">
        <f t="shared" si="1"/>
        <v>2352.7813695558561</v>
      </c>
      <c r="AT6" s="211">
        <f t="shared" si="1"/>
        <v>2363.6664561829994</v>
      </c>
      <c r="AU6" s="211">
        <f t="shared" si="1"/>
        <v>2392.30261742523</v>
      </c>
      <c r="AV6" s="211">
        <f t="shared" si="1"/>
        <v>2537.8862338000135</v>
      </c>
      <c r="AW6" s="211">
        <f t="shared" si="1"/>
        <v>2448.5834753616427</v>
      </c>
      <c r="AX6" s="211">
        <f t="shared" si="1"/>
        <v>2348.7153286692733</v>
      </c>
      <c r="AY6" s="211">
        <f t="shared" si="1"/>
        <v>2272.181229266424</v>
      </c>
      <c r="AZ6" s="211">
        <f t="shared" si="1"/>
        <v>2329.4577610553442</v>
      </c>
      <c r="BA6" s="212">
        <f t="shared" si="1"/>
        <v>2331.8042505595968</v>
      </c>
    </row>
    <row r="7" spans="1:53">
      <c r="A7" s="208" t="s">
        <v>391</v>
      </c>
      <c r="B7" s="209" t="s">
        <v>392</v>
      </c>
      <c r="C7" s="210">
        <v>62637.428732199318</v>
      </c>
      <c r="D7" s="211">
        <v>59659.319569999992</v>
      </c>
      <c r="E7" s="211">
        <v>57542.598269999929</v>
      </c>
      <c r="F7" s="211">
        <v>57883.416679999988</v>
      </c>
      <c r="G7" s="211">
        <v>59896.823369999976</v>
      </c>
      <c r="H7" s="211">
        <v>56463.600156522516</v>
      </c>
      <c r="I7" s="211">
        <v>58351.429250000074</v>
      </c>
      <c r="J7" s="211">
        <v>59820.711440000006</v>
      </c>
      <c r="K7" s="211">
        <v>55956.111650000013</v>
      </c>
      <c r="L7" s="211">
        <v>40101.857229999987</v>
      </c>
      <c r="M7" s="211">
        <v>46558.897907594546</v>
      </c>
      <c r="N7" s="211">
        <v>47005.716622418549</v>
      </c>
      <c r="O7" s="211">
        <v>47200.532075356597</v>
      </c>
      <c r="P7" s="211">
        <v>43142.026249347167</v>
      </c>
      <c r="Q7" s="211">
        <v>43403.116735853691</v>
      </c>
      <c r="R7" s="211">
        <v>40065.971262397819</v>
      </c>
      <c r="S7" s="211">
        <v>37219.001575679256</v>
      </c>
      <c r="T7" s="211">
        <f t="shared" si="1"/>
        <v>35444.525092035125</v>
      </c>
      <c r="U7" s="211">
        <f t="shared" si="1"/>
        <v>33329.684633019286</v>
      </c>
      <c r="V7" s="211">
        <f t="shared" si="1"/>
        <v>32643.479715492649</v>
      </c>
      <c r="W7" s="211">
        <f t="shared" si="1"/>
        <v>31839.938713596708</v>
      </c>
      <c r="X7" s="211">
        <f t="shared" si="1"/>
        <v>31478.328124319341</v>
      </c>
      <c r="Y7" s="211">
        <f t="shared" si="1"/>
        <v>30947.620154547229</v>
      </c>
      <c r="Z7" s="211">
        <f t="shared" si="1"/>
        <v>30246.181351629035</v>
      </c>
      <c r="AA7" s="211">
        <f t="shared" si="1"/>
        <v>29796.054000041542</v>
      </c>
      <c r="AB7" s="211">
        <f t="shared" si="1"/>
        <v>29556.370549170384</v>
      </c>
      <c r="AC7" s="211">
        <f t="shared" si="1"/>
        <v>29440.344345278587</v>
      </c>
      <c r="AD7" s="211">
        <f t="shared" si="1"/>
        <v>29362.843943872995</v>
      </c>
      <c r="AE7" s="211">
        <f t="shared" si="1"/>
        <v>29279.040614050213</v>
      </c>
      <c r="AF7" s="211">
        <f t="shared" si="1"/>
        <v>29027.904541243006</v>
      </c>
      <c r="AG7" s="211">
        <f t="shared" si="1"/>
        <v>28652.306488649985</v>
      </c>
      <c r="AH7" s="211">
        <f t="shared" si="1"/>
        <v>28424.067650332221</v>
      </c>
      <c r="AI7" s="211">
        <f t="shared" si="1"/>
        <v>28026.916798072849</v>
      </c>
      <c r="AJ7" s="211">
        <f t="shared" si="1"/>
        <v>27439.798180384481</v>
      </c>
      <c r="AK7" s="211">
        <f t="shared" si="1"/>
        <v>26860.342084098291</v>
      </c>
      <c r="AL7" s="211">
        <f t="shared" si="1"/>
        <v>26372.811160033438</v>
      </c>
      <c r="AM7" s="211">
        <f t="shared" si="1"/>
        <v>26100.330014608458</v>
      </c>
      <c r="AN7" s="211">
        <f t="shared" si="1"/>
        <v>25734.125571540397</v>
      </c>
      <c r="AO7" s="211">
        <f t="shared" si="1"/>
        <v>25247.110682184706</v>
      </c>
      <c r="AP7" s="211">
        <f t="shared" si="1"/>
        <v>24820.706737067034</v>
      </c>
      <c r="AQ7" s="211">
        <f t="shared" si="1"/>
        <v>24358.071717097846</v>
      </c>
      <c r="AR7" s="211">
        <f t="shared" si="1"/>
        <v>24033.285117568481</v>
      </c>
      <c r="AS7" s="211">
        <f t="shared" si="1"/>
        <v>23636.276812367527</v>
      </c>
      <c r="AT7" s="211">
        <f t="shared" si="1"/>
        <v>23140.793186524465</v>
      </c>
      <c r="AU7" s="211">
        <f t="shared" si="1"/>
        <v>22425.451495630427</v>
      </c>
      <c r="AV7" s="211">
        <f t="shared" si="1"/>
        <v>21982.194651858132</v>
      </c>
      <c r="AW7" s="211">
        <f t="shared" si="1"/>
        <v>21391.063714752192</v>
      </c>
      <c r="AX7" s="211">
        <f t="shared" si="1"/>
        <v>20203.289011726596</v>
      </c>
      <c r="AY7" s="211">
        <f t="shared" si="1"/>
        <v>19496.99412007763</v>
      </c>
      <c r="AZ7" s="211">
        <f t="shared" si="1"/>
        <v>17916.590534081028</v>
      </c>
      <c r="BA7" s="212">
        <f t="shared" si="1"/>
        <v>16570.872912806175</v>
      </c>
    </row>
    <row r="8" spans="1:53">
      <c r="A8" s="208" t="s">
        <v>393</v>
      </c>
      <c r="B8" s="209" t="s">
        <v>394</v>
      </c>
      <c r="C8" s="210">
        <v>156795.98437262489</v>
      </c>
      <c r="D8" s="211">
        <v>159139.47495999996</v>
      </c>
      <c r="E8" s="211">
        <v>158295.55694000004</v>
      </c>
      <c r="F8" s="211">
        <v>164270.20637000003</v>
      </c>
      <c r="G8" s="211">
        <v>158496.10696</v>
      </c>
      <c r="H8" s="211">
        <v>156378.26570718936</v>
      </c>
      <c r="I8" s="211">
        <v>166723.76470999999</v>
      </c>
      <c r="J8" s="211">
        <v>161935.81769999999</v>
      </c>
      <c r="K8" s="211">
        <v>147339.58948</v>
      </c>
      <c r="L8" s="211">
        <v>132207.86055000004</v>
      </c>
      <c r="M8" s="211">
        <v>140281.41118294842</v>
      </c>
      <c r="N8" s="211">
        <v>137594.02997125467</v>
      </c>
      <c r="O8" s="211">
        <v>144890.30157208792</v>
      </c>
      <c r="P8" s="211">
        <v>146065.48251824669</v>
      </c>
      <c r="Q8" s="211">
        <v>130227.9737267711</v>
      </c>
      <c r="R8" s="211">
        <v>129260.83587843819</v>
      </c>
      <c r="S8" s="211">
        <v>124714.17981871165</v>
      </c>
      <c r="T8" s="211">
        <f t="shared" si="1"/>
        <v>101817.53664701051</v>
      </c>
      <c r="U8" s="211">
        <f t="shared" si="1"/>
        <v>101377.47633854873</v>
      </c>
      <c r="V8" s="211">
        <f t="shared" si="1"/>
        <v>102299.13701079378</v>
      </c>
      <c r="W8" s="211">
        <f t="shared" si="1"/>
        <v>93921.866416471617</v>
      </c>
      <c r="X8" s="211">
        <f t="shared" si="1"/>
        <v>94167.360932744778</v>
      </c>
      <c r="Y8" s="211">
        <f t="shared" si="1"/>
        <v>93060.837923393192</v>
      </c>
      <c r="Z8" s="211">
        <f t="shared" si="1"/>
        <v>92445.996648334854</v>
      </c>
      <c r="AA8" s="211">
        <f t="shared" si="1"/>
        <v>92120.644883773566</v>
      </c>
      <c r="AB8" s="211">
        <f t="shared" si="1"/>
        <v>91015.907915605392</v>
      </c>
      <c r="AC8" s="211">
        <f t="shared" si="1"/>
        <v>89180.497745820961</v>
      </c>
      <c r="AD8" s="211">
        <f t="shared" si="1"/>
        <v>85870.363937506801</v>
      </c>
      <c r="AE8" s="211">
        <f t="shared" si="1"/>
        <v>83820.457190737725</v>
      </c>
      <c r="AF8" s="211">
        <f t="shared" si="1"/>
        <v>76990.076053410638</v>
      </c>
      <c r="AG8" s="211">
        <f t="shared" si="1"/>
        <v>73526.317274429312</v>
      </c>
      <c r="AH8" s="211">
        <f t="shared" si="1"/>
        <v>69543.394819022942</v>
      </c>
      <c r="AI8" s="211">
        <f t="shared" si="1"/>
        <v>65797.486696933251</v>
      </c>
      <c r="AJ8" s="211">
        <f t="shared" si="1"/>
        <v>58849.412681794536</v>
      </c>
      <c r="AK8" s="211">
        <f t="shared" si="1"/>
        <v>55583.63556242449</v>
      </c>
      <c r="AL8" s="211">
        <f t="shared" si="1"/>
        <v>52507.715055474902</v>
      </c>
      <c r="AM8" s="211">
        <f t="shared" si="1"/>
        <v>53006.400262550174</v>
      </c>
      <c r="AN8" s="211">
        <f t="shared" si="1"/>
        <v>48122.041522241758</v>
      </c>
      <c r="AO8" s="211">
        <f t="shared" si="1"/>
        <v>44721.766176544705</v>
      </c>
      <c r="AP8" s="211">
        <f t="shared" si="1"/>
        <v>44591.810306751686</v>
      </c>
      <c r="AQ8" s="211">
        <f t="shared" si="1"/>
        <v>43350.358624089895</v>
      </c>
      <c r="AR8" s="211">
        <f t="shared" si="1"/>
        <v>42313.079453209888</v>
      </c>
      <c r="AS8" s="211">
        <f t="shared" si="1"/>
        <v>43563.63333607716</v>
      </c>
      <c r="AT8" s="211">
        <f t="shared" si="1"/>
        <v>43998.415064180866</v>
      </c>
      <c r="AU8" s="211">
        <f t="shared" si="1"/>
        <v>45421.575596627816</v>
      </c>
      <c r="AV8" s="211">
        <f t="shared" si="1"/>
        <v>46819.234954202147</v>
      </c>
      <c r="AW8" s="211">
        <f t="shared" si="1"/>
        <v>45095.116223730147</v>
      </c>
      <c r="AX8" s="211">
        <f t="shared" si="1"/>
        <v>43661.796672841658</v>
      </c>
      <c r="AY8" s="211">
        <f t="shared" si="1"/>
        <v>42342.23899695764</v>
      </c>
      <c r="AZ8" s="211">
        <f t="shared" si="1"/>
        <v>44482.751522768478</v>
      </c>
      <c r="BA8" s="212">
        <f t="shared" si="1"/>
        <v>43802.835798261971</v>
      </c>
    </row>
    <row r="9" spans="1:53">
      <c r="A9" s="208" t="s">
        <v>395</v>
      </c>
      <c r="B9" s="209" t="s">
        <v>396</v>
      </c>
      <c r="C9" s="210">
        <v>1986.0692927969653</v>
      </c>
      <c r="D9" s="211">
        <v>1572.1875399999967</v>
      </c>
      <c r="E9" s="211">
        <v>1747.1739999999998</v>
      </c>
      <c r="F9" s="211">
        <v>1624.76595</v>
      </c>
      <c r="G9" s="211">
        <v>1918.6285799999996</v>
      </c>
      <c r="H9" s="211">
        <v>2341.8814890050603</v>
      </c>
      <c r="I9" s="211">
        <v>2226.3495900000003</v>
      </c>
      <c r="J9" s="211">
        <v>2563.1660199999997</v>
      </c>
      <c r="K9" s="211">
        <v>2119.9689800000001</v>
      </c>
      <c r="L9" s="211">
        <v>1604.83638</v>
      </c>
      <c r="M9" s="211">
        <v>1235.3206342868414</v>
      </c>
      <c r="N9" s="211">
        <v>1803.4558884580274</v>
      </c>
      <c r="O9" s="211">
        <v>1902.4718179409488</v>
      </c>
      <c r="P9" s="211">
        <v>1500.6325198898603</v>
      </c>
      <c r="Q9" s="211">
        <v>1604.1982337154413</v>
      </c>
      <c r="R9" s="211">
        <v>1630.2088028956218</v>
      </c>
      <c r="S9" s="211">
        <v>1308.7311735632979</v>
      </c>
      <c r="T9" s="211">
        <f t="shared" si="1"/>
        <v>1275.7683349164347</v>
      </c>
      <c r="U9" s="211">
        <f t="shared" si="1"/>
        <v>1147.9331338877203</v>
      </c>
      <c r="V9" s="211">
        <f t="shared" si="1"/>
        <v>1116.3254406460653</v>
      </c>
      <c r="W9" s="211">
        <f t="shared" si="1"/>
        <v>1091.2125015656088</v>
      </c>
      <c r="X9" s="211">
        <f t="shared" si="1"/>
        <v>1149.7438678718963</v>
      </c>
      <c r="Y9" s="211">
        <f t="shared" si="1"/>
        <v>933.58440473715837</v>
      </c>
      <c r="Z9" s="211">
        <f t="shared" si="1"/>
        <v>934.36432238234693</v>
      </c>
      <c r="AA9" s="211">
        <f t="shared" si="1"/>
        <v>992.53405421320872</v>
      </c>
      <c r="AB9" s="211">
        <f t="shared" si="1"/>
        <v>965.67349777377922</v>
      </c>
      <c r="AC9" s="211">
        <f t="shared" si="1"/>
        <v>999.03995186636109</v>
      </c>
      <c r="AD9" s="211">
        <f t="shared" si="1"/>
        <v>995.10383977650622</v>
      </c>
      <c r="AE9" s="211">
        <f t="shared" si="1"/>
        <v>969.50442542413589</v>
      </c>
      <c r="AF9" s="211">
        <f t="shared" si="1"/>
        <v>905.44614756324904</v>
      </c>
      <c r="AG9" s="211">
        <f t="shared" si="1"/>
        <v>885.09464572383638</v>
      </c>
      <c r="AH9" s="211">
        <f t="shared" si="1"/>
        <v>878.02623850486316</v>
      </c>
      <c r="AI9" s="211">
        <f t="shared" si="1"/>
        <v>716.48569337586753</v>
      </c>
      <c r="AJ9" s="211">
        <f t="shared" si="1"/>
        <v>571.84569497428038</v>
      </c>
      <c r="AK9" s="211">
        <f t="shared" si="1"/>
        <v>533.71653704775395</v>
      </c>
      <c r="AL9" s="211">
        <f t="shared" si="1"/>
        <v>493.70119132383479</v>
      </c>
      <c r="AM9" s="211">
        <f t="shared" si="1"/>
        <v>524.22297814540855</v>
      </c>
      <c r="AN9" s="211">
        <f t="shared" si="1"/>
        <v>485.55453385801457</v>
      </c>
      <c r="AO9" s="211">
        <f t="shared" si="1"/>
        <v>480.32218363778691</v>
      </c>
      <c r="AP9" s="211">
        <f t="shared" si="1"/>
        <v>460.12595055171573</v>
      </c>
      <c r="AQ9" s="211">
        <f t="shared" si="1"/>
        <v>430.40560135810688</v>
      </c>
      <c r="AR9" s="211">
        <f t="shared" si="1"/>
        <v>383.64086779415635</v>
      </c>
      <c r="AS9" s="211">
        <f t="shared" si="1"/>
        <v>1338.9127414321622</v>
      </c>
      <c r="AT9" s="211">
        <f t="shared" si="1"/>
        <v>1331.2683749755233</v>
      </c>
      <c r="AU9" s="211">
        <f t="shared" si="1"/>
        <v>1316.7728998976177</v>
      </c>
      <c r="AV9" s="211">
        <f t="shared" si="1"/>
        <v>1273.2519492882475</v>
      </c>
      <c r="AW9" s="211">
        <f t="shared" si="1"/>
        <v>1265.5682605908937</v>
      </c>
      <c r="AX9" s="211">
        <f t="shared" si="1"/>
        <v>1426.4443371369648</v>
      </c>
      <c r="AY9" s="211">
        <f t="shared" si="1"/>
        <v>1341.8862786452316</v>
      </c>
      <c r="AZ9" s="211">
        <f t="shared" si="1"/>
        <v>1294.2797920023672</v>
      </c>
      <c r="BA9" s="212">
        <f t="shared" si="1"/>
        <v>1268.3108147182829</v>
      </c>
    </row>
    <row r="10" spans="1:53">
      <c r="A10" s="203" t="s">
        <v>397</v>
      </c>
      <c r="B10" s="204" t="s">
        <v>398</v>
      </c>
      <c r="C10" s="205">
        <v>6.3047520352490665</v>
      </c>
      <c r="D10" s="206">
        <v>-7.7069999999604306</v>
      </c>
      <c r="E10" s="206">
        <v>35.001379999993389</v>
      </c>
      <c r="F10" s="206">
        <v>13.305280000027324</v>
      </c>
      <c r="G10" s="206">
        <v>19.600820000007445</v>
      </c>
      <c r="H10" s="206">
        <v>60.187105322650325</v>
      </c>
      <c r="I10" s="206">
        <v>59.502819999978897</v>
      </c>
      <c r="J10" s="206">
        <v>74.898349999991893</v>
      </c>
      <c r="K10" s="206">
        <v>156.10643000000309</v>
      </c>
      <c r="L10" s="206">
        <v>102.30087000000651</v>
      </c>
      <c r="M10" s="206">
        <v>327.5282694650507</v>
      </c>
      <c r="N10" s="206">
        <v>217.6613697474088</v>
      </c>
      <c r="O10" s="206">
        <v>172.15985720303303</v>
      </c>
      <c r="P10" s="206">
        <v>135.06751999869891</v>
      </c>
      <c r="Q10" s="206">
        <v>88.205708718765578</v>
      </c>
      <c r="R10" s="206">
        <v>136.42797266316819</v>
      </c>
      <c r="S10" s="206">
        <v>160.0074245030797</v>
      </c>
      <c r="T10" s="206">
        <f t="shared" si="1"/>
        <v>152.07919897162611</v>
      </c>
      <c r="U10" s="206">
        <f t="shared" si="1"/>
        <v>154.93190405339146</v>
      </c>
      <c r="V10" s="206">
        <f t="shared" si="1"/>
        <v>155.38451408164312</v>
      </c>
      <c r="W10" s="206">
        <f t="shared" si="1"/>
        <v>155.0717631056973</v>
      </c>
      <c r="X10" s="206">
        <f t="shared" si="1"/>
        <v>156.34386242387455</v>
      </c>
      <c r="Y10" s="206">
        <f t="shared" si="1"/>
        <v>140.17496077364382</v>
      </c>
      <c r="Z10" s="206">
        <f t="shared" si="1"/>
        <v>113.62482795110148</v>
      </c>
      <c r="AA10" s="206">
        <f t="shared" si="1"/>
        <v>101.22821819358956</v>
      </c>
      <c r="AB10" s="206">
        <f t="shared" si="1"/>
        <v>85.406364476926626</v>
      </c>
      <c r="AC10" s="206">
        <f t="shared" si="1"/>
        <v>34.050503810049662</v>
      </c>
      <c r="AD10" s="206">
        <f t="shared" si="1"/>
        <v>24.157112830467362</v>
      </c>
      <c r="AE10" s="206">
        <f t="shared" si="1"/>
        <v>24.483977597962436</v>
      </c>
      <c r="AF10" s="206">
        <f t="shared" si="1"/>
        <v>24.713821162479817</v>
      </c>
      <c r="AG10" s="206">
        <f t="shared" si="1"/>
        <v>24.940344270813526</v>
      </c>
      <c r="AH10" s="206">
        <f t="shared" si="1"/>
        <v>24.429173860309888</v>
      </c>
      <c r="AI10" s="206">
        <f t="shared" si="1"/>
        <v>20.040158333434242</v>
      </c>
      <c r="AJ10" s="206">
        <f t="shared" si="1"/>
        <v>15.731321463780361</v>
      </c>
      <c r="AK10" s="206">
        <f t="shared" ref="AK10:BA10" si="2">AK97-AK184</f>
        <v>12.745542327799029</v>
      </c>
      <c r="AL10" s="206">
        <f t="shared" si="2"/>
        <v>11.143011488968448</v>
      </c>
      <c r="AM10" s="206">
        <f t="shared" si="2"/>
        <v>10.336131169201856</v>
      </c>
      <c r="AN10" s="206">
        <f t="shared" si="2"/>
        <v>9.1206921427272931</v>
      </c>
      <c r="AO10" s="206">
        <f t="shared" si="2"/>
        <v>8.2744189638917263</v>
      </c>
      <c r="AP10" s="206">
        <f t="shared" si="2"/>
        <v>7.5482430696324805</v>
      </c>
      <c r="AQ10" s="206">
        <f t="shared" si="2"/>
        <v>6.781658594234262</v>
      </c>
      <c r="AR10" s="206">
        <f t="shared" si="2"/>
        <v>6.038498065448918</v>
      </c>
      <c r="AS10" s="206">
        <f t="shared" si="2"/>
        <v>5.4645869332660908</v>
      </c>
      <c r="AT10" s="206">
        <f t="shared" si="2"/>
        <v>4.9448205665628642</v>
      </c>
      <c r="AU10" s="206">
        <f t="shared" si="2"/>
        <v>4.3052421845240136</v>
      </c>
      <c r="AV10" s="206">
        <f t="shared" si="2"/>
        <v>3.9560197840556008</v>
      </c>
      <c r="AW10" s="206">
        <f t="shared" si="2"/>
        <v>3.5392291012186283</v>
      </c>
      <c r="AX10" s="206">
        <f t="shared" si="2"/>
        <v>3.2591309330568228</v>
      </c>
      <c r="AY10" s="206">
        <f t="shared" si="2"/>
        <v>3.1029045937289936</v>
      </c>
      <c r="AZ10" s="206">
        <f t="shared" si="2"/>
        <v>2.9293800936449053</v>
      </c>
      <c r="BA10" s="207">
        <f t="shared" si="2"/>
        <v>2.7418606724015109</v>
      </c>
    </row>
    <row r="11" spans="1:53">
      <c r="A11" s="203" t="s">
        <v>399</v>
      </c>
      <c r="B11" s="204" t="s">
        <v>400</v>
      </c>
      <c r="C11" s="205">
        <v>4276.7413462999539</v>
      </c>
      <c r="D11" s="206">
        <v>4699.2537800000173</v>
      </c>
      <c r="E11" s="206">
        <v>5299.7987899999498</v>
      </c>
      <c r="F11" s="206">
        <v>4555.0012700000007</v>
      </c>
      <c r="G11" s="206">
        <v>2777.7703999999721</v>
      </c>
      <c r="H11" s="206">
        <v>1856.212969891476</v>
      </c>
      <c r="I11" s="206">
        <v>1665.5084299999653</v>
      </c>
      <c r="J11" s="206">
        <v>1193.6257100000003</v>
      </c>
      <c r="K11" s="206">
        <v>626.14935000000332</v>
      </c>
      <c r="L11" s="206">
        <v>177.41304000002856</v>
      </c>
      <c r="M11" s="206">
        <v>502.33379337911356</v>
      </c>
      <c r="N11" s="206">
        <v>-522.12110285853669</v>
      </c>
      <c r="O11" s="206">
        <v>-1036.7641392339083</v>
      </c>
      <c r="P11" s="206">
        <v>76.935778310362366</v>
      </c>
      <c r="Q11" s="206">
        <v>520.71807975006232</v>
      </c>
      <c r="R11" s="206">
        <v>103.39787795588563</v>
      </c>
      <c r="S11" s="206">
        <v>253.01786166280544</v>
      </c>
      <c r="T11" s="206">
        <f>T98-T185</f>
        <v>-318.70631047606287</v>
      </c>
      <c r="U11" s="206">
        <f t="shared" ref="T11:BA18" si="3">U98-U185</f>
        <v>-146.9264516903005</v>
      </c>
      <c r="V11" s="206">
        <f t="shared" si="3"/>
        <v>83.563183439595718</v>
      </c>
      <c r="W11" s="206">
        <f t="shared" si="3"/>
        <v>310.01992825802665</v>
      </c>
      <c r="X11" s="206">
        <f t="shared" si="3"/>
        <v>529.74814160361836</v>
      </c>
      <c r="Y11" s="206">
        <f t="shared" si="3"/>
        <v>719.22593047660507</v>
      </c>
      <c r="Z11" s="206">
        <f t="shared" si="3"/>
        <v>880.74583970344349</v>
      </c>
      <c r="AA11" s="206">
        <f t="shared" si="3"/>
        <v>1050.8483701424841</v>
      </c>
      <c r="AB11" s="206">
        <f t="shared" si="3"/>
        <v>1208.4649907710195</v>
      </c>
      <c r="AC11" s="206">
        <f t="shared" si="3"/>
        <v>1360.5678400861939</v>
      </c>
      <c r="AD11" s="206">
        <f t="shared" si="3"/>
        <v>1503.7745255090363</v>
      </c>
      <c r="AE11" s="206">
        <f t="shared" si="3"/>
        <v>1642.2882878599435</v>
      </c>
      <c r="AF11" s="206">
        <f t="shared" si="3"/>
        <v>1758.8180267955236</v>
      </c>
      <c r="AG11" s="206">
        <f t="shared" si="3"/>
        <v>1855.4856089904888</v>
      </c>
      <c r="AH11" s="206">
        <f t="shared" si="3"/>
        <v>1934.166652439962</v>
      </c>
      <c r="AI11" s="206">
        <f t="shared" si="3"/>
        <v>1999.01001120913</v>
      </c>
      <c r="AJ11" s="206">
        <f t="shared" si="3"/>
        <v>2036.9329129397024</v>
      </c>
      <c r="AK11" s="206">
        <f t="shared" si="3"/>
        <v>2076.775976165713</v>
      </c>
      <c r="AL11" s="206">
        <f t="shared" si="3"/>
        <v>2112.6152279008174</v>
      </c>
      <c r="AM11" s="206">
        <f t="shared" si="3"/>
        <v>2162.0653583123299</v>
      </c>
      <c r="AN11" s="206">
        <f t="shared" si="3"/>
        <v>2194.0016048948091</v>
      </c>
      <c r="AO11" s="206">
        <f t="shared" si="3"/>
        <v>2208.3202878936308</v>
      </c>
      <c r="AP11" s="206">
        <f t="shared" si="3"/>
        <v>2224.4281779572216</v>
      </c>
      <c r="AQ11" s="206">
        <f t="shared" si="3"/>
        <v>2232.1070235208063</v>
      </c>
      <c r="AR11" s="206">
        <f t="shared" si="3"/>
        <v>2249.4354806640258</v>
      </c>
      <c r="AS11" s="206">
        <f t="shared" si="3"/>
        <v>2250.464291879734</v>
      </c>
      <c r="AT11" s="206">
        <f t="shared" si="3"/>
        <v>2240.318603965889</v>
      </c>
      <c r="AU11" s="206">
        <f t="shared" si="3"/>
        <v>2200.5774992116294</v>
      </c>
      <c r="AV11" s="206">
        <f t="shared" si="3"/>
        <v>2185.2772702533639</v>
      </c>
      <c r="AW11" s="206">
        <f t="shared" si="3"/>
        <v>2148.7748993412865</v>
      </c>
      <c r="AX11" s="206">
        <f t="shared" si="3"/>
        <v>2036.1437678907546</v>
      </c>
      <c r="AY11" s="206">
        <f t="shared" si="3"/>
        <v>1986.2847503865582</v>
      </c>
      <c r="AZ11" s="206">
        <f t="shared" si="3"/>
        <v>1815.6030287452763</v>
      </c>
      <c r="BA11" s="207">
        <f t="shared" si="3"/>
        <v>1668.3362792801236</v>
      </c>
    </row>
    <row r="12" spans="1:53">
      <c r="A12" s="208" t="s">
        <v>401</v>
      </c>
      <c r="B12" s="209" t="s">
        <v>402</v>
      </c>
      <c r="C12" s="210">
        <v>4276.7413462999539</v>
      </c>
      <c r="D12" s="211">
        <v>4699.2537800000173</v>
      </c>
      <c r="E12" s="211">
        <v>5299.7987899999498</v>
      </c>
      <c r="F12" s="211">
        <v>4555.0012700000007</v>
      </c>
      <c r="G12" s="211">
        <v>2777.7703999999721</v>
      </c>
      <c r="H12" s="211">
        <v>1856.212969891476</v>
      </c>
      <c r="I12" s="211">
        <v>1665.5084299999653</v>
      </c>
      <c r="J12" s="211">
        <v>1193.6257100000003</v>
      </c>
      <c r="K12" s="211">
        <v>626.14935000000332</v>
      </c>
      <c r="L12" s="211">
        <v>177.41304000002856</v>
      </c>
      <c r="M12" s="211">
        <v>502.33379337911356</v>
      </c>
      <c r="N12" s="211">
        <v>-522.12110285853669</v>
      </c>
      <c r="O12" s="211">
        <v>-1036.7641392339083</v>
      </c>
      <c r="P12" s="211">
        <v>76.935778310362366</v>
      </c>
      <c r="Q12" s="211">
        <v>520.71807975006232</v>
      </c>
      <c r="R12" s="211">
        <v>103.39787795588563</v>
      </c>
      <c r="S12" s="211">
        <v>253.01786166280544</v>
      </c>
      <c r="T12" s="211">
        <f>T99-T186</f>
        <v>-318.70631047606287</v>
      </c>
      <c r="U12" s="211">
        <f t="shared" si="3"/>
        <v>-146.9264516903005</v>
      </c>
      <c r="V12" s="211">
        <f t="shared" si="3"/>
        <v>83.563183439595718</v>
      </c>
      <c r="W12" s="211">
        <f t="shared" si="3"/>
        <v>310.01992825802665</v>
      </c>
      <c r="X12" s="211">
        <f t="shared" si="3"/>
        <v>529.74814160361836</v>
      </c>
      <c r="Y12" s="211">
        <f t="shared" si="3"/>
        <v>719.22593047660507</v>
      </c>
      <c r="Z12" s="211">
        <f t="shared" si="3"/>
        <v>880.74583970344349</v>
      </c>
      <c r="AA12" s="211">
        <f t="shared" si="3"/>
        <v>1050.8483701424841</v>
      </c>
      <c r="AB12" s="211">
        <f t="shared" si="3"/>
        <v>1208.4649907710195</v>
      </c>
      <c r="AC12" s="211">
        <f t="shared" si="3"/>
        <v>1360.5678400861939</v>
      </c>
      <c r="AD12" s="211">
        <f t="shared" si="3"/>
        <v>1503.7745255090363</v>
      </c>
      <c r="AE12" s="211">
        <f t="shared" si="3"/>
        <v>1642.2882878599435</v>
      </c>
      <c r="AF12" s="211">
        <f t="shared" si="3"/>
        <v>1758.8180267955236</v>
      </c>
      <c r="AG12" s="211">
        <f t="shared" si="3"/>
        <v>1855.4856089904888</v>
      </c>
      <c r="AH12" s="211">
        <f t="shared" si="3"/>
        <v>1934.166652439962</v>
      </c>
      <c r="AI12" s="211">
        <f t="shared" si="3"/>
        <v>1999.01001120913</v>
      </c>
      <c r="AJ12" s="211">
        <f t="shared" si="3"/>
        <v>2036.9329129397024</v>
      </c>
      <c r="AK12" s="211">
        <f t="shared" si="3"/>
        <v>2076.775976165713</v>
      </c>
      <c r="AL12" s="211">
        <f t="shared" si="3"/>
        <v>2112.6152279008174</v>
      </c>
      <c r="AM12" s="211">
        <f t="shared" si="3"/>
        <v>2162.0653583123299</v>
      </c>
      <c r="AN12" s="211">
        <f t="shared" si="3"/>
        <v>2194.0016048948091</v>
      </c>
      <c r="AO12" s="211">
        <f t="shared" si="3"/>
        <v>2208.3202878936308</v>
      </c>
      <c r="AP12" s="211">
        <f t="shared" si="3"/>
        <v>2224.4281779572216</v>
      </c>
      <c r="AQ12" s="211">
        <f t="shared" si="3"/>
        <v>2232.1070235208063</v>
      </c>
      <c r="AR12" s="211">
        <f t="shared" si="3"/>
        <v>2249.4354806640258</v>
      </c>
      <c r="AS12" s="211">
        <f t="shared" si="3"/>
        <v>2250.464291879734</v>
      </c>
      <c r="AT12" s="211">
        <f t="shared" si="3"/>
        <v>2240.318603965889</v>
      </c>
      <c r="AU12" s="211">
        <f t="shared" si="3"/>
        <v>2200.5774992116294</v>
      </c>
      <c r="AV12" s="211">
        <f t="shared" si="3"/>
        <v>2185.2772702533639</v>
      </c>
      <c r="AW12" s="211">
        <f t="shared" si="3"/>
        <v>2148.7748993412865</v>
      </c>
      <c r="AX12" s="211">
        <f t="shared" si="3"/>
        <v>2036.1437678907546</v>
      </c>
      <c r="AY12" s="211">
        <f t="shared" si="3"/>
        <v>1986.2847503865582</v>
      </c>
      <c r="AZ12" s="211">
        <f t="shared" si="3"/>
        <v>1815.6030287452763</v>
      </c>
      <c r="BA12" s="212">
        <f t="shared" si="3"/>
        <v>1668.3362792801236</v>
      </c>
    </row>
    <row r="13" spans="1:53">
      <c r="A13" s="208" t="s">
        <v>403</v>
      </c>
      <c r="B13" s="209" t="s">
        <v>404</v>
      </c>
      <c r="C13" s="210">
        <v>0</v>
      </c>
      <c r="D13" s="211">
        <v>0</v>
      </c>
      <c r="E13" s="211">
        <v>0</v>
      </c>
      <c r="F13" s="211">
        <v>0</v>
      </c>
      <c r="G13" s="211">
        <v>0</v>
      </c>
      <c r="H13" s="211">
        <v>0</v>
      </c>
      <c r="I13" s="211">
        <v>0</v>
      </c>
      <c r="J13" s="211">
        <v>0</v>
      </c>
      <c r="K13" s="211">
        <v>0</v>
      </c>
      <c r="L13" s="211">
        <v>0</v>
      </c>
      <c r="M13" s="211">
        <v>0</v>
      </c>
      <c r="N13" s="211">
        <v>0</v>
      </c>
      <c r="O13" s="211">
        <v>0</v>
      </c>
      <c r="P13" s="211">
        <v>0</v>
      </c>
      <c r="Q13" s="211">
        <v>0</v>
      </c>
      <c r="R13" s="211">
        <v>0</v>
      </c>
      <c r="S13" s="211">
        <v>0</v>
      </c>
      <c r="T13" s="211">
        <f t="shared" si="3"/>
        <v>0</v>
      </c>
      <c r="U13" s="211">
        <f t="shared" si="3"/>
        <v>0</v>
      </c>
      <c r="V13" s="211">
        <f t="shared" si="3"/>
        <v>0</v>
      </c>
      <c r="W13" s="211">
        <f t="shared" si="3"/>
        <v>0</v>
      </c>
      <c r="X13" s="211">
        <f t="shared" si="3"/>
        <v>0</v>
      </c>
      <c r="Y13" s="211">
        <f t="shared" si="3"/>
        <v>0</v>
      </c>
      <c r="Z13" s="211">
        <f t="shared" si="3"/>
        <v>0</v>
      </c>
      <c r="AA13" s="211">
        <f t="shared" si="3"/>
        <v>0</v>
      </c>
      <c r="AB13" s="211">
        <f t="shared" si="3"/>
        <v>0</v>
      </c>
      <c r="AC13" s="211">
        <f t="shared" si="3"/>
        <v>0</v>
      </c>
      <c r="AD13" s="211">
        <f t="shared" si="3"/>
        <v>0</v>
      </c>
      <c r="AE13" s="211">
        <f t="shared" si="3"/>
        <v>0</v>
      </c>
      <c r="AF13" s="211">
        <f t="shared" si="3"/>
        <v>0</v>
      </c>
      <c r="AG13" s="211">
        <f t="shared" si="3"/>
        <v>0</v>
      </c>
      <c r="AH13" s="211">
        <f t="shared" si="3"/>
        <v>0</v>
      </c>
      <c r="AI13" s="211">
        <f t="shared" si="3"/>
        <v>0</v>
      </c>
      <c r="AJ13" s="211">
        <f t="shared" si="3"/>
        <v>0</v>
      </c>
      <c r="AK13" s="211">
        <f t="shared" si="3"/>
        <v>0</v>
      </c>
      <c r="AL13" s="211">
        <f t="shared" si="3"/>
        <v>0</v>
      </c>
      <c r="AM13" s="211">
        <f t="shared" si="3"/>
        <v>0</v>
      </c>
      <c r="AN13" s="211">
        <f t="shared" si="3"/>
        <v>0</v>
      </c>
      <c r="AO13" s="211">
        <f t="shared" si="3"/>
        <v>0</v>
      </c>
      <c r="AP13" s="211">
        <f t="shared" si="3"/>
        <v>0</v>
      </c>
      <c r="AQ13" s="211">
        <f t="shared" si="3"/>
        <v>0</v>
      </c>
      <c r="AR13" s="211">
        <f t="shared" si="3"/>
        <v>0</v>
      </c>
      <c r="AS13" s="211">
        <f t="shared" si="3"/>
        <v>0</v>
      </c>
      <c r="AT13" s="211">
        <f t="shared" si="3"/>
        <v>0</v>
      </c>
      <c r="AU13" s="211">
        <f t="shared" si="3"/>
        <v>0</v>
      </c>
      <c r="AV13" s="211">
        <f t="shared" si="3"/>
        <v>0</v>
      </c>
      <c r="AW13" s="211">
        <f t="shared" si="3"/>
        <v>0</v>
      </c>
      <c r="AX13" s="211">
        <f t="shared" si="3"/>
        <v>0</v>
      </c>
      <c r="AY13" s="211">
        <f t="shared" si="3"/>
        <v>0</v>
      </c>
      <c r="AZ13" s="211">
        <f t="shared" si="3"/>
        <v>0</v>
      </c>
      <c r="BA13" s="212">
        <f t="shared" si="3"/>
        <v>0</v>
      </c>
    </row>
    <row r="14" spans="1:53">
      <c r="A14" s="203" t="s">
        <v>405</v>
      </c>
      <c r="B14" s="204" t="s">
        <v>406</v>
      </c>
      <c r="C14" s="205">
        <v>7.2599094145226672</v>
      </c>
      <c r="D14" s="206">
        <v>34.305299999999988</v>
      </c>
      <c r="E14" s="206">
        <v>244.07695000000024</v>
      </c>
      <c r="F14" s="206">
        <v>248.59288000000004</v>
      </c>
      <c r="G14" s="206">
        <v>-1.6528000000000702</v>
      </c>
      <c r="H14" s="206">
        <v>-79.236364221349504</v>
      </c>
      <c r="I14" s="206">
        <v>-138.50151000000005</v>
      </c>
      <c r="J14" s="206">
        <v>-125.00706999999989</v>
      </c>
      <c r="K14" s="206">
        <v>-53.10274000000004</v>
      </c>
      <c r="L14" s="206">
        <v>-24.208140000000299</v>
      </c>
      <c r="M14" s="206">
        <v>-136.90697527906264</v>
      </c>
      <c r="N14" s="206">
        <v>-161.12968297336363</v>
      </c>
      <c r="O14" s="206">
        <v>-78.343853618183175</v>
      </c>
      <c r="P14" s="206">
        <v>16.164688344499609</v>
      </c>
      <c r="Q14" s="206">
        <v>37.809224699056585</v>
      </c>
      <c r="R14" s="206">
        <v>-104.40256742773317</v>
      </c>
      <c r="S14" s="206">
        <v>393.79451219859305</v>
      </c>
      <c r="T14" s="206">
        <f t="shared" si="3"/>
        <v>428.30608880562824</v>
      </c>
      <c r="U14" s="206">
        <f t="shared" si="3"/>
        <v>432.5598699930016</v>
      </c>
      <c r="V14" s="206">
        <f t="shared" si="3"/>
        <v>433.2767921304017</v>
      </c>
      <c r="W14" s="206">
        <f t="shared" si="3"/>
        <v>407.1161083916441</v>
      </c>
      <c r="X14" s="206">
        <f t="shared" si="3"/>
        <v>409.2655679606471</v>
      </c>
      <c r="Y14" s="206">
        <f t="shared" si="3"/>
        <v>405.83147110167414</v>
      </c>
      <c r="Z14" s="206">
        <f t="shared" si="3"/>
        <v>397.16019522504041</v>
      </c>
      <c r="AA14" s="206">
        <f t="shared" si="3"/>
        <v>380.28245650859901</v>
      </c>
      <c r="AB14" s="206">
        <f t="shared" si="3"/>
        <v>382.64239583450984</v>
      </c>
      <c r="AC14" s="206">
        <f t="shared" si="3"/>
        <v>378.96413819724074</v>
      </c>
      <c r="AD14" s="206">
        <f t="shared" si="3"/>
        <v>375.85178230761068</v>
      </c>
      <c r="AE14" s="206">
        <f t="shared" si="3"/>
        <v>375.70171975202851</v>
      </c>
      <c r="AF14" s="206">
        <f t="shared" si="3"/>
        <v>377.14942749167648</v>
      </c>
      <c r="AG14" s="206">
        <f t="shared" si="3"/>
        <v>375.05775254184613</v>
      </c>
      <c r="AH14" s="206">
        <f t="shared" si="3"/>
        <v>379.61237784553163</v>
      </c>
      <c r="AI14" s="206">
        <f t="shared" si="3"/>
        <v>379.89560111284806</v>
      </c>
      <c r="AJ14" s="206">
        <f t="shared" si="3"/>
        <v>372.33153511756706</v>
      </c>
      <c r="AK14" s="206">
        <f t="shared" si="3"/>
        <v>370.0739943903979</v>
      </c>
      <c r="AL14" s="206">
        <f t="shared" si="3"/>
        <v>368.32372745759108</v>
      </c>
      <c r="AM14" s="206">
        <f t="shared" si="3"/>
        <v>368.56827160126051</v>
      </c>
      <c r="AN14" s="206">
        <f t="shared" si="3"/>
        <v>367.44474528197617</v>
      </c>
      <c r="AO14" s="206">
        <f t="shared" si="3"/>
        <v>367.18186929669605</v>
      </c>
      <c r="AP14" s="206">
        <f t="shared" si="3"/>
        <v>371.58515452332796</v>
      </c>
      <c r="AQ14" s="206">
        <f t="shared" si="3"/>
        <v>385.68849842646671</v>
      </c>
      <c r="AR14" s="206">
        <f t="shared" si="3"/>
        <v>378.37611288687606</v>
      </c>
      <c r="AS14" s="206">
        <f t="shared" si="3"/>
        <v>354.95468509350889</v>
      </c>
      <c r="AT14" s="206">
        <f t="shared" si="3"/>
        <v>306.85309734831759</v>
      </c>
      <c r="AU14" s="206">
        <f t="shared" si="3"/>
        <v>218.65696032927562</v>
      </c>
      <c r="AV14" s="206">
        <f t="shared" si="3"/>
        <v>211.92078976906532</v>
      </c>
      <c r="AW14" s="206">
        <f t="shared" si="3"/>
        <v>195.15307774984527</v>
      </c>
      <c r="AX14" s="206">
        <f t="shared" si="3"/>
        <v>169.7057172135103</v>
      </c>
      <c r="AY14" s="206">
        <f t="shared" si="3"/>
        <v>161.43209956816972</v>
      </c>
      <c r="AZ14" s="206">
        <f t="shared" si="3"/>
        <v>159.00072716321156</v>
      </c>
      <c r="BA14" s="207">
        <f t="shared" si="3"/>
        <v>149.08489802895232</v>
      </c>
    </row>
    <row r="15" spans="1:53">
      <c r="A15" s="198" t="s">
        <v>407</v>
      </c>
      <c r="B15" s="199" t="s">
        <v>408</v>
      </c>
      <c r="C15" s="200">
        <v>92570.402300227375</v>
      </c>
      <c r="D15" s="201">
        <v>95144.672060000041</v>
      </c>
      <c r="E15" s="201">
        <v>95774.560919999974</v>
      </c>
      <c r="F15" s="201">
        <v>97340.127650000009</v>
      </c>
      <c r="G15" s="201">
        <v>95853.658060000031</v>
      </c>
      <c r="H15" s="201">
        <v>92701.403280757222</v>
      </c>
      <c r="I15" s="201">
        <v>93147.823539999968</v>
      </c>
      <c r="J15" s="201">
        <v>93896.64810000002</v>
      </c>
      <c r="K15" s="201">
        <v>90706.893039999995</v>
      </c>
      <c r="L15" s="201">
        <v>87601.867340000026</v>
      </c>
      <c r="M15" s="201">
        <v>86786.803470116254</v>
      </c>
      <c r="N15" s="201">
        <v>91010.363038864263</v>
      </c>
      <c r="O15" s="201">
        <v>90990.945767601486</v>
      </c>
      <c r="P15" s="201">
        <v>86364.162766332331</v>
      </c>
      <c r="Q15" s="201">
        <v>83630.606347401059</v>
      </c>
      <c r="R15" s="201">
        <v>83008.703338711784</v>
      </c>
      <c r="S15" s="201">
        <v>75808.980412014673</v>
      </c>
      <c r="T15" s="201">
        <f t="shared" si="3"/>
        <v>76052.71474657119</v>
      </c>
      <c r="U15" s="201">
        <f t="shared" si="3"/>
        <v>69376.100662245401</v>
      </c>
      <c r="V15" s="201">
        <f t="shared" si="3"/>
        <v>59796.923318578876</v>
      </c>
      <c r="W15" s="201">
        <f t="shared" si="3"/>
        <v>58496.214505556258</v>
      </c>
      <c r="X15" s="201">
        <f t="shared" si="3"/>
        <v>56090.662833900831</v>
      </c>
      <c r="Y15" s="201">
        <f t="shared" si="3"/>
        <v>56023.005090196617</v>
      </c>
      <c r="Z15" s="201">
        <f t="shared" si="3"/>
        <v>55450.712570585361</v>
      </c>
      <c r="AA15" s="201">
        <f t="shared" si="3"/>
        <v>50089.796603735958</v>
      </c>
      <c r="AB15" s="201">
        <f t="shared" si="3"/>
        <v>47341.914457577157</v>
      </c>
      <c r="AC15" s="201">
        <f t="shared" si="3"/>
        <v>46052.786938937919</v>
      </c>
      <c r="AD15" s="201">
        <f t="shared" si="3"/>
        <v>44390.310327388135</v>
      </c>
      <c r="AE15" s="201">
        <f t="shared" si="3"/>
        <v>46223.110115650772</v>
      </c>
      <c r="AF15" s="201">
        <f t="shared" si="3"/>
        <v>46547.812266311157</v>
      </c>
      <c r="AG15" s="201">
        <f t="shared" si="3"/>
        <v>38100.082106384303</v>
      </c>
      <c r="AH15" s="201">
        <f t="shared" si="3"/>
        <v>35134.719730514669</v>
      </c>
      <c r="AI15" s="201">
        <f t="shared" si="3"/>
        <v>29986.183353424</v>
      </c>
      <c r="AJ15" s="201">
        <f t="shared" si="3"/>
        <v>27836.674870453804</v>
      </c>
      <c r="AK15" s="201">
        <f t="shared" si="3"/>
        <v>22470.43728499674</v>
      </c>
      <c r="AL15" s="201">
        <f t="shared" si="3"/>
        <v>18648.995216362979</v>
      </c>
      <c r="AM15" s="201">
        <f t="shared" si="3"/>
        <v>17615.950227151814</v>
      </c>
      <c r="AN15" s="201">
        <f t="shared" si="3"/>
        <v>16495.327472679179</v>
      </c>
      <c r="AO15" s="201">
        <f t="shared" si="3"/>
        <v>15750.911810366022</v>
      </c>
      <c r="AP15" s="201">
        <f t="shared" si="3"/>
        <v>14092.426099949274</v>
      </c>
      <c r="AQ15" s="201">
        <f t="shared" si="3"/>
        <v>13363.872338208455</v>
      </c>
      <c r="AR15" s="201">
        <f t="shared" si="3"/>
        <v>11392.578299228267</v>
      </c>
      <c r="AS15" s="201">
        <f t="shared" si="3"/>
        <v>10956.260080998269</v>
      </c>
      <c r="AT15" s="201">
        <f t="shared" si="3"/>
        <v>10874.037378793808</v>
      </c>
      <c r="AU15" s="201">
        <f t="shared" si="3"/>
        <v>8843.6285250066358</v>
      </c>
      <c r="AV15" s="201">
        <f t="shared" si="3"/>
        <v>9144.0878730678905</v>
      </c>
      <c r="AW15" s="201">
        <f t="shared" si="3"/>
        <v>8626.0869142464726</v>
      </c>
      <c r="AX15" s="201">
        <f t="shared" si="3"/>
        <v>7128.8662897218355</v>
      </c>
      <c r="AY15" s="201">
        <f t="shared" si="3"/>
        <v>6411.6530890583044</v>
      </c>
      <c r="AZ15" s="201">
        <f t="shared" si="3"/>
        <v>5864.3133201398978</v>
      </c>
      <c r="BA15" s="202">
        <f t="shared" si="3"/>
        <v>4646.5866031687156</v>
      </c>
    </row>
    <row r="16" spans="1:53">
      <c r="A16" s="203" t="s">
        <v>409</v>
      </c>
      <c r="B16" s="204" t="s">
        <v>410</v>
      </c>
      <c r="C16" s="205">
        <v>89940.489377991209</v>
      </c>
      <c r="D16" s="206">
        <v>91940.307110000038</v>
      </c>
      <c r="E16" s="206">
        <v>92410.357859999989</v>
      </c>
      <c r="F16" s="206">
        <v>93859.753689999998</v>
      </c>
      <c r="G16" s="206">
        <v>92874.574370000031</v>
      </c>
      <c r="H16" s="206">
        <v>90103.451675495642</v>
      </c>
      <c r="I16" s="206">
        <v>90068.627009999982</v>
      </c>
      <c r="J16" s="206">
        <v>90515.562339999989</v>
      </c>
      <c r="K16" s="206">
        <v>87689.250099999976</v>
      </c>
      <c r="L16" s="206">
        <v>84864.399680000002</v>
      </c>
      <c r="M16" s="206">
        <v>83592.918237561724</v>
      </c>
      <c r="N16" s="206">
        <v>88067.631089987262</v>
      </c>
      <c r="O16" s="206">
        <v>88519.347919480904</v>
      </c>
      <c r="P16" s="206">
        <v>84233.125154892696</v>
      </c>
      <c r="Q16" s="206">
        <v>81473.201459693577</v>
      </c>
      <c r="R16" s="206">
        <v>80950.688610432189</v>
      </c>
      <c r="S16" s="206">
        <v>73496.331994775508</v>
      </c>
      <c r="T16" s="206">
        <f t="shared" si="3"/>
        <v>73642.518209572896</v>
      </c>
      <c r="U16" s="206">
        <f t="shared" si="3"/>
        <v>66999.097054401122</v>
      </c>
      <c r="V16" s="206">
        <f t="shared" si="3"/>
        <v>57590.381881025278</v>
      </c>
      <c r="W16" s="206">
        <f t="shared" si="3"/>
        <v>56193.852510866709</v>
      </c>
      <c r="X16" s="206">
        <f t="shared" si="3"/>
        <v>53899.965534667477</v>
      </c>
      <c r="Y16" s="206">
        <f t="shared" si="3"/>
        <v>53812.782562535198</v>
      </c>
      <c r="Z16" s="206">
        <f t="shared" si="3"/>
        <v>53228.929008052059</v>
      </c>
      <c r="AA16" s="206">
        <f t="shared" si="3"/>
        <v>47991.402461532598</v>
      </c>
      <c r="AB16" s="206">
        <f t="shared" si="3"/>
        <v>45345.096358825227</v>
      </c>
      <c r="AC16" s="206">
        <f t="shared" si="3"/>
        <v>43835.582582268202</v>
      </c>
      <c r="AD16" s="206">
        <f t="shared" si="3"/>
        <v>42385.483140589451</v>
      </c>
      <c r="AE16" s="206">
        <f t="shared" si="3"/>
        <v>44133.588979593267</v>
      </c>
      <c r="AF16" s="206">
        <f t="shared" si="3"/>
        <v>44497.999067267738</v>
      </c>
      <c r="AG16" s="206">
        <f t="shared" si="3"/>
        <v>36014.733880279498</v>
      </c>
      <c r="AH16" s="206">
        <f t="shared" si="3"/>
        <v>32986.415605386021</v>
      </c>
      <c r="AI16" s="206">
        <f t="shared" si="3"/>
        <v>27910.447780037659</v>
      </c>
      <c r="AJ16" s="206">
        <f t="shared" si="3"/>
        <v>25875.380680441485</v>
      </c>
      <c r="AK16" s="206">
        <f t="shared" si="3"/>
        <v>20926.482842694968</v>
      </c>
      <c r="AL16" s="206">
        <f t="shared" si="3"/>
        <v>17143.734827424189</v>
      </c>
      <c r="AM16" s="206">
        <f t="shared" si="3"/>
        <v>16116.168814118086</v>
      </c>
      <c r="AN16" s="206">
        <f t="shared" si="3"/>
        <v>15050.781165089991</v>
      </c>
      <c r="AO16" s="206">
        <f t="shared" si="3"/>
        <v>13931.714435137166</v>
      </c>
      <c r="AP16" s="206">
        <f t="shared" si="3"/>
        <v>12711.265232746169</v>
      </c>
      <c r="AQ16" s="206">
        <f t="shared" si="3"/>
        <v>12066.596199610636</v>
      </c>
      <c r="AR16" s="206">
        <f t="shared" si="3"/>
        <v>10538.400186661682</v>
      </c>
      <c r="AS16" s="206">
        <f t="shared" si="3"/>
        <v>10356.900332653955</v>
      </c>
      <c r="AT16" s="206">
        <f t="shared" si="3"/>
        <v>10285.26278541694</v>
      </c>
      <c r="AU16" s="206">
        <f t="shared" si="3"/>
        <v>8314.4884452406404</v>
      </c>
      <c r="AV16" s="206">
        <f t="shared" si="3"/>
        <v>8661.3280866948389</v>
      </c>
      <c r="AW16" s="206">
        <f t="shared" si="3"/>
        <v>8150.3533142589604</v>
      </c>
      <c r="AX16" s="206">
        <f t="shared" si="3"/>
        <v>6647.4540844159083</v>
      </c>
      <c r="AY16" s="206">
        <f t="shared" si="3"/>
        <v>5948.6153733456931</v>
      </c>
      <c r="AZ16" s="206">
        <f t="shared" si="3"/>
        <v>5411.6272081006846</v>
      </c>
      <c r="BA16" s="207">
        <f t="shared" si="3"/>
        <v>4228.6166884208287</v>
      </c>
    </row>
    <row r="17" spans="1:53">
      <c r="A17" s="203" t="s">
        <v>411</v>
      </c>
      <c r="B17" s="204" t="s">
        <v>412</v>
      </c>
      <c r="C17" s="205">
        <v>2647.5824464986599</v>
      </c>
      <c r="D17" s="206">
        <v>3341.0042899999994</v>
      </c>
      <c r="E17" s="206">
        <v>3610.87997</v>
      </c>
      <c r="F17" s="206">
        <v>3725.4276299999992</v>
      </c>
      <c r="G17" s="206">
        <v>3198.6835799999994</v>
      </c>
      <c r="H17" s="206">
        <v>2830.5701411685709</v>
      </c>
      <c r="I17" s="206">
        <v>3377.3240999999998</v>
      </c>
      <c r="J17" s="206">
        <v>3635.7318699999992</v>
      </c>
      <c r="K17" s="206">
        <v>3344.969509999999</v>
      </c>
      <c r="L17" s="206">
        <v>3052.1748499999999</v>
      </c>
      <c r="M17" s="206">
        <v>3488.6285835381186</v>
      </c>
      <c r="N17" s="206">
        <v>3182.5382263267784</v>
      </c>
      <c r="O17" s="206">
        <v>2753.4361370261458</v>
      </c>
      <c r="P17" s="206">
        <v>2391.3843954325948</v>
      </c>
      <c r="Q17" s="206">
        <v>2440.6774985157858</v>
      </c>
      <c r="R17" s="206">
        <v>2308.8077880406481</v>
      </c>
      <c r="S17" s="206">
        <v>2557.7447606051419</v>
      </c>
      <c r="T17" s="206">
        <f t="shared" si="3"/>
        <v>2632.4844159962554</v>
      </c>
      <c r="U17" s="206">
        <f t="shared" si="3"/>
        <v>2582.681463505347</v>
      </c>
      <c r="V17" s="206">
        <f t="shared" si="3"/>
        <v>2399.3821744084998</v>
      </c>
      <c r="W17" s="206">
        <f t="shared" si="3"/>
        <v>2502.0561944589253</v>
      </c>
      <c r="X17" s="206">
        <f t="shared" si="3"/>
        <v>2395.7881267253451</v>
      </c>
      <c r="Y17" s="206">
        <f t="shared" si="3"/>
        <v>2409.5312755562927</v>
      </c>
      <c r="Z17" s="206">
        <f t="shared" si="3"/>
        <v>2395.5697126169462</v>
      </c>
      <c r="AA17" s="206">
        <f t="shared" si="3"/>
        <v>2249.3986167229928</v>
      </c>
      <c r="AB17" s="206">
        <f t="shared" si="3"/>
        <v>2144.0379933775334</v>
      </c>
      <c r="AC17" s="206">
        <f t="shared" si="3"/>
        <v>2348.0195471611855</v>
      </c>
      <c r="AD17" s="206">
        <f t="shared" si="3"/>
        <v>2113.0149409158839</v>
      </c>
      <c r="AE17" s="206">
        <f t="shared" si="3"/>
        <v>2175.4090324631397</v>
      </c>
      <c r="AF17" s="206">
        <f t="shared" si="3"/>
        <v>2155.8853681776045</v>
      </c>
      <c r="AG17" s="206">
        <f t="shared" si="3"/>
        <v>2162.5763009454158</v>
      </c>
      <c r="AH17" s="206">
        <f t="shared" si="3"/>
        <v>2242.9774127418173</v>
      </c>
      <c r="AI17" s="206">
        <f t="shared" si="3"/>
        <v>2180.7973934109959</v>
      </c>
      <c r="AJ17" s="206">
        <f t="shared" si="3"/>
        <v>2066.4144488494103</v>
      </c>
      <c r="AK17" s="206">
        <f t="shared" si="3"/>
        <v>1643.9925175779144</v>
      </c>
      <c r="AL17" s="206">
        <f t="shared" si="3"/>
        <v>1605.3741519879809</v>
      </c>
      <c r="AM17" s="206">
        <f t="shared" si="3"/>
        <v>1600.5298611468245</v>
      </c>
      <c r="AN17" s="206">
        <f t="shared" si="3"/>
        <v>1553.1453401445174</v>
      </c>
      <c r="AO17" s="206">
        <f t="shared" si="3"/>
        <v>1935.6462397246519</v>
      </c>
      <c r="AP17" s="206">
        <f t="shared" si="3"/>
        <v>1492.4755642493601</v>
      </c>
      <c r="AQ17" s="206">
        <f t="shared" si="3"/>
        <v>1406.6375980394739</v>
      </c>
      <c r="AR17" s="206">
        <f t="shared" si="3"/>
        <v>974.20160339990525</v>
      </c>
      <c r="AS17" s="206">
        <f t="shared" si="3"/>
        <v>712.98450774620358</v>
      </c>
      <c r="AT17" s="206">
        <f t="shared" si="3"/>
        <v>694.53988040974741</v>
      </c>
      <c r="AU17" s="206">
        <f t="shared" si="3"/>
        <v>621.56871935528068</v>
      </c>
      <c r="AV17" s="206">
        <f t="shared" si="3"/>
        <v>571.85375291728508</v>
      </c>
      <c r="AW17" s="206">
        <f t="shared" si="3"/>
        <v>564.51706686603643</v>
      </c>
      <c r="AX17" s="206">
        <f t="shared" si="3"/>
        <v>549.98960942783242</v>
      </c>
      <c r="AY17" s="206">
        <f t="shared" si="3"/>
        <v>543.62099447464777</v>
      </c>
      <c r="AZ17" s="206">
        <f t="shared" si="3"/>
        <v>532.99136180234109</v>
      </c>
      <c r="BA17" s="207">
        <f t="shared" si="3"/>
        <v>482.88195758629502</v>
      </c>
    </row>
    <row r="18" spans="1:53">
      <c r="A18" s="203" t="s">
        <v>413</v>
      </c>
      <c r="B18" s="204" t="s">
        <v>414</v>
      </c>
      <c r="C18" s="205">
        <v>5.734727130002284</v>
      </c>
      <c r="D18" s="206">
        <v>-84.045020000000022</v>
      </c>
      <c r="E18" s="206">
        <v>-188.37880000000132</v>
      </c>
      <c r="F18" s="206">
        <v>-167.14622999999801</v>
      </c>
      <c r="G18" s="206">
        <v>-194.29907999999978</v>
      </c>
      <c r="H18" s="206">
        <v>-213.0323344552603</v>
      </c>
      <c r="I18" s="206">
        <v>-241.5213900000017</v>
      </c>
      <c r="J18" s="206">
        <v>-201.17921999999999</v>
      </c>
      <c r="K18" s="206">
        <v>-323.94560000000138</v>
      </c>
      <c r="L18" s="206">
        <v>-304.26076000000103</v>
      </c>
      <c r="M18" s="206">
        <v>-262.733878863467</v>
      </c>
      <c r="N18" s="206">
        <v>-218.30587814938599</v>
      </c>
      <c r="O18" s="206">
        <v>-293.78078445173696</v>
      </c>
      <c r="P18" s="206">
        <v>-249.83797628395268</v>
      </c>
      <c r="Q18" s="206">
        <v>-276.11045185603643</v>
      </c>
      <c r="R18" s="206">
        <v>-283.74967523418627</v>
      </c>
      <c r="S18" s="206">
        <v>-282.31397160201095</v>
      </c>
      <c r="T18" s="206">
        <f t="shared" si="3"/>
        <v>-260.05119515579918</v>
      </c>
      <c r="U18" s="206">
        <f t="shared" si="3"/>
        <v>-243.28206118081562</v>
      </c>
      <c r="V18" s="206">
        <f t="shared" si="3"/>
        <v>-233.07110060343393</v>
      </c>
      <c r="W18" s="206">
        <f t="shared" si="3"/>
        <v>-239.7010624979971</v>
      </c>
      <c r="X18" s="206">
        <f t="shared" si="3"/>
        <v>-243.60526118470352</v>
      </c>
      <c r="Y18" s="206">
        <f t="shared" si="3"/>
        <v>-233.46404806007058</v>
      </c>
      <c r="Z18" s="206">
        <f t="shared" si="3"/>
        <v>-205.9385014056752</v>
      </c>
      <c r="AA18" s="206">
        <f t="shared" si="3"/>
        <v>-181.9063497739553</v>
      </c>
      <c r="AB18" s="206">
        <f t="shared" si="3"/>
        <v>-175.40301012385771</v>
      </c>
      <c r="AC18" s="206">
        <f t="shared" si="3"/>
        <v>-155.39676056911435</v>
      </c>
      <c r="AD18" s="206">
        <f t="shared" si="3"/>
        <v>-128.74284857385078</v>
      </c>
      <c r="AE18" s="206">
        <f t="shared" si="3"/>
        <v>-105.57476223955996</v>
      </c>
      <c r="AF18" s="206">
        <f t="shared" si="3"/>
        <v>-123.68722461630432</v>
      </c>
      <c r="AG18" s="206">
        <f t="shared" si="3"/>
        <v>-95.100653766530741</v>
      </c>
      <c r="AH18" s="206">
        <f t="shared" si="3"/>
        <v>-113.13144914291456</v>
      </c>
      <c r="AI18" s="206">
        <f t="shared" si="3"/>
        <v>-121.90873415883266</v>
      </c>
      <c r="AJ18" s="206">
        <f t="shared" si="3"/>
        <v>-120.62478952608012</v>
      </c>
      <c r="AK18" s="206">
        <f t="shared" ref="AK18:BA18" si="4">AK105-AK192</f>
        <v>-113.82961184920805</v>
      </c>
      <c r="AL18" s="206">
        <f t="shared" si="4"/>
        <v>-112.86962345766869</v>
      </c>
      <c r="AM18" s="206">
        <f t="shared" si="4"/>
        <v>-112.584195569342</v>
      </c>
      <c r="AN18" s="206">
        <f t="shared" si="4"/>
        <v>-119.48214635338491</v>
      </c>
      <c r="AO18" s="206">
        <f t="shared" si="4"/>
        <v>-127.54292572027725</v>
      </c>
      <c r="AP18" s="206">
        <f t="shared" si="4"/>
        <v>-120.42708591649648</v>
      </c>
      <c r="AQ18" s="206">
        <f t="shared" si="4"/>
        <v>-117.49119123528976</v>
      </c>
      <c r="AR18" s="206">
        <f t="shared" si="4"/>
        <v>-126.60028394953065</v>
      </c>
      <c r="AS18" s="206">
        <f t="shared" si="4"/>
        <v>-119.37486918773971</v>
      </c>
      <c r="AT18" s="206">
        <f t="shared" si="4"/>
        <v>-110.95180953787212</v>
      </c>
      <c r="AU18" s="206">
        <f t="shared" si="4"/>
        <v>-96.906715708479624</v>
      </c>
      <c r="AV18" s="206">
        <f t="shared" si="4"/>
        <v>-93.030677567225439</v>
      </c>
      <c r="AW18" s="206">
        <f t="shared" si="4"/>
        <v>-92.326770752781158</v>
      </c>
      <c r="AX18" s="206">
        <f t="shared" si="4"/>
        <v>-71.670428760816321</v>
      </c>
      <c r="AY18" s="206">
        <f t="shared" si="4"/>
        <v>-83.411191253979041</v>
      </c>
      <c r="AZ18" s="206">
        <f t="shared" si="4"/>
        <v>-82.925031202023092</v>
      </c>
      <c r="BA18" s="207">
        <f t="shared" si="4"/>
        <v>-67.254713946705692</v>
      </c>
    </row>
    <row r="19" spans="1:53">
      <c r="A19" s="203" t="s">
        <v>415</v>
      </c>
      <c r="B19" s="204" t="s">
        <v>416</v>
      </c>
      <c r="C19" s="205">
        <v>-23.404251392494359</v>
      </c>
      <c r="D19" s="206">
        <v>-52.594320000000039</v>
      </c>
      <c r="E19" s="206">
        <v>-58.298110000000378</v>
      </c>
      <c r="F19" s="206">
        <v>-77.907440000000776</v>
      </c>
      <c r="G19" s="206">
        <v>-25.30080999999889</v>
      </c>
      <c r="H19" s="206">
        <v>-19.586201451689647</v>
      </c>
      <c r="I19" s="206">
        <v>-56.606179999997906</v>
      </c>
      <c r="J19" s="206">
        <v>-53.46688999999877</v>
      </c>
      <c r="K19" s="206">
        <v>-3.3809699999996496</v>
      </c>
      <c r="L19" s="206">
        <v>-10.446429999999935</v>
      </c>
      <c r="M19" s="206">
        <v>-32.009472120100682</v>
      </c>
      <c r="N19" s="206">
        <v>-21.500399300366524</v>
      </c>
      <c r="O19" s="206">
        <v>11.942495546144514</v>
      </c>
      <c r="P19" s="206">
        <v>-10.508807708987916</v>
      </c>
      <c r="Q19" s="206">
        <v>-7.1621589522437716</v>
      </c>
      <c r="R19" s="206">
        <v>32.956615473133468</v>
      </c>
      <c r="S19" s="206">
        <v>37.217628236056015</v>
      </c>
      <c r="T19" s="206">
        <f t="shared" ref="T19:BA26" si="5">T106-T193</f>
        <v>37.763316157842297</v>
      </c>
      <c r="U19" s="206">
        <f t="shared" si="5"/>
        <v>37.604205519752085</v>
      </c>
      <c r="V19" s="206">
        <f t="shared" si="5"/>
        <v>40.230363748545855</v>
      </c>
      <c r="W19" s="206">
        <f t="shared" si="5"/>
        <v>40.006862728623176</v>
      </c>
      <c r="X19" s="206">
        <f t="shared" si="5"/>
        <v>38.51443369270963</v>
      </c>
      <c r="Y19" s="206">
        <f t="shared" si="5"/>
        <v>34.155300165187342</v>
      </c>
      <c r="Z19" s="206">
        <f t="shared" si="5"/>
        <v>32.152351322025083</v>
      </c>
      <c r="AA19" s="206">
        <f t="shared" si="5"/>
        <v>30.901875254315996</v>
      </c>
      <c r="AB19" s="206">
        <f t="shared" si="5"/>
        <v>28.183115498246835</v>
      </c>
      <c r="AC19" s="206">
        <f t="shared" si="5"/>
        <v>24.581570077648728</v>
      </c>
      <c r="AD19" s="206">
        <f t="shared" si="5"/>
        <v>20.555094456658694</v>
      </c>
      <c r="AE19" s="206">
        <f t="shared" si="5"/>
        <v>19.686865833922873</v>
      </c>
      <c r="AF19" s="206">
        <f t="shared" si="5"/>
        <v>17.615055482125157</v>
      </c>
      <c r="AG19" s="206">
        <f t="shared" si="5"/>
        <v>17.872578925925488</v>
      </c>
      <c r="AH19" s="206">
        <f t="shared" si="5"/>
        <v>18.458161529739435</v>
      </c>
      <c r="AI19" s="206">
        <f t="shared" si="5"/>
        <v>16.846914134185319</v>
      </c>
      <c r="AJ19" s="206">
        <f t="shared" si="5"/>
        <v>15.50453068899731</v>
      </c>
      <c r="AK19" s="206">
        <f t="shared" si="5"/>
        <v>13.79153657306189</v>
      </c>
      <c r="AL19" s="206">
        <f t="shared" si="5"/>
        <v>12.755860408478092</v>
      </c>
      <c r="AM19" s="206">
        <f t="shared" si="5"/>
        <v>11.835747456249468</v>
      </c>
      <c r="AN19" s="206">
        <f t="shared" si="5"/>
        <v>10.883113798051905</v>
      </c>
      <c r="AO19" s="206">
        <f t="shared" si="5"/>
        <v>11.094061224484257</v>
      </c>
      <c r="AP19" s="206">
        <f t="shared" si="5"/>
        <v>9.1123888702425795</v>
      </c>
      <c r="AQ19" s="206">
        <f t="shared" si="5"/>
        <v>8.1297317936341464</v>
      </c>
      <c r="AR19" s="206">
        <f t="shared" si="5"/>
        <v>6.5767931162134836</v>
      </c>
      <c r="AS19" s="206">
        <f t="shared" si="5"/>
        <v>5.750109785848478</v>
      </c>
      <c r="AT19" s="206">
        <f t="shared" si="5"/>
        <v>5.1865225049955015</v>
      </c>
      <c r="AU19" s="206">
        <f t="shared" si="5"/>
        <v>4.478076119196289</v>
      </c>
      <c r="AV19" s="206">
        <f t="shared" si="5"/>
        <v>3.9367110229915769</v>
      </c>
      <c r="AW19" s="206">
        <f t="shared" si="5"/>
        <v>3.5433038742567278</v>
      </c>
      <c r="AX19" s="206">
        <f t="shared" si="5"/>
        <v>3.0930246389094882</v>
      </c>
      <c r="AY19" s="206">
        <f t="shared" si="5"/>
        <v>2.8279124919436027</v>
      </c>
      <c r="AZ19" s="206">
        <f t="shared" si="5"/>
        <v>2.6197814388968252</v>
      </c>
      <c r="BA19" s="207">
        <f t="shared" si="5"/>
        <v>2.3426711082968334</v>
      </c>
    </row>
    <row r="20" spans="1:53">
      <c r="A20" s="198" t="s">
        <v>417</v>
      </c>
      <c r="B20" s="199" t="s">
        <v>418</v>
      </c>
      <c r="C20" s="200">
        <v>2879.4449790421577</v>
      </c>
      <c r="D20" s="201">
        <v>2810.2138900000004</v>
      </c>
      <c r="E20" s="201">
        <v>2772.00414</v>
      </c>
      <c r="F20" s="201">
        <v>3256.6053400000001</v>
      </c>
      <c r="G20" s="201">
        <v>3260.4379399999998</v>
      </c>
      <c r="H20" s="201">
        <v>3132.7031991030804</v>
      </c>
      <c r="I20" s="201">
        <v>2972.1048300000002</v>
      </c>
      <c r="J20" s="201">
        <v>3603.0965199999996</v>
      </c>
      <c r="K20" s="201">
        <v>3326.3025199999997</v>
      </c>
      <c r="L20" s="201">
        <v>2959.3460599999994</v>
      </c>
      <c r="M20" s="201">
        <v>3845.4421418270003</v>
      </c>
      <c r="N20" s="201">
        <v>3983.4098573218434</v>
      </c>
      <c r="O20" s="201">
        <v>3725.5614831694793</v>
      </c>
      <c r="P20" s="201">
        <v>4354.8126889399337</v>
      </c>
      <c r="Q20" s="201">
        <v>4384.9483148471063</v>
      </c>
      <c r="R20" s="201">
        <v>3804.8657761476384</v>
      </c>
      <c r="S20" s="201">
        <v>3789.7866726586412</v>
      </c>
      <c r="T20" s="201">
        <f t="shared" si="5"/>
        <v>3484.6853527786448</v>
      </c>
      <c r="U20" s="201">
        <f t="shared" si="5"/>
        <v>3578.7664577914338</v>
      </c>
      <c r="V20" s="201">
        <f t="shared" si="5"/>
        <v>3118.0980414969654</v>
      </c>
      <c r="W20" s="201">
        <f t="shared" si="5"/>
        <v>2908.5380657821765</v>
      </c>
      <c r="X20" s="201">
        <f t="shared" si="5"/>
        <v>2874.1940102527246</v>
      </c>
      <c r="Y20" s="201">
        <f t="shared" si="5"/>
        <v>2390.3804904738604</v>
      </c>
      <c r="Z20" s="201">
        <f t="shared" si="5"/>
        <v>1480.2609170319506</v>
      </c>
      <c r="AA20" s="201">
        <f t="shared" si="5"/>
        <v>1567.0518301184966</v>
      </c>
      <c r="AB20" s="201">
        <f t="shared" si="5"/>
        <v>1085.4186288930969</v>
      </c>
      <c r="AC20" s="201">
        <f t="shared" si="5"/>
        <v>1208.4063599047968</v>
      </c>
      <c r="AD20" s="201">
        <f t="shared" si="5"/>
        <v>1220.8451930186814</v>
      </c>
      <c r="AE20" s="201">
        <f t="shared" si="5"/>
        <v>857.6536059193935</v>
      </c>
      <c r="AF20" s="201">
        <f t="shared" si="5"/>
        <v>856.39887273516501</v>
      </c>
      <c r="AG20" s="201">
        <f t="shared" si="5"/>
        <v>706.49658778626758</v>
      </c>
      <c r="AH20" s="201">
        <f t="shared" si="5"/>
        <v>730.75909422434711</v>
      </c>
      <c r="AI20" s="201">
        <f t="shared" si="5"/>
        <v>621.34044182400567</v>
      </c>
      <c r="AJ20" s="201">
        <f t="shared" si="5"/>
        <v>593.00971688707659</v>
      </c>
      <c r="AK20" s="201">
        <f t="shared" si="5"/>
        <v>428.82589926864068</v>
      </c>
      <c r="AL20" s="201">
        <f t="shared" si="5"/>
        <v>427.57445168921402</v>
      </c>
      <c r="AM20" s="201">
        <f t="shared" si="5"/>
        <v>427.21357860218188</v>
      </c>
      <c r="AN20" s="201">
        <f t="shared" si="5"/>
        <v>355.30938306045402</v>
      </c>
      <c r="AO20" s="201">
        <f t="shared" si="5"/>
        <v>327.6661112857816</v>
      </c>
      <c r="AP20" s="201">
        <f t="shared" si="5"/>
        <v>317.38726347523021</v>
      </c>
      <c r="AQ20" s="201">
        <f t="shared" si="5"/>
        <v>320.1472851324508</v>
      </c>
      <c r="AR20" s="201">
        <f t="shared" si="5"/>
        <v>353.2887207221068</v>
      </c>
      <c r="AS20" s="201">
        <f t="shared" si="5"/>
        <v>277.63766423649525</v>
      </c>
      <c r="AT20" s="201">
        <f t="shared" si="5"/>
        <v>250.85350314276738</v>
      </c>
      <c r="AU20" s="201">
        <f t="shared" si="5"/>
        <v>266.22930884753077</v>
      </c>
      <c r="AV20" s="201">
        <f t="shared" si="5"/>
        <v>271.24954732546945</v>
      </c>
      <c r="AW20" s="201">
        <f t="shared" si="5"/>
        <v>270.47315193925334</v>
      </c>
      <c r="AX20" s="201">
        <f t="shared" si="5"/>
        <v>89.043456295455954</v>
      </c>
      <c r="AY20" s="201">
        <f t="shared" si="5"/>
        <v>87.133338020617146</v>
      </c>
      <c r="AZ20" s="201">
        <f t="shared" si="5"/>
        <v>86.420317359301535</v>
      </c>
      <c r="BA20" s="202">
        <f t="shared" si="5"/>
        <v>85.760448325002244</v>
      </c>
    </row>
    <row r="21" spans="1:53">
      <c r="A21" s="193" t="s">
        <v>419</v>
      </c>
      <c r="B21" s="194" t="s">
        <v>420</v>
      </c>
      <c r="C21" s="195">
        <v>662237.38380022359</v>
      </c>
      <c r="D21" s="196">
        <v>677330.78225827077</v>
      </c>
      <c r="E21" s="196">
        <v>673407.08920999989</v>
      </c>
      <c r="F21" s="196">
        <v>676662.61567000009</v>
      </c>
      <c r="G21" s="196">
        <v>679497.41122999985</v>
      </c>
      <c r="H21" s="196">
        <v>679413.98822928232</v>
      </c>
      <c r="I21" s="196">
        <v>675965.39097999979</v>
      </c>
      <c r="J21" s="196">
        <v>656264.17054999957</v>
      </c>
      <c r="K21" s="196">
        <v>652574.60692999989</v>
      </c>
      <c r="L21" s="196">
        <v>615285.25637000031</v>
      </c>
      <c r="M21" s="196">
        <v>610927.75383456505</v>
      </c>
      <c r="N21" s="196">
        <v>589404.60538037925</v>
      </c>
      <c r="O21" s="196">
        <v>567714.78333375847</v>
      </c>
      <c r="P21" s="196">
        <v>554144.10699726024</v>
      </c>
      <c r="Q21" s="196">
        <v>551803.68459757068</v>
      </c>
      <c r="R21" s="196">
        <v>560105.95336932654</v>
      </c>
      <c r="S21" s="196">
        <v>565222.747252036</v>
      </c>
      <c r="T21" s="196">
        <f t="shared" si="5"/>
        <v>497721.56069962122</v>
      </c>
      <c r="U21" s="196">
        <f t="shared" si="5"/>
        <v>498044.04805751581</v>
      </c>
      <c r="V21" s="196">
        <f t="shared" si="5"/>
        <v>498936.98931704945</v>
      </c>
      <c r="W21" s="196">
        <f t="shared" si="5"/>
        <v>496456.39433899382</v>
      </c>
      <c r="X21" s="196">
        <f t="shared" si="5"/>
        <v>495142.9181341863</v>
      </c>
      <c r="Y21" s="196">
        <f t="shared" si="5"/>
        <v>491804.01585219696</v>
      </c>
      <c r="Z21" s="196">
        <f t="shared" si="5"/>
        <v>487456.9649084839</v>
      </c>
      <c r="AA21" s="196">
        <f t="shared" si="5"/>
        <v>481714.2933002041</v>
      </c>
      <c r="AB21" s="196">
        <f t="shared" si="5"/>
        <v>476838.47248649737</v>
      </c>
      <c r="AC21" s="196">
        <f t="shared" si="5"/>
        <v>473767.76001699152</v>
      </c>
      <c r="AD21" s="196">
        <f t="shared" si="5"/>
        <v>468968.92437340878</v>
      </c>
      <c r="AE21" s="196">
        <f t="shared" si="5"/>
        <v>466587.63436659361</v>
      </c>
      <c r="AF21" s="196">
        <f t="shared" si="5"/>
        <v>463774.49098580767</v>
      </c>
      <c r="AG21" s="196">
        <f t="shared" si="5"/>
        <v>459540.96962506941</v>
      </c>
      <c r="AH21" s="196">
        <f t="shared" si="5"/>
        <v>457755.54655283125</v>
      </c>
      <c r="AI21" s="196">
        <f t="shared" si="5"/>
        <v>455170.20441891986</v>
      </c>
      <c r="AJ21" s="196">
        <f t="shared" si="5"/>
        <v>451457.18358807336</v>
      </c>
      <c r="AK21" s="196">
        <f t="shared" si="5"/>
        <v>448140.31802455313</v>
      </c>
      <c r="AL21" s="196">
        <f t="shared" si="5"/>
        <v>442641.20374068065</v>
      </c>
      <c r="AM21" s="196">
        <f t="shared" si="5"/>
        <v>440593.64981997834</v>
      </c>
      <c r="AN21" s="196">
        <f t="shared" si="5"/>
        <v>436059.27543535724</v>
      </c>
      <c r="AO21" s="196">
        <f t="shared" si="5"/>
        <v>432190.21205914533</v>
      </c>
      <c r="AP21" s="196">
        <f t="shared" si="5"/>
        <v>428156.79967564961</v>
      </c>
      <c r="AQ21" s="196">
        <f t="shared" si="5"/>
        <v>423909.18372285092</v>
      </c>
      <c r="AR21" s="196">
        <f t="shared" si="5"/>
        <v>418155.49819519842</v>
      </c>
      <c r="AS21" s="196">
        <f t="shared" si="5"/>
        <v>413998.41780105396</v>
      </c>
      <c r="AT21" s="196">
        <f t="shared" si="5"/>
        <v>408793.05921972805</v>
      </c>
      <c r="AU21" s="196">
        <f t="shared" si="5"/>
        <v>404658.06490383827</v>
      </c>
      <c r="AV21" s="196">
        <f t="shared" si="5"/>
        <v>400815.96385650832</v>
      </c>
      <c r="AW21" s="196">
        <f t="shared" si="5"/>
        <v>396949.17759895412</v>
      </c>
      <c r="AX21" s="196">
        <f t="shared" si="5"/>
        <v>392018.1879029611</v>
      </c>
      <c r="AY21" s="196">
        <f t="shared" si="5"/>
        <v>388283.40843520948</v>
      </c>
      <c r="AZ21" s="196">
        <f t="shared" si="5"/>
        <v>384437.18431313959</v>
      </c>
      <c r="BA21" s="197">
        <f t="shared" si="5"/>
        <v>379494.44020256726</v>
      </c>
    </row>
    <row r="22" spans="1:53">
      <c r="A22" s="198" t="s">
        <v>421</v>
      </c>
      <c r="B22" s="199" t="s">
        <v>422</v>
      </c>
      <c r="C22" s="200">
        <v>683168.28911165602</v>
      </c>
      <c r="D22" s="201">
        <v>680746.50422</v>
      </c>
      <c r="E22" s="201">
        <v>673368.63472999993</v>
      </c>
      <c r="F22" s="201">
        <v>687353.09439999994</v>
      </c>
      <c r="G22" s="201">
        <v>704348.38094000018</v>
      </c>
      <c r="H22" s="201">
        <v>706377.7755295781</v>
      </c>
      <c r="I22" s="201">
        <v>699473.84387999994</v>
      </c>
      <c r="J22" s="201">
        <v>688985.73465999984</v>
      </c>
      <c r="K22" s="201">
        <v>688807.80080999993</v>
      </c>
      <c r="L22" s="201">
        <v>637063.8100099999</v>
      </c>
      <c r="M22" s="201">
        <v>626365.91095171671</v>
      </c>
      <c r="N22" s="201">
        <v>614168.14808721282</v>
      </c>
      <c r="O22" s="201">
        <v>610363.67056717211</v>
      </c>
      <c r="P22" s="201">
        <v>584514.39388744778</v>
      </c>
      <c r="Q22" s="201">
        <v>580755.42147186224</v>
      </c>
      <c r="R22" s="201">
        <v>609148.40225445037</v>
      </c>
      <c r="S22" s="201">
        <v>615614.31019603985</v>
      </c>
      <c r="T22" s="201">
        <f t="shared" si="5"/>
        <v>553778.01277249656</v>
      </c>
      <c r="U22" s="201">
        <f t="shared" si="5"/>
        <v>553316.69451581873</v>
      </c>
      <c r="V22" s="201">
        <f t="shared" si="5"/>
        <v>555170.17514384782</v>
      </c>
      <c r="W22" s="201">
        <f t="shared" si="5"/>
        <v>551267.63018037076</v>
      </c>
      <c r="X22" s="201">
        <f t="shared" si="5"/>
        <v>550672.921350408</v>
      </c>
      <c r="Y22" s="201">
        <f t="shared" si="5"/>
        <v>547091.43221474811</v>
      </c>
      <c r="Z22" s="201">
        <f t="shared" si="5"/>
        <v>542256.16320348566</v>
      </c>
      <c r="AA22" s="201">
        <f t="shared" si="5"/>
        <v>536233.84503855894</v>
      </c>
      <c r="AB22" s="201">
        <f t="shared" si="5"/>
        <v>530899.27651708643</v>
      </c>
      <c r="AC22" s="201">
        <f t="shared" si="5"/>
        <v>527881.7822335189</v>
      </c>
      <c r="AD22" s="201">
        <f t="shared" si="5"/>
        <v>523079.71571538993</v>
      </c>
      <c r="AE22" s="201">
        <f t="shared" si="5"/>
        <v>520727.64290215494</v>
      </c>
      <c r="AF22" s="201">
        <f t="shared" si="5"/>
        <v>517426.52938429324</v>
      </c>
      <c r="AG22" s="201">
        <f t="shared" si="5"/>
        <v>513114.20227907063</v>
      </c>
      <c r="AH22" s="201">
        <f t="shared" si="5"/>
        <v>511082.19327910349</v>
      </c>
      <c r="AI22" s="201">
        <f t="shared" si="5"/>
        <v>508328.09656511177</v>
      </c>
      <c r="AJ22" s="201">
        <f t="shared" si="5"/>
        <v>504559.89081019972</v>
      </c>
      <c r="AK22" s="201">
        <f t="shared" si="5"/>
        <v>501108.40637510968</v>
      </c>
      <c r="AL22" s="201">
        <f t="shared" si="5"/>
        <v>494067.90835198248</v>
      </c>
      <c r="AM22" s="201">
        <f t="shared" si="5"/>
        <v>492430.25457469764</v>
      </c>
      <c r="AN22" s="201">
        <f t="shared" si="5"/>
        <v>486665.27942106361</v>
      </c>
      <c r="AO22" s="201">
        <f t="shared" si="5"/>
        <v>482303.46100465138</v>
      </c>
      <c r="AP22" s="201">
        <f t="shared" si="5"/>
        <v>477794.87424164987</v>
      </c>
      <c r="AQ22" s="201">
        <f t="shared" si="5"/>
        <v>472925.04148408631</v>
      </c>
      <c r="AR22" s="201">
        <f t="shared" si="5"/>
        <v>465854.19885420991</v>
      </c>
      <c r="AS22" s="201">
        <f t="shared" si="5"/>
        <v>461107.14020437817</v>
      </c>
      <c r="AT22" s="201">
        <f t="shared" si="5"/>
        <v>455367.27045185625</v>
      </c>
      <c r="AU22" s="201">
        <f t="shared" si="5"/>
        <v>450493.72742048511</v>
      </c>
      <c r="AV22" s="201">
        <f t="shared" si="5"/>
        <v>446833.42343737622</v>
      </c>
      <c r="AW22" s="201">
        <f t="shared" si="5"/>
        <v>443390.53623687424</v>
      </c>
      <c r="AX22" s="201">
        <f t="shared" si="5"/>
        <v>438373.83720020769</v>
      </c>
      <c r="AY22" s="201">
        <f t="shared" si="5"/>
        <v>434709.85631871398</v>
      </c>
      <c r="AZ22" s="201">
        <f t="shared" si="5"/>
        <v>430920.78034972242</v>
      </c>
      <c r="BA22" s="202">
        <f t="shared" si="5"/>
        <v>426028.96603586443</v>
      </c>
    </row>
    <row r="23" spans="1:53">
      <c r="A23" s="203" t="s">
        <v>423</v>
      </c>
      <c r="B23" s="204" t="s">
        <v>424</v>
      </c>
      <c r="C23" s="205">
        <v>673467.99753598799</v>
      </c>
      <c r="D23" s="206">
        <v>667112.02606000006</v>
      </c>
      <c r="E23" s="206">
        <v>659276.34082000004</v>
      </c>
      <c r="F23" s="206">
        <v>675958.90944999992</v>
      </c>
      <c r="G23" s="206">
        <v>692252.22370999993</v>
      </c>
      <c r="H23" s="206">
        <v>693706.4509301082</v>
      </c>
      <c r="I23" s="206">
        <v>681314.64522999979</v>
      </c>
      <c r="J23" s="206">
        <v>671763.20796999987</v>
      </c>
      <c r="K23" s="206">
        <v>672301.75902999996</v>
      </c>
      <c r="L23" s="206">
        <v>623091.33505999984</v>
      </c>
      <c r="M23" s="206">
        <v>617572.65251692967</v>
      </c>
      <c r="N23" s="206">
        <v>600422.58346054703</v>
      </c>
      <c r="O23" s="206">
        <v>600401.00362113153</v>
      </c>
      <c r="P23" s="206">
        <v>567471.18284205918</v>
      </c>
      <c r="Q23" s="206">
        <v>566608.57871277607</v>
      </c>
      <c r="R23" s="206">
        <v>597043.15867155418</v>
      </c>
      <c r="S23" s="206">
        <v>598614.24549211795</v>
      </c>
      <c r="T23" s="206">
        <f t="shared" si="5"/>
        <v>539205.50359803461</v>
      </c>
      <c r="U23" s="206">
        <f t="shared" si="5"/>
        <v>533757.33337783848</v>
      </c>
      <c r="V23" s="206">
        <f t="shared" si="5"/>
        <v>535087.8541985855</v>
      </c>
      <c r="W23" s="206">
        <f t="shared" si="5"/>
        <v>530221.51405181922</v>
      </c>
      <c r="X23" s="206">
        <f t="shared" si="5"/>
        <v>531654.41562742169</v>
      </c>
      <c r="Y23" s="206">
        <f t="shared" si="5"/>
        <v>527290.36429109459</v>
      </c>
      <c r="Z23" s="206">
        <f t="shared" si="5"/>
        <v>522577.93648554024</v>
      </c>
      <c r="AA23" s="206">
        <f t="shared" si="5"/>
        <v>516099.88607236592</v>
      </c>
      <c r="AB23" s="206">
        <f t="shared" si="5"/>
        <v>507434.3212615042</v>
      </c>
      <c r="AC23" s="206">
        <f t="shared" si="5"/>
        <v>504187.03058132745</v>
      </c>
      <c r="AD23" s="206">
        <f t="shared" si="5"/>
        <v>499176.37251609465</v>
      </c>
      <c r="AE23" s="206">
        <f t="shared" si="5"/>
        <v>496571.31352206395</v>
      </c>
      <c r="AF23" s="206">
        <f t="shared" si="5"/>
        <v>492050.42685143894</v>
      </c>
      <c r="AG23" s="206">
        <f t="shared" si="5"/>
        <v>487737.00329258386</v>
      </c>
      <c r="AH23" s="206">
        <f t="shared" si="5"/>
        <v>485414.12525271927</v>
      </c>
      <c r="AI23" s="206">
        <f t="shared" si="5"/>
        <v>482391.0187716005</v>
      </c>
      <c r="AJ23" s="206">
        <f t="shared" si="5"/>
        <v>478817.60964268126</v>
      </c>
      <c r="AK23" s="206">
        <f t="shared" si="5"/>
        <v>474862.29668457358</v>
      </c>
      <c r="AL23" s="206">
        <f t="shared" si="5"/>
        <v>464094.12434077472</v>
      </c>
      <c r="AM23" s="206">
        <f t="shared" si="5"/>
        <v>463111.47284848947</v>
      </c>
      <c r="AN23" s="206">
        <f t="shared" si="5"/>
        <v>454685.58079932292</v>
      </c>
      <c r="AO23" s="206">
        <f t="shared" si="5"/>
        <v>449086.87306560803</v>
      </c>
      <c r="AP23" s="206">
        <f t="shared" si="5"/>
        <v>444153.90277281287</v>
      </c>
      <c r="AQ23" s="206">
        <f t="shared" si="5"/>
        <v>438206.11755264981</v>
      </c>
      <c r="AR23" s="206">
        <f t="shared" si="5"/>
        <v>428163.68236741383</v>
      </c>
      <c r="AS23" s="206">
        <f t="shared" si="5"/>
        <v>422885.43356937385</v>
      </c>
      <c r="AT23" s="206">
        <f t="shared" si="5"/>
        <v>416579.98729796446</v>
      </c>
      <c r="AU23" s="206">
        <f t="shared" si="5"/>
        <v>411253.73822014569</v>
      </c>
      <c r="AV23" s="206">
        <f t="shared" si="5"/>
        <v>407186.1466259759</v>
      </c>
      <c r="AW23" s="206">
        <f t="shared" si="5"/>
        <v>403448.7994922339</v>
      </c>
      <c r="AX23" s="206">
        <f t="shared" si="5"/>
        <v>397997.97667887603</v>
      </c>
      <c r="AY23" s="206">
        <f t="shared" si="5"/>
        <v>394017.70583650086</v>
      </c>
      <c r="AZ23" s="206">
        <f t="shared" si="5"/>
        <v>389990.93949715514</v>
      </c>
      <c r="BA23" s="207">
        <f t="shared" si="5"/>
        <v>384779.30158063257</v>
      </c>
    </row>
    <row r="24" spans="1:53">
      <c r="A24" s="208" t="s">
        <v>425</v>
      </c>
      <c r="B24" s="209" t="s">
        <v>426</v>
      </c>
      <c r="C24" s="210">
        <v>658656.97992912435</v>
      </c>
      <c r="D24" s="211">
        <v>651335.03029000002</v>
      </c>
      <c r="E24" s="211">
        <v>641646.95126999996</v>
      </c>
      <c r="F24" s="211">
        <v>658423.31197000004</v>
      </c>
      <c r="G24" s="211">
        <v>674080.68952999997</v>
      </c>
      <c r="H24" s="211">
        <v>675800.91872987</v>
      </c>
      <c r="I24" s="211">
        <v>660666.18605999975</v>
      </c>
      <c r="J24" s="211">
        <v>654438.34569999983</v>
      </c>
      <c r="K24" s="211">
        <v>656338.1205699998</v>
      </c>
      <c r="L24" s="211">
        <v>606698.04020999989</v>
      </c>
      <c r="M24" s="211">
        <v>602578.90656986355</v>
      </c>
      <c r="N24" s="211">
        <v>586316.07939325308</v>
      </c>
      <c r="O24" s="211">
        <v>587208.90003105486</v>
      </c>
      <c r="P24" s="211">
        <v>553494.56066060823</v>
      </c>
      <c r="Q24" s="211">
        <v>553365.79766595352</v>
      </c>
      <c r="R24" s="211">
        <v>583807.49889317574</v>
      </c>
      <c r="S24" s="211">
        <v>586568.45858205645</v>
      </c>
      <c r="T24" s="211">
        <f t="shared" si="5"/>
        <v>530547.14854684868</v>
      </c>
      <c r="U24" s="211">
        <f t="shared" si="5"/>
        <v>525059.32529061323</v>
      </c>
      <c r="V24" s="211">
        <f t="shared" si="5"/>
        <v>526392.05086639861</v>
      </c>
      <c r="W24" s="211">
        <f t="shared" si="5"/>
        <v>521556.54893298534</v>
      </c>
      <c r="X24" s="211">
        <f t="shared" si="5"/>
        <v>523044.13908125478</v>
      </c>
      <c r="Y24" s="211">
        <f t="shared" si="5"/>
        <v>518684.0728330632</v>
      </c>
      <c r="Z24" s="211">
        <f t="shared" si="5"/>
        <v>514150.25561671151</v>
      </c>
      <c r="AA24" s="211">
        <f t="shared" si="5"/>
        <v>507870.40225955687</v>
      </c>
      <c r="AB24" s="211">
        <f t="shared" si="5"/>
        <v>499238.8739941942</v>
      </c>
      <c r="AC24" s="211">
        <f t="shared" si="5"/>
        <v>496021.58791144111</v>
      </c>
      <c r="AD24" s="211">
        <f t="shared" si="5"/>
        <v>491259.39014516067</v>
      </c>
      <c r="AE24" s="211">
        <f t="shared" si="5"/>
        <v>488677.44366044732</v>
      </c>
      <c r="AF24" s="211">
        <f t="shared" si="5"/>
        <v>484297.02587464469</v>
      </c>
      <c r="AG24" s="211">
        <f t="shared" si="5"/>
        <v>480368.86385050946</v>
      </c>
      <c r="AH24" s="211">
        <f t="shared" si="5"/>
        <v>478068.93733557267</v>
      </c>
      <c r="AI24" s="211">
        <f t="shared" si="5"/>
        <v>475193.82924109028</v>
      </c>
      <c r="AJ24" s="211">
        <f t="shared" si="5"/>
        <v>471772.80636599206</v>
      </c>
      <c r="AK24" s="211">
        <f t="shared" si="5"/>
        <v>467841.23318703647</v>
      </c>
      <c r="AL24" s="211">
        <f t="shared" si="5"/>
        <v>457229.447904189</v>
      </c>
      <c r="AM24" s="211">
        <f t="shared" si="5"/>
        <v>456270.09537665523</v>
      </c>
      <c r="AN24" s="211">
        <f t="shared" si="5"/>
        <v>447955.82889404747</v>
      </c>
      <c r="AO24" s="211">
        <f t="shared" si="5"/>
        <v>442501.83091381629</v>
      </c>
      <c r="AP24" s="211">
        <f t="shared" si="5"/>
        <v>437690.83503795316</v>
      </c>
      <c r="AQ24" s="211">
        <f t="shared" si="5"/>
        <v>431847.7374697561</v>
      </c>
      <c r="AR24" s="211">
        <f t="shared" si="5"/>
        <v>421933.63268719381</v>
      </c>
      <c r="AS24" s="211">
        <f t="shared" si="5"/>
        <v>416705.31353408133</v>
      </c>
      <c r="AT24" s="211">
        <f t="shared" si="5"/>
        <v>410580.0082912264</v>
      </c>
      <c r="AU24" s="211">
        <f t="shared" si="5"/>
        <v>405425.08461440104</v>
      </c>
      <c r="AV24" s="211">
        <f t="shared" si="5"/>
        <v>401392.83127031918</v>
      </c>
      <c r="AW24" s="211">
        <f t="shared" si="5"/>
        <v>397688.77496777551</v>
      </c>
      <c r="AX24" s="211">
        <f t="shared" si="5"/>
        <v>392378.68946391443</v>
      </c>
      <c r="AY24" s="211">
        <f t="shared" si="5"/>
        <v>388430.62383037369</v>
      </c>
      <c r="AZ24" s="211">
        <f t="shared" si="5"/>
        <v>384478.24590073893</v>
      </c>
      <c r="BA24" s="212">
        <f t="shared" si="5"/>
        <v>379420.84976569423</v>
      </c>
    </row>
    <row r="25" spans="1:53">
      <c r="A25" s="208" t="s">
        <v>427</v>
      </c>
      <c r="B25" s="209" t="s">
        <v>428</v>
      </c>
      <c r="C25" s="210">
        <v>14811.01760686381</v>
      </c>
      <c r="D25" s="211">
        <v>15776.995769999994</v>
      </c>
      <c r="E25" s="211">
        <v>17629.389549999996</v>
      </c>
      <c r="F25" s="211">
        <v>17535.59748</v>
      </c>
      <c r="G25" s="211">
        <v>18171.534179999991</v>
      </c>
      <c r="H25" s="211">
        <v>17905.53220023854</v>
      </c>
      <c r="I25" s="211">
        <v>20648.459169999987</v>
      </c>
      <c r="J25" s="211">
        <v>17324.862270000005</v>
      </c>
      <c r="K25" s="211">
        <v>15963.638459999995</v>
      </c>
      <c r="L25" s="211">
        <v>16393.294850000006</v>
      </c>
      <c r="M25" s="211">
        <v>14993.745947066203</v>
      </c>
      <c r="N25" s="211">
        <v>14106.504067294059</v>
      </c>
      <c r="O25" s="211">
        <v>13192.103590076527</v>
      </c>
      <c r="P25" s="211">
        <v>13976.622181450683</v>
      </c>
      <c r="Q25" s="211">
        <v>13242.781046822542</v>
      </c>
      <c r="R25" s="211">
        <v>13235.659778378393</v>
      </c>
      <c r="S25" s="211">
        <v>12045.786910061568</v>
      </c>
      <c r="T25" s="211">
        <f t="shared" si="5"/>
        <v>8658.3550511861358</v>
      </c>
      <c r="U25" s="211">
        <f t="shared" si="5"/>
        <v>8698.0080872251965</v>
      </c>
      <c r="V25" s="211">
        <f t="shared" si="5"/>
        <v>8695.8033321871244</v>
      </c>
      <c r="W25" s="211">
        <f t="shared" si="5"/>
        <v>8664.9651188338357</v>
      </c>
      <c r="X25" s="211">
        <f t="shared" si="5"/>
        <v>8610.2765461670861</v>
      </c>
      <c r="Y25" s="211">
        <f t="shared" si="5"/>
        <v>8606.2914580313918</v>
      </c>
      <c r="Z25" s="211">
        <f t="shared" si="5"/>
        <v>8427.6808688286146</v>
      </c>
      <c r="AA25" s="211">
        <f t="shared" si="5"/>
        <v>8229.4838128088704</v>
      </c>
      <c r="AB25" s="211">
        <f t="shared" si="5"/>
        <v>8195.4472673100445</v>
      </c>
      <c r="AC25" s="211">
        <f t="shared" si="5"/>
        <v>8165.4426698864045</v>
      </c>
      <c r="AD25" s="211">
        <f t="shared" si="5"/>
        <v>7916.9823709341781</v>
      </c>
      <c r="AE25" s="211">
        <f t="shared" si="5"/>
        <v>7893.8698616166512</v>
      </c>
      <c r="AF25" s="211">
        <f t="shared" si="5"/>
        <v>7753.4009767941552</v>
      </c>
      <c r="AG25" s="211">
        <f t="shared" si="5"/>
        <v>7368.1394420743363</v>
      </c>
      <c r="AH25" s="211">
        <f t="shared" si="5"/>
        <v>7345.1879171464607</v>
      </c>
      <c r="AI25" s="211">
        <f t="shared" si="5"/>
        <v>7197.1895305103153</v>
      </c>
      <c r="AJ25" s="211">
        <f t="shared" si="5"/>
        <v>7044.8032766894275</v>
      </c>
      <c r="AK25" s="211">
        <f t="shared" si="5"/>
        <v>7021.0634975370322</v>
      </c>
      <c r="AL25" s="211">
        <f t="shared" si="5"/>
        <v>6864.6764365856916</v>
      </c>
      <c r="AM25" s="211">
        <f t="shared" si="5"/>
        <v>6841.3774718342247</v>
      </c>
      <c r="AN25" s="211">
        <f t="shared" si="5"/>
        <v>6729.7519052754078</v>
      </c>
      <c r="AO25" s="211">
        <f t="shared" si="5"/>
        <v>6585.0421517917075</v>
      </c>
      <c r="AP25" s="211">
        <f t="shared" si="5"/>
        <v>6463.0677348597847</v>
      </c>
      <c r="AQ25" s="211">
        <f t="shared" si="5"/>
        <v>6358.3800828935673</v>
      </c>
      <c r="AR25" s="211">
        <f t="shared" si="5"/>
        <v>6230.0496802199868</v>
      </c>
      <c r="AS25" s="211">
        <f t="shared" si="5"/>
        <v>6180.1200352926326</v>
      </c>
      <c r="AT25" s="211">
        <f t="shared" si="5"/>
        <v>5999.9790067379254</v>
      </c>
      <c r="AU25" s="211">
        <f t="shared" si="5"/>
        <v>5828.6536057446438</v>
      </c>
      <c r="AV25" s="211">
        <f t="shared" si="5"/>
        <v>5793.3153556567286</v>
      </c>
      <c r="AW25" s="211">
        <f t="shared" si="5"/>
        <v>5760.0245244583093</v>
      </c>
      <c r="AX25" s="211">
        <f t="shared" si="5"/>
        <v>5619.2872149617378</v>
      </c>
      <c r="AY25" s="211">
        <f t="shared" si="5"/>
        <v>5587.0820061272225</v>
      </c>
      <c r="AZ25" s="211">
        <f t="shared" si="5"/>
        <v>5512.6935964162922</v>
      </c>
      <c r="BA25" s="212">
        <f t="shared" si="5"/>
        <v>5358.4518149382493</v>
      </c>
    </row>
    <row r="26" spans="1:53">
      <c r="A26" s="203" t="s">
        <v>429</v>
      </c>
      <c r="B26" s="204" t="s">
        <v>430</v>
      </c>
      <c r="C26" s="205">
        <v>9700.2915756680231</v>
      </c>
      <c r="D26" s="206">
        <v>13634.478160000008</v>
      </c>
      <c r="E26" s="206">
        <v>14092.293910000013</v>
      </c>
      <c r="F26" s="206">
        <v>11394.184950000004</v>
      </c>
      <c r="G26" s="206">
        <v>12096.157229999993</v>
      </c>
      <c r="H26" s="206">
        <v>12671.324599469845</v>
      </c>
      <c r="I26" s="206">
        <v>18159.198650000006</v>
      </c>
      <c r="J26" s="206">
        <v>17222.52668999997</v>
      </c>
      <c r="K26" s="206">
        <v>16506.04178</v>
      </c>
      <c r="L26" s="206">
        <v>13972.474950000002</v>
      </c>
      <c r="M26" s="206">
        <v>8793.2584347870488</v>
      </c>
      <c r="N26" s="206">
        <v>13745.56462666588</v>
      </c>
      <c r="O26" s="206">
        <v>9962.6669460407156</v>
      </c>
      <c r="P26" s="206">
        <v>17043.211045388798</v>
      </c>
      <c r="Q26" s="206">
        <v>14146.842759086388</v>
      </c>
      <c r="R26" s="206">
        <v>12105.24358289609</v>
      </c>
      <c r="S26" s="206">
        <v>17000.064703921918</v>
      </c>
      <c r="T26" s="206">
        <f t="shared" si="5"/>
        <v>14572.509174461877</v>
      </c>
      <c r="U26" s="206">
        <f t="shared" si="5"/>
        <v>19559.361137980162</v>
      </c>
      <c r="V26" s="206">
        <f t="shared" si="5"/>
        <v>20082.320945262036</v>
      </c>
      <c r="W26" s="206">
        <f t="shared" si="5"/>
        <v>21046.116128551563</v>
      </c>
      <c r="X26" s="206">
        <f t="shared" si="5"/>
        <v>19018.505722986163</v>
      </c>
      <c r="Y26" s="206">
        <f t="shared" si="5"/>
        <v>19801.067923653354</v>
      </c>
      <c r="Z26" s="206">
        <f t="shared" si="5"/>
        <v>19678.226717945359</v>
      </c>
      <c r="AA26" s="206">
        <f t="shared" si="5"/>
        <v>20133.958966192811</v>
      </c>
      <c r="AB26" s="206">
        <f t="shared" si="5"/>
        <v>23464.955255582314</v>
      </c>
      <c r="AC26" s="206">
        <f t="shared" si="5"/>
        <v>23694.751652191404</v>
      </c>
      <c r="AD26" s="206">
        <f t="shared" si="5"/>
        <v>23903.343199295305</v>
      </c>
      <c r="AE26" s="206">
        <f t="shared" si="5"/>
        <v>24156.329380091025</v>
      </c>
      <c r="AF26" s="206">
        <f t="shared" si="5"/>
        <v>25376.102532854082</v>
      </c>
      <c r="AG26" s="206">
        <f t="shared" si="5"/>
        <v>25377.19898648671</v>
      </c>
      <c r="AH26" s="206">
        <f t="shared" si="5"/>
        <v>25668.068026384117</v>
      </c>
      <c r="AI26" s="206">
        <f t="shared" si="5"/>
        <v>25937.077793511144</v>
      </c>
      <c r="AJ26" s="206">
        <f t="shared" si="5"/>
        <v>25742.281167518602</v>
      </c>
      <c r="AK26" s="206">
        <f t="shared" ref="AK26:BA26" si="6">AK113-AK200</f>
        <v>26246.109690536221</v>
      </c>
      <c r="AL26" s="206">
        <f t="shared" si="6"/>
        <v>29973.784011207874</v>
      </c>
      <c r="AM26" s="206">
        <f t="shared" si="6"/>
        <v>29318.781726207962</v>
      </c>
      <c r="AN26" s="206">
        <f t="shared" si="6"/>
        <v>31979.69862174059</v>
      </c>
      <c r="AO26" s="206">
        <f t="shared" si="6"/>
        <v>33216.58793904334</v>
      </c>
      <c r="AP26" s="206">
        <f t="shared" si="6"/>
        <v>33640.971468836913</v>
      </c>
      <c r="AQ26" s="206">
        <f t="shared" si="6"/>
        <v>34718.92393143649</v>
      </c>
      <c r="AR26" s="206">
        <f t="shared" si="6"/>
        <v>37690.516486796099</v>
      </c>
      <c r="AS26" s="206">
        <f t="shared" si="6"/>
        <v>38221.70663500404</v>
      </c>
      <c r="AT26" s="206">
        <f t="shared" si="6"/>
        <v>38787.283153891884</v>
      </c>
      <c r="AU26" s="206">
        <f t="shared" si="6"/>
        <v>39239.989200339434</v>
      </c>
      <c r="AV26" s="206">
        <f t="shared" si="6"/>
        <v>39647.276811400523</v>
      </c>
      <c r="AW26" s="206">
        <f t="shared" si="6"/>
        <v>39941.736744640366</v>
      </c>
      <c r="AX26" s="206">
        <f t="shared" si="6"/>
        <v>40375.86052133156</v>
      </c>
      <c r="AY26" s="206">
        <f t="shared" si="6"/>
        <v>40692.150482213125</v>
      </c>
      <c r="AZ26" s="206">
        <f t="shared" si="6"/>
        <v>40929.840852567155</v>
      </c>
      <c r="BA26" s="207">
        <f t="shared" si="6"/>
        <v>41249.664455231876</v>
      </c>
    </row>
    <row r="27" spans="1:53">
      <c r="A27" s="208" t="s">
        <v>431</v>
      </c>
      <c r="B27" s="209" t="s">
        <v>432</v>
      </c>
      <c r="C27" s="210">
        <v>7075.7583088723113</v>
      </c>
      <c r="D27" s="211">
        <v>10998.587550000013</v>
      </c>
      <c r="E27" s="211">
        <v>9911.6955799999887</v>
      </c>
      <c r="F27" s="211">
        <v>7029.0846300000039</v>
      </c>
      <c r="G27" s="211">
        <v>8206.6505699999962</v>
      </c>
      <c r="H27" s="211">
        <v>7722.9885652337116</v>
      </c>
      <c r="I27" s="211">
        <v>12701.194189999993</v>
      </c>
      <c r="J27" s="211">
        <v>12148.324109999978</v>
      </c>
      <c r="K27" s="211">
        <v>11315.038410000008</v>
      </c>
      <c r="L27" s="211">
        <v>9266.9844399999838</v>
      </c>
      <c r="M27" s="211">
        <v>4358.2476291433131</v>
      </c>
      <c r="N27" s="211">
        <v>9523.2964469982271</v>
      </c>
      <c r="O27" s="211">
        <v>5714.5046854616112</v>
      </c>
      <c r="P27" s="211">
        <v>12491.124394443095</v>
      </c>
      <c r="Q27" s="211">
        <v>10123.173497905944</v>
      </c>
      <c r="R27" s="211">
        <v>7685.0239440782125</v>
      </c>
      <c r="S27" s="211">
        <v>11786.760463220206</v>
      </c>
      <c r="T27" s="211">
        <f t="shared" ref="T27:BA34" si="7">T114-T201</f>
        <v>9266.3881723616323</v>
      </c>
      <c r="U27" s="211">
        <f t="shared" si="7"/>
        <v>14197.927519404155</v>
      </c>
      <c r="V27" s="211">
        <f t="shared" si="7"/>
        <v>14673.796052535619</v>
      </c>
      <c r="W27" s="211">
        <f t="shared" si="7"/>
        <v>15621.883619622429</v>
      </c>
      <c r="X27" s="211">
        <f t="shared" si="7"/>
        <v>13569.356672469065</v>
      </c>
      <c r="Y27" s="211">
        <f t="shared" si="7"/>
        <v>14355.565288582166</v>
      </c>
      <c r="Z27" s="211">
        <f t="shared" si="7"/>
        <v>14239.321676575406</v>
      </c>
      <c r="AA27" s="211">
        <f t="shared" si="7"/>
        <v>14714.558410867812</v>
      </c>
      <c r="AB27" s="211">
        <f t="shared" si="7"/>
        <v>18064.081959977691</v>
      </c>
      <c r="AC27" s="211">
        <f t="shared" si="7"/>
        <v>18302.394759865834</v>
      </c>
      <c r="AD27" s="211">
        <f t="shared" si="7"/>
        <v>18536.992030560159</v>
      </c>
      <c r="AE27" s="211">
        <f t="shared" si="7"/>
        <v>18801.406538551284</v>
      </c>
      <c r="AF27" s="211">
        <f t="shared" si="7"/>
        <v>20013.958351539273</v>
      </c>
      <c r="AG27" s="211">
        <f t="shared" si="7"/>
        <v>20029.395018378185</v>
      </c>
      <c r="AH27" s="211">
        <f t="shared" si="7"/>
        <v>20315.832801631212</v>
      </c>
      <c r="AI27" s="211">
        <f t="shared" si="7"/>
        <v>20587.953969279024</v>
      </c>
      <c r="AJ27" s="211">
        <f t="shared" si="7"/>
        <v>20402.694513305636</v>
      </c>
      <c r="AK27" s="211">
        <f t="shared" si="7"/>
        <v>20915.105076245887</v>
      </c>
      <c r="AL27" s="211">
        <f t="shared" si="7"/>
        <v>24669.5310107103</v>
      </c>
      <c r="AM27" s="211">
        <f t="shared" si="7"/>
        <v>24014.044483955688</v>
      </c>
      <c r="AN27" s="211">
        <f t="shared" si="7"/>
        <v>26700.131591812344</v>
      </c>
      <c r="AO27" s="211">
        <f t="shared" si="7"/>
        <v>27960.111867583779</v>
      </c>
      <c r="AP27" s="211">
        <f t="shared" si="7"/>
        <v>28407.885240285701</v>
      </c>
      <c r="AQ27" s="211">
        <f t="shared" si="7"/>
        <v>29511.740715049677</v>
      </c>
      <c r="AR27" s="211">
        <f t="shared" si="7"/>
        <v>32517.189090662207</v>
      </c>
      <c r="AS27" s="211">
        <f t="shared" si="7"/>
        <v>33074.335129146239</v>
      </c>
      <c r="AT27" s="211">
        <f t="shared" si="7"/>
        <v>33673.489745063722</v>
      </c>
      <c r="AU27" s="211">
        <f t="shared" si="7"/>
        <v>34155.830984493448</v>
      </c>
      <c r="AV27" s="211">
        <f t="shared" si="7"/>
        <v>34587.588211965987</v>
      </c>
      <c r="AW27" s="211">
        <f t="shared" si="7"/>
        <v>34906.753547082175</v>
      </c>
      <c r="AX27" s="211">
        <f t="shared" si="7"/>
        <v>35382.962345257998</v>
      </c>
      <c r="AY27" s="211">
        <f t="shared" si="7"/>
        <v>35730.58000360657</v>
      </c>
      <c r="AZ27" s="211">
        <f t="shared" si="7"/>
        <v>35998.094136122847</v>
      </c>
      <c r="BA27" s="212">
        <f t="shared" si="7"/>
        <v>36360.337996911177</v>
      </c>
    </row>
    <row r="28" spans="1:53">
      <c r="A28" s="208" t="s">
        <v>433</v>
      </c>
      <c r="B28" s="209" t="s">
        <v>434</v>
      </c>
      <c r="C28" s="210">
        <v>2050.8740541423908</v>
      </c>
      <c r="D28" s="211">
        <v>2093.19409</v>
      </c>
      <c r="E28" s="211">
        <v>2292.1013699999999</v>
      </c>
      <c r="F28" s="211">
        <v>2544.8011299999998</v>
      </c>
      <c r="G28" s="211">
        <v>3230.4047299999993</v>
      </c>
      <c r="H28" s="211">
        <v>3971.0029916121903</v>
      </c>
      <c r="I28" s="211">
        <v>4267.6994599999998</v>
      </c>
      <c r="J28" s="211">
        <v>4214.7023399999998</v>
      </c>
      <c r="K28" s="211">
        <v>4489.6039300000011</v>
      </c>
      <c r="L28" s="211">
        <v>4042.0942799999993</v>
      </c>
      <c r="M28" s="211">
        <v>3647.9653175645331</v>
      </c>
      <c r="N28" s="211">
        <v>3456.7439569175435</v>
      </c>
      <c r="O28" s="211">
        <v>3103.3008965265453</v>
      </c>
      <c r="P28" s="211">
        <v>3182.784361619556</v>
      </c>
      <c r="Q28" s="211">
        <v>2694.230246366455</v>
      </c>
      <c r="R28" s="211">
        <v>2870.9697617181673</v>
      </c>
      <c r="S28" s="211">
        <v>3640.8469669128312</v>
      </c>
      <c r="T28" s="211">
        <f t="shared" si="7"/>
        <v>3653.1797281768286</v>
      </c>
      <c r="U28" s="211">
        <f t="shared" si="7"/>
        <v>3692.9391787628751</v>
      </c>
      <c r="V28" s="211">
        <f t="shared" si="7"/>
        <v>3727.8450092624512</v>
      </c>
      <c r="W28" s="211">
        <f t="shared" si="7"/>
        <v>3739.0744454402552</v>
      </c>
      <c r="X28" s="211">
        <f t="shared" si="7"/>
        <v>3757.0441600944237</v>
      </c>
      <c r="Y28" s="211">
        <f t="shared" si="7"/>
        <v>3757.0771041623143</v>
      </c>
      <c r="Z28" s="211">
        <f t="shared" si="7"/>
        <v>3759.1601451219312</v>
      </c>
      <c r="AA28" s="211">
        <f t="shared" si="7"/>
        <v>3741.3380254092031</v>
      </c>
      <c r="AB28" s="211">
        <f t="shared" si="7"/>
        <v>3726.8526964850976</v>
      </c>
      <c r="AC28" s="211">
        <f t="shared" si="7"/>
        <v>3722.9795893176679</v>
      </c>
      <c r="AD28" s="211">
        <f t="shared" si="7"/>
        <v>3701.9149004489695</v>
      </c>
      <c r="AE28" s="211">
        <f t="shared" si="7"/>
        <v>3696.3753469996846</v>
      </c>
      <c r="AF28" s="211">
        <f t="shared" si="7"/>
        <v>3699.3489818941925</v>
      </c>
      <c r="AG28" s="211">
        <f t="shared" si="7"/>
        <v>3684.3453530514907</v>
      </c>
      <c r="AH28" s="211">
        <f t="shared" si="7"/>
        <v>3696.1991884177132</v>
      </c>
      <c r="AI28" s="211">
        <f t="shared" si="7"/>
        <v>3694.7449387152492</v>
      </c>
      <c r="AJ28" s="211">
        <f t="shared" si="7"/>
        <v>3693.2049082204553</v>
      </c>
      <c r="AK28" s="211">
        <f t="shared" si="7"/>
        <v>3688.2414596472026</v>
      </c>
      <c r="AL28" s="211">
        <f t="shared" si="7"/>
        <v>3667.3795532900167</v>
      </c>
      <c r="AM28" s="211">
        <f t="shared" si="7"/>
        <v>3671.8933091547201</v>
      </c>
      <c r="AN28" s="211">
        <f t="shared" si="7"/>
        <v>3654.5973884503601</v>
      </c>
      <c r="AO28" s="211">
        <f t="shared" si="7"/>
        <v>3642.1634158445645</v>
      </c>
      <c r="AP28" s="211">
        <f t="shared" si="7"/>
        <v>3629.5508902303773</v>
      </c>
      <c r="AQ28" s="211">
        <f t="shared" si="7"/>
        <v>3616.7770852740705</v>
      </c>
      <c r="AR28" s="211">
        <f t="shared" si="7"/>
        <v>3596.284584648995</v>
      </c>
      <c r="AS28" s="211">
        <f t="shared" si="7"/>
        <v>3584.990638456723</v>
      </c>
      <c r="AT28" s="211">
        <f t="shared" si="7"/>
        <v>3566.0872484672327</v>
      </c>
      <c r="AU28" s="211">
        <f t="shared" si="7"/>
        <v>3551.1987954849633</v>
      </c>
      <c r="AV28" s="211">
        <f t="shared" si="7"/>
        <v>3540.7059525776767</v>
      </c>
      <c r="AW28" s="211">
        <f t="shared" si="7"/>
        <v>3530.763117027614</v>
      </c>
      <c r="AX28" s="211">
        <f t="shared" si="7"/>
        <v>3506.3086140275768</v>
      </c>
      <c r="AY28" s="211">
        <f t="shared" si="7"/>
        <v>3493.0807755633123</v>
      </c>
      <c r="AZ28" s="211">
        <f t="shared" si="7"/>
        <v>3479.5349016250366</v>
      </c>
      <c r="BA28" s="212">
        <f t="shared" si="7"/>
        <v>3454.6318515314188</v>
      </c>
    </row>
    <row r="29" spans="1:53">
      <c r="A29" s="208" t="s">
        <v>435</v>
      </c>
      <c r="B29" s="209" t="s">
        <v>436</v>
      </c>
      <c r="C29" s="210">
        <v>573.65921265332872</v>
      </c>
      <c r="D29" s="211">
        <v>542.69651999999996</v>
      </c>
      <c r="E29" s="211">
        <v>1888.4969599999997</v>
      </c>
      <c r="F29" s="211">
        <v>1820.29919</v>
      </c>
      <c r="G29" s="211">
        <v>659.10192999999992</v>
      </c>
      <c r="H29" s="211">
        <v>977.33304262394665</v>
      </c>
      <c r="I29" s="211">
        <v>1190.3050000000003</v>
      </c>
      <c r="J29" s="211">
        <v>859.50023999999996</v>
      </c>
      <c r="K29" s="211">
        <v>701.39944000000003</v>
      </c>
      <c r="L29" s="211">
        <v>663.39622999999995</v>
      </c>
      <c r="M29" s="211">
        <v>787.04548807919264</v>
      </c>
      <c r="N29" s="211">
        <v>765.52422275011941</v>
      </c>
      <c r="O29" s="211">
        <v>1144.8613640525512</v>
      </c>
      <c r="P29" s="211">
        <v>1369.3022893261407</v>
      </c>
      <c r="Q29" s="211">
        <v>1329.4390148140112</v>
      </c>
      <c r="R29" s="211">
        <v>1549.2498770997024</v>
      </c>
      <c r="S29" s="211">
        <v>1572.4572737888604</v>
      </c>
      <c r="T29" s="211">
        <f t="shared" si="7"/>
        <v>1652.9412739234022</v>
      </c>
      <c r="U29" s="211">
        <f t="shared" si="7"/>
        <v>1668.4944398131499</v>
      </c>
      <c r="V29" s="211">
        <f t="shared" si="7"/>
        <v>1680.6798834639801</v>
      </c>
      <c r="W29" s="211">
        <f t="shared" si="7"/>
        <v>1685.1580634888589</v>
      </c>
      <c r="X29" s="211">
        <f t="shared" si="7"/>
        <v>1692.1048904227</v>
      </c>
      <c r="Y29" s="211">
        <f t="shared" si="7"/>
        <v>1688.4255309088544</v>
      </c>
      <c r="Z29" s="211">
        <f t="shared" si="7"/>
        <v>1679.7448962480162</v>
      </c>
      <c r="AA29" s="211">
        <f t="shared" si="7"/>
        <v>1678.062529915818</v>
      </c>
      <c r="AB29" s="211">
        <f t="shared" si="7"/>
        <v>1674.0205991195635</v>
      </c>
      <c r="AC29" s="211">
        <f t="shared" si="7"/>
        <v>1669.3773030078921</v>
      </c>
      <c r="AD29" s="211">
        <f t="shared" si="7"/>
        <v>1664.4362682861815</v>
      </c>
      <c r="AE29" s="211">
        <f t="shared" si="7"/>
        <v>1658.5474945400658</v>
      </c>
      <c r="AF29" s="211">
        <f t="shared" si="7"/>
        <v>1662.7951994206505</v>
      </c>
      <c r="AG29" s="211">
        <f t="shared" si="7"/>
        <v>1663.4586150570153</v>
      </c>
      <c r="AH29" s="211">
        <f t="shared" si="7"/>
        <v>1656.0360363352152</v>
      </c>
      <c r="AI29" s="211">
        <f t="shared" si="7"/>
        <v>1654.3788855168852</v>
      </c>
      <c r="AJ29" s="211">
        <f t="shared" si="7"/>
        <v>1646.3817459925037</v>
      </c>
      <c r="AK29" s="211">
        <f t="shared" si="7"/>
        <v>1642.7631546431562</v>
      </c>
      <c r="AL29" s="211">
        <f t="shared" si="7"/>
        <v>1636.8734472075587</v>
      </c>
      <c r="AM29" s="211">
        <f t="shared" si="7"/>
        <v>1632.8439330975596</v>
      </c>
      <c r="AN29" s="211">
        <f t="shared" si="7"/>
        <v>1624.9696414778987</v>
      </c>
      <c r="AO29" s="211">
        <f t="shared" si="7"/>
        <v>1614.3126556149809</v>
      </c>
      <c r="AP29" s="211">
        <f t="shared" si="7"/>
        <v>1603.535338320826</v>
      </c>
      <c r="AQ29" s="211">
        <f t="shared" si="7"/>
        <v>1590.4061311127584</v>
      </c>
      <c r="AR29" s="211">
        <f t="shared" si="7"/>
        <v>1577.0428114849165</v>
      </c>
      <c r="AS29" s="211">
        <f t="shared" si="7"/>
        <v>1562.3808674011011</v>
      </c>
      <c r="AT29" s="211">
        <f t="shared" si="7"/>
        <v>1547.7061603609588</v>
      </c>
      <c r="AU29" s="211">
        <f t="shared" si="7"/>
        <v>1532.9594203610663</v>
      </c>
      <c r="AV29" s="211">
        <f t="shared" si="7"/>
        <v>1518.9826468568197</v>
      </c>
      <c r="AW29" s="211">
        <f t="shared" si="7"/>
        <v>1504.2200805305631</v>
      </c>
      <c r="AX29" s="211">
        <f t="shared" si="7"/>
        <v>1486.5895620459705</v>
      </c>
      <c r="AY29" s="211">
        <f t="shared" si="7"/>
        <v>1468.489703043241</v>
      </c>
      <c r="AZ29" s="211">
        <f t="shared" si="7"/>
        <v>1452.2118148192653</v>
      </c>
      <c r="BA29" s="212">
        <f t="shared" si="7"/>
        <v>1434.6946067892663</v>
      </c>
    </row>
    <row r="30" spans="1:53">
      <c r="A30" s="198" t="s">
        <v>437</v>
      </c>
      <c r="B30" s="199" t="s">
        <v>438</v>
      </c>
      <c r="C30" s="200">
        <v>-20930.905311432201</v>
      </c>
      <c r="D30" s="201">
        <v>-3415.7219617291121</v>
      </c>
      <c r="E30" s="201">
        <v>38.454479999956675</v>
      </c>
      <c r="F30" s="201">
        <v>-10690.478729999973</v>
      </c>
      <c r="G30" s="201">
        <v>-24850.969710000092</v>
      </c>
      <c r="H30" s="201">
        <v>-26963.787300295895</v>
      </c>
      <c r="I30" s="201">
        <v>-23508.452900000266</v>
      </c>
      <c r="J30" s="201">
        <v>-32721.564110000152</v>
      </c>
      <c r="K30" s="201">
        <v>-36233.193879999919</v>
      </c>
      <c r="L30" s="201">
        <v>-21778.55363999994</v>
      </c>
      <c r="M30" s="201">
        <v>-15438.157117151539</v>
      </c>
      <c r="N30" s="201">
        <v>-24763.542706833687</v>
      </c>
      <c r="O30" s="201">
        <v>-42648.887233413639</v>
      </c>
      <c r="P30" s="201">
        <v>-30370.286890187592</v>
      </c>
      <c r="Q30" s="201">
        <v>-28951.736874291382</v>
      </c>
      <c r="R30" s="201">
        <v>-49042.448885123827</v>
      </c>
      <c r="S30" s="201">
        <v>-50391.562944004021</v>
      </c>
      <c r="T30" s="201">
        <f t="shared" si="7"/>
        <v>-56056.45207287516</v>
      </c>
      <c r="U30" s="201">
        <f t="shared" si="7"/>
        <v>-55272.646458303068</v>
      </c>
      <c r="V30" s="201">
        <f t="shared" si="7"/>
        <v>-56233.185826798486</v>
      </c>
      <c r="W30" s="201">
        <f t="shared" si="7"/>
        <v>-54811.235841377034</v>
      </c>
      <c r="X30" s="201">
        <f t="shared" si="7"/>
        <v>-55530.003216221681</v>
      </c>
      <c r="Y30" s="201">
        <f t="shared" si="7"/>
        <v>-55287.416362551237</v>
      </c>
      <c r="Z30" s="201">
        <f t="shared" si="7"/>
        <v>-54799.198295001814</v>
      </c>
      <c r="AA30" s="201">
        <f t="shared" si="7"/>
        <v>-54519.551738354632</v>
      </c>
      <c r="AB30" s="201">
        <f t="shared" si="7"/>
        <v>-54060.804030589126</v>
      </c>
      <c r="AC30" s="201">
        <f t="shared" si="7"/>
        <v>-54114.02221652733</v>
      </c>
      <c r="AD30" s="201">
        <f t="shared" si="7"/>
        <v>-54110.791341981181</v>
      </c>
      <c r="AE30" s="201">
        <f t="shared" si="7"/>
        <v>-54140.008535561319</v>
      </c>
      <c r="AF30" s="201">
        <f t="shared" si="7"/>
        <v>-53652.038398485747</v>
      </c>
      <c r="AG30" s="201">
        <f t="shared" si="7"/>
        <v>-53573.23265400096</v>
      </c>
      <c r="AH30" s="201">
        <f t="shared" si="7"/>
        <v>-53326.646726272171</v>
      </c>
      <c r="AI30" s="201">
        <f t="shared" si="7"/>
        <v>-53157.892146191793</v>
      </c>
      <c r="AJ30" s="201">
        <f t="shared" si="7"/>
        <v>-53102.707222126286</v>
      </c>
      <c r="AK30" s="201">
        <f t="shared" si="7"/>
        <v>-52968.088350556616</v>
      </c>
      <c r="AL30" s="201">
        <f t="shared" si="7"/>
        <v>-51426.704611301735</v>
      </c>
      <c r="AM30" s="201">
        <f t="shared" si="7"/>
        <v>-51836.604754719294</v>
      </c>
      <c r="AN30" s="201">
        <f t="shared" si="7"/>
        <v>-50606.003985706513</v>
      </c>
      <c r="AO30" s="201">
        <f t="shared" si="7"/>
        <v>-50113.248945505999</v>
      </c>
      <c r="AP30" s="201">
        <f t="shared" si="7"/>
        <v>-49638.074566000229</v>
      </c>
      <c r="AQ30" s="201">
        <f t="shared" si="7"/>
        <v>-49015.857761235347</v>
      </c>
      <c r="AR30" s="201">
        <f t="shared" si="7"/>
        <v>-47698.700659011702</v>
      </c>
      <c r="AS30" s="201">
        <f t="shared" si="7"/>
        <v>-47108.722403324129</v>
      </c>
      <c r="AT30" s="201">
        <f t="shared" si="7"/>
        <v>-46574.211232128066</v>
      </c>
      <c r="AU30" s="201">
        <f t="shared" si="7"/>
        <v>-45835.662516646829</v>
      </c>
      <c r="AV30" s="201">
        <f t="shared" si="7"/>
        <v>-46017.459580867799</v>
      </c>
      <c r="AW30" s="201">
        <f t="shared" si="7"/>
        <v>-46441.358637920173</v>
      </c>
      <c r="AX30" s="201">
        <f t="shared" si="7"/>
        <v>-46355.649297246484</v>
      </c>
      <c r="AY30" s="201">
        <f t="shared" si="7"/>
        <v>-46426.447883504734</v>
      </c>
      <c r="AZ30" s="201">
        <f t="shared" si="7"/>
        <v>-46483.596036582639</v>
      </c>
      <c r="BA30" s="202">
        <f t="shared" si="7"/>
        <v>-46534.525833297099</v>
      </c>
    </row>
    <row r="31" spans="1:53">
      <c r="A31" s="203" t="s">
        <v>439</v>
      </c>
      <c r="B31" s="204" t="s">
        <v>440</v>
      </c>
      <c r="C31" s="205">
        <v>2756.4726889582494</v>
      </c>
      <c r="D31" s="206">
        <v>3221.9996800000017</v>
      </c>
      <c r="E31" s="206">
        <v>3814.9990800000046</v>
      </c>
      <c r="F31" s="206">
        <v>4183.4008800000029</v>
      </c>
      <c r="G31" s="206">
        <v>4130.1935600000015</v>
      </c>
      <c r="H31" s="206">
        <v>4040.3877785735485</v>
      </c>
      <c r="I31" s="206">
        <v>3911.6795100000068</v>
      </c>
      <c r="J31" s="206">
        <v>4312.388930000001</v>
      </c>
      <c r="K31" s="206">
        <v>4009.0434900000059</v>
      </c>
      <c r="L31" s="206">
        <v>3705.0970699999953</v>
      </c>
      <c r="M31" s="206">
        <v>4074.3284210385618</v>
      </c>
      <c r="N31" s="206">
        <v>3725.0891346075832</v>
      </c>
      <c r="O31" s="206">
        <v>3698.2895598004116</v>
      </c>
      <c r="P31" s="206">
        <v>3460.4463938540075</v>
      </c>
      <c r="Q31" s="206">
        <v>3681.9050348714782</v>
      </c>
      <c r="R31" s="206">
        <v>3312.9358937613501</v>
      </c>
      <c r="S31" s="206">
        <v>2775.109027534209</v>
      </c>
      <c r="T31" s="206">
        <f t="shared" si="7"/>
        <v>2655.0421614958568</v>
      </c>
      <c r="U31" s="206">
        <f t="shared" si="7"/>
        <v>2576.5407243332347</v>
      </c>
      <c r="V31" s="206">
        <f t="shared" si="7"/>
        <v>2525.0826127632959</v>
      </c>
      <c r="W31" s="206">
        <f t="shared" si="7"/>
        <v>2478.4939933519872</v>
      </c>
      <c r="X31" s="206">
        <f t="shared" si="7"/>
        <v>2440.8921736099978</v>
      </c>
      <c r="Y31" s="206">
        <f t="shared" si="7"/>
        <v>2376.5406510190196</v>
      </c>
      <c r="Z31" s="206">
        <f t="shared" si="7"/>
        <v>2270.1271678251351</v>
      </c>
      <c r="AA31" s="206">
        <f t="shared" si="7"/>
        <v>2170.4485053830886</v>
      </c>
      <c r="AB31" s="206">
        <f t="shared" si="7"/>
        <v>2127.655411122284</v>
      </c>
      <c r="AC31" s="206">
        <f t="shared" si="7"/>
        <v>2087.0952373540122</v>
      </c>
      <c r="AD31" s="206">
        <f t="shared" si="7"/>
        <v>1995.0532483712318</v>
      </c>
      <c r="AE31" s="206">
        <f t="shared" si="7"/>
        <v>1953.7868905722628</v>
      </c>
      <c r="AF31" s="206">
        <f t="shared" si="7"/>
        <v>1889.7495236646814</v>
      </c>
      <c r="AG31" s="206">
        <f t="shared" si="7"/>
        <v>1783.5066669385983</v>
      </c>
      <c r="AH31" s="206">
        <f t="shared" si="7"/>
        <v>1748.1997352342669</v>
      </c>
      <c r="AI31" s="206">
        <f t="shared" si="7"/>
        <v>1674.8686910088486</v>
      </c>
      <c r="AJ31" s="206">
        <f t="shared" si="7"/>
        <v>1610.220482548933</v>
      </c>
      <c r="AK31" s="206">
        <f t="shared" si="7"/>
        <v>1529.3831984280212</v>
      </c>
      <c r="AL31" s="206">
        <f t="shared" si="7"/>
        <v>1461.6650937374277</v>
      </c>
      <c r="AM31" s="206">
        <f t="shared" si="7"/>
        <v>1431.2441662908327</v>
      </c>
      <c r="AN31" s="206">
        <f t="shared" si="7"/>
        <v>1379.972423800165</v>
      </c>
      <c r="AO31" s="206">
        <f t="shared" si="7"/>
        <v>1325.5332037708365</v>
      </c>
      <c r="AP31" s="206">
        <f t="shared" si="7"/>
        <v>1273.3839328281376</v>
      </c>
      <c r="AQ31" s="206">
        <f t="shared" si="7"/>
        <v>1221.8762065761036</v>
      </c>
      <c r="AR31" s="206">
        <f t="shared" si="7"/>
        <v>1175.4085233894327</v>
      </c>
      <c r="AS31" s="206">
        <f t="shared" si="7"/>
        <v>1133.1976790695967</v>
      </c>
      <c r="AT31" s="206">
        <f t="shared" si="7"/>
        <v>1043.781810667118</v>
      </c>
      <c r="AU31" s="206">
        <f t="shared" si="7"/>
        <v>950.26660646620019</v>
      </c>
      <c r="AV31" s="206">
        <f t="shared" si="7"/>
        <v>923.93497041566513</v>
      </c>
      <c r="AW31" s="206">
        <f t="shared" si="7"/>
        <v>897.68811455027605</v>
      </c>
      <c r="AX31" s="206">
        <f t="shared" si="7"/>
        <v>841.00573704134899</v>
      </c>
      <c r="AY31" s="206">
        <f t="shared" si="7"/>
        <v>813.23397932374496</v>
      </c>
      <c r="AZ31" s="206">
        <f t="shared" si="7"/>
        <v>780.12355216545006</v>
      </c>
      <c r="BA31" s="207">
        <f t="shared" si="7"/>
        <v>729.71387010512285</v>
      </c>
    </row>
    <row r="32" spans="1:53">
      <c r="A32" s="208" t="s">
        <v>441</v>
      </c>
      <c r="B32" s="209" t="s">
        <v>442</v>
      </c>
      <c r="C32" s="210">
        <v>2745.8201968090248</v>
      </c>
      <c r="D32" s="211">
        <v>2995</v>
      </c>
      <c r="E32" s="211">
        <v>3501.6999999999957</v>
      </c>
      <c r="F32" s="211">
        <v>3902.0000000000005</v>
      </c>
      <c r="G32" s="211">
        <v>3848.8000000000102</v>
      </c>
      <c r="H32" s="211">
        <v>3659.8834432024414</v>
      </c>
      <c r="I32" s="211">
        <v>3513.2000000000035</v>
      </c>
      <c r="J32" s="211">
        <v>3885.7</v>
      </c>
      <c r="K32" s="211">
        <v>3609.099999999999</v>
      </c>
      <c r="L32" s="211">
        <v>3358.6999999999871</v>
      </c>
      <c r="M32" s="211">
        <v>3679.4449221362411</v>
      </c>
      <c r="N32" s="211">
        <v>3305.3883634279032</v>
      </c>
      <c r="O32" s="211">
        <v>3291.5830706028328</v>
      </c>
      <c r="P32" s="211">
        <v>3095.1084360370705</v>
      </c>
      <c r="Q32" s="211">
        <v>3277.5628164707841</v>
      </c>
      <c r="R32" s="211">
        <v>3002.0063055316687</v>
      </c>
      <c r="S32" s="211">
        <v>2453.9144734472065</v>
      </c>
      <c r="T32" s="211">
        <f t="shared" si="7"/>
        <v>2362.2856413438258</v>
      </c>
      <c r="U32" s="211">
        <f t="shared" si="7"/>
        <v>2284.1377011606742</v>
      </c>
      <c r="V32" s="211">
        <f t="shared" si="7"/>
        <v>2229.1593017831874</v>
      </c>
      <c r="W32" s="211">
        <f t="shared" si="7"/>
        <v>2178.1451270735088</v>
      </c>
      <c r="X32" s="211">
        <f t="shared" si="7"/>
        <v>2135.2517229212799</v>
      </c>
      <c r="Y32" s="211">
        <f t="shared" si="7"/>
        <v>2073.1361574365942</v>
      </c>
      <c r="Z32" s="211">
        <f t="shared" si="7"/>
        <v>1978.518277654852</v>
      </c>
      <c r="AA32" s="211">
        <f t="shared" si="7"/>
        <v>1897.6514346264523</v>
      </c>
      <c r="AB32" s="211">
        <f t="shared" si="7"/>
        <v>1850.490222609943</v>
      </c>
      <c r="AC32" s="211">
        <f t="shared" si="7"/>
        <v>1806.8214343516345</v>
      </c>
      <c r="AD32" s="211">
        <f t="shared" si="7"/>
        <v>1709.9904616008928</v>
      </c>
      <c r="AE32" s="211">
        <f t="shared" si="7"/>
        <v>1664.9317469655421</v>
      </c>
      <c r="AF32" s="211">
        <f t="shared" si="7"/>
        <v>1598.7070642752956</v>
      </c>
      <c r="AG32" s="211">
        <f t="shared" si="7"/>
        <v>1488.6284193641766</v>
      </c>
      <c r="AH32" s="211">
        <f t="shared" si="7"/>
        <v>1449.8380454296248</v>
      </c>
      <c r="AI32" s="211">
        <f t="shared" si="7"/>
        <v>1376.2236026878932</v>
      </c>
      <c r="AJ32" s="211">
        <f t="shared" si="7"/>
        <v>1309.9042394893095</v>
      </c>
      <c r="AK32" s="211">
        <f t="shared" si="7"/>
        <v>1261.6269515933614</v>
      </c>
      <c r="AL32" s="211">
        <f t="shared" si="7"/>
        <v>1202.5817627143424</v>
      </c>
      <c r="AM32" s="211">
        <f t="shared" si="7"/>
        <v>1170.0198340643647</v>
      </c>
      <c r="AN32" s="211">
        <f t="shared" si="7"/>
        <v>1117.776601306427</v>
      </c>
      <c r="AO32" s="211">
        <f t="shared" si="7"/>
        <v>1062.9425340965536</v>
      </c>
      <c r="AP32" s="211">
        <f t="shared" si="7"/>
        <v>1014.3455493156587</v>
      </c>
      <c r="AQ32" s="211">
        <f t="shared" si="7"/>
        <v>970.76696822067345</v>
      </c>
      <c r="AR32" s="211">
        <f t="shared" si="7"/>
        <v>925.59257544750915</v>
      </c>
      <c r="AS32" s="211">
        <f t="shared" si="7"/>
        <v>894.4972433216758</v>
      </c>
      <c r="AT32" s="211">
        <f t="shared" si="7"/>
        <v>838.95216788813264</v>
      </c>
      <c r="AU32" s="211">
        <f t="shared" si="7"/>
        <v>786.78964199480424</v>
      </c>
      <c r="AV32" s="211">
        <f t="shared" si="7"/>
        <v>761.26639051941254</v>
      </c>
      <c r="AW32" s="211">
        <f t="shared" si="7"/>
        <v>734.94818649819558</v>
      </c>
      <c r="AX32" s="211">
        <f t="shared" si="7"/>
        <v>682.22596413731515</v>
      </c>
      <c r="AY32" s="211">
        <f t="shared" si="7"/>
        <v>655.39482753216475</v>
      </c>
      <c r="AZ32" s="211">
        <f t="shared" si="7"/>
        <v>623.97786544208509</v>
      </c>
      <c r="BA32" s="212">
        <f t="shared" si="7"/>
        <v>576.05174177270317</v>
      </c>
    </row>
    <row r="33" spans="1:53">
      <c r="A33" s="208" t="s">
        <v>443</v>
      </c>
      <c r="B33" s="209" t="s">
        <v>444</v>
      </c>
      <c r="C33" s="210">
        <v>10.652492149226646</v>
      </c>
      <c r="D33" s="211">
        <v>226.99968000000035</v>
      </c>
      <c r="E33" s="211">
        <v>313.29908000000023</v>
      </c>
      <c r="F33" s="211">
        <v>281.40087999999946</v>
      </c>
      <c r="G33" s="211">
        <v>281.39356000000021</v>
      </c>
      <c r="H33" s="211">
        <v>380.50433537110666</v>
      </c>
      <c r="I33" s="211">
        <v>398.47950999999966</v>
      </c>
      <c r="J33" s="211">
        <v>426.68893000000003</v>
      </c>
      <c r="K33" s="211">
        <v>399.94348999999988</v>
      </c>
      <c r="L33" s="211">
        <v>346.39707000000044</v>
      </c>
      <c r="M33" s="211">
        <v>394.88349890232212</v>
      </c>
      <c r="N33" s="211">
        <v>419.70077117967162</v>
      </c>
      <c r="O33" s="211">
        <v>406.70648919757662</v>
      </c>
      <c r="P33" s="211">
        <v>365.33795781694107</v>
      </c>
      <c r="Q33" s="211">
        <v>404.34221840068676</v>
      </c>
      <c r="R33" s="211">
        <v>310.92958822967398</v>
      </c>
      <c r="S33" s="211">
        <v>321.19455408699582</v>
      </c>
      <c r="T33" s="211">
        <f t="shared" si="7"/>
        <v>292.75652015203252</v>
      </c>
      <c r="U33" s="211">
        <f t="shared" si="7"/>
        <v>292.40302317255305</v>
      </c>
      <c r="V33" s="211">
        <f t="shared" si="7"/>
        <v>295.92331098010914</v>
      </c>
      <c r="W33" s="211">
        <f t="shared" si="7"/>
        <v>300.34886627847027</v>
      </c>
      <c r="X33" s="211">
        <f t="shared" si="7"/>
        <v>305.64045068872065</v>
      </c>
      <c r="Y33" s="211">
        <f t="shared" si="7"/>
        <v>303.40449358241904</v>
      </c>
      <c r="Z33" s="211">
        <f t="shared" si="7"/>
        <v>291.6088901702833</v>
      </c>
      <c r="AA33" s="211">
        <f t="shared" si="7"/>
        <v>272.79707075663396</v>
      </c>
      <c r="AB33" s="211">
        <f t="shared" si="7"/>
        <v>277.16518851234594</v>
      </c>
      <c r="AC33" s="211">
        <f t="shared" si="7"/>
        <v>280.27380300238133</v>
      </c>
      <c r="AD33" s="211">
        <f t="shared" si="7"/>
        <v>285.06278677033731</v>
      </c>
      <c r="AE33" s="211">
        <f t="shared" si="7"/>
        <v>288.85514360672323</v>
      </c>
      <c r="AF33" s="211">
        <f t="shared" si="7"/>
        <v>291.04245938938709</v>
      </c>
      <c r="AG33" s="211">
        <f t="shared" si="7"/>
        <v>294.87824757442456</v>
      </c>
      <c r="AH33" s="211">
        <f t="shared" si="7"/>
        <v>298.3616898046439</v>
      </c>
      <c r="AI33" s="211">
        <f t="shared" si="7"/>
        <v>298.64508832095657</v>
      </c>
      <c r="AJ33" s="211">
        <f t="shared" si="7"/>
        <v>300.31624305961714</v>
      </c>
      <c r="AK33" s="211">
        <f t="shared" si="7"/>
        <v>267.75624683466594</v>
      </c>
      <c r="AL33" s="211">
        <f t="shared" si="7"/>
        <v>259.08333102308666</v>
      </c>
      <c r="AM33" s="211">
        <f t="shared" si="7"/>
        <v>261.22433222646555</v>
      </c>
      <c r="AN33" s="211">
        <f t="shared" si="7"/>
        <v>262.19582249373241</v>
      </c>
      <c r="AO33" s="211">
        <f t="shared" si="7"/>
        <v>262.59066967429089</v>
      </c>
      <c r="AP33" s="211">
        <f t="shared" si="7"/>
        <v>259.03838351248601</v>
      </c>
      <c r="AQ33" s="211">
        <f t="shared" si="7"/>
        <v>251.10923835543383</v>
      </c>
      <c r="AR33" s="211">
        <f t="shared" si="7"/>
        <v>249.81594794192119</v>
      </c>
      <c r="AS33" s="211">
        <f t="shared" si="7"/>
        <v>238.70043574792317</v>
      </c>
      <c r="AT33" s="211">
        <f t="shared" si="7"/>
        <v>204.82964277897895</v>
      </c>
      <c r="AU33" s="211">
        <f t="shared" si="7"/>
        <v>163.47696447139879</v>
      </c>
      <c r="AV33" s="211">
        <f t="shared" si="7"/>
        <v>162.66857989624509</v>
      </c>
      <c r="AW33" s="211">
        <f t="shared" si="7"/>
        <v>162.73992805207524</v>
      </c>
      <c r="AX33" s="211">
        <f t="shared" si="7"/>
        <v>158.77977290404067</v>
      </c>
      <c r="AY33" s="211">
        <f t="shared" si="7"/>
        <v>157.83915179158112</v>
      </c>
      <c r="AZ33" s="211">
        <f t="shared" si="7"/>
        <v>156.14568672336202</v>
      </c>
      <c r="BA33" s="212">
        <f t="shared" si="7"/>
        <v>153.66212833241798</v>
      </c>
    </row>
    <row r="34" spans="1:53">
      <c r="A34" s="203" t="s">
        <v>445</v>
      </c>
      <c r="B34" s="204" t="s">
        <v>446</v>
      </c>
      <c r="C34" s="205">
        <v>5349.0629138596341</v>
      </c>
      <c r="D34" s="206">
        <v>6496.421070000004</v>
      </c>
      <c r="E34" s="206">
        <v>6629.1733000000277</v>
      </c>
      <c r="F34" s="206">
        <v>5888.2451200000178</v>
      </c>
      <c r="G34" s="206">
        <v>6248.9178400000237</v>
      </c>
      <c r="H34" s="206">
        <v>6893.2195583788744</v>
      </c>
      <c r="I34" s="206">
        <v>8127.8009499999498</v>
      </c>
      <c r="J34" s="206">
        <v>7918.3436799999909</v>
      </c>
      <c r="K34" s="206">
        <v>8301.6289999999972</v>
      </c>
      <c r="L34" s="206">
        <v>9202.5526100000061</v>
      </c>
      <c r="M34" s="206">
        <v>9468.6251675361564</v>
      </c>
      <c r="N34" s="206">
        <v>9369.8551509369099</v>
      </c>
      <c r="O34" s="206">
        <v>8560.4365702851665</v>
      </c>
      <c r="P34" s="206">
        <v>11849.246504479626</v>
      </c>
      <c r="Q34" s="206">
        <v>13960.944802092839</v>
      </c>
      <c r="R34" s="206">
        <v>14746.699649118355</v>
      </c>
      <c r="S34" s="206">
        <v>15309.094327096806</v>
      </c>
      <c r="T34" s="206">
        <f t="shared" si="7"/>
        <v>15272.487598566689</v>
      </c>
      <c r="U34" s="206">
        <f t="shared" si="7"/>
        <v>15231.492620033554</v>
      </c>
      <c r="V34" s="206">
        <f t="shared" si="7"/>
        <v>15185.431039077554</v>
      </c>
      <c r="W34" s="206">
        <f t="shared" si="7"/>
        <v>15115.985684199411</v>
      </c>
      <c r="X34" s="206">
        <f t="shared" si="7"/>
        <v>14995.375184686933</v>
      </c>
      <c r="Y34" s="206">
        <f t="shared" si="7"/>
        <v>14861.144793352625</v>
      </c>
      <c r="Z34" s="206">
        <f t="shared" si="7"/>
        <v>14448.855226127362</v>
      </c>
      <c r="AA34" s="206">
        <f t="shared" si="7"/>
        <v>14451.170726807348</v>
      </c>
      <c r="AB34" s="206">
        <f t="shared" si="7"/>
        <v>14456.582352731761</v>
      </c>
      <c r="AC34" s="206">
        <f t="shared" si="7"/>
        <v>14450.828963521333</v>
      </c>
      <c r="AD34" s="206">
        <f t="shared" si="7"/>
        <v>14365.164567327334</v>
      </c>
      <c r="AE34" s="206">
        <f t="shared" si="7"/>
        <v>14470.858608619961</v>
      </c>
      <c r="AF34" s="206">
        <f t="shared" si="7"/>
        <v>14501.537168363287</v>
      </c>
      <c r="AG34" s="206">
        <f t="shared" si="7"/>
        <v>14564.29813804894</v>
      </c>
      <c r="AH34" s="206">
        <f t="shared" si="7"/>
        <v>14634.008102843971</v>
      </c>
      <c r="AI34" s="206">
        <f t="shared" si="7"/>
        <v>14653.751105450989</v>
      </c>
      <c r="AJ34" s="206">
        <f t="shared" si="7"/>
        <v>14710.909036375682</v>
      </c>
      <c r="AK34" s="206">
        <f t="shared" ref="AK34:BA34" si="8">AK121-AK208</f>
        <v>14711.781412035203</v>
      </c>
      <c r="AL34" s="206">
        <f t="shared" si="8"/>
        <v>14711.334718163031</v>
      </c>
      <c r="AM34" s="206">
        <f t="shared" si="8"/>
        <v>14703.769318964334</v>
      </c>
      <c r="AN34" s="206">
        <f t="shared" si="8"/>
        <v>14704.622594719731</v>
      </c>
      <c r="AO34" s="206">
        <f t="shared" si="8"/>
        <v>14704.701574234583</v>
      </c>
      <c r="AP34" s="206">
        <f t="shared" si="8"/>
        <v>14699.755395143218</v>
      </c>
      <c r="AQ34" s="206">
        <f t="shared" si="8"/>
        <v>14697.412292158921</v>
      </c>
      <c r="AR34" s="206">
        <f t="shared" si="8"/>
        <v>14675.192161505358</v>
      </c>
      <c r="AS34" s="206">
        <f t="shared" si="8"/>
        <v>14638.988956773155</v>
      </c>
      <c r="AT34" s="206">
        <f t="shared" si="8"/>
        <v>14507.424121305385</v>
      </c>
      <c r="AU34" s="206">
        <f t="shared" si="8"/>
        <v>14449.262184489124</v>
      </c>
      <c r="AV34" s="206">
        <f t="shared" si="8"/>
        <v>14384.902975628382</v>
      </c>
      <c r="AW34" s="206">
        <f t="shared" si="8"/>
        <v>14324.707893908357</v>
      </c>
      <c r="AX34" s="206">
        <f t="shared" si="8"/>
        <v>14220.786435736904</v>
      </c>
      <c r="AY34" s="206">
        <f t="shared" si="8"/>
        <v>14163.448963547888</v>
      </c>
      <c r="AZ34" s="206">
        <f t="shared" si="8"/>
        <v>14124.496838164467</v>
      </c>
      <c r="BA34" s="207">
        <f t="shared" si="8"/>
        <v>14021.333832413842</v>
      </c>
    </row>
    <row r="35" spans="1:53">
      <c r="A35" s="203" t="s">
        <v>447</v>
      </c>
      <c r="B35" s="204" t="s">
        <v>448</v>
      </c>
      <c r="C35" s="205">
        <v>-16592.847960726474</v>
      </c>
      <c r="D35" s="206">
        <v>-18792.05674</v>
      </c>
      <c r="E35" s="206">
        <v>-20824.239490000007</v>
      </c>
      <c r="F35" s="206">
        <v>-26671.620080000008</v>
      </c>
      <c r="G35" s="206">
        <v>-34924.266620000024</v>
      </c>
      <c r="H35" s="206">
        <v>-39035.32671073325</v>
      </c>
      <c r="I35" s="206">
        <v>-41276.872149999966</v>
      </c>
      <c r="J35" s="206">
        <v>-39803.151549999995</v>
      </c>
      <c r="K35" s="206">
        <v>-43223.548150000031</v>
      </c>
      <c r="L35" s="206">
        <v>-42428.139410000018</v>
      </c>
      <c r="M35" s="206">
        <v>-42179.448139289365</v>
      </c>
      <c r="N35" s="206">
        <v>-39319.671287670542</v>
      </c>
      <c r="O35" s="206">
        <v>-47644.606827920565</v>
      </c>
      <c r="P35" s="206">
        <v>-45626.085484619151</v>
      </c>
      <c r="Q35" s="206">
        <v>-44918.715261169767</v>
      </c>
      <c r="R35" s="206">
        <v>-52785.362920350337</v>
      </c>
      <c r="S35" s="206">
        <v>-55311.256000079156</v>
      </c>
      <c r="T35" s="206">
        <f t="shared" ref="T35:BA42" si="9">T122-T209</f>
        <v>-47913.195386781714</v>
      </c>
      <c r="U35" s="206">
        <f t="shared" si="9"/>
        <v>-47340.42473848068</v>
      </c>
      <c r="V35" s="206">
        <f t="shared" si="9"/>
        <v>-47008.348021547645</v>
      </c>
      <c r="W35" s="206">
        <f t="shared" si="9"/>
        <v>-46143.703408543071</v>
      </c>
      <c r="X35" s="206">
        <f t="shared" si="9"/>
        <v>-45981.379378298217</v>
      </c>
      <c r="Y35" s="206">
        <f t="shared" si="9"/>
        <v>-45276.342779853585</v>
      </c>
      <c r="Z35" s="206">
        <f t="shared" si="9"/>
        <v>-44572.590416102925</v>
      </c>
      <c r="AA35" s="206">
        <f t="shared" si="9"/>
        <v>-43860.292168465094</v>
      </c>
      <c r="AB35" s="206">
        <f t="shared" si="9"/>
        <v>-43261.407083023594</v>
      </c>
      <c r="AC35" s="206">
        <f t="shared" si="9"/>
        <v>-42848.419188638814</v>
      </c>
      <c r="AD35" s="206">
        <f t="shared" si="9"/>
        <v>-42436.689317809782</v>
      </c>
      <c r="AE35" s="206">
        <f t="shared" si="9"/>
        <v>-42180.032076513598</v>
      </c>
      <c r="AF35" s="206">
        <f t="shared" si="9"/>
        <v>-41848.433454141246</v>
      </c>
      <c r="AG35" s="206">
        <f t="shared" si="9"/>
        <v>-41610.067672265308</v>
      </c>
      <c r="AH35" s="206">
        <f t="shared" si="9"/>
        <v>-41389.695841217843</v>
      </c>
      <c r="AI35" s="206">
        <f t="shared" si="9"/>
        <v>-41161.741076492377</v>
      </c>
      <c r="AJ35" s="206">
        <f t="shared" si="9"/>
        <v>-40935.941781792222</v>
      </c>
      <c r="AK35" s="206">
        <f t="shared" si="9"/>
        <v>-40659.729332947463</v>
      </c>
      <c r="AL35" s="206">
        <f t="shared" si="9"/>
        <v>-39996.45856885043</v>
      </c>
      <c r="AM35" s="206">
        <f t="shared" si="9"/>
        <v>-39828.090909635168</v>
      </c>
      <c r="AN35" s="206">
        <f t="shared" si="9"/>
        <v>-39378.640873993485</v>
      </c>
      <c r="AO35" s="206">
        <f t="shared" si="9"/>
        <v>-39093.414039990726</v>
      </c>
      <c r="AP35" s="206">
        <f t="shared" si="9"/>
        <v>-38810.919101656233</v>
      </c>
      <c r="AQ35" s="206">
        <f t="shared" si="9"/>
        <v>-38487.906645371695</v>
      </c>
      <c r="AR35" s="206">
        <f t="shared" si="9"/>
        <v>-37918.106997558629</v>
      </c>
      <c r="AS35" s="206">
        <f t="shared" si="9"/>
        <v>-37604.1334637123</v>
      </c>
      <c r="AT35" s="206">
        <f t="shared" si="9"/>
        <v>-37251.802965408686</v>
      </c>
      <c r="AU35" s="206">
        <f t="shared" si="9"/>
        <v>-36915.883410046736</v>
      </c>
      <c r="AV35" s="206">
        <f t="shared" si="9"/>
        <v>-36677.861415101936</v>
      </c>
      <c r="AW35" s="206">
        <f t="shared" si="9"/>
        <v>-36430.061181907644</v>
      </c>
      <c r="AX35" s="206">
        <f t="shared" si="9"/>
        <v>-36144.237947674323</v>
      </c>
      <c r="AY35" s="206">
        <f t="shared" si="9"/>
        <v>-35927.170824884946</v>
      </c>
      <c r="AZ35" s="206">
        <f t="shared" si="9"/>
        <v>-35672.008389292976</v>
      </c>
      <c r="BA35" s="207">
        <f t="shared" si="9"/>
        <v>-35441.265395299459</v>
      </c>
    </row>
    <row r="36" spans="1:53">
      <c r="A36" s="208" t="s">
        <v>449</v>
      </c>
      <c r="B36" s="209" t="s">
        <v>450</v>
      </c>
      <c r="C36" s="210">
        <v>-16524.466411670437</v>
      </c>
      <c r="D36" s="211">
        <v>-18759.755590000073</v>
      </c>
      <c r="E36" s="211">
        <v>-20812.639380000008</v>
      </c>
      <c r="F36" s="211">
        <v>-26647.521749999956</v>
      </c>
      <c r="G36" s="211">
        <v>-34925.46623000002</v>
      </c>
      <c r="H36" s="211">
        <v>-39063.606041262596</v>
      </c>
      <c r="I36" s="211">
        <v>-41331.37156</v>
      </c>
      <c r="J36" s="211">
        <v>-39752.450489999988</v>
      </c>
      <c r="K36" s="211">
        <v>-43168.848520000072</v>
      </c>
      <c r="L36" s="211">
        <v>-42418.139250000007</v>
      </c>
      <c r="M36" s="211">
        <v>-42183.962251505945</v>
      </c>
      <c r="N36" s="211">
        <v>-39291.893514149546</v>
      </c>
      <c r="O36" s="211">
        <v>-47612.434236587782</v>
      </c>
      <c r="P36" s="211">
        <v>-45592.909781225986</v>
      </c>
      <c r="Q36" s="211">
        <v>-44873.85996944223</v>
      </c>
      <c r="R36" s="211">
        <v>-52751.422914529554</v>
      </c>
      <c r="S36" s="211">
        <v>-55264.044214073467</v>
      </c>
      <c r="T36" s="211">
        <f t="shared" si="9"/>
        <v>-47852.10179000246</v>
      </c>
      <c r="U36" s="211">
        <f t="shared" si="9"/>
        <v>-47278.533126130613</v>
      </c>
      <c r="V36" s="211">
        <f t="shared" si="9"/>
        <v>-46945.440303835145</v>
      </c>
      <c r="W36" s="211">
        <f t="shared" si="9"/>
        <v>-46080.355902529875</v>
      </c>
      <c r="X36" s="211">
        <f t="shared" si="9"/>
        <v>-45917.228468526213</v>
      </c>
      <c r="Y36" s="211">
        <f t="shared" si="9"/>
        <v>-45211.816364833052</v>
      </c>
      <c r="Z36" s="211">
        <f t="shared" si="9"/>
        <v>-44507.58321888397</v>
      </c>
      <c r="AA36" s="211">
        <f t="shared" si="9"/>
        <v>-43795.135920903769</v>
      </c>
      <c r="AB36" s="211">
        <f t="shared" si="9"/>
        <v>-43196.709679419437</v>
      </c>
      <c r="AC36" s="211">
        <f t="shared" si="9"/>
        <v>-42783.845815586144</v>
      </c>
      <c r="AD36" s="211">
        <f t="shared" si="9"/>
        <v>-42372.333110516658</v>
      </c>
      <c r="AE36" s="211">
        <f t="shared" si="9"/>
        <v>-42116.013333177238</v>
      </c>
      <c r="AF36" s="211">
        <f t="shared" si="9"/>
        <v>-41784.320302160086</v>
      </c>
      <c r="AG36" s="211">
        <f t="shared" si="9"/>
        <v>-41545.881146122832</v>
      </c>
      <c r="AH36" s="211">
        <f t="shared" si="9"/>
        <v>-41325.910084599229</v>
      </c>
      <c r="AI36" s="211">
        <f t="shared" si="9"/>
        <v>-41098.087265090115</v>
      </c>
      <c r="AJ36" s="211">
        <f t="shared" si="9"/>
        <v>-40872.550672482495</v>
      </c>
      <c r="AK36" s="211">
        <f t="shared" si="9"/>
        <v>-40596.432715228177</v>
      </c>
      <c r="AL36" s="211">
        <f t="shared" si="9"/>
        <v>-39933.225439518945</v>
      </c>
      <c r="AM36" s="211">
        <f t="shared" si="9"/>
        <v>-39764.73655939642</v>
      </c>
      <c r="AN36" s="211">
        <f t="shared" si="9"/>
        <v>-39315.383321506008</v>
      </c>
      <c r="AO36" s="211">
        <f t="shared" si="9"/>
        <v>-39030.160934818137</v>
      </c>
      <c r="AP36" s="211">
        <f t="shared" si="9"/>
        <v>-38747.776891029142</v>
      </c>
      <c r="AQ36" s="211">
        <f t="shared" si="9"/>
        <v>-38424.841849624543</v>
      </c>
      <c r="AR36" s="211">
        <f t="shared" si="9"/>
        <v>-37855.280737366331</v>
      </c>
      <c r="AS36" s="211">
        <f t="shared" si="9"/>
        <v>-37541.462239306762</v>
      </c>
      <c r="AT36" s="211">
        <f t="shared" si="9"/>
        <v>-37189.349436886834</v>
      </c>
      <c r="AU36" s="211">
        <f t="shared" si="9"/>
        <v>-36853.80276924339</v>
      </c>
      <c r="AV36" s="211">
        <f t="shared" si="9"/>
        <v>-36616.010202558959</v>
      </c>
      <c r="AW36" s="211">
        <f t="shared" si="9"/>
        <v>-36368.203712208167</v>
      </c>
      <c r="AX36" s="211">
        <f t="shared" si="9"/>
        <v>-36082.674997949631</v>
      </c>
      <c r="AY36" s="211">
        <f t="shared" si="9"/>
        <v>-35865.738329250977</v>
      </c>
      <c r="AZ36" s="211">
        <f t="shared" si="9"/>
        <v>-35610.863414004227</v>
      </c>
      <c r="BA36" s="212">
        <f t="shared" si="9"/>
        <v>-35380.509875591961</v>
      </c>
    </row>
    <row r="37" spans="1:53">
      <c r="A37" s="208" t="s">
        <v>451</v>
      </c>
      <c r="B37" s="209" t="s">
        <v>452</v>
      </c>
      <c r="C37" s="210">
        <v>-68.381549056003649</v>
      </c>
      <c r="D37" s="211">
        <v>-32.30114999999995</v>
      </c>
      <c r="E37" s="211">
        <v>-11.600110000000058</v>
      </c>
      <c r="F37" s="211">
        <v>-24.098330000000033</v>
      </c>
      <c r="G37" s="211">
        <v>1.1996099999999785</v>
      </c>
      <c r="H37" s="211">
        <v>28.279330529339433</v>
      </c>
      <c r="I37" s="211">
        <v>54.499409999999955</v>
      </c>
      <c r="J37" s="211">
        <v>-50.701060000000084</v>
      </c>
      <c r="K37" s="211">
        <v>-54.699629999999928</v>
      </c>
      <c r="L37" s="211">
        <v>-10.000159999999994</v>
      </c>
      <c r="M37" s="211">
        <v>4.5141122166060228</v>
      </c>
      <c r="N37" s="211">
        <v>-27.777773521007873</v>
      </c>
      <c r="O37" s="211">
        <v>-32.172591332835211</v>
      </c>
      <c r="P37" s="211">
        <v>-33.175703393147217</v>
      </c>
      <c r="Q37" s="211">
        <v>-44.855291727510391</v>
      </c>
      <c r="R37" s="211">
        <v>-33.940005820757378</v>
      </c>
      <c r="S37" s="211">
        <v>-47.211786005704795</v>
      </c>
      <c r="T37" s="211">
        <f t="shared" si="9"/>
        <v>-61.093596779285491</v>
      </c>
      <c r="U37" s="211">
        <f t="shared" si="9"/>
        <v>-61.891612350091151</v>
      </c>
      <c r="V37" s="211">
        <f t="shared" si="9"/>
        <v>-62.907717712516252</v>
      </c>
      <c r="W37" s="211">
        <f t="shared" si="9"/>
        <v>-63.347506013178474</v>
      </c>
      <c r="X37" s="211">
        <f t="shared" si="9"/>
        <v>-64.150909772028484</v>
      </c>
      <c r="Y37" s="211">
        <f t="shared" si="9"/>
        <v>-64.526415020511649</v>
      </c>
      <c r="Z37" s="211">
        <f t="shared" si="9"/>
        <v>-65.007197218970077</v>
      </c>
      <c r="AA37" s="211">
        <f t="shared" si="9"/>
        <v>-65.156247561323937</v>
      </c>
      <c r="AB37" s="211">
        <f t="shared" si="9"/>
        <v>-64.697403604158097</v>
      </c>
      <c r="AC37" s="211">
        <f t="shared" si="9"/>
        <v>-64.573373052684346</v>
      </c>
      <c r="AD37" s="211">
        <f t="shared" si="9"/>
        <v>-64.356207293114153</v>
      </c>
      <c r="AE37" s="211">
        <f t="shared" si="9"/>
        <v>-64.018743336342936</v>
      </c>
      <c r="AF37" s="211">
        <f t="shared" si="9"/>
        <v>-64.113151981157586</v>
      </c>
      <c r="AG37" s="211">
        <f t="shared" si="9"/>
        <v>-64.186526142488376</v>
      </c>
      <c r="AH37" s="211">
        <f t="shared" si="9"/>
        <v>-63.785756618605177</v>
      </c>
      <c r="AI37" s="211">
        <f t="shared" si="9"/>
        <v>-63.653811402267038</v>
      </c>
      <c r="AJ37" s="211">
        <f t="shared" si="9"/>
        <v>-63.391109309734617</v>
      </c>
      <c r="AK37" s="211">
        <f t="shared" si="9"/>
        <v>-63.296617719274707</v>
      </c>
      <c r="AL37" s="211">
        <f t="shared" si="9"/>
        <v>-63.233129331502838</v>
      </c>
      <c r="AM37" s="211">
        <f t="shared" si="9"/>
        <v>-63.354350238744274</v>
      </c>
      <c r="AN37" s="211">
        <f t="shared" si="9"/>
        <v>-63.25755248748699</v>
      </c>
      <c r="AO37" s="211">
        <f t="shared" si="9"/>
        <v>-63.25310517260062</v>
      </c>
      <c r="AP37" s="211">
        <f t="shared" si="9"/>
        <v>-63.142210627084744</v>
      </c>
      <c r="AQ37" s="211">
        <f t="shared" si="9"/>
        <v>-63.064795747157248</v>
      </c>
      <c r="AR37" s="211">
        <f t="shared" si="9"/>
        <v>-62.826260192321442</v>
      </c>
      <c r="AS37" s="211">
        <f t="shared" si="9"/>
        <v>-62.671224405540201</v>
      </c>
      <c r="AT37" s="211">
        <f t="shared" si="9"/>
        <v>-62.453528521849705</v>
      </c>
      <c r="AU37" s="211">
        <f t="shared" si="9"/>
        <v>-62.08064080337067</v>
      </c>
      <c r="AV37" s="211">
        <f t="shared" si="9"/>
        <v>-61.851212542983603</v>
      </c>
      <c r="AW37" s="211">
        <f t="shared" si="9"/>
        <v>-61.857469699499646</v>
      </c>
      <c r="AX37" s="211">
        <f t="shared" si="9"/>
        <v>-61.562949724675015</v>
      </c>
      <c r="AY37" s="211">
        <f t="shared" si="9"/>
        <v>-61.43249563396904</v>
      </c>
      <c r="AZ37" s="211">
        <f t="shared" si="9"/>
        <v>-61.144975288743616</v>
      </c>
      <c r="BA37" s="212">
        <f t="shared" si="9"/>
        <v>-60.75551970750778</v>
      </c>
    </row>
    <row r="38" spans="1:53">
      <c r="A38" s="203" t="s">
        <v>453</v>
      </c>
      <c r="B38" s="204" t="s">
        <v>454</v>
      </c>
      <c r="C38" s="205">
        <v>5001.4395465544003</v>
      </c>
      <c r="D38" s="206">
        <v>9160.3015999999916</v>
      </c>
      <c r="E38" s="206">
        <v>9674.6332800000018</v>
      </c>
      <c r="F38" s="206">
        <v>9711.0521599999993</v>
      </c>
      <c r="G38" s="206">
        <v>11462.473639999997</v>
      </c>
      <c r="H38" s="206">
        <v>14803.61033183174</v>
      </c>
      <c r="I38" s="206">
        <v>14296.238079999996</v>
      </c>
      <c r="J38" s="206">
        <v>16427.715740000007</v>
      </c>
      <c r="K38" s="206">
        <v>16989.172350000001</v>
      </c>
      <c r="L38" s="206">
        <v>18094.338620000002</v>
      </c>
      <c r="M38" s="206">
        <v>18940.657352631373</v>
      </c>
      <c r="N38" s="206">
        <v>17428.007336817624</v>
      </c>
      <c r="O38" s="206">
        <v>16594.677839539312</v>
      </c>
      <c r="P38" s="206">
        <v>16836.501693083614</v>
      </c>
      <c r="Q38" s="206">
        <v>17604.191989125073</v>
      </c>
      <c r="R38" s="206">
        <v>16743.288335212332</v>
      </c>
      <c r="S38" s="206">
        <v>18124.517727947161</v>
      </c>
      <c r="T38" s="206">
        <f t="shared" si="9"/>
        <v>10598.058707530574</v>
      </c>
      <c r="U38" s="206">
        <f t="shared" si="9"/>
        <v>11136.411134968443</v>
      </c>
      <c r="V38" s="206">
        <f t="shared" si="9"/>
        <v>11356.416543174191</v>
      </c>
      <c r="W38" s="206">
        <f t="shared" si="9"/>
        <v>11784.120075611008</v>
      </c>
      <c r="X38" s="206">
        <f t="shared" si="9"/>
        <v>12023.262561055109</v>
      </c>
      <c r="Y38" s="206">
        <f t="shared" si="9"/>
        <v>12225.590883034822</v>
      </c>
      <c r="Z38" s="206">
        <f t="shared" si="9"/>
        <v>12399.761811883163</v>
      </c>
      <c r="AA38" s="206">
        <f t="shared" si="9"/>
        <v>12514.046004442644</v>
      </c>
      <c r="AB38" s="206">
        <f t="shared" si="9"/>
        <v>12633.818860010171</v>
      </c>
      <c r="AC38" s="206">
        <f t="shared" si="9"/>
        <v>12692.038684641357</v>
      </c>
      <c r="AD38" s="206">
        <f t="shared" si="9"/>
        <v>12920.180768239317</v>
      </c>
      <c r="AE38" s="206">
        <f t="shared" si="9"/>
        <v>13140.705049154447</v>
      </c>
      <c r="AF38" s="206">
        <f t="shared" si="9"/>
        <v>13340.431863813947</v>
      </c>
      <c r="AG38" s="206">
        <f t="shared" si="9"/>
        <v>13488.613135302649</v>
      </c>
      <c r="AH38" s="206">
        <f t="shared" si="9"/>
        <v>13674.07822411885</v>
      </c>
      <c r="AI38" s="206">
        <f t="shared" si="9"/>
        <v>13765.412648680851</v>
      </c>
      <c r="AJ38" s="206">
        <f t="shared" si="9"/>
        <v>13854.696510880507</v>
      </c>
      <c r="AK38" s="206">
        <f t="shared" si="9"/>
        <v>13858.261841743202</v>
      </c>
      <c r="AL38" s="206">
        <f t="shared" si="9"/>
        <v>14092.106914220043</v>
      </c>
      <c r="AM38" s="206">
        <f t="shared" si="9"/>
        <v>14423.906929625567</v>
      </c>
      <c r="AN38" s="206">
        <f t="shared" si="9"/>
        <v>14844.324071412389</v>
      </c>
      <c r="AO38" s="206">
        <f t="shared" si="9"/>
        <v>15242.136237527429</v>
      </c>
      <c r="AP38" s="206">
        <f t="shared" si="9"/>
        <v>15588.093836361593</v>
      </c>
      <c r="AQ38" s="206">
        <f t="shared" si="9"/>
        <v>15963.666934864879</v>
      </c>
      <c r="AR38" s="206">
        <f t="shared" si="9"/>
        <v>16367.222132397474</v>
      </c>
      <c r="AS38" s="206">
        <f t="shared" si="9"/>
        <v>16811.861791313644</v>
      </c>
      <c r="AT38" s="206">
        <f t="shared" si="9"/>
        <v>17212.534236333697</v>
      </c>
      <c r="AU38" s="206">
        <f t="shared" si="9"/>
        <v>17357.784203721974</v>
      </c>
      <c r="AV38" s="206">
        <f t="shared" si="9"/>
        <v>17536.633779408483</v>
      </c>
      <c r="AW38" s="206">
        <f t="shared" si="9"/>
        <v>17668.721096206358</v>
      </c>
      <c r="AX38" s="206">
        <f t="shared" si="9"/>
        <v>17822.879986393629</v>
      </c>
      <c r="AY38" s="206">
        <f t="shared" si="9"/>
        <v>18025.477570225132</v>
      </c>
      <c r="AZ38" s="206">
        <f t="shared" si="9"/>
        <v>18061.894146748771</v>
      </c>
      <c r="BA38" s="207">
        <f t="shared" si="9"/>
        <v>18022.769923106469</v>
      </c>
    </row>
    <row r="39" spans="1:53">
      <c r="A39" s="208" t="s">
        <v>455</v>
      </c>
      <c r="B39" s="209" t="s">
        <v>456</v>
      </c>
      <c r="C39" s="210">
        <v>-68.811437487447535</v>
      </c>
      <c r="D39" s="211">
        <v>2.4028600000000182</v>
      </c>
      <c r="E39" s="211">
        <v>19.701999999999998</v>
      </c>
      <c r="F39" s="211">
        <v>17.600279999999987</v>
      </c>
      <c r="G39" s="211">
        <v>29.200149999999987</v>
      </c>
      <c r="H39" s="211">
        <v>12.372693710774492</v>
      </c>
      <c r="I39" s="211">
        <v>2.0996400000000008</v>
      </c>
      <c r="J39" s="211">
        <v>18.582389999999997</v>
      </c>
      <c r="K39" s="211">
        <v>6.1001799999999999</v>
      </c>
      <c r="L39" s="211">
        <v>0</v>
      </c>
      <c r="M39" s="211">
        <v>0</v>
      </c>
      <c r="N39" s="211">
        <v>0</v>
      </c>
      <c r="O39" s="211">
        <v>0</v>
      </c>
      <c r="P39" s="211">
        <v>0</v>
      </c>
      <c r="Q39" s="211">
        <v>0</v>
      </c>
      <c r="R39" s="211">
        <v>0</v>
      </c>
      <c r="S39" s="211">
        <v>0</v>
      </c>
      <c r="T39" s="211">
        <f t="shared" si="9"/>
        <v>0</v>
      </c>
      <c r="U39" s="211">
        <f t="shared" si="9"/>
        <v>0</v>
      </c>
      <c r="V39" s="211">
        <f t="shared" si="9"/>
        <v>0</v>
      </c>
      <c r="W39" s="211">
        <f t="shared" si="9"/>
        <v>0</v>
      </c>
      <c r="X39" s="211">
        <f t="shared" si="9"/>
        <v>0</v>
      </c>
      <c r="Y39" s="211">
        <f t="shared" si="9"/>
        <v>0</v>
      </c>
      <c r="Z39" s="211">
        <f t="shared" si="9"/>
        <v>0</v>
      </c>
      <c r="AA39" s="211">
        <f t="shared" si="9"/>
        <v>0</v>
      </c>
      <c r="AB39" s="211">
        <f t="shared" si="9"/>
        <v>0</v>
      </c>
      <c r="AC39" s="211">
        <f t="shared" si="9"/>
        <v>0</v>
      </c>
      <c r="AD39" s="211">
        <f t="shared" si="9"/>
        <v>0</v>
      </c>
      <c r="AE39" s="211">
        <f t="shared" si="9"/>
        <v>0</v>
      </c>
      <c r="AF39" s="211">
        <f t="shared" si="9"/>
        <v>0</v>
      </c>
      <c r="AG39" s="211">
        <f t="shared" si="9"/>
        <v>0</v>
      </c>
      <c r="AH39" s="211">
        <f t="shared" si="9"/>
        <v>0</v>
      </c>
      <c r="AI39" s="211">
        <f t="shared" si="9"/>
        <v>0</v>
      </c>
      <c r="AJ39" s="211">
        <f t="shared" si="9"/>
        <v>0</v>
      </c>
      <c r="AK39" s="211">
        <f t="shared" si="9"/>
        <v>0</v>
      </c>
      <c r="AL39" s="211">
        <f t="shared" si="9"/>
        <v>0</v>
      </c>
      <c r="AM39" s="211">
        <f t="shared" si="9"/>
        <v>0</v>
      </c>
      <c r="AN39" s="211">
        <f t="shared" si="9"/>
        <v>0</v>
      </c>
      <c r="AO39" s="211">
        <f t="shared" si="9"/>
        <v>0</v>
      </c>
      <c r="AP39" s="211">
        <f t="shared" si="9"/>
        <v>0</v>
      </c>
      <c r="AQ39" s="211">
        <f t="shared" si="9"/>
        <v>0</v>
      </c>
      <c r="AR39" s="211">
        <f t="shared" si="9"/>
        <v>0</v>
      </c>
      <c r="AS39" s="211">
        <f t="shared" si="9"/>
        <v>0</v>
      </c>
      <c r="AT39" s="211">
        <f t="shared" si="9"/>
        <v>0</v>
      </c>
      <c r="AU39" s="211">
        <f t="shared" si="9"/>
        <v>0</v>
      </c>
      <c r="AV39" s="211">
        <f t="shared" si="9"/>
        <v>0</v>
      </c>
      <c r="AW39" s="211">
        <f t="shared" si="9"/>
        <v>0</v>
      </c>
      <c r="AX39" s="211">
        <f t="shared" si="9"/>
        <v>0</v>
      </c>
      <c r="AY39" s="211">
        <f t="shared" si="9"/>
        <v>0</v>
      </c>
      <c r="AZ39" s="211">
        <f t="shared" si="9"/>
        <v>0</v>
      </c>
      <c r="BA39" s="212">
        <f t="shared" si="9"/>
        <v>0</v>
      </c>
    </row>
    <row r="40" spans="1:53">
      <c r="A40" s="208" t="s">
        <v>457</v>
      </c>
      <c r="B40" s="209" t="s">
        <v>458</v>
      </c>
      <c r="C40" s="210">
        <v>3993.8782258564024</v>
      </c>
      <c r="D40" s="211">
        <v>7712.2682300000088</v>
      </c>
      <c r="E40" s="211">
        <v>8959.1759799999854</v>
      </c>
      <c r="F40" s="211">
        <v>9004.5282700000025</v>
      </c>
      <c r="G40" s="211">
        <v>10443.322869999982</v>
      </c>
      <c r="H40" s="211">
        <v>13473.256132791088</v>
      </c>
      <c r="I40" s="211">
        <v>12785.639589999984</v>
      </c>
      <c r="J40" s="211">
        <v>15076.972079999992</v>
      </c>
      <c r="K40" s="211">
        <v>15316.358699999975</v>
      </c>
      <c r="L40" s="211">
        <v>15862.109150000011</v>
      </c>
      <c r="M40" s="211">
        <v>15936.820405958759</v>
      </c>
      <c r="N40" s="211">
        <v>15038.315860405666</v>
      </c>
      <c r="O40" s="211">
        <v>15039.873982202953</v>
      </c>
      <c r="P40" s="211">
        <v>15374.738741203924</v>
      </c>
      <c r="Q40" s="211">
        <v>15968.710976984818</v>
      </c>
      <c r="R40" s="211">
        <v>15566.298537687326</v>
      </c>
      <c r="S40" s="211">
        <v>17674.591972835107</v>
      </c>
      <c r="T40" s="211">
        <f t="shared" si="9"/>
        <v>11475.223600925474</v>
      </c>
      <c r="U40" s="211">
        <f t="shared" si="9"/>
        <v>12570.047010381024</v>
      </c>
      <c r="V40" s="211">
        <f t="shared" si="9"/>
        <v>13430.708990562591</v>
      </c>
      <c r="W40" s="211">
        <f t="shared" si="9"/>
        <v>14329.480840992841</v>
      </c>
      <c r="X40" s="211">
        <f t="shared" si="9"/>
        <v>15068.556138177382</v>
      </c>
      <c r="Y40" s="211">
        <f t="shared" si="9"/>
        <v>15779.588732165899</v>
      </c>
      <c r="Z40" s="211">
        <f t="shared" si="9"/>
        <v>16402.255677614212</v>
      </c>
      <c r="AA40" s="211">
        <f t="shared" si="9"/>
        <v>16919.363091618678</v>
      </c>
      <c r="AB40" s="211">
        <f t="shared" si="9"/>
        <v>17456.643320560259</v>
      </c>
      <c r="AC40" s="211">
        <f t="shared" si="9"/>
        <v>17870.597169832901</v>
      </c>
      <c r="AD40" s="211">
        <f t="shared" si="9"/>
        <v>18413.019740426273</v>
      </c>
      <c r="AE40" s="211">
        <f t="shared" si="9"/>
        <v>18926.407165422854</v>
      </c>
      <c r="AF40" s="211">
        <f t="shared" si="9"/>
        <v>19413.069780992584</v>
      </c>
      <c r="AG40" s="211">
        <f t="shared" si="9"/>
        <v>19925.65855697334</v>
      </c>
      <c r="AH40" s="211">
        <f t="shared" si="9"/>
        <v>20405.559949611936</v>
      </c>
      <c r="AI40" s="211">
        <f t="shared" si="9"/>
        <v>20782.633298724249</v>
      </c>
      <c r="AJ40" s="211">
        <f t="shared" si="9"/>
        <v>21168.132922300454</v>
      </c>
      <c r="AK40" s="211">
        <f t="shared" si="9"/>
        <v>21455.812592836235</v>
      </c>
      <c r="AL40" s="211">
        <f t="shared" si="9"/>
        <v>21849.689467355405</v>
      </c>
      <c r="AM40" s="211">
        <f t="shared" si="9"/>
        <v>22105.090160902575</v>
      </c>
      <c r="AN40" s="211">
        <f t="shared" si="9"/>
        <v>22427.591349191134</v>
      </c>
      <c r="AO40" s="211">
        <f t="shared" si="9"/>
        <v>22738.179384107079</v>
      </c>
      <c r="AP40" s="211">
        <f t="shared" si="9"/>
        <v>22977.283600878047</v>
      </c>
      <c r="AQ40" s="211">
        <f t="shared" si="9"/>
        <v>23225.146860637637</v>
      </c>
      <c r="AR40" s="211">
        <f t="shared" si="9"/>
        <v>23630.208454139265</v>
      </c>
      <c r="AS40" s="211">
        <f t="shared" si="9"/>
        <v>23898.438587243967</v>
      </c>
      <c r="AT40" s="211">
        <f t="shared" si="9"/>
        <v>24169.107304439938</v>
      </c>
      <c r="AU40" s="211">
        <f t="shared" si="9"/>
        <v>24364.230613307744</v>
      </c>
      <c r="AV40" s="211">
        <f t="shared" si="9"/>
        <v>24603.751052180593</v>
      </c>
      <c r="AW40" s="211">
        <f t="shared" si="9"/>
        <v>24762.32378679575</v>
      </c>
      <c r="AX40" s="211">
        <f t="shared" si="9"/>
        <v>24808.208114208996</v>
      </c>
      <c r="AY40" s="211">
        <f t="shared" si="9"/>
        <v>24903.872815268369</v>
      </c>
      <c r="AZ40" s="211">
        <f t="shared" si="9"/>
        <v>24825.310323101839</v>
      </c>
      <c r="BA40" s="212">
        <f t="shared" si="9"/>
        <v>24674.540144662162</v>
      </c>
    </row>
    <row r="41" spans="1:53">
      <c r="A41" s="208" t="s">
        <v>459</v>
      </c>
      <c r="B41" s="209" t="s">
        <v>460</v>
      </c>
      <c r="C41" s="210">
        <v>1076.3727581854382</v>
      </c>
      <c r="D41" s="211">
        <v>1445.6305099999995</v>
      </c>
      <c r="E41" s="211">
        <v>695.75529999999981</v>
      </c>
      <c r="F41" s="211">
        <v>688.92360999999983</v>
      </c>
      <c r="G41" s="211">
        <v>989.95061999999962</v>
      </c>
      <c r="H41" s="211">
        <v>1317.9815053298626</v>
      </c>
      <c r="I41" s="211">
        <v>1508.4988499999972</v>
      </c>
      <c r="J41" s="211">
        <v>1332.1612700000032</v>
      </c>
      <c r="K41" s="211">
        <v>1666.7134699999997</v>
      </c>
      <c r="L41" s="211">
        <v>2232.2294699999993</v>
      </c>
      <c r="M41" s="211">
        <v>3003.8369466726208</v>
      </c>
      <c r="N41" s="211">
        <v>2389.6914764119492</v>
      </c>
      <c r="O41" s="211">
        <v>1554.8038573363665</v>
      </c>
      <c r="P41" s="211">
        <v>1461.7629518796866</v>
      </c>
      <c r="Q41" s="211">
        <v>1635.4810121402597</v>
      </c>
      <c r="R41" s="211">
        <v>1176.9897975250174</v>
      </c>
      <c r="S41" s="211">
        <v>449.92575511204723</v>
      </c>
      <c r="T41" s="211">
        <f t="shared" si="9"/>
        <v>-877.16489339490727</v>
      </c>
      <c r="U41" s="211">
        <f t="shared" si="9"/>
        <v>-1433.6358754125581</v>
      </c>
      <c r="V41" s="211">
        <f t="shared" si="9"/>
        <v>-2074.2924473883727</v>
      </c>
      <c r="W41" s="211">
        <f t="shared" si="9"/>
        <v>-2545.3607653818362</v>
      </c>
      <c r="X41" s="211">
        <f t="shared" si="9"/>
        <v>-3045.2935771223006</v>
      </c>
      <c r="Y41" s="211">
        <f t="shared" si="9"/>
        <v>-3553.9978491310831</v>
      </c>
      <c r="Z41" s="211">
        <f t="shared" si="9"/>
        <v>-4002.4938657310463</v>
      </c>
      <c r="AA41" s="211">
        <f t="shared" si="9"/>
        <v>-4405.3170871760394</v>
      </c>
      <c r="AB41" s="211">
        <f t="shared" si="9"/>
        <v>-4822.8244605500859</v>
      </c>
      <c r="AC41" s="211">
        <f t="shared" si="9"/>
        <v>-5178.5584851915237</v>
      </c>
      <c r="AD41" s="211">
        <f t="shared" si="9"/>
        <v>-5492.8389721869571</v>
      </c>
      <c r="AE41" s="211">
        <f t="shared" si="9"/>
        <v>-5785.7021162684014</v>
      </c>
      <c r="AF41" s="211">
        <f t="shared" si="9"/>
        <v>-6072.6379171786757</v>
      </c>
      <c r="AG41" s="211">
        <f t="shared" si="9"/>
        <v>-6437.0454216706985</v>
      </c>
      <c r="AH41" s="211">
        <f t="shared" si="9"/>
        <v>-6731.4817254930858</v>
      </c>
      <c r="AI41" s="211">
        <f t="shared" si="9"/>
        <v>-7017.2206500433949</v>
      </c>
      <c r="AJ41" s="211">
        <f t="shared" si="9"/>
        <v>-7313.436411419937</v>
      </c>
      <c r="AK41" s="211">
        <f t="shared" si="9"/>
        <v>-7597.5507510930274</v>
      </c>
      <c r="AL41" s="211">
        <f t="shared" si="9"/>
        <v>-7757.5825531353603</v>
      </c>
      <c r="AM41" s="211">
        <f t="shared" si="9"/>
        <v>-7681.1832312769875</v>
      </c>
      <c r="AN41" s="211">
        <f t="shared" si="9"/>
        <v>-7583.267277778742</v>
      </c>
      <c r="AO41" s="211">
        <f t="shared" si="9"/>
        <v>-7496.0431465796819</v>
      </c>
      <c r="AP41" s="211">
        <f t="shared" si="9"/>
        <v>-7389.1897645164672</v>
      </c>
      <c r="AQ41" s="211">
        <f t="shared" si="9"/>
        <v>-7261.47992577276</v>
      </c>
      <c r="AR41" s="211">
        <f t="shared" si="9"/>
        <v>-7262.9863217417851</v>
      </c>
      <c r="AS41" s="211">
        <f t="shared" si="9"/>
        <v>-7086.5767959302893</v>
      </c>
      <c r="AT41" s="211">
        <f t="shared" si="9"/>
        <v>-6956.5730681062196</v>
      </c>
      <c r="AU41" s="211">
        <f t="shared" si="9"/>
        <v>-7006.4464095857647</v>
      </c>
      <c r="AV41" s="211">
        <f t="shared" si="9"/>
        <v>-7067.1172727721141</v>
      </c>
      <c r="AW41" s="211">
        <f t="shared" si="9"/>
        <v>-7093.6026905893768</v>
      </c>
      <c r="AX41" s="211">
        <f t="shared" si="9"/>
        <v>-6985.3281278153991</v>
      </c>
      <c r="AY41" s="211">
        <f t="shared" si="9"/>
        <v>-6878.3952450432389</v>
      </c>
      <c r="AZ41" s="211">
        <f t="shared" si="9"/>
        <v>-6763.4161763530665</v>
      </c>
      <c r="BA41" s="212">
        <f t="shared" si="9"/>
        <v>-6651.7702215556828</v>
      </c>
    </row>
    <row r="42" spans="1:53">
      <c r="A42" s="203" t="s">
        <v>461</v>
      </c>
      <c r="B42" s="204" t="s">
        <v>462</v>
      </c>
      <c r="C42" s="205">
        <v>11021.253029770793</v>
      </c>
      <c r="D42" s="206">
        <v>11593.128550000005</v>
      </c>
      <c r="E42" s="206">
        <v>11114.102370000001</v>
      </c>
      <c r="F42" s="206">
        <v>13009.287419999979</v>
      </c>
      <c r="G42" s="206">
        <v>13020.995620000002</v>
      </c>
      <c r="H42" s="206">
        <v>13980.37989931765</v>
      </c>
      <c r="I42" s="206">
        <v>14920.500610000003</v>
      </c>
      <c r="J42" s="206">
        <v>15335.628430000015</v>
      </c>
      <c r="K42" s="206">
        <v>9447.5729399999982</v>
      </c>
      <c r="L42" s="206">
        <v>12903.971619999989</v>
      </c>
      <c r="M42" s="206">
        <v>15525.446772922809</v>
      </c>
      <c r="N42" s="206">
        <v>9769.4021037953826</v>
      </c>
      <c r="O42" s="206">
        <v>14138.079941200613</v>
      </c>
      <c r="P42" s="206">
        <v>13006.887072570447</v>
      </c>
      <c r="Q42" s="206">
        <v>15226.796504889473</v>
      </c>
      <c r="R42" s="206">
        <v>14235.445692516329</v>
      </c>
      <c r="S42" s="206">
        <v>13958.507971674429</v>
      </c>
      <c r="T42" s="206">
        <f t="shared" si="9"/>
        <v>13227.21971408532</v>
      </c>
      <c r="U42" s="206">
        <f t="shared" si="9"/>
        <v>12812.858882632536</v>
      </c>
      <c r="V42" s="206">
        <f t="shared" si="9"/>
        <v>12461.27669516574</v>
      </c>
      <c r="W42" s="206">
        <f t="shared" si="9"/>
        <v>12246.923495328487</v>
      </c>
      <c r="X42" s="206">
        <f t="shared" si="9"/>
        <v>11873.983288747875</v>
      </c>
      <c r="Y42" s="206">
        <f t="shared" si="9"/>
        <v>11590.434408891737</v>
      </c>
      <c r="Z42" s="206">
        <f t="shared" si="9"/>
        <v>11254.789781929147</v>
      </c>
      <c r="AA42" s="206">
        <f t="shared" si="9"/>
        <v>11051.813969254865</v>
      </c>
      <c r="AB42" s="206">
        <f t="shared" si="9"/>
        <v>10760.017684430779</v>
      </c>
      <c r="AC42" s="206">
        <f t="shared" si="9"/>
        <v>10400.292074589248</v>
      </c>
      <c r="AD42" s="206">
        <f t="shared" si="9"/>
        <v>9963.4384421955529</v>
      </c>
      <c r="AE42" s="206">
        <f t="shared" si="9"/>
        <v>9680.9810765710172</v>
      </c>
      <c r="AF42" s="206">
        <f t="shared" si="9"/>
        <v>9550.4060303769074</v>
      </c>
      <c r="AG42" s="206">
        <f t="shared" si="9"/>
        <v>9187.8642970301353</v>
      </c>
      <c r="AH42" s="206">
        <f t="shared" si="9"/>
        <v>8968.9441027463818</v>
      </c>
      <c r="AI42" s="206">
        <f t="shared" si="9"/>
        <v>8678.0466774953638</v>
      </c>
      <c r="AJ42" s="206">
        <f t="shared" si="9"/>
        <v>8302.3321277734303</v>
      </c>
      <c r="AK42" s="206">
        <f t="shared" ref="AK42:BA42" si="10">AK129-AK216</f>
        <v>8046.4197532406697</v>
      </c>
      <c r="AL42" s="206">
        <f t="shared" si="10"/>
        <v>7890.3817145042785</v>
      </c>
      <c r="AM42" s="206">
        <f t="shared" si="10"/>
        <v>7773.5041763594863</v>
      </c>
      <c r="AN42" s="206">
        <f t="shared" si="10"/>
        <v>7680.3348066418312</v>
      </c>
      <c r="AO42" s="206">
        <f t="shared" si="10"/>
        <v>7576.0497769850936</v>
      </c>
      <c r="AP42" s="206">
        <f t="shared" si="10"/>
        <v>7473.8850780153007</v>
      </c>
      <c r="AQ42" s="206">
        <f t="shared" si="10"/>
        <v>7383.2174179744352</v>
      </c>
      <c r="AR42" s="206">
        <f t="shared" si="10"/>
        <v>7370.9286468181472</v>
      </c>
      <c r="AS42" s="206">
        <f t="shared" si="10"/>
        <v>7267.5859194191053</v>
      </c>
      <c r="AT42" s="206">
        <f t="shared" si="10"/>
        <v>7125.809365237249</v>
      </c>
      <c r="AU42" s="206">
        <f t="shared" si="10"/>
        <v>7128.8148009046163</v>
      </c>
      <c r="AV42" s="206">
        <f t="shared" si="10"/>
        <v>6999.1253232760719</v>
      </c>
      <c r="AW42" s="206">
        <f t="shared" si="10"/>
        <v>6804.4276754399334</v>
      </c>
      <c r="AX42" s="206">
        <f t="shared" si="10"/>
        <v>6562.4555240407899</v>
      </c>
      <c r="AY42" s="206">
        <f t="shared" si="10"/>
        <v>6503.724299268004</v>
      </c>
      <c r="AZ42" s="206">
        <f t="shared" si="10"/>
        <v>6506.1110567069391</v>
      </c>
      <c r="BA42" s="207">
        <f t="shared" si="10"/>
        <v>6376.8625496596733</v>
      </c>
    </row>
    <row r="43" spans="1:53">
      <c r="A43" s="203" t="s">
        <v>463</v>
      </c>
      <c r="B43" s="204" t="s">
        <v>464</v>
      </c>
      <c r="C43" s="205">
        <v>-2508.4467834756651</v>
      </c>
      <c r="D43" s="206">
        <v>7549.7512399999541</v>
      </c>
      <c r="E43" s="206">
        <v>11104.312949999963</v>
      </c>
      <c r="F43" s="206">
        <v>12688.449009999953</v>
      </c>
      <c r="G43" s="206">
        <v>16032.327369999926</v>
      </c>
      <c r="H43" s="206">
        <v>13987.950607696257</v>
      </c>
      <c r="I43" s="206">
        <v>18935.689979999966</v>
      </c>
      <c r="J43" s="206">
        <v>9849.7120099998428</v>
      </c>
      <c r="K43" s="206">
        <v>10576.075330000021</v>
      </c>
      <c r="L43" s="206">
        <v>13263.873699999967</v>
      </c>
      <c r="M43" s="206">
        <v>21906.982915470173</v>
      </c>
      <c r="N43" s="206">
        <v>18893.727730314597</v>
      </c>
      <c r="O43" s="206">
        <v>10222.993812899018</v>
      </c>
      <c r="P43" s="206">
        <v>15767.679823849176</v>
      </c>
      <c r="Q43" s="206">
        <v>12662.392363504681</v>
      </c>
      <c r="R43" s="206">
        <v>6822.9943813435384</v>
      </c>
      <c r="S43" s="206">
        <v>5240.4226154500502</v>
      </c>
      <c r="T43" s="206">
        <f t="shared" ref="T43:BA50" si="11">T130-T217</f>
        <v>-1825.3279780943521</v>
      </c>
      <c r="U43" s="206">
        <f t="shared" si="11"/>
        <v>-1483.3699765503807</v>
      </c>
      <c r="V43" s="206">
        <f t="shared" si="11"/>
        <v>-2055.0823452822915</v>
      </c>
      <c r="W43" s="206">
        <f t="shared" si="11"/>
        <v>-1981.8135452077804</v>
      </c>
      <c r="X43" s="206">
        <f t="shared" si="11"/>
        <v>-3055.8871238103457</v>
      </c>
      <c r="Y43" s="206">
        <f t="shared" si="11"/>
        <v>-3377.0194481776489</v>
      </c>
      <c r="Z43" s="206">
        <f t="shared" si="11"/>
        <v>-3510.4158488222456</v>
      </c>
      <c r="AA43" s="206">
        <f t="shared" si="11"/>
        <v>-4113.0210426854537</v>
      </c>
      <c r="AB43" s="206">
        <f t="shared" si="11"/>
        <v>-4439.9368590536906</v>
      </c>
      <c r="AC43" s="206">
        <f t="shared" si="11"/>
        <v>-4701.4997675091909</v>
      </c>
      <c r="AD43" s="206">
        <f t="shared" si="11"/>
        <v>-4880.0875483550626</v>
      </c>
      <c r="AE43" s="206">
        <f t="shared" si="11"/>
        <v>-5173.7400569796118</v>
      </c>
      <c r="AF43" s="206">
        <f t="shared" si="11"/>
        <v>-5408.3393611539068</v>
      </c>
      <c r="AG43" s="206">
        <f t="shared" si="11"/>
        <v>-5636.7331338609256</v>
      </c>
      <c r="AH43" s="206">
        <f t="shared" si="11"/>
        <v>-5741.87605764006</v>
      </c>
      <c r="AI43" s="206">
        <f t="shared" si="11"/>
        <v>-5817.7666446865405</v>
      </c>
      <c r="AJ43" s="206">
        <f t="shared" si="11"/>
        <v>-6098.0608971821675</v>
      </c>
      <c r="AK43" s="206">
        <f t="shared" si="11"/>
        <v>-6281.0732521605496</v>
      </c>
      <c r="AL43" s="206">
        <f t="shared" si="11"/>
        <v>-6074.7230918575042</v>
      </c>
      <c r="AM43" s="206">
        <f t="shared" si="11"/>
        <v>-6555.7823237215453</v>
      </c>
      <c r="AN43" s="206">
        <f t="shared" si="11"/>
        <v>-6638.9335556029546</v>
      </c>
      <c r="AO43" s="206">
        <f t="shared" si="11"/>
        <v>-6974.8286917080513</v>
      </c>
      <c r="AP43" s="206">
        <f t="shared" si="11"/>
        <v>-7399.6077205596666</v>
      </c>
      <c r="AQ43" s="206">
        <f t="shared" si="11"/>
        <v>-7415.8633338293148</v>
      </c>
      <c r="AR43" s="206">
        <f t="shared" si="11"/>
        <v>-7700.3264957612664</v>
      </c>
      <c r="AS43" s="206">
        <f t="shared" si="11"/>
        <v>-8026.4497251306457</v>
      </c>
      <c r="AT43" s="206">
        <f t="shared" si="11"/>
        <v>-8369.3723906106097</v>
      </c>
      <c r="AU43" s="206">
        <f t="shared" si="11"/>
        <v>-8582.5842583675403</v>
      </c>
      <c r="AV43" s="206">
        <f t="shared" si="11"/>
        <v>-8854.899725381636</v>
      </c>
      <c r="AW43" s="206">
        <f t="shared" si="11"/>
        <v>-9461.1174118205818</v>
      </c>
      <c r="AX43" s="206">
        <f t="shared" si="11"/>
        <v>-9785.4014263561548</v>
      </c>
      <c r="AY43" s="206">
        <f t="shared" si="11"/>
        <v>-10200.775570193317</v>
      </c>
      <c r="AZ43" s="206">
        <f t="shared" si="11"/>
        <v>-10509.047933054724</v>
      </c>
      <c r="BA43" s="207">
        <f t="shared" si="11"/>
        <v>-10774.231177977364</v>
      </c>
    </row>
    <row r="44" spans="1:53">
      <c r="A44" s="203" t="s">
        <v>465</v>
      </c>
      <c r="B44" s="204" t="s">
        <v>466</v>
      </c>
      <c r="C44" s="205">
        <v>-31564.023477043418</v>
      </c>
      <c r="D44" s="206">
        <v>-28818.151431729235</v>
      </c>
      <c r="E44" s="206">
        <v>-28353.205629999971</v>
      </c>
      <c r="F44" s="206">
        <v>-35731.35358000001</v>
      </c>
      <c r="G44" s="206">
        <v>-48581.209339999972</v>
      </c>
      <c r="H44" s="206">
        <v>-50895.190908802877</v>
      </c>
      <c r="I44" s="206">
        <v>-50384.063369999989</v>
      </c>
      <c r="J44" s="206">
        <v>-52672.277459999998</v>
      </c>
      <c r="K44" s="206">
        <v>-47352.296879999994</v>
      </c>
      <c r="L44" s="206">
        <v>-37986.588159999992</v>
      </c>
      <c r="M44" s="206">
        <v>-43904.656973711863</v>
      </c>
      <c r="N44" s="206">
        <v>-44641.201366754714</v>
      </c>
      <c r="O44" s="206">
        <v>-47096.59938869976</v>
      </c>
      <c r="P44" s="206">
        <v>-43104.008655873702</v>
      </c>
      <c r="Q44" s="206">
        <v>-42383.711225402025</v>
      </c>
      <c r="R44" s="206">
        <v>-47304.862269770179</v>
      </c>
      <c r="S44" s="206">
        <v>-47006.518208128859</v>
      </c>
      <c r="T44" s="206">
        <f>T131-T218</f>
        <v>-45032.697789284022</v>
      </c>
      <c r="U44" s="206">
        <f t="shared" si="11"/>
        <v>-45263.573186832378</v>
      </c>
      <c r="V44" s="206">
        <f t="shared" si="11"/>
        <v>-45523.112594231876</v>
      </c>
      <c r="W44" s="206">
        <f t="shared" si="11"/>
        <v>-45232.562363054407</v>
      </c>
      <c r="X44" s="206">
        <f t="shared" si="11"/>
        <v>-45456.061050187564</v>
      </c>
      <c r="Y44" s="206">
        <f t="shared" si="11"/>
        <v>-45401.241651742734</v>
      </c>
      <c r="Z44" s="206">
        <f t="shared" si="11"/>
        <v>-45015.336706941169</v>
      </c>
      <c r="AA44" s="206">
        <f t="shared" si="11"/>
        <v>-44908.998668106018</v>
      </c>
      <c r="AB44" s="206">
        <f t="shared" si="11"/>
        <v>-44622.292992181858</v>
      </c>
      <c r="AC44" s="206">
        <f t="shared" si="11"/>
        <v>-44537.745850031039</v>
      </c>
      <c r="AD44" s="206">
        <f t="shared" si="11"/>
        <v>-44365.529454652315</v>
      </c>
      <c r="AE44" s="206">
        <f t="shared" si="11"/>
        <v>-44405.666057838498</v>
      </c>
      <c r="AF44" s="206">
        <f t="shared" si="11"/>
        <v>-44243.969787781185</v>
      </c>
      <c r="AG44" s="206">
        <f t="shared" si="11"/>
        <v>-44025.50945782195</v>
      </c>
      <c r="AH44" s="206">
        <f t="shared" si="11"/>
        <v>-44006.834223047525</v>
      </c>
      <c r="AI44" s="206">
        <f t="shared" si="11"/>
        <v>-43884.258427205634</v>
      </c>
      <c r="AJ44" s="206">
        <f t="shared" si="11"/>
        <v>-43668.42927235605</v>
      </c>
      <c r="AK44" s="206">
        <f t="shared" si="11"/>
        <v>-43426.704805110887</v>
      </c>
      <c r="AL44" s="206">
        <f t="shared" si="11"/>
        <v>-43070.167413280658</v>
      </c>
      <c r="AM44" s="206">
        <f t="shared" si="11"/>
        <v>-43273.02076170552</v>
      </c>
      <c r="AN44" s="206">
        <f t="shared" si="11"/>
        <v>-42922.54203580998</v>
      </c>
      <c r="AO44" s="206">
        <f t="shared" si="11"/>
        <v>-42764.631153468523</v>
      </c>
      <c r="AP44" s="206">
        <f t="shared" si="11"/>
        <v>-42600.682223536482</v>
      </c>
      <c r="AQ44" s="206">
        <f t="shared" si="11"/>
        <v>-42736.284643927109</v>
      </c>
      <c r="AR44" s="206">
        <f t="shared" si="11"/>
        <v>-42459.780048847984</v>
      </c>
      <c r="AS44" s="206">
        <f t="shared" si="11"/>
        <v>-42401.689481007481</v>
      </c>
      <c r="AT44" s="206">
        <f t="shared" si="11"/>
        <v>-42234.573845485625</v>
      </c>
      <c r="AU44" s="206">
        <f t="shared" si="11"/>
        <v>-41872.465685866999</v>
      </c>
      <c r="AV44" s="206">
        <f t="shared" si="11"/>
        <v>-42175.76382105537</v>
      </c>
      <c r="AW44" s="206">
        <f t="shared" si="11"/>
        <v>-42243.73472874071</v>
      </c>
      <c r="AX44" s="206">
        <f t="shared" si="11"/>
        <v>-42132.212314886892</v>
      </c>
      <c r="AY44" s="206">
        <f t="shared" si="11"/>
        <v>-42164.94343692097</v>
      </c>
      <c r="AZ44" s="206">
        <f t="shared" si="11"/>
        <v>-42301.074524553725</v>
      </c>
      <c r="BA44" s="207">
        <f t="shared" si="11"/>
        <v>-42255.478710308416</v>
      </c>
    </row>
    <row r="45" spans="1:53">
      <c r="A45" s="203" t="s">
        <v>467</v>
      </c>
      <c r="B45" s="204" t="s">
        <v>468</v>
      </c>
      <c r="C45" s="205">
        <v>5606.1847306702039</v>
      </c>
      <c r="D45" s="206">
        <v>6172.8840700000146</v>
      </c>
      <c r="E45" s="206">
        <v>6878.678620000006</v>
      </c>
      <c r="F45" s="206">
        <v>6232.0603399999964</v>
      </c>
      <c r="G45" s="206">
        <v>7759.5982200000217</v>
      </c>
      <c r="H45" s="206">
        <v>9261.1821434422891</v>
      </c>
      <c r="I45" s="206">
        <v>7960.5734900000025</v>
      </c>
      <c r="J45" s="206">
        <v>5910.0761100000236</v>
      </c>
      <c r="K45" s="206">
        <v>5019.158039999973</v>
      </c>
      <c r="L45" s="206">
        <v>1466.3403100000141</v>
      </c>
      <c r="M45" s="206">
        <v>729.90736625029967</v>
      </c>
      <c r="N45" s="206">
        <v>11.248491119455139</v>
      </c>
      <c r="O45" s="206">
        <v>-1122.1587405177743</v>
      </c>
      <c r="P45" s="206">
        <v>-2560.9542375315759</v>
      </c>
      <c r="Q45" s="206">
        <v>-4785.5410822032245</v>
      </c>
      <c r="R45" s="206">
        <v>-4813.587646955315</v>
      </c>
      <c r="S45" s="206">
        <v>-3481.4404054986189</v>
      </c>
      <c r="T45" s="206">
        <f t="shared" si="11"/>
        <v>-3038.0391003934665</v>
      </c>
      <c r="U45" s="206">
        <f t="shared" si="11"/>
        <v>-2942.5819184072616</v>
      </c>
      <c r="V45" s="206">
        <f t="shared" si="11"/>
        <v>-3174.8497559173393</v>
      </c>
      <c r="W45" s="206">
        <f t="shared" si="11"/>
        <v>-3078.6797730626645</v>
      </c>
      <c r="X45" s="206">
        <f t="shared" si="11"/>
        <v>-2370.188872025406</v>
      </c>
      <c r="Y45" s="206">
        <f t="shared" si="11"/>
        <v>-2286.5232190754191</v>
      </c>
      <c r="Z45" s="206">
        <f t="shared" si="11"/>
        <v>-2074.3893109002338</v>
      </c>
      <c r="AA45" s="206">
        <f t="shared" si="11"/>
        <v>-1824.7190649860795</v>
      </c>
      <c r="AB45" s="206">
        <f t="shared" si="11"/>
        <v>-1715.2414046252034</v>
      </c>
      <c r="AC45" s="206">
        <f t="shared" si="11"/>
        <v>-1656.6123704541046</v>
      </c>
      <c r="AD45" s="206">
        <f t="shared" si="11"/>
        <v>-1672.3220472973217</v>
      </c>
      <c r="AE45" s="206">
        <f t="shared" si="11"/>
        <v>-1626.9019691474732</v>
      </c>
      <c r="AF45" s="206">
        <f t="shared" si="11"/>
        <v>-1433.4203816282052</v>
      </c>
      <c r="AG45" s="206">
        <f t="shared" si="11"/>
        <v>-1325.2046273734136</v>
      </c>
      <c r="AH45" s="206">
        <f t="shared" si="11"/>
        <v>-1213.4707693103901</v>
      </c>
      <c r="AI45" s="206">
        <f t="shared" si="11"/>
        <v>-1066.2051204433083</v>
      </c>
      <c r="AJ45" s="206">
        <f t="shared" si="11"/>
        <v>-878.43342837447199</v>
      </c>
      <c r="AK45" s="206">
        <f t="shared" si="11"/>
        <v>-746.42716578502905</v>
      </c>
      <c r="AL45" s="206">
        <f t="shared" si="11"/>
        <v>-440.84397793770086</v>
      </c>
      <c r="AM45" s="206">
        <f t="shared" si="11"/>
        <v>-512.13535089707921</v>
      </c>
      <c r="AN45" s="206">
        <f t="shared" si="11"/>
        <v>-275.14141687410756</v>
      </c>
      <c r="AO45" s="206">
        <f t="shared" si="11"/>
        <v>-128.7958528567342</v>
      </c>
      <c r="AP45" s="206">
        <f t="shared" si="11"/>
        <v>138.01623740380865</v>
      </c>
      <c r="AQ45" s="206">
        <f t="shared" si="11"/>
        <v>358.02401031854561</v>
      </c>
      <c r="AR45" s="206">
        <f t="shared" si="11"/>
        <v>790.7614190459567</v>
      </c>
      <c r="AS45" s="206">
        <f t="shared" si="11"/>
        <v>1071.9159199507108</v>
      </c>
      <c r="AT45" s="206">
        <f t="shared" si="11"/>
        <v>1391.9884358332633</v>
      </c>
      <c r="AU45" s="206">
        <f t="shared" si="11"/>
        <v>1649.1430420524352</v>
      </c>
      <c r="AV45" s="206">
        <f t="shared" si="11"/>
        <v>1846.4683319425571</v>
      </c>
      <c r="AW45" s="206">
        <f t="shared" si="11"/>
        <v>1998.009904443828</v>
      </c>
      <c r="AX45" s="206">
        <f t="shared" si="11"/>
        <v>2259.074708458324</v>
      </c>
      <c r="AY45" s="206">
        <f t="shared" si="11"/>
        <v>2360.5571361298962</v>
      </c>
      <c r="AZ45" s="206">
        <f t="shared" si="11"/>
        <v>2525.9092165329239</v>
      </c>
      <c r="BA45" s="207">
        <f t="shared" si="11"/>
        <v>2785.769275003011</v>
      </c>
    </row>
    <row r="46" spans="1:53">
      <c r="A46" s="208" t="s">
        <v>469</v>
      </c>
      <c r="B46" s="209" t="s">
        <v>470</v>
      </c>
      <c r="C46" s="210">
        <v>157.04135398850894</v>
      </c>
      <c r="D46" s="211">
        <v>107.60211000000004</v>
      </c>
      <c r="E46" s="211">
        <v>346.99458000000004</v>
      </c>
      <c r="F46" s="211">
        <v>211.50437999999963</v>
      </c>
      <c r="G46" s="211">
        <v>649.79563999999948</v>
      </c>
      <c r="H46" s="211">
        <v>805.57881845459212</v>
      </c>
      <c r="I46" s="211">
        <v>204.19698999999991</v>
      </c>
      <c r="J46" s="211">
        <v>512.7003000000002</v>
      </c>
      <c r="K46" s="211">
        <v>369.70042000000012</v>
      </c>
      <c r="L46" s="211">
        <v>331.0965699999997</v>
      </c>
      <c r="M46" s="211">
        <v>82.16388819935753</v>
      </c>
      <c r="N46" s="211">
        <v>-1.5292051011226704</v>
      </c>
      <c r="O46" s="211">
        <v>273.19088378546883</v>
      </c>
      <c r="P46" s="211">
        <v>932.21537121242318</v>
      </c>
      <c r="Q46" s="211">
        <v>589.42401344820428</v>
      </c>
      <c r="R46" s="211">
        <v>819.07514681348812</v>
      </c>
      <c r="S46" s="211">
        <v>1136.8490697828124</v>
      </c>
      <c r="T46" s="211">
        <f t="shared" si="11"/>
        <v>1103.0691176658952</v>
      </c>
      <c r="U46" s="211">
        <f t="shared" si="11"/>
        <v>1086.5348418725953</v>
      </c>
      <c r="V46" s="211">
        <f t="shared" si="11"/>
        <v>1065.3878570098927</v>
      </c>
      <c r="W46" s="211">
        <f t="shared" si="11"/>
        <v>1048.18103729933</v>
      </c>
      <c r="X46" s="211">
        <f t="shared" si="11"/>
        <v>1038.2939341051215</v>
      </c>
      <c r="Y46" s="211">
        <f t="shared" si="11"/>
        <v>1031.2721953542634</v>
      </c>
      <c r="Z46" s="211">
        <f t="shared" si="11"/>
        <v>1035.4634127217444</v>
      </c>
      <c r="AA46" s="211">
        <f t="shared" si="11"/>
        <v>1035.5230962721341</v>
      </c>
      <c r="AB46" s="211">
        <f t="shared" si="11"/>
        <v>1034.5778756456955</v>
      </c>
      <c r="AC46" s="211">
        <f t="shared" si="11"/>
        <v>1031.0544350305695</v>
      </c>
      <c r="AD46" s="211">
        <f t="shared" si="11"/>
        <v>1034.9566467225836</v>
      </c>
      <c r="AE46" s="211">
        <f t="shared" si="11"/>
        <v>1029.7534872582121</v>
      </c>
      <c r="AF46" s="211">
        <f t="shared" si="11"/>
        <v>1030.3451678969377</v>
      </c>
      <c r="AG46" s="211">
        <f t="shared" si="11"/>
        <v>1022.7977283048903</v>
      </c>
      <c r="AH46" s="211">
        <f t="shared" si="11"/>
        <v>1023.2023135837685</v>
      </c>
      <c r="AI46" s="211">
        <f t="shared" si="11"/>
        <v>1051.0903272858784</v>
      </c>
      <c r="AJ46" s="211">
        <f t="shared" si="11"/>
        <v>1071.5811792775235</v>
      </c>
      <c r="AK46" s="211">
        <f t="shared" si="11"/>
        <v>1076.3754407637402</v>
      </c>
      <c r="AL46" s="211">
        <f t="shared" si="11"/>
        <v>1094.0080485969672</v>
      </c>
      <c r="AM46" s="211">
        <f t="shared" si="11"/>
        <v>1080.4279516310687</v>
      </c>
      <c r="AN46" s="211">
        <f t="shared" si="11"/>
        <v>1090.4167327314146</v>
      </c>
      <c r="AO46" s="211">
        <f t="shared" si="11"/>
        <v>1109.8626215254335</v>
      </c>
      <c r="AP46" s="211">
        <f t="shared" si="11"/>
        <v>1125.1778204362463</v>
      </c>
      <c r="AQ46" s="211">
        <f t="shared" si="11"/>
        <v>1136.3135516007214</v>
      </c>
      <c r="AR46" s="211">
        <f t="shared" si="11"/>
        <v>1157.4941182601935</v>
      </c>
      <c r="AS46" s="211">
        <f t="shared" si="11"/>
        <v>1170.0780132447562</v>
      </c>
      <c r="AT46" s="211">
        <f t="shared" si="11"/>
        <v>1202.370155006186</v>
      </c>
      <c r="AU46" s="211">
        <f t="shared" si="11"/>
        <v>1235.1095527422062</v>
      </c>
      <c r="AV46" s="211">
        <f t="shared" si="11"/>
        <v>1241.6963979494572</v>
      </c>
      <c r="AW46" s="211">
        <f t="shared" si="11"/>
        <v>1246.0715129625883</v>
      </c>
      <c r="AX46" s="211">
        <f t="shared" si="11"/>
        <v>1265.6725516516799</v>
      </c>
      <c r="AY46" s="211">
        <f t="shared" si="11"/>
        <v>1261.5531972946949</v>
      </c>
      <c r="AZ46" s="211">
        <f t="shared" si="11"/>
        <v>1261.2943986465493</v>
      </c>
      <c r="BA46" s="212">
        <f t="shared" si="11"/>
        <v>1281.4045749298225</v>
      </c>
    </row>
    <row r="47" spans="1:53">
      <c r="A47" s="208" t="s">
        <v>471</v>
      </c>
      <c r="B47" s="209" t="s">
        <v>472</v>
      </c>
      <c r="C47" s="210">
        <v>-1410.1979076298576</v>
      </c>
      <c r="D47" s="211">
        <v>-1914.8760999999986</v>
      </c>
      <c r="E47" s="211">
        <v>-1504.9879499999997</v>
      </c>
      <c r="F47" s="211">
        <v>-1700.409160000002</v>
      </c>
      <c r="G47" s="211">
        <v>-1465.9586299999955</v>
      </c>
      <c r="H47" s="211">
        <v>-1411.1133438862962</v>
      </c>
      <c r="I47" s="211">
        <v>48.606089999999313</v>
      </c>
      <c r="J47" s="211">
        <v>-995.00831999999718</v>
      </c>
      <c r="K47" s="211">
        <v>-1646.9782000000005</v>
      </c>
      <c r="L47" s="211">
        <v>-2553.7008400000004</v>
      </c>
      <c r="M47" s="211">
        <v>-2539.3425781374835</v>
      </c>
      <c r="N47" s="211">
        <v>-2671.0836114136209</v>
      </c>
      <c r="O47" s="211">
        <v>-2379.5541543045451</v>
      </c>
      <c r="P47" s="211">
        <v>-2236.0474171302553</v>
      </c>
      <c r="Q47" s="211">
        <v>-2617.9889222512479</v>
      </c>
      <c r="R47" s="211">
        <v>-1963.6959210010018</v>
      </c>
      <c r="S47" s="211">
        <v>-1935.5728918863442</v>
      </c>
      <c r="T47" s="211">
        <f>T134-T221</f>
        <v>-2001.4141436334799</v>
      </c>
      <c r="U47" s="211">
        <f t="shared" si="11"/>
        <v>-2048.9008020703509</v>
      </c>
      <c r="V47" s="211">
        <f t="shared" si="11"/>
        <v>-2108.5367969943081</v>
      </c>
      <c r="W47" s="211">
        <f t="shared" si="11"/>
        <v>-2140.0443788156435</v>
      </c>
      <c r="X47" s="211">
        <f t="shared" si="11"/>
        <v>-2200.921093028825</v>
      </c>
      <c r="Y47" s="211">
        <f t="shared" si="11"/>
        <v>-2238.5238722440822</v>
      </c>
      <c r="Z47" s="211">
        <f t="shared" si="11"/>
        <v>-2268.061034324126</v>
      </c>
      <c r="AA47" s="211">
        <f t="shared" si="11"/>
        <v>-2292.7477577202262</v>
      </c>
      <c r="AB47" s="211">
        <f t="shared" si="11"/>
        <v>-2324.1251997156937</v>
      </c>
      <c r="AC47" s="211">
        <f t="shared" si="11"/>
        <v>-2358.6847969279333</v>
      </c>
      <c r="AD47" s="211">
        <f t="shared" si="11"/>
        <v>-2381.8668215486737</v>
      </c>
      <c r="AE47" s="211">
        <f t="shared" si="11"/>
        <v>-2412.7064160304067</v>
      </c>
      <c r="AF47" s="211">
        <f t="shared" si="11"/>
        <v>-2434.4732172791323</v>
      </c>
      <c r="AG47" s="211">
        <f t="shared" si="11"/>
        <v>-2456.1080964336502</v>
      </c>
      <c r="AH47" s="211">
        <f t="shared" si="11"/>
        <v>-2478.6459791245038</v>
      </c>
      <c r="AI47" s="211">
        <f t="shared" si="11"/>
        <v>-2501.803211039266</v>
      </c>
      <c r="AJ47" s="211">
        <f t="shared" si="11"/>
        <v>-2531.9623482020561</v>
      </c>
      <c r="AK47" s="211">
        <f t="shared" si="11"/>
        <v>-2556.1740738415338</v>
      </c>
      <c r="AL47" s="211">
        <f t="shared" si="11"/>
        <v>-2528.1917307806593</v>
      </c>
      <c r="AM47" s="211">
        <f t="shared" si="11"/>
        <v>-2565.6762789110926</v>
      </c>
      <c r="AN47" s="211">
        <f t="shared" si="11"/>
        <v>-2556.0950343361319</v>
      </c>
      <c r="AO47" s="211">
        <f t="shared" si="11"/>
        <v>-2585.4857602708416</v>
      </c>
      <c r="AP47" s="211">
        <f t="shared" si="11"/>
        <v>-2616.3656899800517</v>
      </c>
      <c r="AQ47" s="211">
        <f t="shared" si="11"/>
        <v>-2643.8820022701007</v>
      </c>
      <c r="AR47" s="211">
        <f t="shared" si="11"/>
        <v>-2626.6846930304387</v>
      </c>
      <c r="AS47" s="211">
        <f t="shared" si="11"/>
        <v>-2659.0127566606648</v>
      </c>
      <c r="AT47" s="211">
        <f t="shared" si="11"/>
        <v>-2681.9529754483965</v>
      </c>
      <c r="AU47" s="211">
        <f t="shared" si="11"/>
        <v>-2711.4690794035296</v>
      </c>
      <c r="AV47" s="211">
        <f t="shared" si="11"/>
        <v>-2749.5055515297349</v>
      </c>
      <c r="AW47" s="211">
        <f t="shared" si="11"/>
        <v>-2784.7023432258707</v>
      </c>
      <c r="AX47" s="211">
        <f t="shared" si="11"/>
        <v>-2807.171795067009</v>
      </c>
      <c r="AY47" s="211">
        <f t="shared" si="11"/>
        <v>-2844.0289226547748</v>
      </c>
      <c r="AZ47" s="211">
        <f t="shared" si="11"/>
        <v>-2873.1799627831051</v>
      </c>
      <c r="BA47" s="212">
        <f t="shared" si="11"/>
        <v>-2890.4429474378799</v>
      </c>
    </row>
    <row r="48" spans="1:53">
      <c r="A48" s="208" t="s">
        <v>473</v>
      </c>
      <c r="B48" s="209" t="s">
        <v>474</v>
      </c>
      <c r="C48" s="210">
        <v>624.85825962033414</v>
      </c>
      <c r="D48" s="211">
        <v>759.07023999999728</v>
      </c>
      <c r="E48" s="211">
        <v>403.25871999999799</v>
      </c>
      <c r="F48" s="211">
        <v>-968.23692000000301</v>
      </c>
      <c r="G48" s="211">
        <v>-900.27872000000571</v>
      </c>
      <c r="H48" s="211">
        <v>-675.95439893658477</v>
      </c>
      <c r="I48" s="211">
        <v>-1256.5245000000068</v>
      </c>
      <c r="J48" s="211">
        <v>-1539.2922699999945</v>
      </c>
      <c r="K48" s="211">
        <v>-1551.8153800000036</v>
      </c>
      <c r="L48" s="211">
        <v>-1965.711390000004</v>
      </c>
      <c r="M48" s="211">
        <v>-1083.6938562221039</v>
      </c>
      <c r="N48" s="211">
        <v>-1165.3249622496805</v>
      </c>
      <c r="O48" s="211">
        <v>-1046.5266747998485</v>
      </c>
      <c r="P48" s="211">
        <v>-1240.6834084224683</v>
      </c>
      <c r="Q48" s="211">
        <v>-2027.274952488764</v>
      </c>
      <c r="R48" s="211">
        <v>-3126.5010696793288</v>
      </c>
      <c r="S48" s="211">
        <v>-2984.5025920686221</v>
      </c>
      <c r="T48" s="211">
        <f t="shared" si="11"/>
        <v>-3457.7079895401052</v>
      </c>
      <c r="U48" s="211">
        <f t="shared" si="11"/>
        <v>-3499.3854725283709</v>
      </c>
      <c r="V48" s="211">
        <f t="shared" si="11"/>
        <v>-3576.4208945517025</v>
      </c>
      <c r="W48" s="211">
        <f t="shared" si="11"/>
        <v>-3579.3659216601891</v>
      </c>
      <c r="X48" s="211">
        <f t="shared" si="11"/>
        <v>-3642.11717500959</v>
      </c>
      <c r="Y48" s="211">
        <f t="shared" si="11"/>
        <v>-3680.0709135500856</v>
      </c>
      <c r="Z48" s="211">
        <f t="shared" si="11"/>
        <v>-3708.3437261173781</v>
      </c>
      <c r="AA48" s="211">
        <f t="shared" si="11"/>
        <v>-3724.6942793748603</v>
      </c>
      <c r="AB48" s="211">
        <f t="shared" si="11"/>
        <v>-3756.4198911610511</v>
      </c>
      <c r="AC48" s="211">
        <f t="shared" si="11"/>
        <v>-3788.9064885649823</v>
      </c>
      <c r="AD48" s="211">
        <f t="shared" si="11"/>
        <v>-3791.566529679717</v>
      </c>
      <c r="AE48" s="211">
        <f t="shared" si="11"/>
        <v>-3811.2099574710692</v>
      </c>
      <c r="AF48" s="211">
        <f t="shared" si="11"/>
        <v>-3817.4152814121117</v>
      </c>
      <c r="AG48" s="211">
        <f t="shared" si="11"/>
        <v>-3826.6000316086465</v>
      </c>
      <c r="AH48" s="211">
        <f t="shared" si="11"/>
        <v>-3830.0056643722019</v>
      </c>
      <c r="AI48" s="211">
        <f t="shared" si="11"/>
        <v>-3845.1139892275187</v>
      </c>
      <c r="AJ48" s="211">
        <f t="shared" si="11"/>
        <v>-3860.649002813374</v>
      </c>
      <c r="AK48" s="211">
        <f t="shared" si="11"/>
        <v>-3872.8796595604285</v>
      </c>
      <c r="AL48" s="211">
        <f t="shared" si="11"/>
        <v>-3802.8597066412908</v>
      </c>
      <c r="AM48" s="211">
        <f t="shared" si="11"/>
        <v>-3838.5113218631741</v>
      </c>
      <c r="AN48" s="211">
        <f t="shared" si="11"/>
        <v>-3789.5980916520339</v>
      </c>
      <c r="AO48" s="211">
        <f t="shared" si="11"/>
        <v>-3816.723690505461</v>
      </c>
      <c r="AP48" s="211">
        <f t="shared" si="11"/>
        <v>-3846.8546756556079</v>
      </c>
      <c r="AQ48" s="211">
        <f t="shared" si="11"/>
        <v>-3867.179783479346</v>
      </c>
      <c r="AR48" s="211">
        <f t="shared" si="11"/>
        <v>-3782.3066455493454</v>
      </c>
      <c r="AS48" s="211">
        <f t="shared" si="11"/>
        <v>-3811.32552485633</v>
      </c>
      <c r="AT48" s="211">
        <f t="shared" si="11"/>
        <v>-3823.9062758301811</v>
      </c>
      <c r="AU48" s="211">
        <f t="shared" si="11"/>
        <v>-3849.8097208084291</v>
      </c>
      <c r="AV48" s="211">
        <f t="shared" si="11"/>
        <v>-3894.9117402826878</v>
      </c>
      <c r="AW48" s="211">
        <f t="shared" si="11"/>
        <v>-3936.1173126126869</v>
      </c>
      <c r="AX48" s="211">
        <f t="shared" si="11"/>
        <v>-3961.2787587073931</v>
      </c>
      <c r="AY48" s="211">
        <f t="shared" si="11"/>
        <v>-4010.7523281209551</v>
      </c>
      <c r="AZ48" s="211">
        <f t="shared" si="11"/>
        <v>-4047.4302581893626</v>
      </c>
      <c r="BA48" s="212">
        <f t="shared" si="11"/>
        <v>-4072.6118973896068</v>
      </c>
    </row>
    <row r="49" spans="1:53">
      <c r="A49" s="208" t="s">
        <v>475</v>
      </c>
      <c r="B49" s="209" t="s">
        <v>476</v>
      </c>
      <c r="C49" s="210">
        <v>7243.2041001734633</v>
      </c>
      <c r="D49" s="211">
        <v>7783.1543800000018</v>
      </c>
      <c r="E49" s="211">
        <v>8141.5438800000011</v>
      </c>
      <c r="F49" s="211">
        <v>9121.8854599999995</v>
      </c>
      <c r="G49" s="211">
        <v>9895.4907999999959</v>
      </c>
      <c r="H49" s="211">
        <v>10345.889935247695</v>
      </c>
      <c r="I49" s="211">
        <v>10172.167369999996</v>
      </c>
      <c r="J49" s="211">
        <v>9156.5552599999974</v>
      </c>
      <c r="K49" s="211">
        <v>9384.2780799999928</v>
      </c>
      <c r="L49" s="211">
        <v>7952.4485599999962</v>
      </c>
      <c r="M49" s="211">
        <v>7709.9872739495513</v>
      </c>
      <c r="N49" s="211">
        <v>6806.0310955558953</v>
      </c>
      <c r="O49" s="211">
        <v>4803.1376886511307</v>
      </c>
      <c r="P49" s="211">
        <v>2968.1821137499737</v>
      </c>
      <c r="Q49" s="211">
        <v>1963.7545544877203</v>
      </c>
      <c r="R49" s="211">
        <v>2326.179289275698</v>
      </c>
      <c r="S49" s="211">
        <v>2556.9942560862073</v>
      </c>
      <c r="T49" s="211">
        <f t="shared" si="11"/>
        <v>2818.8058442934562</v>
      </c>
      <c r="U49" s="211">
        <f t="shared" si="11"/>
        <v>2964.5197111960974</v>
      </c>
      <c r="V49" s="211">
        <f t="shared" si="11"/>
        <v>2927.2668556584172</v>
      </c>
      <c r="W49" s="211">
        <f t="shared" si="11"/>
        <v>3086.0694504869348</v>
      </c>
      <c r="X49" s="211">
        <f t="shared" si="11"/>
        <v>3202.9594712175417</v>
      </c>
      <c r="Y49" s="211">
        <f t="shared" si="11"/>
        <v>3299.42934660847</v>
      </c>
      <c r="Z49" s="211">
        <f t="shared" si="11"/>
        <v>3461.1107149454706</v>
      </c>
      <c r="AA49" s="211">
        <f t="shared" si="11"/>
        <v>3608.1774788705734</v>
      </c>
      <c r="AB49" s="211">
        <f t="shared" si="11"/>
        <v>3732.2597299613544</v>
      </c>
      <c r="AC49" s="211">
        <f t="shared" si="11"/>
        <v>3774.3688062828674</v>
      </c>
      <c r="AD49" s="211">
        <f t="shared" si="11"/>
        <v>3810.1010280652258</v>
      </c>
      <c r="AE49" s="211">
        <f t="shared" si="11"/>
        <v>3856.0154784671863</v>
      </c>
      <c r="AF49" s="211">
        <f t="shared" si="11"/>
        <v>3993.640184987471</v>
      </c>
      <c r="AG49" s="211">
        <f t="shared" si="11"/>
        <v>4103.5551026694138</v>
      </c>
      <c r="AH49" s="211">
        <f t="shared" si="11"/>
        <v>4132.9800435198686</v>
      </c>
      <c r="AI49" s="211">
        <f t="shared" si="11"/>
        <v>4196.968570467292</v>
      </c>
      <c r="AJ49" s="211">
        <f t="shared" si="11"/>
        <v>4276.0835818750129</v>
      </c>
      <c r="AK49" s="211">
        <f t="shared" si="11"/>
        <v>4332.5502725269553</v>
      </c>
      <c r="AL49" s="211">
        <f t="shared" si="11"/>
        <v>4420.6099680794059</v>
      </c>
      <c r="AM49" s="211">
        <f t="shared" si="11"/>
        <v>4438.0152194641896</v>
      </c>
      <c r="AN49" s="211">
        <f t="shared" si="11"/>
        <v>4511.2813342401823</v>
      </c>
      <c r="AO49" s="211">
        <f t="shared" si="11"/>
        <v>4582.9302516528414</v>
      </c>
      <c r="AP49" s="211">
        <f t="shared" si="11"/>
        <v>4728.7148333849018</v>
      </c>
      <c r="AQ49" s="211">
        <f t="shared" si="11"/>
        <v>4866.0191033385436</v>
      </c>
      <c r="AR49" s="211">
        <f t="shared" si="11"/>
        <v>4995.0965179880432</v>
      </c>
      <c r="AS49" s="211">
        <f t="shared" si="11"/>
        <v>5153.9420960773405</v>
      </c>
      <c r="AT49" s="211">
        <f t="shared" si="11"/>
        <v>5299.6190747792107</v>
      </c>
      <c r="AU49" s="211">
        <f t="shared" si="11"/>
        <v>5411.2951019621996</v>
      </c>
      <c r="AV49" s="211">
        <f t="shared" si="11"/>
        <v>5540.3026931765608</v>
      </c>
      <c r="AW49" s="211">
        <f t="shared" si="11"/>
        <v>5638.5997864478513</v>
      </c>
      <c r="AX49" s="211">
        <f t="shared" si="11"/>
        <v>5802.637936972119</v>
      </c>
      <c r="AY49" s="211">
        <f t="shared" si="11"/>
        <v>5899.7401256477715</v>
      </c>
      <c r="AZ49" s="211">
        <f t="shared" si="11"/>
        <v>6046.8686422881701</v>
      </c>
      <c r="BA49" s="212">
        <f t="shared" si="11"/>
        <v>6202.9931449745354</v>
      </c>
    </row>
    <row r="50" spans="1:53">
      <c r="A50" s="208" t="s">
        <v>477</v>
      </c>
      <c r="B50" s="209" t="s">
        <v>478</v>
      </c>
      <c r="C50" s="210">
        <v>23.334766483040539</v>
      </c>
      <c r="D50" s="211">
        <v>-58.901080000000093</v>
      </c>
      <c r="E50" s="211">
        <v>-9.1969999999996617</v>
      </c>
      <c r="F50" s="211">
        <v>53.801679999999806</v>
      </c>
      <c r="G50" s="211">
        <v>196.29818999999998</v>
      </c>
      <c r="H50" s="211">
        <v>235.12010387245039</v>
      </c>
      <c r="I50" s="211">
        <v>409.89837999999975</v>
      </c>
      <c r="J50" s="211">
        <v>290.39750000000072</v>
      </c>
      <c r="K50" s="211">
        <v>241.20013999999992</v>
      </c>
      <c r="L50" s="211">
        <v>79.099289999999883</v>
      </c>
      <c r="M50" s="211">
        <v>302.3309591649155</v>
      </c>
      <c r="N50" s="211">
        <v>318.83530390256396</v>
      </c>
      <c r="O50" s="211">
        <v>110.37072083113742</v>
      </c>
      <c r="P50" s="211">
        <v>56.989134283935755</v>
      </c>
      <c r="Q50" s="211">
        <v>78.007007989931026</v>
      </c>
      <c r="R50" s="211">
        <v>140.6561827072037</v>
      </c>
      <c r="S50" s="211">
        <v>146.41211672330996</v>
      </c>
      <c r="T50" s="211">
        <f t="shared" si="11"/>
        <v>129.95622792635515</v>
      </c>
      <c r="U50" s="211">
        <f t="shared" si="11"/>
        <v>136.06227209356362</v>
      </c>
      <c r="V50" s="211">
        <f t="shared" si="11"/>
        <v>139.97460871518609</v>
      </c>
      <c r="W50" s="211">
        <f t="shared" si="11"/>
        <v>144.62744518586049</v>
      </c>
      <c r="X50" s="211">
        <f t="shared" si="11"/>
        <v>146.89958162719734</v>
      </c>
      <c r="Y50" s="211">
        <f t="shared" si="11"/>
        <v>149.95040557606993</v>
      </c>
      <c r="Z50" s="211">
        <f t="shared" si="11"/>
        <v>158.31353051072364</v>
      </c>
      <c r="AA50" s="211">
        <f t="shared" si="11"/>
        <v>166.65655743453792</v>
      </c>
      <c r="AB50" s="211">
        <f t="shared" si="11"/>
        <v>167.27938747033193</v>
      </c>
      <c r="AC50" s="211">
        <f t="shared" si="11"/>
        <v>167.35267188995152</v>
      </c>
      <c r="AD50" s="211">
        <f t="shared" si="11"/>
        <v>176.50485167777805</v>
      </c>
      <c r="AE50" s="211">
        <f t="shared" si="11"/>
        <v>177.76286124129876</v>
      </c>
      <c r="AF50" s="211">
        <f t="shared" si="11"/>
        <v>185.63474059225092</v>
      </c>
      <c r="AG50" s="211">
        <f t="shared" si="11"/>
        <v>195.09470058003541</v>
      </c>
      <c r="AH50" s="211">
        <f t="shared" si="11"/>
        <v>197.55012057146146</v>
      </c>
      <c r="AI50" s="211">
        <f t="shared" si="11"/>
        <v>205.53369910431107</v>
      </c>
      <c r="AJ50" s="211">
        <f t="shared" si="11"/>
        <v>213.00290909560101</v>
      </c>
      <c r="AK50" s="211">
        <f t="shared" ref="AK50:BA50" si="12">AK137-AK224</f>
        <v>214.91723955514425</v>
      </c>
      <c r="AL50" s="211">
        <f t="shared" si="12"/>
        <v>226.95239893912949</v>
      </c>
      <c r="AM50" s="211">
        <f t="shared" si="12"/>
        <v>227.62188062616138</v>
      </c>
      <c r="AN50" s="211">
        <f t="shared" si="12"/>
        <v>235.65217372890538</v>
      </c>
      <c r="AO50" s="211">
        <f t="shared" si="12"/>
        <v>243.3910735269545</v>
      </c>
      <c r="AP50" s="211">
        <f t="shared" si="12"/>
        <v>249.69725290776313</v>
      </c>
      <c r="AQ50" s="211">
        <f t="shared" si="12"/>
        <v>255.02182700863517</v>
      </c>
      <c r="AR50" s="211">
        <f t="shared" si="12"/>
        <v>265.5242847122297</v>
      </c>
      <c r="AS50" s="211">
        <f t="shared" si="12"/>
        <v>267.84353455498439</v>
      </c>
      <c r="AT50" s="211">
        <f t="shared" si="12"/>
        <v>277.16971494066775</v>
      </c>
      <c r="AU50" s="211">
        <f t="shared" si="12"/>
        <v>285.94093842936297</v>
      </c>
      <c r="AV50" s="211">
        <f t="shared" si="12"/>
        <v>286.75475240822328</v>
      </c>
      <c r="AW50" s="211">
        <f t="shared" si="12"/>
        <v>287.37448796429771</v>
      </c>
      <c r="AX50" s="211">
        <f t="shared" si="12"/>
        <v>294.21114849264484</v>
      </c>
      <c r="AY50" s="211">
        <f t="shared" si="12"/>
        <v>294.01927904263403</v>
      </c>
      <c r="AZ50" s="211">
        <f t="shared" si="12"/>
        <v>296.54518280541561</v>
      </c>
      <c r="BA50" s="212">
        <f t="shared" si="12"/>
        <v>304.11651679593911</v>
      </c>
    </row>
    <row r="51" spans="1:53">
      <c r="A51" s="208" t="s">
        <v>479</v>
      </c>
      <c r="B51" s="209" t="s">
        <v>480</v>
      </c>
      <c r="C51" s="210">
        <v>-1032.0558419652907</v>
      </c>
      <c r="D51" s="211">
        <v>-503.16547999999966</v>
      </c>
      <c r="E51" s="211">
        <v>-498.93361000000641</v>
      </c>
      <c r="F51" s="211">
        <v>-486.48510000000533</v>
      </c>
      <c r="G51" s="211">
        <v>-615.74906000000556</v>
      </c>
      <c r="H51" s="211">
        <v>-38.338971309556655</v>
      </c>
      <c r="I51" s="211">
        <v>-1617.7708400000038</v>
      </c>
      <c r="J51" s="211">
        <v>-1515.276359999998</v>
      </c>
      <c r="K51" s="211">
        <v>-1777.2270200000075</v>
      </c>
      <c r="L51" s="211">
        <v>-2376.8918800000001</v>
      </c>
      <c r="M51" s="211">
        <v>-3741.5383207039276</v>
      </c>
      <c r="N51" s="211">
        <v>-3275.6801295745736</v>
      </c>
      <c r="O51" s="211">
        <v>-2882.7772046811297</v>
      </c>
      <c r="P51" s="211">
        <v>-3041.6100312251938</v>
      </c>
      <c r="Q51" s="211">
        <v>-2771.4627833890818</v>
      </c>
      <c r="R51" s="211">
        <v>-3009.3012750713797</v>
      </c>
      <c r="S51" s="211">
        <v>-2401.6203641359725</v>
      </c>
      <c r="T51" s="211">
        <f t="shared" ref="T51:BA58" si="13">T138-T225</f>
        <v>-1630.7481571055985</v>
      </c>
      <c r="U51" s="211">
        <f t="shared" si="13"/>
        <v>-1581.4124689707896</v>
      </c>
      <c r="V51" s="211">
        <f t="shared" si="13"/>
        <v>-1622.5213857548185</v>
      </c>
      <c r="W51" s="211">
        <f t="shared" si="13"/>
        <v>-1638.1474055589333</v>
      </c>
      <c r="X51" s="211">
        <f t="shared" si="13"/>
        <v>-915.30359093685047</v>
      </c>
      <c r="Y51" s="211">
        <f t="shared" si="13"/>
        <v>-848.58038082005396</v>
      </c>
      <c r="Z51" s="211">
        <f t="shared" si="13"/>
        <v>-752.87220863666562</v>
      </c>
      <c r="AA51" s="211">
        <f t="shared" si="13"/>
        <v>-617.63416046824034</v>
      </c>
      <c r="AB51" s="211">
        <f t="shared" si="13"/>
        <v>-568.81330682584996</v>
      </c>
      <c r="AC51" s="211">
        <f t="shared" si="13"/>
        <v>-481.79699816459095</v>
      </c>
      <c r="AD51" s="211">
        <f t="shared" si="13"/>
        <v>-520.4512225345278</v>
      </c>
      <c r="AE51" s="211">
        <f t="shared" si="13"/>
        <v>-466.51742261268646</v>
      </c>
      <c r="AF51" s="211">
        <f t="shared" si="13"/>
        <v>-391.15197641360396</v>
      </c>
      <c r="AG51" s="211">
        <f t="shared" si="13"/>
        <v>-363.94403088546824</v>
      </c>
      <c r="AH51" s="211">
        <f t="shared" si="13"/>
        <v>-258.55160348881236</v>
      </c>
      <c r="AI51" s="211">
        <f t="shared" si="13"/>
        <v>-172.88051703400743</v>
      </c>
      <c r="AJ51" s="211">
        <f t="shared" si="13"/>
        <v>-46.489747607173399</v>
      </c>
      <c r="AK51" s="211">
        <f t="shared" si="13"/>
        <v>58.783614771084672</v>
      </c>
      <c r="AL51" s="211">
        <f t="shared" si="13"/>
        <v>148.63704386873621</v>
      </c>
      <c r="AM51" s="211">
        <f t="shared" si="13"/>
        <v>145.98719815576828</v>
      </c>
      <c r="AN51" s="211">
        <f t="shared" si="13"/>
        <v>233.2014684135579</v>
      </c>
      <c r="AO51" s="211">
        <f t="shared" si="13"/>
        <v>337.22965121434936</v>
      </c>
      <c r="AP51" s="211">
        <f t="shared" si="13"/>
        <v>497.64669631056381</v>
      </c>
      <c r="AQ51" s="211">
        <f t="shared" si="13"/>
        <v>611.73131412008092</v>
      </c>
      <c r="AR51" s="211">
        <f t="shared" si="13"/>
        <v>781.63783666525637</v>
      </c>
      <c r="AS51" s="211">
        <f t="shared" si="13"/>
        <v>950.39055759063626</v>
      </c>
      <c r="AT51" s="211">
        <f t="shared" si="13"/>
        <v>1118.6887423857634</v>
      </c>
      <c r="AU51" s="211">
        <f t="shared" si="13"/>
        <v>1278.0762491306327</v>
      </c>
      <c r="AV51" s="211">
        <f t="shared" si="13"/>
        <v>1422.1317802207318</v>
      </c>
      <c r="AW51" s="211">
        <f t="shared" si="13"/>
        <v>1546.783772907645</v>
      </c>
      <c r="AX51" s="211">
        <f t="shared" si="13"/>
        <v>1665.0036251162794</v>
      </c>
      <c r="AY51" s="211">
        <f t="shared" si="13"/>
        <v>1760.0257849205173</v>
      </c>
      <c r="AZ51" s="211">
        <f t="shared" si="13"/>
        <v>1841.8112137652618</v>
      </c>
      <c r="BA51" s="212">
        <f t="shared" si="13"/>
        <v>1960.3098831302029</v>
      </c>
    </row>
    <row r="52" spans="1:53">
      <c r="A52" s="193" t="s">
        <v>481</v>
      </c>
      <c r="B52" s="194" t="s">
        <v>482</v>
      </c>
      <c r="C52" s="195">
        <v>396216.58120474021</v>
      </c>
      <c r="D52" s="196">
        <v>406438.51926999987</v>
      </c>
      <c r="E52" s="196">
        <v>407925.06683000003</v>
      </c>
      <c r="F52" s="196">
        <v>424623.94684999995</v>
      </c>
      <c r="G52" s="196">
        <v>435353.32578999997</v>
      </c>
      <c r="H52" s="196">
        <v>445212.72305385326</v>
      </c>
      <c r="I52" s="196">
        <v>440325.81558999995</v>
      </c>
      <c r="J52" s="196">
        <v>435077.92506000004</v>
      </c>
      <c r="K52" s="196">
        <v>443876.56955000001</v>
      </c>
      <c r="L52" s="196">
        <v>415536.83141999994</v>
      </c>
      <c r="M52" s="196">
        <v>447056.91269217612</v>
      </c>
      <c r="N52" s="196">
        <v>403337.75145627366</v>
      </c>
      <c r="O52" s="196">
        <v>393397.44287811778</v>
      </c>
      <c r="P52" s="196">
        <v>387343.61022617621</v>
      </c>
      <c r="Q52" s="196">
        <v>343547.86060234328</v>
      </c>
      <c r="R52" s="196">
        <v>357909.45234720502</v>
      </c>
      <c r="S52" s="196">
        <v>373084.29136902263</v>
      </c>
      <c r="T52" s="196">
        <f>T139-T226</f>
        <v>316893.69564345549</v>
      </c>
      <c r="U52" s="196">
        <f t="shared" si="13"/>
        <v>317945.72106275294</v>
      </c>
      <c r="V52" s="196">
        <f t="shared" si="13"/>
        <v>312749.22345463082</v>
      </c>
      <c r="W52" s="196">
        <f t="shared" si="13"/>
        <v>311856.4470556333</v>
      </c>
      <c r="X52" s="196">
        <f t="shared" si="13"/>
        <v>304789.95346422307</v>
      </c>
      <c r="Y52" s="196">
        <f t="shared" si="13"/>
        <v>310757.42606117413</v>
      </c>
      <c r="Z52" s="196">
        <f t="shared" si="13"/>
        <v>312704.07763582969</v>
      </c>
      <c r="AA52" s="196">
        <f t="shared" si="13"/>
        <v>313939.65767670912</v>
      </c>
      <c r="AB52" s="196">
        <f t="shared" si="13"/>
        <v>312489.56986589334</v>
      </c>
      <c r="AC52" s="196">
        <f t="shared" si="13"/>
        <v>314714.16431414371</v>
      </c>
      <c r="AD52" s="196">
        <f t="shared" si="13"/>
        <v>316374.57977275248</v>
      </c>
      <c r="AE52" s="196">
        <f t="shared" si="13"/>
        <v>313712.53400678514</v>
      </c>
      <c r="AF52" s="196">
        <f t="shared" si="13"/>
        <v>317320.28561161476</v>
      </c>
      <c r="AG52" s="196">
        <f t="shared" si="13"/>
        <v>322047.21138178988</v>
      </c>
      <c r="AH52" s="196">
        <f t="shared" si="13"/>
        <v>321832.64092333801</v>
      </c>
      <c r="AI52" s="196">
        <f t="shared" si="13"/>
        <v>323731.60628652968</v>
      </c>
      <c r="AJ52" s="196">
        <f t="shared" si="13"/>
        <v>330272.22899631056</v>
      </c>
      <c r="AK52" s="196">
        <f t="shared" si="13"/>
        <v>330322.69870698615</v>
      </c>
      <c r="AL52" s="196">
        <f t="shared" si="13"/>
        <v>334227.34165305889</v>
      </c>
      <c r="AM52" s="196">
        <f t="shared" si="13"/>
        <v>325975.20196117408</v>
      </c>
      <c r="AN52" s="196">
        <f t="shared" si="13"/>
        <v>323648.13907695614</v>
      </c>
      <c r="AO52" s="196">
        <f t="shared" si="13"/>
        <v>321960.47404968698</v>
      </c>
      <c r="AP52" s="196">
        <f t="shared" si="13"/>
        <v>316978.72465350584</v>
      </c>
      <c r="AQ52" s="196">
        <f t="shared" si="13"/>
        <v>311567.36320178409</v>
      </c>
      <c r="AR52" s="196">
        <f t="shared" si="13"/>
        <v>311409.33419890638</v>
      </c>
      <c r="AS52" s="196">
        <f t="shared" si="13"/>
        <v>306324.15200936841</v>
      </c>
      <c r="AT52" s="196">
        <f t="shared" si="13"/>
        <v>302437.05013552378</v>
      </c>
      <c r="AU52" s="196">
        <f t="shared" si="13"/>
        <v>300531.57019689132</v>
      </c>
      <c r="AV52" s="196">
        <f t="shared" si="13"/>
        <v>294514.58725611819</v>
      </c>
      <c r="AW52" s="196">
        <f t="shared" si="13"/>
        <v>293410.67736211023</v>
      </c>
      <c r="AX52" s="196">
        <f t="shared" si="13"/>
        <v>294790.23194952018</v>
      </c>
      <c r="AY52" s="196">
        <f t="shared" si="13"/>
        <v>297724.45699988405</v>
      </c>
      <c r="AZ52" s="196">
        <f t="shared" si="13"/>
        <v>298509.09977137996</v>
      </c>
      <c r="BA52" s="197">
        <f t="shared" si="13"/>
        <v>299238.13210652769</v>
      </c>
    </row>
    <row r="53" spans="1:53">
      <c r="A53" s="198" t="s">
        <v>68</v>
      </c>
      <c r="B53" s="199" t="s">
        <v>483</v>
      </c>
      <c r="C53" s="200">
        <v>395997.09730678884</v>
      </c>
      <c r="D53" s="201">
        <v>406318.26884999988</v>
      </c>
      <c r="E53" s="201">
        <v>407815.56701999996</v>
      </c>
      <c r="F53" s="201">
        <v>424519.86737999995</v>
      </c>
      <c r="G53" s="201">
        <v>435253.84044</v>
      </c>
      <c r="H53" s="201">
        <v>445111.88179968065</v>
      </c>
      <c r="I53" s="201">
        <v>440231.11209999997</v>
      </c>
      <c r="J53" s="201">
        <v>434997.50701</v>
      </c>
      <c r="K53" s="201">
        <v>443795.25011999998</v>
      </c>
      <c r="L53" s="201">
        <v>415462.44390999997</v>
      </c>
      <c r="M53" s="201">
        <v>446989.98629385373</v>
      </c>
      <c r="N53" s="201">
        <v>403310.1626935408</v>
      </c>
      <c r="O53" s="201">
        <v>393372.41143655864</v>
      </c>
      <c r="P53" s="201">
        <v>387318.10146842321</v>
      </c>
      <c r="Q53" s="201">
        <v>343523.04409899376</v>
      </c>
      <c r="R53" s="201">
        <v>357887.74127794633</v>
      </c>
      <c r="S53" s="201">
        <v>373064.61937995552</v>
      </c>
      <c r="T53" s="201">
        <f t="shared" si="13"/>
        <v>316874.81028198299</v>
      </c>
      <c r="U53" s="201">
        <f t="shared" si="13"/>
        <v>317927.43829335214</v>
      </c>
      <c r="V53" s="201">
        <f t="shared" si="13"/>
        <v>312732.30726837256</v>
      </c>
      <c r="W53" s="201">
        <f t="shared" si="13"/>
        <v>311840.32631162729</v>
      </c>
      <c r="X53" s="201">
        <f t="shared" si="13"/>
        <v>304774.84326822846</v>
      </c>
      <c r="Y53" s="201">
        <f t="shared" si="13"/>
        <v>310743.04976512253</v>
      </c>
      <c r="Z53" s="201">
        <f t="shared" si="13"/>
        <v>312690.27773434389</v>
      </c>
      <c r="AA53" s="201">
        <f t="shared" si="13"/>
        <v>313927.47363960883</v>
      </c>
      <c r="AB53" s="201">
        <f t="shared" si="13"/>
        <v>312478.81746991863</v>
      </c>
      <c r="AC53" s="201">
        <f t="shared" si="13"/>
        <v>314704.6757042621</v>
      </c>
      <c r="AD53" s="201">
        <f t="shared" si="13"/>
        <v>316366.06959565578</v>
      </c>
      <c r="AE53" s="201">
        <f t="shared" si="13"/>
        <v>313705.38193594175</v>
      </c>
      <c r="AF53" s="201">
        <f t="shared" si="13"/>
        <v>317314.36526060326</v>
      </c>
      <c r="AG53" s="201">
        <f t="shared" si="13"/>
        <v>322042.73291939229</v>
      </c>
      <c r="AH53" s="201">
        <f t="shared" si="13"/>
        <v>321828.47085943609</v>
      </c>
      <c r="AI53" s="201">
        <f t="shared" si="13"/>
        <v>323727.78091628157</v>
      </c>
      <c r="AJ53" s="201">
        <f t="shared" si="13"/>
        <v>330268.4163654205</v>
      </c>
      <c r="AK53" s="201">
        <f t="shared" si="13"/>
        <v>330319.27032953803</v>
      </c>
      <c r="AL53" s="201">
        <f t="shared" si="13"/>
        <v>334224.25092735433</v>
      </c>
      <c r="AM53" s="201">
        <f t="shared" si="13"/>
        <v>325972.18761954067</v>
      </c>
      <c r="AN53" s="201">
        <f t="shared" si="13"/>
        <v>323645.37571537687</v>
      </c>
      <c r="AO53" s="201">
        <f t="shared" si="13"/>
        <v>321957.93417321035</v>
      </c>
      <c r="AP53" s="201">
        <f t="shared" si="13"/>
        <v>316976.37021810131</v>
      </c>
      <c r="AQ53" s="201">
        <f t="shared" si="13"/>
        <v>311565.16181605111</v>
      </c>
      <c r="AR53" s="201">
        <f t="shared" si="13"/>
        <v>311407.46237880911</v>
      </c>
      <c r="AS53" s="201">
        <f t="shared" si="13"/>
        <v>306322.3835751806</v>
      </c>
      <c r="AT53" s="201">
        <f t="shared" si="13"/>
        <v>302435.37956384354</v>
      </c>
      <c r="AU53" s="201">
        <f t="shared" si="13"/>
        <v>300530.17189821438</v>
      </c>
      <c r="AV53" s="201">
        <f t="shared" si="13"/>
        <v>294513.24761385535</v>
      </c>
      <c r="AW53" s="201">
        <f t="shared" si="13"/>
        <v>293409.57669299096</v>
      </c>
      <c r="AX53" s="201">
        <f t="shared" si="13"/>
        <v>294789.18533067725</v>
      </c>
      <c r="AY53" s="201">
        <f t="shared" si="13"/>
        <v>297723.59653929411</v>
      </c>
      <c r="AZ53" s="201">
        <f t="shared" si="13"/>
        <v>298508.42257749458</v>
      </c>
      <c r="BA53" s="202">
        <f t="shared" si="13"/>
        <v>299237.60283266765</v>
      </c>
    </row>
    <row r="54" spans="1:53">
      <c r="A54" s="198" t="s">
        <v>484</v>
      </c>
      <c r="B54" s="199" t="s">
        <v>485</v>
      </c>
      <c r="C54" s="200">
        <v>219.48389795147705</v>
      </c>
      <c r="D54" s="201">
        <v>120.25041999999485</v>
      </c>
      <c r="E54" s="201">
        <v>109.49980999999752</v>
      </c>
      <c r="F54" s="201">
        <v>104.07946999999695</v>
      </c>
      <c r="G54" s="201">
        <v>99.485350000002654</v>
      </c>
      <c r="H54" s="201">
        <v>100.8412541725429</v>
      </c>
      <c r="I54" s="201">
        <v>94.703490000005331</v>
      </c>
      <c r="J54" s="201">
        <v>80.41805000000204</v>
      </c>
      <c r="K54" s="201">
        <v>81.319430000001375</v>
      </c>
      <c r="L54" s="201">
        <v>74.387509999998656</v>
      </c>
      <c r="M54" s="201">
        <v>66.926398322417299</v>
      </c>
      <c r="N54" s="201">
        <v>27.588762732811119</v>
      </c>
      <c r="O54" s="201">
        <v>25.03144155910195</v>
      </c>
      <c r="P54" s="201">
        <v>25.508757753020291</v>
      </c>
      <c r="Q54" s="201">
        <v>24.816503349584309</v>
      </c>
      <c r="R54" s="201">
        <v>21.711069258729367</v>
      </c>
      <c r="S54" s="201">
        <v>19.671989067151117</v>
      </c>
      <c r="T54" s="201">
        <f t="shared" si="13"/>
        <v>18.885361472487716</v>
      </c>
      <c r="U54" s="201">
        <f t="shared" si="13"/>
        <v>18.282769400807297</v>
      </c>
      <c r="V54" s="201">
        <f t="shared" si="13"/>
        <v>16.916186258276838</v>
      </c>
      <c r="W54" s="201">
        <f t="shared" si="13"/>
        <v>16.120744005939571</v>
      </c>
      <c r="X54" s="201">
        <f t="shared" si="13"/>
        <v>15.11019599454707</v>
      </c>
      <c r="Y54" s="201">
        <f t="shared" si="13"/>
        <v>14.376296051626952</v>
      </c>
      <c r="Z54" s="201">
        <f t="shared" si="13"/>
        <v>13.799901485840763</v>
      </c>
      <c r="AA54" s="201">
        <f t="shared" si="13"/>
        <v>12.184037100191858</v>
      </c>
      <c r="AB54" s="201">
        <f t="shared" si="13"/>
        <v>10.752395974649545</v>
      </c>
      <c r="AC54" s="201">
        <f t="shared" si="13"/>
        <v>9.4886098815705964</v>
      </c>
      <c r="AD54" s="201">
        <f t="shared" si="13"/>
        <v>8.5101770967249593</v>
      </c>
      <c r="AE54" s="201">
        <f t="shared" si="13"/>
        <v>7.1520708434344442</v>
      </c>
      <c r="AF54" s="201">
        <f t="shared" si="13"/>
        <v>5.9203510115430049</v>
      </c>
      <c r="AG54" s="201">
        <f t="shared" si="13"/>
        <v>4.4784623975837121</v>
      </c>
      <c r="AH54" s="201">
        <f t="shared" si="13"/>
        <v>4.1700639018910692</v>
      </c>
      <c r="AI54" s="201">
        <f t="shared" si="13"/>
        <v>3.8253702480457719</v>
      </c>
      <c r="AJ54" s="201">
        <f t="shared" si="13"/>
        <v>3.8126308901659058</v>
      </c>
      <c r="AK54" s="201">
        <f t="shared" si="13"/>
        <v>3.4283774479899023</v>
      </c>
      <c r="AL54" s="201">
        <f t="shared" si="13"/>
        <v>3.0907257045283245</v>
      </c>
      <c r="AM54" s="201">
        <f t="shared" si="13"/>
        <v>3.0143416333400808</v>
      </c>
      <c r="AN54" s="201">
        <f t="shared" si="13"/>
        <v>2.7633615793011188</v>
      </c>
      <c r="AO54" s="201">
        <f t="shared" si="13"/>
        <v>2.5398764767670627</v>
      </c>
      <c r="AP54" s="201">
        <f t="shared" si="13"/>
        <v>2.3544354045421585</v>
      </c>
      <c r="AQ54" s="201">
        <f t="shared" si="13"/>
        <v>2.2013857329866369</v>
      </c>
      <c r="AR54" s="201">
        <f t="shared" si="13"/>
        <v>1.8718200973054309</v>
      </c>
      <c r="AS54" s="201">
        <f t="shared" si="13"/>
        <v>1.7684341877731242</v>
      </c>
      <c r="AT54" s="201">
        <f t="shared" si="13"/>
        <v>1.6705716803670612</v>
      </c>
      <c r="AU54" s="201">
        <f t="shared" si="13"/>
        <v>1.3982986769831598</v>
      </c>
      <c r="AV54" s="201">
        <f t="shared" si="13"/>
        <v>1.3396422628257199</v>
      </c>
      <c r="AW54" s="201">
        <f t="shared" si="13"/>
        <v>1.1006691192814628</v>
      </c>
      <c r="AX54" s="201">
        <f t="shared" si="13"/>
        <v>1.0466188429345777</v>
      </c>
      <c r="AY54" s="201">
        <f t="shared" si="13"/>
        <v>0.86046058996927854</v>
      </c>
      <c r="AZ54" s="201">
        <f t="shared" si="13"/>
        <v>0.67719388534663949</v>
      </c>
      <c r="BA54" s="202">
        <f t="shared" si="13"/>
        <v>0.52927386010912869</v>
      </c>
    </row>
    <row r="55" spans="1:53">
      <c r="A55" s="203" t="s">
        <v>486</v>
      </c>
      <c r="B55" s="204" t="s">
        <v>487</v>
      </c>
      <c r="C55" s="205">
        <v>-1.3642420526593924E-12</v>
      </c>
      <c r="D55" s="206">
        <v>-2.7284841053187847E-12</v>
      </c>
      <c r="E55" s="206">
        <v>-1.8189894035458565E-12</v>
      </c>
      <c r="F55" s="206">
        <v>4.5474735088646412E-13</v>
      </c>
      <c r="G55" s="206">
        <v>-2.2737367544323206E-12</v>
      </c>
      <c r="H55" s="206">
        <v>-4.5474735088646412E-13</v>
      </c>
      <c r="I55" s="206">
        <v>1.3642420526593924E-12</v>
      </c>
      <c r="J55" s="206">
        <v>-1.3642420526593924E-12</v>
      </c>
      <c r="K55" s="206">
        <v>-4.5474735088646412E-13</v>
      </c>
      <c r="L55" s="206">
        <v>-9.0949470177292824E-13</v>
      </c>
      <c r="M55" s="206">
        <v>2.7284841053187847E-12</v>
      </c>
      <c r="N55" s="206">
        <v>0</v>
      </c>
      <c r="O55" s="206">
        <v>-9.0949470177292824E-13</v>
      </c>
      <c r="P55" s="206">
        <v>-1.8189894035458565E-12</v>
      </c>
      <c r="Q55" s="206">
        <v>3.1832314562052488E-12</v>
      </c>
      <c r="R55" s="206">
        <v>-4.5474735088646412E-13</v>
      </c>
      <c r="S55" s="206">
        <v>4.5474735088646412E-13</v>
      </c>
      <c r="T55" s="206">
        <f t="shared" si="13"/>
        <v>-2.8421709430404007E-14</v>
      </c>
      <c r="U55" s="206">
        <f t="shared" si="13"/>
        <v>1.8332002582610585E-12</v>
      </c>
      <c r="V55" s="206">
        <f t="shared" si="13"/>
        <v>-1.4210854715202004E-12</v>
      </c>
      <c r="W55" s="206">
        <f t="shared" si="13"/>
        <v>-1.8616219676914625E-12</v>
      </c>
      <c r="X55" s="206">
        <f t="shared" si="13"/>
        <v>-9.2370555648813024E-13</v>
      </c>
      <c r="Y55" s="206">
        <f t="shared" si="13"/>
        <v>9.3791641120333225E-13</v>
      </c>
      <c r="Z55" s="206">
        <f t="shared" si="13"/>
        <v>9.4502183856093325E-13</v>
      </c>
      <c r="AA55" s="206">
        <f t="shared" si="13"/>
        <v>-4.6895820560166612E-13</v>
      </c>
      <c r="AB55" s="206">
        <f t="shared" si="13"/>
        <v>4.8316906031686813E-13</v>
      </c>
      <c r="AC55" s="206">
        <f t="shared" si="13"/>
        <v>8.3844042819691822E-13</v>
      </c>
      <c r="AD55" s="206">
        <f t="shared" si="13"/>
        <v>-8.7396756498492323E-13</v>
      </c>
      <c r="AE55" s="206">
        <f t="shared" si="13"/>
        <v>-5.0448534238967113E-13</v>
      </c>
      <c r="AF55" s="206">
        <f t="shared" si="13"/>
        <v>-4.7606363295926712E-13</v>
      </c>
      <c r="AG55" s="206">
        <f t="shared" si="13"/>
        <v>3.979039320256561E-13</v>
      </c>
      <c r="AH55" s="206">
        <f t="shared" si="13"/>
        <v>-4.1211478674085811E-13</v>
      </c>
      <c r="AI55" s="206">
        <f t="shared" si="13"/>
        <v>-4.9737991503207013E-14</v>
      </c>
      <c r="AJ55" s="206">
        <f t="shared" si="13"/>
        <v>-9.0949470177292824E-13</v>
      </c>
      <c r="AK55" s="206">
        <f t="shared" si="13"/>
        <v>1.8260948309034575E-12</v>
      </c>
      <c r="AL55" s="206">
        <f t="shared" si="13"/>
        <v>1.1510792319313623E-12</v>
      </c>
      <c r="AM55" s="206">
        <f t="shared" si="13"/>
        <v>-1.3926637620897964E-12</v>
      </c>
      <c r="AN55" s="206">
        <f t="shared" si="13"/>
        <v>6.1106675275368616E-13</v>
      </c>
      <c r="AO55" s="206">
        <f t="shared" si="13"/>
        <v>-7.2475359047530219E-13</v>
      </c>
      <c r="AP55" s="206">
        <f t="shared" si="13"/>
        <v>1.5134560271690134E-12</v>
      </c>
      <c r="AQ55" s="206">
        <f t="shared" si="13"/>
        <v>-2.7000623958883807E-13</v>
      </c>
      <c r="AR55" s="206">
        <f t="shared" si="13"/>
        <v>-4.1922021409845911E-13</v>
      </c>
      <c r="AS55" s="206">
        <f t="shared" si="13"/>
        <v>2.8421709430404007E-13</v>
      </c>
      <c r="AT55" s="206">
        <f t="shared" si="13"/>
        <v>4.9027448767446913E-13</v>
      </c>
      <c r="AU55" s="206">
        <f t="shared" si="13"/>
        <v>-6.6791017161449417E-13</v>
      </c>
      <c r="AV55" s="206">
        <f t="shared" si="13"/>
        <v>-1.0942358130705543E-12</v>
      </c>
      <c r="AW55" s="206">
        <f t="shared" si="13"/>
        <v>-2.5579538487363607E-13</v>
      </c>
      <c r="AX55" s="206">
        <f t="shared" si="13"/>
        <v>-1.7763568394002505E-13</v>
      </c>
      <c r="AY55" s="206">
        <f t="shared" si="13"/>
        <v>-2.2737367544323206E-13</v>
      </c>
      <c r="AZ55" s="206">
        <f t="shared" si="13"/>
        <v>4.9737991503207013E-13</v>
      </c>
      <c r="BA55" s="207">
        <f t="shared" si="13"/>
        <v>4.7606363295926712E-13</v>
      </c>
    </row>
    <row r="56" spans="1:53">
      <c r="A56" s="203" t="s">
        <v>488</v>
      </c>
      <c r="B56" s="204" t="s">
        <v>489</v>
      </c>
      <c r="C56" s="205">
        <v>-9.0949470177292824E-13</v>
      </c>
      <c r="D56" s="206">
        <v>-1.8189894035458565E-12</v>
      </c>
      <c r="E56" s="206">
        <v>0</v>
      </c>
      <c r="F56" s="206">
        <v>-2.7284841053187847E-12</v>
      </c>
      <c r="G56" s="206">
        <v>0</v>
      </c>
      <c r="H56" s="206">
        <v>9.0949470177292824E-13</v>
      </c>
      <c r="I56" s="206">
        <v>1.8189894035458565E-12</v>
      </c>
      <c r="J56" s="206">
        <v>3.637978807091713E-12</v>
      </c>
      <c r="K56" s="206">
        <v>1.8189894035458565E-12</v>
      </c>
      <c r="L56" s="206">
        <v>-2.7284841053187847E-12</v>
      </c>
      <c r="M56" s="206">
        <v>1.8189894035458565E-12</v>
      </c>
      <c r="N56" s="206">
        <v>0</v>
      </c>
      <c r="O56" s="206">
        <v>-8.1854523159563541E-12</v>
      </c>
      <c r="P56" s="206">
        <v>-6.3664629124104977E-12</v>
      </c>
      <c r="Q56" s="206">
        <v>-2.7284841053187847E-12</v>
      </c>
      <c r="R56" s="206">
        <v>3.637978807091713E-12</v>
      </c>
      <c r="S56" s="206">
        <v>0</v>
      </c>
      <c r="T56" s="206">
        <f t="shared" si="13"/>
        <v>9.9475983006414026E-13</v>
      </c>
      <c r="U56" s="206">
        <f t="shared" si="13"/>
        <v>2.2737367544323206E-13</v>
      </c>
      <c r="V56" s="206">
        <f t="shared" si="13"/>
        <v>3.666400516522117E-12</v>
      </c>
      <c r="W56" s="206">
        <f t="shared" si="13"/>
        <v>7.9580786405131221E-13</v>
      </c>
      <c r="X56" s="206">
        <f t="shared" si="13"/>
        <v>3.1832314562052488E-12</v>
      </c>
      <c r="Y56" s="206">
        <f t="shared" si="13"/>
        <v>1.7905676941154525E-12</v>
      </c>
      <c r="Z56" s="206">
        <f t="shared" si="13"/>
        <v>-1.8189894035458565E-12</v>
      </c>
      <c r="AA56" s="206">
        <f t="shared" si="13"/>
        <v>1.9042545318370685E-12</v>
      </c>
      <c r="AB56" s="206">
        <f t="shared" si="13"/>
        <v>1.3073986337985843E-12</v>
      </c>
      <c r="AC56" s="206">
        <f t="shared" si="13"/>
        <v>1.3926637620897964E-12</v>
      </c>
      <c r="AD56" s="206">
        <f t="shared" si="13"/>
        <v>-2.1884716261411086E-12</v>
      </c>
      <c r="AE56" s="206">
        <f t="shared" si="13"/>
        <v>-5.6843418860808015E-13</v>
      </c>
      <c r="AF56" s="206">
        <f t="shared" si="13"/>
        <v>1.7621459846850485E-12</v>
      </c>
      <c r="AG56" s="206">
        <f t="shared" si="13"/>
        <v>-1.9895196601282805E-12</v>
      </c>
      <c r="AH56" s="206">
        <f t="shared" si="13"/>
        <v>8.5265128291212022E-14</v>
      </c>
      <c r="AI56" s="206">
        <f t="shared" si="13"/>
        <v>8.8107299234252423E-13</v>
      </c>
      <c r="AJ56" s="206">
        <f t="shared" si="13"/>
        <v>-7.9580786405131221E-13</v>
      </c>
      <c r="AK56" s="206">
        <f t="shared" si="13"/>
        <v>-5.0022208597511053E-12</v>
      </c>
      <c r="AL56" s="206">
        <f t="shared" si="13"/>
        <v>4.5474735088646412E-13</v>
      </c>
      <c r="AM56" s="206">
        <f t="shared" si="13"/>
        <v>1.2505552149377763E-12</v>
      </c>
      <c r="AN56" s="206">
        <f t="shared" si="13"/>
        <v>-9.9475983006414026E-13</v>
      </c>
      <c r="AO56" s="206">
        <f t="shared" si="13"/>
        <v>-3.0979663279140368E-12</v>
      </c>
      <c r="AP56" s="206">
        <f t="shared" si="13"/>
        <v>-1.1084466677857563E-12</v>
      </c>
      <c r="AQ56" s="206">
        <f t="shared" si="13"/>
        <v>-2.1884716261411086E-12</v>
      </c>
      <c r="AR56" s="206">
        <f t="shared" si="13"/>
        <v>1.3358203432289883E-12</v>
      </c>
      <c r="AS56" s="206">
        <f t="shared" si="13"/>
        <v>-2.6432189770275727E-12</v>
      </c>
      <c r="AT56" s="206">
        <f t="shared" si="13"/>
        <v>-9.9475983006414026E-13</v>
      </c>
      <c r="AU56" s="206">
        <f t="shared" si="13"/>
        <v>-1.9895196601282805E-13</v>
      </c>
      <c r="AV56" s="206">
        <f t="shared" si="13"/>
        <v>1.4495071809506044E-12</v>
      </c>
      <c r="AW56" s="206">
        <f t="shared" si="13"/>
        <v>4.9737991503207013E-13</v>
      </c>
      <c r="AX56" s="206">
        <f t="shared" si="13"/>
        <v>-1.4210854715202004E-14</v>
      </c>
      <c r="AY56" s="206">
        <f t="shared" si="13"/>
        <v>2.0321522242738865E-12</v>
      </c>
      <c r="AZ56" s="206">
        <f t="shared" si="13"/>
        <v>-1.3358203432289883E-12</v>
      </c>
      <c r="BA56" s="207">
        <f t="shared" si="13"/>
        <v>-1.8900436771218665E-12</v>
      </c>
    </row>
    <row r="57" spans="1:53">
      <c r="A57" s="203" t="s">
        <v>490</v>
      </c>
      <c r="B57" s="204" t="s">
        <v>491</v>
      </c>
      <c r="C57" s="205">
        <v>219.48389795147773</v>
      </c>
      <c r="D57" s="206">
        <v>120.25042000000001</v>
      </c>
      <c r="E57" s="206">
        <v>109.49981000000021</v>
      </c>
      <c r="F57" s="206">
        <v>104.0794700000001</v>
      </c>
      <c r="G57" s="206">
        <v>99.485350000000111</v>
      </c>
      <c r="H57" s="206">
        <v>100.84125417254552</v>
      </c>
      <c r="I57" s="206">
        <v>94.703489999999988</v>
      </c>
      <c r="J57" s="206">
        <v>80.418049999999994</v>
      </c>
      <c r="K57" s="206">
        <v>81.31942999999967</v>
      </c>
      <c r="L57" s="206">
        <v>74.387510000000063</v>
      </c>
      <c r="M57" s="206">
        <v>66.92639832241214</v>
      </c>
      <c r="N57" s="206">
        <v>27.588762732811961</v>
      </c>
      <c r="O57" s="206">
        <v>25.03144155911264</v>
      </c>
      <c r="P57" s="206">
        <v>25.508757753031819</v>
      </c>
      <c r="Q57" s="206">
        <v>24.816503349581993</v>
      </c>
      <c r="R57" s="206">
        <v>21.711069258728351</v>
      </c>
      <c r="S57" s="206">
        <v>19.671989067148125</v>
      </c>
      <c r="T57" s="206">
        <f t="shared" si="13"/>
        <v>18.885361472490182</v>
      </c>
      <c r="U57" s="206">
        <f t="shared" si="13"/>
        <v>18.282769400806156</v>
      </c>
      <c r="V57" s="206">
        <f t="shared" si="13"/>
        <v>16.916186258276944</v>
      </c>
      <c r="W57" s="206">
        <f t="shared" si="13"/>
        <v>16.120744005942079</v>
      </c>
      <c r="X57" s="206">
        <f t="shared" si="13"/>
        <v>15.110195994544018</v>
      </c>
      <c r="Y57" s="206">
        <f t="shared" si="13"/>
        <v>14.376296051626218</v>
      </c>
      <c r="Z57" s="206">
        <f t="shared" si="13"/>
        <v>13.799901485835115</v>
      </c>
      <c r="AA57" s="206">
        <f t="shared" si="13"/>
        <v>12.184037100195583</v>
      </c>
      <c r="AB57" s="206">
        <f t="shared" si="13"/>
        <v>10.752395974646971</v>
      </c>
      <c r="AC57" s="206">
        <f t="shared" si="13"/>
        <v>9.4886098815683901</v>
      </c>
      <c r="AD57" s="206">
        <f t="shared" si="13"/>
        <v>8.5101770967300379</v>
      </c>
      <c r="AE57" s="206">
        <f t="shared" si="13"/>
        <v>7.1520708434256193</v>
      </c>
      <c r="AF57" s="206">
        <f t="shared" si="13"/>
        <v>5.9203510115380249</v>
      </c>
      <c r="AG57" s="206">
        <f t="shared" si="13"/>
        <v>4.4784623975871769</v>
      </c>
      <c r="AH57" s="206">
        <f t="shared" si="13"/>
        <v>4.1700639018908872</v>
      </c>
      <c r="AI57" s="206">
        <f t="shared" si="13"/>
        <v>3.8253702480473271</v>
      </c>
      <c r="AJ57" s="206">
        <f t="shared" si="13"/>
        <v>3.8126308901712256</v>
      </c>
      <c r="AK57" s="206">
        <f t="shared" si="13"/>
        <v>3.428377447994901</v>
      </c>
      <c r="AL57" s="206">
        <f t="shared" si="13"/>
        <v>3.090725704527622</v>
      </c>
      <c r="AM57" s="206">
        <f t="shared" si="13"/>
        <v>3.0143416333413309</v>
      </c>
      <c r="AN57" s="206">
        <f t="shared" si="13"/>
        <v>2.7633615792992621</v>
      </c>
      <c r="AO57" s="206">
        <f t="shared" si="13"/>
        <v>2.5398764767647428</v>
      </c>
      <c r="AP57" s="206">
        <f t="shared" si="13"/>
        <v>2.3544354045425568</v>
      </c>
      <c r="AQ57" s="206">
        <f t="shared" si="13"/>
        <v>2.2013857329876081</v>
      </c>
      <c r="AR57" s="206">
        <f t="shared" si="13"/>
        <v>1.8718200973061792</v>
      </c>
      <c r="AS57" s="206">
        <f t="shared" si="13"/>
        <v>1.7684341877738441</v>
      </c>
      <c r="AT57" s="206">
        <f t="shared" si="13"/>
        <v>1.6705716803717727</v>
      </c>
      <c r="AU57" s="206">
        <f t="shared" si="13"/>
        <v>1.3982986769800541</v>
      </c>
      <c r="AV57" s="206">
        <f t="shared" si="13"/>
        <v>1.3396422628305167</v>
      </c>
      <c r="AW57" s="206">
        <f t="shared" si="13"/>
        <v>1.100669119280872</v>
      </c>
      <c r="AX57" s="206">
        <f t="shared" si="13"/>
        <v>1.0466188429360044</v>
      </c>
      <c r="AY57" s="206">
        <f t="shared" si="13"/>
        <v>0.86046058996741648</v>
      </c>
      <c r="AZ57" s="206">
        <f t="shared" si="13"/>
        <v>0.67719388534590885</v>
      </c>
      <c r="BA57" s="207">
        <f t="shared" si="13"/>
        <v>0.52927386011102207</v>
      </c>
    </row>
    <row r="58" spans="1:53">
      <c r="A58" s="203" t="s">
        <v>492</v>
      </c>
      <c r="B58" s="204" t="s">
        <v>493</v>
      </c>
      <c r="C58" s="205">
        <v>-6.2527760746888816E-13</v>
      </c>
      <c r="D58" s="206">
        <v>-5.6843418860808015E-14</v>
      </c>
      <c r="E58" s="206">
        <v>-2.8421709430404007E-13</v>
      </c>
      <c r="F58" s="206">
        <v>1.7053025658242404E-13</v>
      </c>
      <c r="G58" s="206">
        <v>2.2737367544323206E-13</v>
      </c>
      <c r="H58" s="206">
        <v>1.1368683772161603E-13</v>
      </c>
      <c r="I58" s="206">
        <v>-1.7053025658242404E-13</v>
      </c>
      <c r="J58" s="206">
        <v>-5.6843418860808015E-14</v>
      </c>
      <c r="K58" s="206">
        <v>5.6843418860808015E-14</v>
      </c>
      <c r="L58" s="206">
        <v>-5.6843418860808015E-14</v>
      </c>
      <c r="M58" s="206">
        <v>-3.4106051316484809E-13</v>
      </c>
      <c r="N58" s="206">
        <v>6.2527760746888816E-13</v>
      </c>
      <c r="O58" s="206">
        <v>-2.5579538487363607E-12</v>
      </c>
      <c r="P58" s="206">
        <v>3.4106051316484809E-13</v>
      </c>
      <c r="Q58" s="206">
        <v>1.5916157281026244E-12</v>
      </c>
      <c r="R58" s="206">
        <v>-5.6843418860808015E-13</v>
      </c>
      <c r="S58" s="206">
        <v>-2.2737367544323206E-13</v>
      </c>
      <c r="T58" s="206">
        <f t="shared" si="13"/>
        <v>2.2737367544323206E-13</v>
      </c>
      <c r="U58" s="206">
        <f t="shared" si="13"/>
        <v>4.5474735088646412E-13</v>
      </c>
      <c r="V58" s="206">
        <f t="shared" si="13"/>
        <v>2.2737367544323206E-13</v>
      </c>
      <c r="W58" s="206">
        <f t="shared" si="13"/>
        <v>-2.2737367544323206E-13</v>
      </c>
      <c r="X58" s="206">
        <f t="shared" si="13"/>
        <v>2.2737367544323206E-13</v>
      </c>
      <c r="Y58" s="206">
        <f t="shared" si="13"/>
        <v>-2.2737367544323206E-13</v>
      </c>
      <c r="Z58" s="206">
        <f t="shared" si="13"/>
        <v>-1.1368683772161603E-13</v>
      </c>
      <c r="AA58" s="206">
        <f t="shared" si="13"/>
        <v>-1.1368683772161603E-13</v>
      </c>
      <c r="AB58" s="206">
        <f t="shared" si="13"/>
        <v>0</v>
      </c>
      <c r="AC58" s="206">
        <f t="shared" si="13"/>
        <v>-3.4106051316484809E-13</v>
      </c>
      <c r="AD58" s="206">
        <f t="shared" si="13"/>
        <v>-3.4106051316484809E-13</v>
      </c>
      <c r="AE58" s="206">
        <f t="shared" si="13"/>
        <v>-3.4106051316484809E-13</v>
      </c>
      <c r="AF58" s="206">
        <f t="shared" si="13"/>
        <v>0</v>
      </c>
      <c r="AG58" s="206">
        <f t="shared" si="13"/>
        <v>1.1368683772161603E-13</v>
      </c>
      <c r="AH58" s="206">
        <f t="shared" si="13"/>
        <v>-1.1368683772161603E-13</v>
      </c>
      <c r="AI58" s="206">
        <f t="shared" si="13"/>
        <v>0</v>
      </c>
      <c r="AJ58" s="206">
        <f t="shared" si="13"/>
        <v>0</v>
      </c>
      <c r="AK58" s="206">
        <f t="shared" ref="AK58:BA58" si="14">AK145-AK232</f>
        <v>2.8421709430404007E-13</v>
      </c>
      <c r="AL58" s="206">
        <f t="shared" si="14"/>
        <v>-5.6843418860808015E-14</v>
      </c>
      <c r="AM58" s="206">
        <f t="shared" si="14"/>
        <v>1.1368683772161603E-13</v>
      </c>
      <c r="AN58" s="206">
        <f t="shared" si="14"/>
        <v>3.4106051316484809E-13</v>
      </c>
      <c r="AO58" s="206">
        <f t="shared" si="14"/>
        <v>-1.7053025658242404E-13</v>
      </c>
      <c r="AP58" s="206">
        <f t="shared" si="14"/>
        <v>-5.6843418860808015E-14</v>
      </c>
      <c r="AQ58" s="206">
        <f t="shared" si="14"/>
        <v>1.1368683772161603E-13</v>
      </c>
      <c r="AR58" s="206">
        <f t="shared" si="14"/>
        <v>2.2737367544323206E-13</v>
      </c>
      <c r="AS58" s="206">
        <f t="shared" si="14"/>
        <v>-5.6843418860808015E-14</v>
      </c>
      <c r="AT58" s="206">
        <f t="shared" si="14"/>
        <v>-2.2737367544323206E-13</v>
      </c>
      <c r="AU58" s="206">
        <f t="shared" si="14"/>
        <v>-2.8421709430404007E-13</v>
      </c>
      <c r="AV58" s="206">
        <f t="shared" si="14"/>
        <v>-1.1368683772161603E-13</v>
      </c>
      <c r="AW58" s="206">
        <f t="shared" si="14"/>
        <v>-1.7053025658242404E-13</v>
      </c>
      <c r="AX58" s="206">
        <f t="shared" si="14"/>
        <v>0</v>
      </c>
      <c r="AY58" s="206">
        <f t="shared" si="14"/>
        <v>1.7053025658242404E-13</v>
      </c>
      <c r="AZ58" s="206">
        <f t="shared" si="14"/>
        <v>-5.6843418860808015E-14</v>
      </c>
      <c r="BA58" s="207">
        <f t="shared" si="14"/>
        <v>-2.8421709430404007E-13</v>
      </c>
    </row>
    <row r="59" spans="1:53">
      <c r="A59" s="193" t="s">
        <v>494</v>
      </c>
      <c r="B59" s="194" t="s">
        <v>495</v>
      </c>
      <c r="C59" s="195">
        <v>243840.78532530757</v>
      </c>
      <c r="D59" s="196">
        <v>252665.49999999997</v>
      </c>
      <c r="E59" s="196">
        <v>255556.00000000003</v>
      </c>
      <c r="F59" s="196">
        <v>257017.49999999997</v>
      </c>
      <c r="G59" s="196">
        <v>260286.09999999989</v>
      </c>
      <c r="H59" s="196">
        <v>257515.97879048434</v>
      </c>
      <c r="I59" s="196">
        <v>255498.99999999988</v>
      </c>
      <c r="J59" s="196">
        <v>241409.8</v>
      </c>
      <c r="K59" s="196">
        <v>241908.69999999995</v>
      </c>
      <c r="L59" s="196">
        <v>230772.49999999994</v>
      </c>
      <c r="M59" s="196">
        <v>236562.36266360944</v>
      </c>
      <c r="N59" s="196">
        <v>234006.8309926439</v>
      </c>
      <c r="O59" s="196">
        <v>227718.52011082458</v>
      </c>
      <c r="P59" s="196">
        <v>226281.88592719944</v>
      </c>
      <c r="Q59" s="196">
        <v>226139.58154198914</v>
      </c>
      <c r="R59" s="196">
        <v>221202.25470526391</v>
      </c>
      <c r="S59" s="196">
        <v>231654.46766105169</v>
      </c>
      <c r="T59" s="196">
        <f t="shared" ref="T59:BA66" si="15">T146-T233</f>
        <v>206293.08865509403</v>
      </c>
      <c r="U59" s="196">
        <f t="shared" si="15"/>
        <v>199011.3777538042</v>
      </c>
      <c r="V59" s="196">
        <f t="shared" si="15"/>
        <v>195499.86547853271</v>
      </c>
      <c r="W59" s="196">
        <f t="shared" si="15"/>
        <v>192001.02648097102</v>
      </c>
      <c r="X59" s="196">
        <f t="shared" si="15"/>
        <v>191049.27201645577</v>
      </c>
      <c r="Y59" s="196">
        <f t="shared" si="15"/>
        <v>181703.77247341201</v>
      </c>
      <c r="Z59" s="196">
        <f t="shared" si="15"/>
        <v>172421.2204846752</v>
      </c>
      <c r="AA59" s="196">
        <f t="shared" si="15"/>
        <v>169661.68820511375</v>
      </c>
      <c r="AB59" s="196">
        <f t="shared" si="15"/>
        <v>170123.36630964917</v>
      </c>
      <c r="AC59" s="196">
        <f t="shared" si="15"/>
        <v>166348.09419961408</v>
      </c>
      <c r="AD59" s="196">
        <f t="shared" si="15"/>
        <v>167234.17162397481</v>
      </c>
      <c r="AE59" s="196">
        <f t="shared" si="15"/>
        <v>169835.70990505867</v>
      </c>
      <c r="AF59" s="196">
        <f t="shared" si="15"/>
        <v>166843.7549424785</v>
      </c>
      <c r="AG59" s="196">
        <f t="shared" si="15"/>
        <v>167625.71471255727</v>
      </c>
      <c r="AH59" s="196">
        <f t="shared" si="15"/>
        <v>168051.94587295182</v>
      </c>
      <c r="AI59" s="196">
        <f t="shared" si="15"/>
        <v>166948.20559871316</v>
      </c>
      <c r="AJ59" s="196">
        <f t="shared" si="15"/>
        <v>155864.27501677629</v>
      </c>
      <c r="AK59" s="196">
        <f t="shared" si="15"/>
        <v>148846.81737826092</v>
      </c>
      <c r="AL59" s="196">
        <f t="shared" si="15"/>
        <v>135534.47081362884</v>
      </c>
      <c r="AM59" s="196">
        <f t="shared" si="15"/>
        <v>134097.13575220486</v>
      </c>
      <c r="AN59" s="196">
        <f t="shared" si="15"/>
        <v>129407.6098370939</v>
      </c>
      <c r="AO59" s="196">
        <f t="shared" si="15"/>
        <v>125359.011289355</v>
      </c>
      <c r="AP59" s="196">
        <f t="shared" si="15"/>
        <v>127065.95844946596</v>
      </c>
      <c r="AQ59" s="196">
        <f t="shared" si="15"/>
        <v>128739.56210755365</v>
      </c>
      <c r="AR59" s="196">
        <f t="shared" si="15"/>
        <v>122337.8194110562</v>
      </c>
      <c r="AS59" s="196">
        <f t="shared" si="15"/>
        <v>123698.3048622685</v>
      </c>
      <c r="AT59" s="196">
        <f t="shared" si="15"/>
        <v>120806.43239293645</v>
      </c>
      <c r="AU59" s="196">
        <f t="shared" si="15"/>
        <v>120169.663420454</v>
      </c>
      <c r="AV59" s="196">
        <f t="shared" si="15"/>
        <v>116742.03077558945</v>
      </c>
      <c r="AW59" s="196">
        <f t="shared" si="15"/>
        <v>116723.64547973088</v>
      </c>
      <c r="AX59" s="196">
        <f t="shared" si="15"/>
        <v>112767.30788471604</v>
      </c>
      <c r="AY59" s="196">
        <f t="shared" si="15"/>
        <v>104646.53190746314</v>
      </c>
      <c r="AZ59" s="196">
        <f t="shared" si="15"/>
        <v>97254.341954568867</v>
      </c>
      <c r="BA59" s="197">
        <f t="shared" si="15"/>
        <v>96391.628894203735</v>
      </c>
    </row>
    <row r="60" spans="1:53">
      <c r="A60" s="193" t="s">
        <v>496</v>
      </c>
      <c r="B60" s="194" t="s">
        <v>497</v>
      </c>
      <c r="C60" s="195">
        <v>-3.3297987010591896</v>
      </c>
      <c r="D60" s="196">
        <v>-3.7055300000283751</v>
      </c>
      <c r="E60" s="196">
        <v>-3.2463500000158092</v>
      </c>
      <c r="F60" s="196">
        <v>-3.2125600000290433</v>
      </c>
      <c r="G60" s="196">
        <v>-4.9839000000356464</v>
      </c>
      <c r="H60" s="196">
        <v>-5.4248576303580194</v>
      </c>
      <c r="I60" s="196">
        <v>-4.9309200000352575</v>
      </c>
      <c r="J60" s="196">
        <v>-4.4809800000293762</v>
      </c>
      <c r="K60" s="196">
        <v>-4.8267200000191224</v>
      </c>
      <c r="L60" s="196">
        <v>-4.2159000000247033</v>
      </c>
      <c r="M60" s="196">
        <v>-4.3133390288421651</v>
      </c>
      <c r="N60" s="196">
        <v>-3.917100346290681</v>
      </c>
      <c r="O60" s="196">
        <v>-3.8706660403986461</v>
      </c>
      <c r="P60" s="196">
        <v>-1.3544220547264558</v>
      </c>
      <c r="Q60" s="196">
        <v>0.64781436946213944</v>
      </c>
      <c r="R60" s="196">
        <v>0.82786965582636185</v>
      </c>
      <c r="S60" s="196">
        <v>-1.4551915228366852E-11</v>
      </c>
      <c r="T60" s="196">
        <f t="shared" si="15"/>
        <v>-1.4779288903810084E-11</v>
      </c>
      <c r="U60" s="196">
        <f t="shared" si="15"/>
        <v>-2.2737367544323206E-13</v>
      </c>
      <c r="V60" s="196">
        <f t="shared" si="15"/>
        <v>-4.5474735088646412E-13</v>
      </c>
      <c r="W60" s="196">
        <f t="shared" si="15"/>
        <v>-1.4551915228366852E-11</v>
      </c>
      <c r="X60" s="196">
        <f t="shared" si="15"/>
        <v>-2.9103830456733704E-11</v>
      </c>
      <c r="Y60" s="196">
        <f t="shared" si="15"/>
        <v>-1.4551915228366852E-11</v>
      </c>
      <c r="Z60" s="196">
        <f t="shared" si="15"/>
        <v>-2.1600499167107046E-11</v>
      </c>
      <c r="AA60" s="196">
        <f t="shared" si="15"/>
        <v>-7.503331289626658E-12</v>
      </c>
      <c r="AB60" s="196">
        <f t="shared" si="15"/>
        <v>-2.2282620193436742E-11</v>
      </c>
      <c r="AC60" s="196">
        <f t="shared" si="15"/>
        <v>-1.4551915228366852E-11</v>
      </c>
      <c r="AD60" s="196">
        <f t="shared" si="15"/>
        <v>-1.4551915228366852E-11</v>
      </c>
      <c r="AE60" s="196">
        <f t="shared" si="15"/>
        <v>-2.1827872842550278E-11</v>
      </c>
      <c r="AF60" s="196">
        <f t="shared" si="15"/>
        <v>-7.503331289626658E-12</v>
      </c>
      <c r="AG60" s="196">
        <f t="shared" si="15"/>
        <v>-7.73070496506989E-12</v>
      </c>
      <c r="AH60" s="196">
        <f t="shared" si="15"/>
        <v>-1.4551915228366852E-11</v>
      </c>
      <c r="AI60" s="196">
        <f t="shared" si="15"/>
        <v>0</v>
      </c>
      <c r="AJ60" s="196">
        <f t="shared" si="15"/>
        <v>-5.1159076974727213E-11</v>
      </c>
      <c r="AK60" s="196">
        <f t="shared" si="15"/>
        <v>-1.4779288903810084E-11</v>
      </c>
      <c r="AL60" s="196">
        <f t="shared" si="15"/>
        <v>-7.73070496506989E-12</v>
      </c>
      <c r="AM60" s="196">
        <f t="shared" si="15"/>
        <v>-7.2759576141834259E-12</v>
      </c>
      <c r="AN60" s="196">
        <f t="shared" si="15"/>
        <v>-1.3187673175707459E-11</v>
      </c>
      <c r="AO60" s="196">
        <f t="shared" si="15"/>
        <v>-1.4551915228366852E-11</v>
      </c>
      <c r="AP60" s="196">
        <f t="shared" si="15"/>
        <v>-6.8212102632969618E-12</v>
      </c>
      <c r="AQ60" s="196">
        <f t="shared" si="15"/>
        <v>-1.5006662579253316E-11</v>
      </c>
      <c r="AR60" s="196">
        <f t="shared" si="15"/>
        <v>-2.9558577807620168E-11</v>
      </c>
      <c r="AS60" s="196">
        <f t="shared" si="15"/>
        <v>-1.4551915228366852E-11</v>
      </c>
      <c r="AT60" s="196">
        <f t="shared" si="15"/>
        <v>-7.73070496506989E-12</v>
      </c>
      <c r="AU60" s="196">
        <f t="shared" si="15"/>
        <v>-2.9103830456733704E-11</v>
      </c>
      <c r="AV60" s="196">
        <f t="shared" si="15"/>
        <v>10.245727597124642</v>
      </c>
      <c r="AW60" s="196">
        <f t="shared" si="15"/>
        <v>7.1733352241567445</v>
      </c>
      <c r="AX60" s="196">
        <f t="shared" si="15"/>
        <v>4.5474735088646412E-13</v>
      </c>
      <c r="AY60" s="196">
        <f t="shared" si="15"/>
        <v>7.2292725197175969</v>
      </c>
      <c r="AZ60" s="196">
        <f t="shared" si="15"/>
        <v>-1.5006662579253316E-11</v>
      </c>
      <c r="BA60" s="197">
        <f t="shared" si="15"/>
        <v>-4.5474735088646412E-13</v>
      </c>
    </row>
    <row r="61" spans="1:53">
      <c r="A61" s="193" t="s">
        <v>498</v>
      </c>
      <c r="B61" s="194" t="s">
        <v>499</v>
      </c>
      <c r="C61" s="195">
        <v>98527.118159238671</v>
      </c>
      <c r="D61" s="196">
        <v>101721.62763</v>
      </c>
      <c r="E61" s="196">
        <v>100289.83974</v>
      </c>
      <c r="F61" s="196">
        <v>107769.17144999998</v>
      </c>
      <c r="G61" s="196">
        <v>113973.96984999996</v>
      </c>
      <c r="H61" s="196">
        <v>121287.03860224853</v>
      </c>
      <c r="I61" s="196">
        <v>128544.01489999999</v>
      </c>
      <c r="J61" s="196">
        <v>138321.83385</v>
      </c>
      <c r="K61" s="196">
        <v>148737.00983</v>
      </c>
      <c r="L61" s="196">
        <v>157064.8504</v>
      </c>
      <c r="M61" s="196">
        <v>174799.58352110165</v>
      </c>
      <c r="N61" s="196">
        <v>172032.62785256314</v>
      </c>
      <c r="O61" s="196">
        <v>188811.78320381328</v>
      </c>
      <c r="P61" s="196">
        <v>199703.55846646655</v>
      </c>
      <c r="Q61" s="196">
        <v>203067.66572131318</v>
      </c>
      <c r="R61" s="196">
        <v>211048.08191127784</v>
      </c>
      <c r="S61" s="196">
        <v>210509.58721130429</v>
      </c>
      <c r="T61" s="196">
        <f t="shared" si="15"/>
        <v>203500.29260641715</v>
      </c>
      <c r="U61" s="196">
        <f t="shared" si="15"/>
        <v>209342.06639590088</v>
      </c>
      <c r="V61" s="196">
        <f t="shared" si="15"/>
        <v>215145.47520105226</v>
      </c>
      <c r="W61" s="196">
        <f t="shared" si="15"/>
        <v>220390.15161058336</v>
      </c>
      <c r="X61" s="196">
        <f t="shared" si="15"/>
        <v>225293.74159259617</v>
      </c>
      <c r="Y61" s="196">
        <f t="shared" si="15"/>
        <v>229210.84562048659</v>
      </c>
      <c r="Z61" s="196">
        <f t="shared" si="15"/>
        <v>230249.82710766682</v>
      </c>
      <c r="AA61" s="196">
        <f t="shared" si="15"/>
        <v>234121.96425901636</v>
      </c>
      <c r="AB61" s="196">
        <f t="shared" si="15"/>
        <v>236857.96553264323</v>
      </c>
      <c r="AC61" s="196">
        <f t="shared" si="15"/>
        <v>239614.16602843744</v>
      </c>
      <c r="AD61" s="196">
        <f t="shared" si="15"/>
        <v>242647.05784117844</v>
      </c>
      <c r="AE61" s="196">
        <f t="shared" si="15"/>
        <v>246057.03999104386</v>
      </c>
      <c r="AF61" s="196">
        <f t="shared" si="15"/>
        <v>251119.46951941174</v>
      </c>
      <c r="AG61" s="196">
        <f t="shared" si="15"/>
        <v>256559.95740818683</v>
      </c>
      <c r="AH61" s="196">
        <f t="shared" si="15"/>
        <v>260616.76803791826</v>
      </c>
      <c r="AI61" s="196">
        <f t="shared" si="15"/>
        <v>267485.03396757849</v>
      </c>
      <c r="AJ61" s="196">
        <f t="shared" si="15"/>
        <v>276635.69417126931</v>
      </c>
      <c r="AK61" s="196">
        <f t="shared" si="15"/>
        <v>285289.46564055444</v>
      </c>
      <c r="AL61" s="196">
        <f t="shared" si="15"/>
        <v>292320.76229853509</v>
      </c>
      <c r="AM61" s="196">
        <f t="shared" si="15"/>
        <v>300897.69461762818</v>
      </c>
      <c r="AN61" s="196">
        <f t="shared" si="15"/>
        <v>310297.1662119372</v>
      </c>
      <c r="AO61" s="196">
        <f t="shared" si="15"/>
        <v>317159.44261396682</v>
      </c>
      <c r="AP61" s="196">
        <f t="shared" si="15"/>
        <v>322896.28386465251</v>
      </c>
      <c r="AQ61" s="196">
        <f t="shared" si="15"/>
        <v>329259.95303341554</v>
      </c>
      <c r="AR61" s="196">
        <f t="shared" si="15"/>
        <v>339770.25072355918</v>
      </c>
      <c r="AS61" s="196">
        <f t="shared" si="15"/>
        <v>344337.2901104237</v>
      </c>
      <c r="AT61" s="196">
        <f t="shared" si="15"/>
        <v>351258.87080636923</v>
      </c>
      <c r="AU61" s="196">
        <f t="shared" si="15"/>
        <v>353957.16537748184</v>
      </c>
      <c r="AV61" s="196">
        <f t="shared" si="15"/>
        <v>360026.99501332786</v>
      </c>
      <c r="AW61" s="196">
        <f t="shared" si="15"/>
        <v>363793.56115083047</v>
      </c>
      <c r="AX61" s="196">
        <f t="shared" si="15"/>
        <v>367115.38486513676</v>
      </c>
      <c r="AY61" s="196">
        <f t="shared" si="15"/>
        <v>371197.90964660223</v>
      </c>
      <c r="AZ61" s="196">
        <f t="shared" si="15"/>
        <v>376850.59304796683</v>
      </c>
      <c r="BA61" s="197">
        <f t="shared" si="15"/>
        <v>381015.49104677787</v>
      </c>
    </row>
    <row r="62" spans="1:53">
      <c r="A62" s="198" t="s">
        <v>500</v>
      </c>
      <c r="B62" s="199" t="s">
        <v>501</v>
      </c>
      <c r="C62" s="200">
        <v>30687.302952135269</v>
      </c>
      <c r="D62" s="201">
        <v>32605.199999999993</v>
      </c>
      <c r="E62" s="201">
        <v>27428.1</v>
      </c>
      <c r="F62" s="201">
        <v>26561.299999999996</v>
      </c>
      <c r="G62" s="201">
        <v>28283.999999999996</v>
      </c>
      <c r="H62" s="201">
        <v>26940.288525843131</v>
      </c>
      <c r="I62" s="201">
        <v>27172.000000000004</v>
      </c>
      <c r="J62" s="201">
        <v>27036.999999999996</v>
      </c>
      <c r="K62" s="201">
        <v>28570.499999999996</v>
      </c>
      <c r="L62" s="201">
        <v>28873.199999999993</v>
      </c>
      <c r="M62" s="201">
        <v>32408.431642946147</v>
      </c>
      <c r="N62" s="201">
        <v>26844.654628833494</v>
      </c>
      <c r="O62" s="201">
        <v>28878.642399923567</v>
      </c>
      <c r="P62" s="201">
        <v>31950.20063055318</v>
      </c>
      <c r="Q62" s="201">
        <v>32244.817044043182</v>
      </c>
      <c r="R62" s="201">
        <v>29326.741186586412</v>
      </c>
      <c r="S62" s="201">
        <v>25743.824816474957</v>
      </c>
      <c r="T62" s="201">
        <f t="shared" si="15"/>
        <v>25675.457683499557</v>
      </c>
      <c r="U62" s="201">
        <f t="shared" si="15"/>
        <v>26573.676834912872</v>
      </c>
      <c r="V62" s="201">
        <f t="shared" si="15"/>
        <v>26765.67632003879</v>
      </c>
      <c r="W62" s="201">
        <f t="shared" si="15"/>
        <v>25678.449556009225</v>
      </c>
      <c r="X62" s="201">
        <f t="shared" si="15"/>
        <v>28591.581088961506</v>
      </c>
      <c r="Y62" s="201">
        <f t="shared" si="15"/>
        <v>28435.500057420792</v>
      </c>
      <c r="Z62" s="201">
        <f t="shared" si="15"/>
        <v>28214.122547503186</v>
      </c>
      <c r="AA62" s="201">
        <f t="shared" si="15"/>
        <v>28534.66388146871</v>
      </c>
      <c r="AB62" s="201">
        <f t="shared" si="15"/>
        <v>28602.466526837765</v>
      </c>
      <c r="AC62" s="201">
        <f t="shared" si="15"/>
        <v>28756.518347905723</v>
      </c>
      <c r="AD62" s="201">
        <f t="shared" si="15"/>
        <v>29089.819718642928</v>
      </c>
      <c r="AE62" s="201">
        <f t="shared" si="15"/>
        <v>29035.658811201571</v>
      </c>
      <c r="AF62" s="201">
        <f t="shared" si="15"/>
        <v>29015.996438966933</v>
      </c>
      <c r="AG62" s="201">
        <f t="shared" si="15"/>
        <v>29033.489135802836</v>
      </c>
      <c r="AH62" s="201">
        <f t="shared" si="15"/>
        <v>29176.744794145292</v>
      </c>
      <c r="AI62" s="201">
        <f t="shared" si="15"/>
        <v>29404.935146619213</v>
      </c>
      <c r="AJ62" s="201">
        <f t="shared" si="15"/>
        <v>29669.567637438635</v>
      </c>
      <c r="AK62" s="201">
        <f t="shared" si="15"/>
        <v>29733.675131163523</v>
      </c>
      <c r="AL62" s="201">
        <f t="shared" si="15"/>
        <v>30188.045409786009</v>
      </c>
      <c r="AM62" s="201">
        <f t="shared" si="15"/>
        <v>30480.783835827086</v>
      </c>
      <c r="AN62" s="201">
        <f t="shared" si="15"/>
        <v>30751.963939090572</v>
      </c>
      <c r="AO62" s="201">
        <f t="shared" si="15"/>
        <v>30684.521346011545</v>
      </c>
      <c r="AP62" s="201">
        <f t="shared" si="15"/>
        <v>30749.621205646443</v>
      </c>
      <c r="AQ62" s="201">
        <f t="shared" si="15"/>
        <v>31376.884891242047</v>
      </c>
      <c r="AR62" s="201">
        <f t="shared" si="15"/>
        <v>31356.171730457638</v>
      </c>
      <c r="AS62" s="201">
        <f t="shared" si="15"/>
        <v>31433.918069913565</v>
      </c>
      <c r="AT62" s="201">
        <f t="shared" si="15"/>
        <v>31264.13961767342</v>
      </c>
      <c r="AU62" s="201">
        <f t="shared" si="15"/>
        <v>31281.840824357772</v>
      </c>
      <c r="AV62" s="201">
        <f t="shared" si="15"/>
        <v>31097.077875845651</v>
      </c>
      <c r="AW62" s="201">
        <f t="shared" si="15"/>
        <v>31081.638903891977</v>
      </c>
      <c r="AX62" s="201">
        <f t="shared" si="15"/>
        <v>31115.693459328013</v>
      </c>
      <c r="AY62" s="201">
        <f t="shared" si="15"/>
        <v>30890.957663720001</v>
      </c>
      <c r="AZ62" s="201">
        <f t="shared" si="15"/>
        <v>30915.161033638549</v>
      </c>
      <c r="BA62" s="202">
        <f t="shared" si="15"/>
        <v>30874.29236443948</v>
      </c>
    </row>
    <row r="63" spans="1:53">
      <c r="A63" s="198" t="s">
        <v>502</v>
      </c>
      <c r="B63" s="199" t="s">
        <v>503</v>
      </c>
      <c r="C63" s="200">
        <v>1911.0060189165952</v>
      </c>
      <c r="D63" s="201">
        <v>2296.1</v>
      </c>
      <c r="E63" s="201">
        <v>3122.6999999999989</v>
      </c>
      <c r="F63" s="201">
        <v>3802.1000000000008</v>
      </c>
      <c r="G63" s="201">
        <v>5068.2999999999975</v>
      </c>
      <c r="H63" s="201">
        <v>6057.8484761631789</v>
      </c>
      <c r="I63" s="201">
        <v>7078.6000000000013</v>
      </c>
      <c r="J63" s="201">
        <v>8976.1999999999971</v>
      </c>
      <c r="K63" s="201">
        <v>10278.999999999996</v>
      </c>
      <c r="L63" s="201">
        <v>11441.099999999993</v>
      </c>
      <c r="M63" s="201">
        <v>12842.335635078247</v>
      </c>
      <c r="N63" s="201">
        <v>15449.245246966659</v>
      </c>
      <c r="O63" s="201">
        <v>17714.340307633513</v>
      </c>
      <c r="P63" s="201">
        <v>20277.037355498229</v>
      </c>
      <c r="Q63" s="201">
        <v>21763.447023980119</v>
      </c>
      <c r="R63" s="201">
        <v>25956.195662558508</v>
      </c>
      <c r="S63" s="201">
        <v>29459.873186848457</v>
      </c>
      <c r="T63" s="201">
        <f t="shared" si="15"/>
        <v>28492.00223984964</v>
      </c>
      <c r="U63" s="201">
        <f t="shared" si="15"/>
        <v>31611.385458269768</v>
      </c>
      <c r="V63" s="201">
        <f t="shared" si="15"/>
        <v>34479.647635001915</v>
      </c>
      <c r="W63" s="201">
        <f t="shared" si="15"/>
        <v>38448.744249327414</v>
      </c>
      <c r="X63" s="201">
        <f t="shared" si="15"/>
        <v>39874.633107136622</v>
      </c>
      <c r="Y63" s="201">
        <f t="shared" si="15"/>
        <v>41040.253934601467</v>
      </c>
      <c r="Z63" s="201">
        <f t="shared" si="15"/>
        <v>42900.715693964288</v>
      </c>
      <c r="AA63" s="201">
        <f t="shared" si="15"/>
        <v>45533.668224346242</v>
      </c>
      <c r="AB63" s="201">
        <f t="shared" si="15"/>
        <v>48552.308636269321</v>
      </c>
      <c r="AC63" s="201">
        <f t="shared" si="15"/>
        <v>50998.069377565364</v>
      </c>
      <c r="AD63" s="201">
        <f t="shared" si="15"/>
        <v>53314.828909574251</v>
      </c>
      <c r="AE63" s="201">
        <f t="shared" si="15"/>
        <v>55248.40326056334</v>
      </c>
      <c r="AF63" s="201">
        <f t="shared" si="15"/>
        <v>58498.363479019128</v>
      </c>
      <c r="AG63" s="201">
        <f t="shared" si="15"/>
        <v>61268.084046576667</v>
      </c>
      <c r="AH63" s="201">
        <f t="shared" si="15"/>
        <v>64095.325038051786</v>
      </c>
      <c r="AI63" s="201">
        <f t="shared" si="15"/>
        <v>66245.17263097351</v>
      </c>
      <c r="AJ63" s="201">
        <f t="shared" si="15"/>
        <v>68443.866093123506</v>
      </c>
      <c r="AK63" s="201">
        <f t="shared" si="15"/>
        <v>71143.986094712018</v>
      </c>
      <c r="AL63" s="201">
        <f t="shared" si="15"/>
        <v>73971.958502860944</v>
      </c>
      <c r="AM63" s="201">
        <f t="shared" si="15"/>
        <v>77223.745250848151</v>
      </c>
      <c r="AN63" s="201">
        <f t="shared" si="15"/>
        <v>81022.553774866596</v>
      </c>
      <c r="AO63" s="201">
        <f t="shared" si="15"/>
        <v>84620.549057303375</v>
      </c>
      <c r="AP63" s="201">
        <f t="shared" si="15"/>
        <v>87902.558844827872</v>
      </c>
      <c r="AQ63" s="201">
        <f t="shared" si="15"/>
        <v>91512.716342967295</v>
      </c>
      <c r="AR63" s="201">
        <f t="shared" si="15"/>
        <v>95108.865725662472</v>
      </c>
      <c r="AS63" s="201">
        <f t="shared" si="15"/>
        <v>98342.248987129075</v>
      </c>
      <c r="AT63" s="201">
        <f t="shared" si="15"/>
        <v>100931.66895060934</v>
      </c>
      <c r="AU63" s="201">
        <f t="shared" si="15"/>
        <v>103268.76506176767</v>
      </c>
      <c r="AV63" s="201">
        <f t="shared" si="15"/>
        <v>106331.32063958843</v>
      </c>
      <c r="AW63" s="201">
        <f t="shared" si="15"/>
        <v>109293.82329422356</v>
      </c>
      <c r="AX63" s="201">
        <f t="shared" si="15"/>
        <v>112345.97602001272</v>
      </c>
      <c r="AY63" s="201">
        <f t="shared" si="15"/>
        <v>115256.12087467546</v>
      </c>
      <c r="AZ63" s="201">
        <f t="shared" si="15"/>
        <v>117877.34808797688</v>
      </c>
      <c r="BA63" s="202">
        <f t="shared" si="15"/>
        <v>119599.3622171139</v>
      </c>
    </row>
    <row r="64" spans="1:53">
      <c r="A64" s="198" t="s">
        <v>504</v>
      </c>
      <c r="B64" s="199" t="s">
        <v>505</v>
      </c>
      <c r="C64" s="200">
        <v>436.94468329034038</v>
      </c>
      <c r="D64" s="201">
        <v>485.80000000000007</v>
      </c>
      <c r="E64" s="201">
        <v>533.69999999999959</v>
      </c>
      <c r="F64" s="201">
        <v>627.90000000000009</v>
      </c>
      <c r="G64" s="201">
        <v>694.19999999999993</v>
      </c>
      <c r="H64" s="201">
        <v>828.58029999044641</v>
      </c>
      <c r="I64" s="201">
        <v>1018.4000000000007</v>
      </c>
      <c r="J64" s="201">
        <v>1295.4000000000001</v>
      </c>
      <c r="K64" s="201">
        <v>1741.3</v>
      </c>
      <c r="L64" s="201">
        <v>2528</v>
      </c>
      <c r="M64" s="201">
        <v>3723.2491449253826</v>
      </c>
      <c r="N64" s="201">
        <v>6037.8809592051221</v>
      </c>
      <c r="O64" s="201">
        <v>9012.0617177796739</v>
      </c>
      <c r="P64" s="201">
        <v>10652.956912200258</v>
      </c>
      <c r="Q64" s="201">
        <v>12023.287474921188</v>
      </c>
      <c r="R64" s="201">
        <v>13050.826406802322</v>
      </c>
      <c r="S64" s="201">
        <v>14054.536556789606</v>
      </c>
      <c r="T64" s="201">
        <f t="shared" si="15"/>
        <v>14105.692694731597</v>
      </c>
      <c r="U64" s="201">
        <f t="shared" si="15"/>
        <v>15136.808041906637</v>
      </c>
      <c r="V64" s="201">
        <f t="shared" si="15"/>
        <v>16743.469545519369</v>
      </c>
      <c r="W64" s="201">
        <f t="shared" si="15"/>
        <v>19079.47612367761</v>
      </c>
      <c r="X64" s="201">
        <f t="shared" si="15"/>
        <v>19655.034810042394</v>
      </c>
      <c r="Y64" s="201">
        <f t="shared" si="15"/>
        <v>20135.311162015918</v>
      </c>
      <c r="Z64" s="201">
        <f t="shared" si="15"/>
        <v>20992.134172946026</v>
      </c>
      <c r="AA64" s="201">
        <f t="shared" si="15"/>
        <v>22035.085358265253</v>
      </c>
      <c r="AB64" s="201">
        <f t="shared" si="15"/>
        <v>22896.837278348754</v>
      </c>
      <c r="AC64" s="201">
        <f t="shared" si="15"/>
        <v>23734.333439880695</v>
      </c>
      <c r="AD64" s="201">
        <f t="shared" si="15"/>
        <v>24620.24857238468</v>
      </c>
      <c r="AE64" s="201">
        <f t="shared" si="15"/>
        <v>25745.978585688714</v>
      </c>
      <c r="AF64" s="201">
        <f t="shared" si="15"/>
        <v>27047.572685486943</v>
      </c>
      <c r="AG64" s="201">
        <f t="shared" si="15"/>
        <v>28364.461698049865</v>
      </c>
      <c r="AH64" s="201">
        <f t="shared" si="15"/>
        <v>29471.662292802048</v>
      </c>
      <c r="AI64" s="201">
        <f t="shared" si="15"/>
        <v>30585.82681591346</v>
      </c>
      <c r="AJ64" s="201">
        <f t="shared" si="15"/>
        <v>31834.624973132381</v>
      </c>
      <c r="AK64" s="201">
        <f t="shared" si="15"/>
        <v>33319.445140778829</v>
      </c>
      <c r="AL64" s="201">
        <f t="shared" si="15"/>
        <v>35136.160417228763</v>
      </c>
      <c r="AM64" s="201">
        <f t="shared" si="15"/>
        <v>37621.680261734859</v>
      </c>
      <c r="AN64" s="201">
        <f t="shared" si="15"/>
        <v>39975.08388876047</v>
      </c>
      <c r="AO64" s="201">
        <f t="shared" si="15"/>
        <v>42126.538132277172</v>
      </c>
      <c r="AP64" s="201">
        <f t="shared" si="15"/>
        <v>43923.942095445469</v>
      </c>
      <c r="AQ64" s="201">
        <f t="shared" si="15"/>
        <v>45815.456577485835</v>
      </c>
      <c r="AR64" s="201">
        <f t="shared" si="15"/>
        <v>47205.637601791124</v>
      </c>
      <c r="AS64" s="201">
        <f t="shared" si="15"/>
        <v>48682.067554340167</v>
      </c>
      <c r="AT64" s="201">
        <f t="shared" si="15"/>
        <v>50266.848837213824</v>
      </c>
      <c r="AU64" s="201">
        <f t="shared" si="15"/>
        <v>51689.420080678959</v>
      </c>
      <c r="AV64" s="201">
        <f t="shared" si="15"/>
        <v>53831.742381908531</v>
      </c>
      <c r="AW64" s="201">
        <f t="shared" si="15"/>
        <v>55324.142348597183</v>
      </c>
      <c r="AX64" s="201">
        <f t="shared" si="15"/>
        <v>56515.912372617102</v>
      </c>
      <c r="AY64" s="201">
        <f t="shared" si="15"/>
        <v>57576.900270991966</v>
      </c>
      <c r="AZ64" s="201">
        <f t="shared" si="15"/>
        <v>58828.084572770334</v>
      </c>
      <c r="BA64" s="202">
        <f t="shared" si="15"/>
        <v>60488.739594982042</v>
      </c>
    </row>
    <row r="65" spans="1:53">
      <c r="A65" s="203" t="s">
        <v>322</v>
      </c>
      <c r="B65" s="204" t="s">
        <v>506</v>
      </c>
      <c r="C65" s="205">
        <v>426.72207891468355</v>
      </c>
      <c r="D65" s="206">
        <v>469.50000000000006</v>
      </c>
      <c r="E65" s="206">
        <v>509.49999999999955</v>
      </c>
      <c r="F65" s="206">
        <v>590</v>
      </c>
      <c r="G65" s="206">
        <v>631.59999999999991</v>
      </c>
      <c r="H65" s="206">
        <v>702.99512754370926</v>
      </c>
      <c r="I65" s="206">
        <v>804.1000000000007</v>
      </c>
      <c r="J65" s="206">
        <v>971.09999999999991</v>
      </c>
      <c r="K65" s="206">
        <v>1101.8000000000002</v>
      </c>
      <c r="L65" s="206">
        <v>1322.3</v>
      </c>
      <c r="M65" s="206">
        <v>1788.3108818190503</v>
      </c>
      <c r="N65" s="206">
        <v>2141.2295786758368</v>
      </c>
      <c r="O65" s="206">
        <v>3218.5678800038186</v>
      </c>
      <c r="P65" s="206">
        <v>3695.3042896723041</v>
      </c>
      <c r="Q65" s="206">
        <v>4085.172446737367</v>
      </c>
      <c r="R65" s="206">
        <v>4251.9585363523456</v>
      </c>
      <c r="S65" s="206">
        <v>4432.5489807182785</v>
      </c>
      <c r="T65" s="206">
        <f t="shared" si="15"/>
        <v>4590.5533496510725</v>
      </c>
      <c r="U65" s="206">
        <f t="shared" si="15"/>
        <v>4767.7400615821889</v>
      </c>
      <c r="V65" s="206">
        <f t="shared" si="15"/>
        <v>4951.8034012614753</v>
      </c>
      <c r="W65" s="206">
        <f t="shared" si="15"/>
        <v>5170.738005717576</v>
      </c>
      <c r="X65" s="206">
        <f t="shared" si="15"/>
        <v>5377.6952835564689</v>
      </c>
      <c r="Y65" s="206">
        <f t="shared" si="15"/>
        <v>5609.595525933627</v>
      </c>
      <c r="Z65" s="206">
        <f t="shared" si="15"/>
        <v>5816.7493037201239</v>
      </c>
      <c r="AA65" s="206">
        <f t="shared" si="15"/>
        <v>6037.781180822165</v>
      </c>
      <c r="AB65" s="206">
        <f t="shared" si="15"/>
        <v>6238.3033317011332</v>
      </c>
      <c r="AC65" s="206">
        <f t="shared" si="15"/>
        <v>6457.091948091721</v>
      </c>
      <c r="AD65" s="206">
        <f t="shared" si="15"/>
        <v>6673.9040814109085</v>
      </c>
      <c r="AE65" s="206">
        <f t="shared" si="15"/>
        <v>6943.1882849514441</v>
      </c>
      <c r="AF65" s="206">
        <f t="shared" si="15"/>
        <v>7187.7860163291334</v>
      </c>
      <c r="AG65" s="206">
        <f t="shared" si="15"/>
        <v>7442.7427715432095</v>
      </c>
      <c r="AH65" s="206">
        <f t="shared" si="15"/>
        <v>7675.901498162305</v>
      </c>
      <c r="AI65" s="206">
        <f t="shared" si="15"/>
        <v>7826.53646349479</v>
      </c>
      <c r="AJ65" s="206">
        <f t="shared" si="15"/>
        <v>8016.4761068904991</v>
      </c>
      <c r="AK65" s="206">
        <f t="shared" si="15"/>
        <v>8260.108539878338</v>
      </c>
      <c r="AL65" s="206">
        <f t="shared" si="15"/>
        <v>8526.1026340590288</v>
      </c>
      <c r="AM65" s="206">
        <f t="shared" si="15"/>
        <v>8768.4383482984867</v>
      </c>
      <c r="AN65" s="206">
        <f t="shared" si="15"/>
        <v>9056.5834839688741</v>
      </c>
      <c r="AO65" s="206">
        <f t="shared" si="15"/>
        <v>9283.1304255674586</v>
      </c>
      <c r="AP65" s="206">
        <f t="shared" si="15"/>
        <v>9478.8724492518722</v>
      </c>
      <c r="AQ65" s="206">
        <f t="shared" si="15"/>
        <v>9677.1666896532206</v>
      </c>
      <c r="AR65" s="206">
        <f t="shared" si="15"/>
        <v>9863.4664077642683</v>
      </c>
      <c r="AS65" s="206">
        <f t="shared" si="15"/>
        <v>10023.795213444955</v>
      </c>
      <c r="AT65" s="206">
        <f t="shared" si="15"/>
        <v>10195.67489235271</v>
      </c>
      <c r="AU65" s="206">
        <f t="shared" si="15"/>
        <v>10363.895246946293</v>
      </c>
      <c r="AV65" s="206">
        <f t="shared" si="15"/>
        <v>10521.204536048641</v>
      </c>
      <c r="AW65" s="206">
        <f t="shared" si="15"/>
        <v>10835.711894598855</v>
      </c>
      <c r="AX65" s="206">
        <f t="shared" si="15"/>
        <v>10974.514845632177</v>
      </c>
      <c r="AY65" s="206">
        <f t="shared" si="15"/>
        <v>11064.327557069813</v>
      </c>
      <c r="AZ65" s="206">
        <f t="shared" si="15"/>
        <v>11188.640679195927</v>
      </c>
      <c r="BA65" s="207">
        <f t="shared" si="15"/>
        <v>11330.954333843152</v>
      </c>
    </row>
    <row r="66" spans="1:53">
      <c r="A66" s="203" t="s">
        <v>507</v>
      </c>
      <c r="B66" s="204" t="s">
        <v>508</v>
      </c>
      <c r="C66" s="205">
        <v>10.222604375656839</v>
      </c>
      <c r="D66" s="206">
        <v>16.300000000000015</v>
      </c>
      <c r="E66" s="206">
        <v>24.199999999999996</v>
      </c>
      <c r="F66" s="206">
        <v>37.899999999999984</v>
      </c>
      <c r="G66" s="206">
        <v>62.599999999999973</v>
      </c>
      <c r="H66" s="206">
        <v>125.58517244673712</v>
      </c>
      <c r="I66" s="206">
        <v>214.3</v>
      </c>
      <c r="J66" s="206">
        <v>324.30000000000018</v>
      </c>
      <c r="K66" s="206">
        <v>639.49999999999977</v>
      </c>
      <c r="L66" s="206">
        <v>1205.6999999999998</v>
      </c>
      <c r="M66" s="206">
        <v>1934.938263106332</v>
      </c>
      <c r="N66" s="206">
        <v>3896.6513805292852</v>
      </c>
      <c r="O66" s="206">
        <v>5793.4938377758563</v>
      </c>
      <c r="P66" s="206">
        <v>6957.6526225279522</v>
      </c>
      <c r="Q66" s="206">
        <v>7938.1150281838209</v>
      </c>
      <c r="R66" s="206">
        <v>8798.8678704499762</v>
      </c>
      <c r="S66" s="206">
        <v>9621.9875760713276</v>
      </c>
      <c r="T66" s="206">
        <f t="shared" si="15"/>
        <v>9515.1393450805244</v>
      </c>
      <c r="U66" s="206">
        <f t="shared" si="15"/>
        <v>10369.067980324447</v>
      </c>
      <c r="V66" s="206">
        <f t="shared" si="15"/>
        <v>11791.666144257892</v>
      </c>
      <c r="W66" s="206">
        <f t="shared" si="15"/>
        <v>13908.738117960032</v>
      </c>
      <c r="X66" s="206">
        <f t="shared" si="15"/>
        <v>14277.339526485926</v>
      </c>
      <c r="Y66" s="206">
        <f t="shared" si="15"/>
        <v>14525.715636082288</v>
      </c>
      <c r="Z66" s="206">
        <f t="shared" si="15"/>
        <v>15175.384869225905</v>
      </c>
      <c r="AA66" s="206">
        <f t="shared" si="15"/>
        <v>15997.304177443088</v>
      </c>
      <c r="AB66" s="206">
        <f t="shared" si="15"/>
        <v>16658.533946647622</v>
      </c>
      <c r="AC66" s="206">
        <f t="shared" si="15"/>
        <v>17277.241491788973</v>
      </c>
      <c r="AD66" s="206">
        <f t="shared" si="15"/>
        <v>17946.344490973774</v>
      </c>
      <c r="AE66" s="206">
        <f t="shared" si="15"/>
        <v>18802.790300737273</v>
      </c>
      <c r="AF66" s="206">
        <f t="shared" si="15"/>
        <v>19859.786669157809</v>
      </c>
      <c r="AG66" s="206">
        <f t="shared" si="15"/>
        <v>20921.718926506659</v>
      </c>
      <c r="AH66" s="206">
        <f t="shared" si="15"/>
        <v>21795.76079463974</v>
      </c>
      <c r="AI66" s="206">
        <f t="shared" si="15"/>
        <v>22759.290352418669</v>
      </c>
      <c r="AJ66" s="206">
        <f t="shared" si="15"/>
        <v>23818.148866241881</v>
      </c>
      <c r="AK66" s="206">
        <f t="shared" ref="AK66:BA66" si="16">AK153-AK240</f>
        <v>25059.336600900489</v>
      </c>
      <c r="AL66" s="206">
        <f t="shared" si="16"/>
        <v>26610.05778316973</v>
      </c>
      <c r="AM66" s="206">
        <f t="shared" si="16"/>
        <v>28853.241913436366</v>
      </c>
      <c r="AN66" s="206">
        <f t="shared" si="16"/>
        <v>30918.50040479159</v>
      </c>
      <c r="AO66" s="206">
        <f t="shared" si="16"/>
        <v>32843.407706709717</v>
      </c>
      <c r="AP66" s="206">
        <f t="shared" si="16"/>
        <v>34445.069646193595</v>
      </c>
      <c r="AQ66" s="206">
        <f t="shared" si="16"/>
        <v>36138.289887832609</v>
      </c>
      <c r="AR66" s="206">
        <f t="shared" si="16"/>
        <v>37342.171194026851</v>
      </c>
      <c r="AS66" s="206">
        <f t="shared" si="16"/>
        <v>38658.272340895208</v>
      </c>
      <c r="AT66" s="206">
        <f t="shared" si="16"/>
        <v>40071.173944861112</v>
      </c>
      <c r="AU66" s="206">
        <f t="shared" si="16"/>
        <v>41325.524833732663</v>
      </c>
      <c r="AV66" s="206">
        <f t="shared" si="16"/>
        <v>43310.537845859893</v>
      </c>
      <c r="AW66" s="206">
        <f t="shared" si="16"/>
        <v>44488.430453998328</v>
      </c>
      <c r="AX66" s="206">
        <f t="shared" si="16"/>
        <v>45541.397526984918</v>
      </c>
      <c r="AY66" s="206">
        <f t="shared" si="16"/>
        <v>46512.572713922149</v>
      </c>
      <c r="AZ66" s="206">
        <f t="shared" si="16"/>
        <v>47639.443893574404</v>
      </c>
      <c r="BA66" s="207">
        <f t="shared" si="16"/>
        <v>49157.785261138895</v>
      </c>
    </row>
    <row r="67" spans="1:53">
      <c r="A67" s="198" t="s">
        <v>509</v>
      </c>
      <c r="B67" s="199" t="s">
        <v>510</v>
      </c>
      <c r="C67" s="200">
        <v>43.589376134517941</v>
      </c>
      <c r="D67" s="201">
        <v>41.699999999999967</v>
      </c>
      <c r="E67" s="201">
        <v>42.5</v>
      </c>
      <c r="F67" s="201">
        <v>42.09999999999998</v>
      </c>
      <c r="G67" s="201">
        <v>40.399999999999977</v>
      </c>
      <c r="H67" s="201">
        <v>41.368109295882341</v>
      </c>
      <c r="I67" s="201">
        <v>39.900000000000013</v>
      </c>
      <c r="J67" s="201">
        <v>39.999999999999979</v>
      </c>
      <c r="K67" s="201">
        <v>39.999999999999993</v>
      </c>
      <c r="L67" s="201">
        <v>38.599999999999973</v>
      </c>
      <c r="M67" s="201">
        <v>41.105378809592032</v>
      </c>
      <c r="N67" s="201">
        <v>41.105378809591919</v>
      </c>
      <c r="O67" s="201">
        <v>39.720072609152552</v>
      </c>
      <c r="P67" s="201">
        <v>36.113499570077387</v>
      </c>
      <c r="Q67" s="201">
        <v>41.535301423521581</v>
      </c>
      <c r="R67" s="201">
        <v>42.036877806439229</v>
      </c>
      <c r="S67" s="201">
        <v>41.43650042992261</v>
      </c>
      <c r="T67" s="201">
        <f t="shared" ref="T67:BA74" si="17">T154-T241</f>
        <v>41.067653697334499</v>
      </c>
      <c r="U67" s="201">
        <f t="shared" si="17"/>
        <v>43.453326526225247</v>
      </c>
      <c r="V67" s="201">
        <f t="shared" si="17"/>
        <v>43.453326526225283</v>
      </c>
      <c r="W67" s="201">
        <f t="shared" si="17"/>
        <v>43.453326526225283</v>
      </c>
      <c r="X67" s="201">
        <f t="shared" si="17"/>
        <v>43.453326526225261</v>
      </c>
      <c r="Y67" s="201">
        <f t="shared" si="17"/>
        <v>43.453326526225268</v>
      </c>
      <c r="Z67" s="201">
        <f t="shared" si="17"/>
        <v>43.453326526225297</v>
      </c>
      <c r="AA67" s="201">
        <f t="shared" si="17"/>
        <v>43.453326526225283</v>
      </c>
      <c r="AB67" s="201">
        <f t="shared" si="17"/>
        <v>43.453326526225261</v>
      </c>
      <c r="AC67" s="201">
        <f t="shared" si="17"/>
        <v>43.453326526225283</v>
      </c>
      <c r="AD67" s="201">
        <f t="shared" si="17"/>
        <v>43.453326526225268</v>
      </c>
      <c r="AE67" s="201">
        <f t="shared" si="17"/>
        <v>43.453326526225275</v>
      </c>
      <c r="AF67" s="201">
        <f t="shared" si="17"/>
        <v>43.453326526225268</v>
      </c>
      <c r="AG67" s="201">
        <f t="shared" si="17"/>
        <v>43.453326526225254</v>
      </c>
      <c r="AH67" s="201">
        <f t="shared" si="17"/>
        <v>43.453326526225297</v>
      </c>
      <c r="AI67" s="201">
        <f t="shared" si="17"/>
        <v>43.453326526225261</v>
      </c>
      <c r="AJ67" s="201">
        <f t="shared" si="17"/>
        <v>43.453326526225297</v>
      </c>
      <c r="AK67" s="201">
        <f t="shared" si="17"/>
        <v>43.453326526225261</v>
      </c>
      <c r="AL67" s="201">
        <f t="shared" si="17"/>
        <v>43.453326526225268</v>
      </c>
      <c r="AM67" s="201">
        <f t="shared" si="17"/>
        <v>43.453326526225283</v>
      </c>
      <c r="AN67" s="201">
        <f t="shared" si="17"/>
        <v>43.453326526225261</v>
      </c>
      <c r="AO67" s="201">
        <f t="shared" si="17"/>
        <v>43.453326526225261</v>
      </c>
      <c r="AP67" s="201">
        <f t="shared" si="17"/>
        <v>43.453326526225275</v>
      </c>
      <c r="AQ67" s="201">
        <f t="shared" si="17"/>
        <v>43.453326526225283</v>
      </c>
      <c r="AR67" s="201">
        <f t="shared" si="17"/>
        <v>43.453326526225268</v>
      </c>
      <c r="AS67" s="201">
        <f t="shared" si="17"/>
        <v>43.453326526225254</v>
      </c>
      <c r="AT67" s="201">
        <f t="shared" si="17"/>
        <v>43.453326526225268</v>
      </c>
      <c r="AU67" s="201">
        <f t="shared" si="17"/>
        <v>43.453326526225304</v>
      </c>
      <c r="AV67" s="201">
        <f t="shared" si="17"/>
        <v>43.453326526225275</v>
      </c>
      <c r="AW67" s="201">
        <f t="shared" si="17"/>
        <v>43.453326526225268</v>
      </c>
      <c r="AX67" s="201">
        <f t="shared" si="17"/>
        <v>43.496823349574854</v>
      </c>
      <c r="AY67" s="201">
        <f t="shared" si="17"/>
        <v>53.677638650042994</v>
      </c>
      <c r="AZ67" s="201">
        <f t="shared" si="17"/>
        <v>72.422210877042104</v>
      </c>
      <c r="BA67" s="202">
        <f t="shared" si="17"/>
        <v>87.758679062768664</v>
      </c>
    </row>
    <row r="68" spans="1:53">
      <c r="A68" s="198" t="s">
        <v>511</v>
      </c>
      <c r="B68" s="199" t="s">
        <v>512</v>
      </c>
      <c r="C68" s="200">
        <v>60861.239684030879</v>
      </c>
      <c r="D68" s="201">
        <v>61835.727629999994</v>
      </c>
      <c r="E68" s="201">
        <v>64555.739740000005</v>
      </c>
      <c r="F68" s="201">
        <v>71516.471450000012</v>
      </c>
      <c r="G68" s="201">
        <v>74581.269849999997</v>
      </c>
      <c r="H68" s="201">
        <v>82109.743293181906</v>
      </c>
      <c r="I68" s="201">
        <v>87748.114899999986</v>
      </c>
      <c r="J68" s="201">
        <v>95349.533850000022</v>
      </c>
      <c r="K68" s="201">
        <v>102486.90983</v>
      </c>
      <c r="L68" s="201">
        <v>108710.65040000001</v>
      </c>
      <c r="M68" s="201">
        <v>120267.07373806783</v>
      </c>
      <c r="N68" s="201">
        <v>117898.80249668274</v>
      </c>
      <c r="O68" s="201">
        <v>127483.20290382285</v>
      </c>
      <c r="P68" s="201">
        <v>130885.89342395196</v>
      </c>
      <c r="Q68" s="201">
        <v>130833.19070459396</v>
      </c>
      <c r="R68" s="201">
        <v>136205.86351059002</v>
      </c>
      <c r="S68" s="201">
        <v>134428.7202905083</v>
      </c>
      <c r="T68" s="201">
        <f t="shared" si="17"/>
        <v>128277.08555174578</v>
      </c>
      <c r="U68" s="201">
        <f t="shared" si="17"/>
        <v>129605.841812885</v>
      </c>
      <c r="V68" s="201">
        <f t="shared" si="17"/>
        <v>130883.80139022021</v>
      </c>
      <c r="W68" s="201">
        <f t="shared" si="17"/>
        <v>131397.69450198577</v>
      </c>
      <c r="X68" s="201">
        <f t="shared" si="17"/>
        <v>131914.27210468051</v>
      </c>
      <c r="Y68" s="201">
        <f t="shared" si="17"/>
        <v>134539.76506477364</v>
      </c>
      <c r="Z68" s="201">
        <f t="shared" si="17"/>
        <v>133740.00893844001</v>
      </c>
      <c r="AA68" s="201">
        <f t="shared" si="17"/>
        <v>134627.76325303002</v>
      </c>
      <c r="AB68" s="201">
        <f t="shared" si="17"/>
        <v>133637.73641362996</v>
      </c>
      <c r="AC68" s="201">
        <f t="shared" si="17"/>
        <v>132998.65907778963</v>
      </c>
      <c r="AD68" s="201">
        <f t="shared" si="17"/>
        <v>132955.26184371937</v>
      </c>
      <c r="AE68" s="201">
        <f t="shared" si="17"/>
        <v>133853.96310872614</v>
      </c>
      <c r="AF68" s="201">
        <f t="shared" si="17"/>
        <v>134381.86081788852</v>
      </c>
      <c r="AG68" s="201">
        <f t="shared" si="17"/>
        <v>135743.66139176028</v>
      </c>
      <c r="AH68" s="201">
        <f t="shared" si="17"/>
        <v>135793.42844992748</v>
      </c>
      <c r="AI68" s="201">
        <f t="shared" si="17"/>
        <v>139173.89588171392</v>
      </c>
      <c r="AJ68" s="201">
        <f t="shared" si="17"/>
        <v>144499.53930153151</v>
      </c>
      <c r="AK68" s="201">
        <f t="shared" si="17"/>
        <v>149051.45313969205</v>
      </c>
      <c r="AL68" s="201">
        <f t="shared" si="17"/>
        <v>151226.49335049419</v>
      </c>
      <c r="AM68" s="201">
        <f t="shared" si="17"/>
        <v>153767.17856962507</v>
      </c>
      <c r="AN68" s="201">
        <f t="shared" si="17"/>
        <v>156724.42077839773</v>
      </c>
      <c r="AO68" s="201">
        <f t="shared" si="17"/>
        <v>157883.59920688518</v>
      </c>
      <c r="AP68" s="201">
        <f t="shared" si="17"/>
        <v>158670.4383984459</v>
      </c>
      <c r="AQ68" s="201">
        <f t="shared" si="17"/>
        <v>158847.9641810084</v>
      </c>
      <c r="AR68" s="201">
        <f t="shared" si="17"/>
        <v>164381.22038563679</v>
      </c>
      <c r="AS68" s="201">
        <f t="shared" si="17"/>
        <v>164278.40187275421</v>
      </c>
      <c r="AT68" s="201">
        <f t="shared" si="17"/>
        <v>167163.19267756739</v>
      </c>
      <c r="AU68" s="201">
        <f t="shared" si="17"/>
        <v>166066.21108657826</v>
      </c>
      <c r="AV68" s="201">
        <f t="shared" si="17"/>
        <v>167179.44950140314</v>
      </c>
      <c r="AW68" s="201">
        <f t="shared" si="17"/>
        <v>166485.47629696658</v>
      </c>
      <c r="AX68" s="201">
        <f t="shared" si="17"/>
        <v>165520.75632202579</v>
      </c>
      <c r="AY68" s="201">
        <f t="shared" si="17"/>
        <v>165886.47792225171</v>
      </c>
      <c r="AZ68" s="201">
        <f t="shared" si="17"/>
        <v>167596.44411894842</v>
      </c>
      <c r="BA68" s="202">
        <f t="shared" si="17"/>
        <v>168249.86046006734</v>
      </c>
    </row>
    <row r="69" spans="1:53">
      <c r="A69" s="203" t="s">
        <v>513</v>
      </c>
      <c r="B69" s="204" t="s">
        <v>514</v>
      </c>
      <c r="C69" s="205">
        <v>54115.321473066841</v>
      </c>
      <c r="D69" s="206">
        <v>54267.722750000001</v>
      </c>
      <c r="E69" s="206">
        <v>55987.695850000018</v>
      </c>
      <c r="F69" s="206">
        <v>61797.700719999986</v>
      </c>
      <c r="G69" s="206">
        <v>63484.000089999994</v>
      </c>
      <c r="H69" s="206">
        <v>68261.07740433907</v>
      </c>
      <c r="I69" s="206">
        <v>70454.98298999999</v>
      </c>
      <c r="J69" s="206">
        <v>73735.227599999998</v>
      </c>
      <c r="K69" s="206">
        <v>77847.276519999999</v>
      </c>
      <c r="L69" s="206">
        <v>80774.009859999991</v>
      </c>
      <c r="M69" s="206">
        <v>89060.088762334795</v>
      </c>
      <c r="N69" s="206">
        <v>84540.45767401185</v>
      </c>
      <c r="O69" s="206">
        <v>90969.313157656376</v>
      </c>
      <c r="P69" s="206">
        <v>93439.123690791166</v>
      </c>
      <c r="Q69" s="206">
        <v>91010.944357791581</v>
      </c>
      <c r="R69" s="206">
        <v>95285.118185647138</v>
      </c>
      <c r="S69" s="206">
        <v>93812.261445517899</v>
      </c>
      <c r="T69" s="206">
        <f t="shared" si="17"/>
        <v>90468.996030162351</v>
      </c>
      <c r="U69" s="206">
        <f t="shared" si="17"/>
        <v>90484.423828750601</v>
      </c>
      <c r="V69" s="206">
        <f t="shared" si="17"/>
        <v>90547.267347349291</v>
      </c>
      <c r="W69" s="206">
        <f t="shared" si="17"/>
        <v>91042.765013115655</v>
      </c>
      <c r="X69" s="206">
        <f t="shared" si="17"/>
        <v>91181.271080498394</v>
      </c>
      <c r="Y69" s="206">
        <f t="shared" si="17"/>
        <v>92074.892364497893</v>
      </c>
      <c r="Z69" s="206">
        <f t="shared" si="17"/>
        <v>90724.891149285177</v>
      </c>
      <c r="AA69" s="206">
        <f t="shared" si="17"/>
        <v>90874.518639813061</v>
      </c>
      <c r="AB69" s="206">
        <f t="shared" si="17"/>
        <v>90587.28498658078</v>
      </c>
      <c r="AC69" s="206">
        <f t="shared" si="17"/>
        <v>90185.988128711237</v>
      </c>
      <c r="AD69" s="206">
        <f t="shared" si="17"/>
        <v>90169.908552560999</v>
      </c>
      <c r="AE69" s="206">
        <f t="shared" si="17"/>
        <v>91388.321145243113</v>
      </c>
      <c r="AF69" s="206">
        <f t="shared" si="17"/>
        <v>91599.61644120542</v>
      </c>
      <c r="AG69" s="206">
        <f t="shared" si="17"/>
        <v>92150.254800785435</v>
      </c>
      <c r="AH69" s="206">
        <f t="shared" si="17"/>
        <v>92575.683801753461</v>
      </c>
      <c r="AI69" s="206">
        <f t="shared" si="17"/>
        <v>95174.746143931014</v>
      </c>
      <c r="AJ69" s="206">
        <f t="shared" si="17"/>
        <v>97814.128996954096</v>
      </c>
      <c r="AK69" s="206">
        <f t="shared" si="17"/>
        <v>100586.35119911454</v>
      </c>
      <c r="AL69" s="206">
        <f t="shared" si="17"/>
        <v>101909.90467659096</v>
      </c>
      <c r="AM69" s="206">
        <f t="shared" si="17"/>
        <v>104082.26935136445</v>
      </c>
      <c r="AN69" s="206">
        <f t="shared" si="17"/>
        <v>106295.12671341636</v>
      </c>
      <c r="AO69" s="206">
        <f t="shared" si="17"/>
        <v>107110.68940493427</v>
      </c>
      <c r="AP69" s="206">
        <f t="shared" si="17"/>
        <v>107324.83784405494</v>
      </c>
      <c r="AQ69" s="206">
        <f t="shared" si="17"/>
        <v>107953.3783796432</v>
      </c>
      <c r="AR69" s="206">
        <f t="shared" si="17"/>
        <v>112395.94797523462</v>
      </c>
      <c r="AS69" s="206">
        <f t="shared" si="17"/>
        <v>112822.26368910745</v>
      </c>
      <c r="AT69" s="206">
        <f t="shared" si="17"/>
        <v>115577.52037580435</v>
      </c>
      <c r="AU69" s="206">
        <f t="shared" si="17"/>
        <v>114081.19663909302</v>
      </c>
      <c r="AV69" s="206">
        <f t="shared" si="17"/>
        <v>115991.54202813709</v>
      </c>
      <c r="AW69" s="206">
        <f t="shared" si="17"/>
        <v>115356.44278491112</v>
      </c>
      <c r="AX69" s="206">
        <f t="shared" si="17"/>
        <v>114260.63397625937</v>
      </c>
      <c r="AY69" s="206">
        <f t="shared" si="17"/>
        <v>114503.96304835158</v>
      </c>
      <c r="AZ69" s="206">
        <f t="shared" si="17"/>
        <v>114850.13892486814</v>
      </c>
      <c r="BA69" s="207">
        <f t="shared" si="17"/>
        <v>114074.64734172881</v>
      </c>
    </row>
    <row r="70" spans="1:53">
      <c r="A70" s="203" t="s">
        <v>515</v>
      </c>
      <c r="B70" s="204" t="s">
        <v>516</v>
      </c>
      <c r="C70" s="205">
        <v>39.69598483476755</v>
      </c>
      <c r="D70" s="206">
        <v>36.906469999999977</v>
      </c>
      <c r="E70" s="206">
        <v>36.801290000000009</v>
      </c>
      <c r="F70" s="206">
        <v>36.941639999999985</v>
      </c>
      <c r="G70" s="206">
        <v>42.795340000000039</v>
      </c>
      <c r="H70" s="206">
        <v>46.252850422221165</v>
      </c>
      <c r="I70" s="206">
        <v>58.997500000000016</v>
      </c>
      <c r="J70" s="206">
        <v>104.29552000000004</v>
      </c>
      <c r="K70" s="206">
        <v>112.36764999999991</v>
      </c>
      <c r="L70" s="206">
        <v>116.05224000000007</v>
      </c>
      <c r="M70" s="206">
        <v>103.94577039992222</v>
      </c>
      <c r="N70" s="206">
        <v>105.30195820612698</v>
      </c>
      <c r="O70" s="206">
        <v>136.45990450560245</v>
      </c>
      <c r="P70" s="206">
        <v>127.20910573803913</v>
      </c>
      <c r="Q70" s="206">
        <v>128.63024461388767</v>
      </c>
      <c r="R70" s="206">
        <v>135.13341928544619</v>
      </c>
      <c r="S70" s="206">
        <v>136.7972399947885</v>
      </c>
      <c r="T70" s="206">
        <f t="shared" si="17"/>
        <v>143.68447079847053</v>
      </c>
      <c r="U70" s="206">
        <f t="shared" si="17"/>
        <v>139.35217171928883</v>
      </c>
      <c r="V70" s="206">
        <f t="shared" si="17"/>
        <v>139.82793571947025</v>
      </c>
      <c r="W70" s="206">
        <f t="shared" si="17"/>
        <v>143.76575708672738</v>
      </c>
      <c r="X70" s="206">
        <f t="shared" si="17"/>
        <v>146.57469387653879</v>
      </c>
      <c r="Y70" s="206">
        <f t="shared" si="17"/>
        <v>147.23716793034711</v>
      </c>
      <c r="Z70" s="206">
        <f t="shared" si="17"/>
        <v>141.24876806812702</v>
      </c>
      <c r="AA70" s="206">
        <f t="shared" si="17"/>
        <v>135.2194443245431</v>
      </c>
      <c r="AB70" s="206">
        <f t="shared" si="17"/>
        <v>140.80544372718128</v>
      </c>
      <c r="AC70" s="206">
        <f t="shared" si="17"/>
        <v>144.73918945712055</v>
      </c>
      <c r="AD70" s="206">
        <f t="shared" si="17"/>
        <v>142.20772647665086</v>
      </c>
      <c r="AE70" s="206">
        <f t="shared" si="17"/>
        <v>133.54928189685808</v>
      </c>
      <c r="AF70" s="206">
        <f t="shared" si="17"/>
        <v>122.43682880796135</v>
      </c>
      <c r="AG70" s="206">
        <f t="shared" si="17"/>
        <v>126.52539155474156</v>
      </c>
      <c r="AH70" s="206">
        <f t="shared" si="17"/>
        <v>131.23940606837891</v>
      </c>
      <c r="AI70" s="206">
        <f t="shared" si="17"/>
        <v>136.85904280213899</v>
      </c>
      <c r="AJ70" s="206">
        <f t="shared" si="17"/>
        <v>143.35748397938022</v>
      </c>
      <c r="AK70" s="206">
        <f t="shared" si="17"/>
        <v>155.21789395943071</v>
      </c>
      <c r="AL70" s="206">
        <f t="shared" si="17"/>
        <v>168.39682927704749</v>
      </c>
      <c r="AM70" s="206">
        <f t="shared" si="17"/>
        <v>177.41724859516034</v>
      </c>
      <c r="AN70" s="206">
        <f t="shared" si="17"/>
        <v>202.16384980537529</v>
      </c>
      <c r="AO70" s="206">
        <f t="shared" si="17"/>
        <v>233.14623360964507</v>
      </c>
      <c r="AP70" s="206">
        <f t="shared" si="17"/>
        <v>266.94950506919196</v>
      </c>
      <c r="AQ70" s="206">
        <f t="shared" si="17"/>
        <v>311.69321723546983</v>
      </c>
      <c r="AR70" s="206">
        <f t="shared" si="17"/>
        <v>342.7605652736566</v>
      </c>
      <c r="AS70" s="206">
        <f t="shared" si="17"/>
        <v>397.36940730380314</v>
      </c>
      <c r="AT70" s="206">
        <f t="shared" si="17"/>
        <v>462.40846890236475</v>
      </c>
      <c r="AU70" s="206">
        <f t="shared" si="17"/>
        <v>573.20074934230286</v>
      </c>
      <c r="AV70" s="206">
        <f t="shared" si="17"/>
        <v>628.24238559951016</v>
      </c>
      <c r="AW70" s="206">
        <f t="shared" si="17"/>
        <v>738.40782622080769</v>
      </c>
      <c r="AX70" s="206">
        <f t="shared" si="17"/>
        <v>984.62374318614457</v>
      </c>
      <c r="AY70" s="206">
        <f t="shared" si="17"/>
        <v>1045.8941852010355</v>
      </c>
      <c r="AZ70" s="206">
        <f t="shared" si="17"/>
        <v>1312.9407895436407</v>
      </c>
      <c r="BA70" s="207">
        <f t="shared" si="17"/>
        <v>1556.914410955125</v>
      </c>
    </row>
    <row r="71" spans="1:53">
      <c r="A71" s="203" t="s">
        <v>173</v>
      </c>
      <c r="B71" s="204" t="s">
        <v>517</v>
      </c>
      <c r="C71" s="205">
        <v>2186.3716310250743</v>
      </c>
      <c r="D71" s="206">
        <v>2676.8668699999998</v>
      </c>
      <c r="E71" s="206">
        <v>3309.4436999999984</v>
      </c>
      <c r="F71" s="206">
        <v>3227.4873099999991</v>
      </c>
      <c r="G71" s="206">
        <v>3598.0798499999992</v>
      </c>
      <c r="H71" s="206">
        <v>4000.004036501663</v>
      </c>
      <c r="I71" s="206">
        <v>4398.8201099999997</v>
      </c>
      <c r="J71" s="206">
        <v>5782.6152499999989</v>
      </c>
      <c r="K71" s="206">
        <v>6604.3389400000005</v>
      </c>
      <c r="L71" s="206">
        <v>7397.4982100000007</v>
      </c>
      <c r="M71" s="206">
        <v>8529.9755901648805</v>
      </c>
      <c r="N71" s="206">
        <v>10437.489786522185</v>
      </c>
      <c r="O71" s="206">
        <v>12214.981002797265</v>
      </c>
      <c r="P71" s="206">
        <v>13962.628114001018</v>
      </c>
      <c r="Q71" s="206">
        <v>14985.598161276741</v>
      </c>
      <c r="R71" s="206">
        <v>15611.835260032434</v>
      </c>
      <c r="S71" s="206">
        <v>16209.996467455323</v>
      </c>
      <c r="T71" s="206">
        <f t="shared" si="17"/>
        <v>14613.129072134187</v>
      </c>
      <c r="U71" s="206">
        <f t="shared" si="17"/>
        <v>15511.110131151388</v>
      </c>
      <c r="V71" s="206">
        <f t="shared" si="17"/>
        <v>15815.920388226325</v>
      </c>
      <c r="W71" s="206">
        <f t="shared" si="17"/>
        <v>15626.374603812432</v>
      </c>
      <c r="X71" s="206">
        <f t="shared" si="17"/>
        <v>15244.33838197486</v>
      </c>
      <c r="Y71" s="206">
        <f t="shared" si="17"/>
        <v>16234.118189217979</v>
      </c>
      <c r="Z71" s="206">
        <f t="shared" si="17"/>
        <v>16807.614023094637</v>
      </c>
      <c r="AA71" s="206">
        <f t="shared" si="17"/>
        <v>17800.201950129744</v>
      </c>
      <c r="AB71" s="206">
        <f t="shared" si="17"/>
        <v>17551.096277785917</v>
      </c>
      <c r="AC71" s="206">
        <f t="shared" si="17"/>
        <v>17496.61833017943</v>
      </c>
      <c r="AD71" s="206">
        <f t="shared" si="17"/>
        <v>17537.95727597284</v>
      </c>
      <c r="AE71" s="206">
        <f t="shared" si="17"/>
        <v>17290.214409374581</v>
      </c>
      <c r="AF71" s="206">
        <f t="shared" si="17"/>
        <v>17307.581422494099</v>
      </c>
      <c r="AG71" s="206">
        <f t="shared" si="17"/>
        <v>18112.380643459754</v>
      </c>
      <c r="AH71" s="206">
        <f t="shared" si="17"/>
        <v>18322.905616082087</v>
      </c>
      <c r="AI71" s="206">
        <f t="shared" si="17"/>
        <v>18568.123589493764</v>
      </c>
      <c r="AJ71" s="206">
        <f t="shared" si="17"/>
        <v>20118.842741235792</v>
      </c>
      <c r="AK71" s="206">
        <f t="shared" si="17"/>
        <v>20708.158821711495</v>
      </c>
      <c r="AL71" s="206">
        <f t="shared" si="17"/>
        <v>21429.688117144393</v>
      </c>
      <c r="AM71" s="206">
        <f t="shared" si="17"/>
        <v>20795.402997596178</v>
      </c>
      <c r="AN71" s="206">
        <f t="shared" si="17"/>
        <v>21293.218844719548</v>
      </c>
      <c r="AO71" s="206">
        <f t="shared" si="17"/>
        <v>21440.019286078401</v>
      </c>
      <c r="AP71" s="206">
        <f t="shared" si="17"/>
        <v>21472.727417037862</v>
      </c>
      <c r="AQ71" s="206">
        <f t="shared" si="17"/>
        <v>21029.639990976852</v>
      </c>
      <c r="AR71" s="206">
        <f t="shared" si="17"/>
        <v>21100.021791909676</v>
      </c>
      <c r="AS71" s="206">
        <f t="shared" si="17"/>
        <v>20358.844635831985</v>
      </c>
      <c r="AT71" s="206">
        <f t="shared" si="17"/>
        <v>19731.751695090104</v>
      </c>
      <c r="AU71" s="206">
        <f t="shared" si="17"/>
        <v>20257.554977356293</v>
      </c>
      <c r="AV71" s="206">
        <f t="shared" si="17"/>
        <v>19539.526652565703</v>
      </c>
      <c r="AW71" s="206">
        <f t="shared" si="17"/>
        <v>19848.268923381645</v>
      </c>
      <c r="AX71" s="206">
        <f t="shared" si="17"/>
        <v>20684.331045095609</v>
      </c>
      <c r="AY71" s="206">
        <f t="shared" si="17"/>
        <v>21011.460519530548</v>
      </c>
      <c r="AZ71" s="206">
        <f t="shared" si="17"/>
        <v>21201.322622846619</v>
      </c>
      <c r="BA71" s="207">
        <f t="shared" si="17"/>
        <v>22347.021173378867</v>
      </c>
    </row>
    <row r="72" spans="1:53">
      <c r="A72" s="203" t="s">
        <v>518</v>
      </c>
      <c r="B72" s="204" t="s">
        <v>519</v>
      </c>
      <c r="C72" s="205">
        <v>3800.924420442233</v>
      </c>
      <c r="D72" s="206">
        <v>4004.2395099999994</v>
      </c>
      <c r="E72" s="206">
        <v>4093.4977399999993</v>
      </c>
      <c r="F72" s="206">
        <v>4947.6365500000002</v>
      </c>
      <c r="G72" s="206">
        <v>5295.6020699999999</v>
      </c>
      <c r="H72" s="206">
        <v>6025.2958983593235</v>
      </c>
      <c r="I72" s="206">
        <v>6535.8482799999992</v>
      </c>
      <c r="J72" s="206">
        <v>7276.8865399999995</v>
      </c>
      <c r="K72" s="206">
        <v>7225.3428299999996</v>
      </c>
      <c r="L72" s="206">
        <v>7422.7969099999991</v>
      </c>
      <c r="M72" s="206">
        <v>7863.8571081551909</v>
      </c>
      <c r="N72" s="206">
        <v>8178.7021157728532</v>
      </c>
      <c r="O72" s="206">
        <v>8527.6322297999741</v>
      </c>
      <c r="P72" s="206">
        <v>8940.2734232049388</v>
      </c>
      <c r="Q72" s="206">
        <v>9258.5989848399458</v>
      </c>
      <c r="R72" s="206">
        <v>9690.3920244241726</v>
      </c>
      <c r="S72" s="206">
        <v>8676.635988275917</v>
      </c>
      <c r="T72" s="206">
        <f t="shared" si="17"/>
        <v>7946.2516608608503</v>
      </c>
      <c r="U72" s="206">
        <f t="shared" si="17"/>
        <v>8112.2790840814305</v>
      </c>
      <c r="V72" s="206">
        <f t="shared" si="17"/>
        <v>8719.7031613172749</v>
      </c>
      <c r="W72" s="206">
        <f t="shared" si="17"/>
        <v>8695.9362953207565</v>
      </c>
      <c r="X72" s="206">
        <f t="shared" si="17"/>
        <v>9118.767247229307</v>
      </c>
      <c r="Y72" s="206">
        <f t="shared" si="17"/>
        <v>9795.4151184614038</v>
      </c>
      <c r="Z72" s="206">
        <f t="shared" si="17"/>
        <v>9847.6969080408035</v>
      </c>
      <c r="AA72" s="206">
        <f t="shared" si="17"/>
        <v>9717.3775542093426</v>
      </c>
      <c r="AB72" s="206">
        <f t="shared" si="17"/>
        <v>9339.7015607568173</v>
      </c>
      <c r="AC72" s="206">
        <f t="shared" si="17"/>
        <v>9184.370540973352</v>
      </c>
      <c r="AD72" s="206">
        <f t="shared" si="17"/>
        <v>9152.9150259857706</v>
      </c>
      <c r="AE72" s="206">
        <f t="shared" si="17"/>
        <v>9093.1367933079073</v>
      </c>
      <c r="AF72" s="206">
        <f t="shared" si="17"/>
        <v>9421.1682440405257</v>
      </c>
      <c r="AG72" s="206">
        <f t="shared" si="17"/>
        <v>9396.2210008875518</v>
      </c>
      <c r="AH72" s="206">
        <f t="shared" si="17"/>
        <v>8814.8169396252106</v>
      </c>
      <c r="AI72" s="206">
        <f t="shared" si="17"/>
        <v>9372.1673778992044</v>
      </c>
      <c r="AJ72" s="206">
        <f t="shared" si="17"/>
        <v>10538.366053834932</v>
      </c>
      <c r="AK72" s="206">
        <f t="shared" si="17"/>
        <v>11765.841832339842</v>
      </c>
      <c r="AL72" s="206">
        <f t="shared" si="17"/>
        <v>11928.928201754823</v>
      </c>
      <c r="AM72" s="206">
        <f t="shared" si="17"/>
        <v>12943.768426573317</v>
      </c>
      <c r="AN72" s="206">
        <f t="shared" si="17"/>
        <v>13186.351646358937</v>
      </c>
      <c r="AO72" s="206">
        <f t="shared" si="17"/>
        <v>13375.488723031114</v>
      </c>
      <c r="AP72" s="206">
        <f t="shared" si="17"/>
        <v>13905.236842625864</v>
      </c>
      <c r="AQ72" s="206">
        <f t="shared" si="17"/>
        <v>13867.9301244913</v>
      </c>
      <c r="AR72" s="206">
        <f t="shared" si="17"/>
        <v>14852.005691447957</v>
      </c>
      <c r="AS72" s="206">
        <f t="shared" si="17"/>
        <v>14992.964267364498</v>
      </c>
      <c r="AT72" s="206">
        <f t="shared" si="17"/>
        <v>15636.207457359922</v>
      </c>
      <c r="AU72" s="206">
        <f t="shared" si="17"/>
        <v>15297.900967312067</v>
      </c>
      <c r="AV72" s="206">
        <f t="shared" si="17"/>
        <v>15067.623356671869</v>
      </c>
      <c r="AW72" s="206">
        <f t="shared" si="17"/>
        <v>14418.412227658404</v>
      </c>
      <c r="AX72" s="206">
        <f t="shared" si="17"/>
        <v>13138.89270625768</v>
      </c>
      <c r="AY72" s="206">
        <f t="shared" si="17"/>
        <v>12599.794544289125</v>
      </c>
      <c r="AZ72" s="206">
        <f t="shared" si="17"/>
        <v>12942.328662024991</v>
      </c>
      <c r="BA72" s="207">
        <f t="shared" si="17"/>
        <v>12285.034675236924</v>
      </c>
    </row>
    <row r="73" spans="1:53">
      <c r="A73" s="203" t="s">
        <v>179</v>
      </c>
      <c r="B73" s="204" t="s">
        <v>520</v>
      </c>
      <c r="C73" s="205">
        <v>718.92617466196702</v>
      </c>
      <c r="D73" s="206">
        <v>849.99203</v>
      </c>
      <c r="E73" s="206">
        <v>1128.30116</v>
      </c>
      <c r="F73" s="206">
        <v>1506.7052299999996</v>
      </c>
      <c r="G73" s="206">
        <v>2160.7925000000005</v>
      </c>
      <c r="H73" s="206">
        <v>3777.1131035596409</v>
      </c>
      <c r="I73" s="206">
        <v>6299.4660199999989</v>
      </c>
      <c r="J73" s="206">
        <v>8450.5089399999997</v>
      </c>
      <c r="K73" s="206">
        <v>10697.58389</v>
      </c>
      <c r="L73" s="206">
        <v>13000.293180000002</v>
      </c>
      <c r="M73" s="206">
        <v>14709.206507013045</v>
      </c>
      <c r="N73" s="206">
        <v>14636.850962169727</v>
      </c>
      <c r="O73" s="206">
        <v>15634.816609063628</v>
      </c>
      <c r="P73" s="206">
        <v>14416.659090216806</v>
      </c>
      <c r="Q73" s="206">
        <v>15449.418956071806</v>
      </c>
      <c r="R73" s="206">
        <v>15483.384621200823</v>
      </c>
      <c r="S73" s="206">
        <v>15593.029149264317</v>
      </c>
      <c r="T73" s="206">
        <f t="shared" si="17"/>
        <v>15105.024317789941</v>
      </c>
      <c r="U73" s="206">
        <f t="shared" si="17"/>
        <v>15358.676597182284</v>
      </c>
      <c r="V73" s="206">
        <f t="shared" si="17"/>
        <v>15661.08255760783</v>
      </c>
      <c r="W73" s="206">
        <f t="shared" si="17"/>
        <v>15888.852832650224</v>
      </c>
      <c r="X73" s="206">
        <f t="shared" si="17"/>
        <v>16223.320701101413</v>
      </c>
      <c r="Y73" s="206">
        <f t="shared" si="17"/>
        <v>16288.102224666032</v>
      </c>
      <c r="Z73" s="206">
        <f t="shared" si="17"/>
        <v>16218.558089951253</v>
      </c>
      <c r="AA73" s="206">
        <f t="shared" si="17"/>
        <v>16100.445664553325</v>
      </c>
      <c r="AB73" s="206">
        <f t="shared" si="17"/>
        <v>16018.848144779216</v>
      </c>
      <c r="AC73" s="206">
        <f t="shared" si="17"/>
        <v>15986.942888468509</v>
      </c>
      <c r="AD73" s="206">
        <f t="shared" si="17"/>
        <v>15952.273262723145</v>
      </c>
      <c r="AE73" s="206">
        <f t="shared" si="17"/>
        <v>15948.741478903652</v>
      </c>
      <c r="AF73" s="206">
        <f t="shared" si="17"/>
        <v>15931.057881340497</v>
      </c>
      <c r="AG73" s="206">
        <f t="shared" si="17"/>
        <v>15958.279555072822</v>
      </c>
      <c r="AH73" s="206">
        <f t="shared" si="17"/>
        <v>15948.782686398308</v>
      </c>
      <c r="AI73" s="206">
        <f t="shared" si="17"/>
        <v>15921.999727587827</v>
      </c>
      <c r="AJ73" s="206">
        <f t="shared" si="17"/>
        <v>15884.844025527242</v>
      </c>
      <c r="AK73" s="206">
        <f t="shared" si="17"/>
        <v>15835.883392566711</v>
      </c>
      <c r="AL73" s="206">
        <f t="shared" si="17"/>
        <v>15789.575525726919</v>
      </c>
      <c r="AM73" s="206">
        <f t="shared" si="17"/>
        <v>15768.320545496006</v>
      </c>
      <c r="AN73" s="206">
        <f t="shared" si="17"/>
        <v>15747.559724097438</v>
      </c>
      <c r="AO73" s="206">
        <f t="shared" si="17"/>
        <v>15724.255559231788</v>
      </c>
      <c r="AP73" s="206">
        <f t="shared" si="17"/>
        <v>15700.686789657995</v>
      </c>
      <c r="AQ73" s="206">
        <f t="shared" si="17"/>
        <v>15685.322468661583</v>
      </c>
      <c r="AR73" s="206">
        <f t="shared" si="17"/>
        <v>15690.484361770883</v>
      </c>
      <c r="AS73" s="206">
        <f t="shared" si="17"/>
        <v>15706.959873146478</v>
      </c>
      <c r="AT73" s="206">
        <f t="shared" si="17"/>
        <v>15755.304680410632</v>
      </c>
      <c r="AU73" s="206">
        <f t="shared" si="17"/>
        <v>15856.357753474618</v>
      </c>
      <c r="AV73" s="206">
        <f t="shared" si="17"/>
        <v>15952.515078428987</v>
      </c>
      <c r="AW73" s="206">
        <f t="shared" si="17"/>
        <v>16123.944534794573</v>
      </c>
      <c r="AX73" s="206">
        <f t="shared" si="17"/>
        <v>16452.274851226979</v>
      </c>
      <c r="AY73" s="206">
        <f t="shared" si="17"/>
        <v>16725.365624879403</v>
      </c>
      <c r="AZ73" s="206">
        <f t="shared" si="17"/>
        <v>17289.713119665063</v>
      </c>
      <c r="BA73" s="207">
        <f t="shared" si="17"/>
        <v>17986.242858767619</v>
      </c>
    </row>
    <row r="74" spans="1:53">
      <c r="A74" s="208" t="s">
        <v>521</v>
      </c>
      <c r="B74" s="209" t="s">
        <v>522</v>
      </c>
      <c r="C74" s="210">
        <v>59.209906594864108</v>
      </c>
      <c r="D74" s="211">
        <v>70.099950000000007</v>
      </c>
      <c r="E74" s="211">
        <v>159.99996999999996</v>
      </c>
      <c r="F74" s="211">
        <v>267.09772999999996</v>
      </c>
      <c r="G74" s="211">
        <v>349.30559000000005</v>
      </c>
      <c r="H74" s="211">
        <v>580.23093364937483</v>
      </c>
      <c r="I74" s="211">
        <v>887.28836000000001</v>
      </c>
      <c r="J74" s="211">
        <v>1199.3931</v>
      </c>
      <c r="K74" s="211">
        <v>1825.5153299999997</v>
      </c>
      <c r="L74" s="211">
        <v>2253.1021299999998</v>
      </c>
      <c r="M74" s="211">
        <v>2802.7618680427499</v>
      </c>
      <c r="N74" s="211">
        <v>2878.3778804481626</v>
      </c>
      <c r="O74" s="211">
        <v>2845.7073530856533</v>
      </c>
      <c r="P74" s="211">
        <v>2685.8427082597095</v>
      </c>
      <c r="Q74" s="211">
        <v>2655.0366190157788</v>
      </c>
      <c r="R74" s="211">
        <v>2728.6001930808825</v>
      </c>
      <c r="S74" s="211">
        <v>2707.2655805923382</v>
      </c>
      <c r="T74" s="211">
        <f t="shared" si="17"/>
        <v>2303.660215373744</v>
      </c>
      <c r="U74" s="211">
        <f t="shared" si="17"/>
        <v>2289.5275789507132</v>
      </c>
      <c r="V74" s="211">
        <f t="shared" si="17"/>
        <v>2275.5103516022273</v>
      </c>
      <c r="W74" s="211">
        <f t="shared" si="17"/>
        <v>2262.6934668328558</v>
      </c>
      <c r="X74" s="211">
        <f t="shared" si="17"/>
        <v>2248.3202843372374</v>
      </c>
      <c r="Y74" s="211">
        <f t="shared" si="17"/>
        <v>2237.7100519230594</v>
      </c>
      <c r="Z74" s="211">
        <f t="shared" si="17"/>
        <v>2228.4283807505103</v>
      </c>
      <c r="AA74" s="211">
        <f t="shared" si="17"/>
        <v>2228.1420004395127</v>
      </c>
      <c r="AB74" s="211">
        <f t="shared" si="17"/>
        <v>2237.3405455780749</v>
      </c>
      <c r="AC74" s="211">
        <f t="shared" si="17"/>
        <v>2256.464534632245</v>
      </c>
      <c r="AD74" s="211">
        <f t="shared" si="17"/>
        <v>2283.7402650258368</v>
      </c>
      <c r="AE74" s="211">
        <f t="shared" si="17"/>
        <v>2320.9674412549225</v>
      </c>
      <c r="AF74" s="211">
        <f t="shared" si="17"/>
        <v>2364.7183058529977</v>
      </c>
      <c r="AG74" s="211">
        <f t="shared" si="17"/>
        <v>2413.9786560858633</v>
      </c>
      <c r="AH74" s="211">
        <f t="shared" si="17"/>
        <v>2445.577811480624</v>
      </c>
      <c r="AI74" s="211">
        <f t="shared" si="17"/>
        <v>2477.3815287514899</v>
      </c>
      <c r="AJ74" s="211">
        <f t="shared" si="17"/>
        <v>2509.051776264188</v>
      </c>
      <c r="AK74" s="211">
        <f t="shared" ref="AK74:BA74" si="18">AK161-AK248</f>
        <v>2540.6025016936442</v>
      </c>
      <c r="AL74" s="211">
        <f t="shared" si="18"/>
        <v>2572.683708075313</v>
      </c>
      <c r="AM74" s="211">
        <f t="shared" si="18"/>
        <v>2605.3254132756774</v>
      </c>
      <c r="AN74" s="211">
        <f t="shared" si="18"/>
        <v>2639.3529205353684</v>
      </c>
      <c r="AO74" s="211">
        <f t="shared" si="18"/>
        <v>2675.3102185168818</v>
      </c>
      <c r="AP74" s="211">
        <f t="shared" si="18"/>
        <v>2713.3391605595807</v>
      </c>
      <c r="AQ74" s="211">
        <f t="shared" si="18"/>
        <v>2754.4056615284399</v>
      </c>
      <c r="AR74" s="211">
        <f t="shared" si="18"/>
        <v>2799.474038828796</v>
      </c>
      <c r="AS74" s="211">
        <f t="shared" si="18"/>
        <v>2847.2717487274731</v>
      </c>
      <c r="AT74" s="211">
        <f t="shared" si="18"/>
        <v>2898.5581733517561</v>
      </c>
      <c r="AU74" s="211">
        <f t="shared" si="18"/>
        <v>2952.6555241955443</v>
      </c>
      <c r="AV74" s="211">
        <f t="shared" si="18"/>
        <v>3011.1527577867218</v>
      </c>
      <c r="AW74" s="211">
        <f t="shared" si="18"/>
        <v>3072.834101856944</v>
      </c>
      <c r="AX74" s="211">
        <f t="shared" si="18"/>
        <v>3138.1249382270507</v>
      </c>
      <c r="AY74" s="211">
        <f t="shared" si="18"/>
        <v>3207.0520344892202</v>
      </c>
      <c r="AZ74" s="211">
        <f t="shared" si="18"/>
        <v>3280.468458298863</v>
      </c>
      <c r="BA74" s="212">
        <f t="shared" si="18"/>
        <v>3358.2643535371462</v>
      </c>
    </row>
    <row r="75" spans="1:53">
      <c r="A75" s="208" t="s">
        <v>523</v>
      </c>
      <c r="B75" s="209" t="s">
        <v>524</v>
      </c>
      <c r="C75" s="210">
        <v>644.1912862074829</v>
      </c>
      <c r="D75" s="211">
        <v>753.49191999999994</v>
      </c>
      <c r="E75" s="211">
        <v>920.00099999999986</v>
      </c>
      <c r="F75" s="211">
        <v>1188.0076300000003</v>
      </c>
      <c r="G75" s="211">
        <v>1618.3803500000001</v>
      </c>
      <c r="H75" s="211">
        <v>2527.0866892164563</v>
      </c>
      <c r="I75" s="211">
        <v>4023.0491800000004</v>
      </c>
      <c r="J75" s="211">
        <v>6084.5155699999996</v>
      </c>
      <c r="K75" s="211">
        <v>7942.7687699999988</v>
      </c>
      <c r="L75" s="211">
        <v>9548.2818299999999</v>
      </c>
      <c r="M75" s="211">
        <v>10509.745457034429</v>
      </c>
      <c r="N75" s="211">
        <v>10917.1863599484</v>
      </c>
      <c r="O75" s="211">
        <v>11904.829868515315</v>
      </c>
      <c r="P75" s="211">
        <v>10711.561607962327</v>
      </c>
      <c r="Q75" s="211">
        <v>11701.471316664498</v>
      </c>
      <c r="R75" s="211">
        <v>11564.424062306454</v>
      </c>
      <c r="S75" s="211">
        <v>12164.915849578972</v>
      </c>
      <c r="T75" s="211">
        <f t="shared" ref="T75:BA82" si="19">T162-T249</f>
        <v>12135.234506369176</v>
      </c>
      <c r="U75" s="211">
        <f t="shared" si="19"/>
        <v>12493.015406564393</v>
      </c>
      <c r="V75" s="211">
        <f t="shared" si="19"/>
        <v>12845.206359160518</v>
      </c>
      <c r="W75" s="211">
        <f t="shared" si="19"/>
        <v>13120.759703698923</v>
      </c>
      <c r="X75" s="211">
        <f t="shared" si="19"/>
        <v>13266.529270164307</v>
      </c>
      <c r="Y75" s="211">
        <f t="shared" si="19"/>
        <v>13382.281405236448</v>
      </c>
      <c r="Z75" s="211">
        <f t="shared" si="19"/>
        <v>13372.550990789216</v>
      </c>
      <c r="AA75" s="211">
        <f t="shared" si="19"/>
        <v>13316.404581574345</v>
      </c>
      <c r="AB75" s="211">
        <f t="shared" si="19"/>
        <v>13269.0571913612</v>
      </c>
      <c r="AC75" s="211">
        <f t="shared" si="19"/>
        <v>13244.351772898524</v>
      </c>
      <c r="AD75" s="211">
        <f t="shared" si="19"/>
        <v>13218.411518264053</v>
      </c>
      <c r="AE75" s="211">
        <f t="shared" si="19"/>
        <v>13217.664150811133</v>
      </c>
      <c r="AF75" s="211">
        <f t="shared" si="19"/>
        <v>13228.779464225632</v>
      </c>
      <c r="AG75" s="211">
        <f t="shared" si="19"/>
        <v>13239.91911078354</v>
      </c>
      <c r="AH75" s="211">
        <f t="shared" si="19"/>
        <v>13219.96930632178</v>
      </c>
      <c r="AI75" s="211">
        <f t="shared" si="19"/>
        <v>13193.794833049513</v>
      </c>
      <c r="AJ75" s="211">
        <f t="shared" si="19"/>
        <v>13146.842009577325</v>
      </c>
      <c r="AK75" s="211">
        <f t="shared" si="19"/>
        <v>13092.756956016514</v>
      </c>
      <c r="AL75" s="211">
        <f t="shared" si="19"/>
        <v>13027.657776951948</v>
      </c>
      <c r="AM75" s="211">
        <f t="shared" si="19"/>
        <v>12955.366589149902</v>
      </c>
      <c r="AN75" s="211">
        <f t="shared" si="19"/>
        <v>12869.79405470559</v>
      </c>
      <c r="AO75" s="211">
        <f t="shared" si="19"/>
        <v>12773.392709964812</v>
      </c>
      <c r="AP75" s="211">
        <f t="shared" si="19"/>
        <v>12666.358351662804</v>
      </c>
      <c r="AQ75" s="211">
        <f t="shared" si="19"/>
        <v>12552.245080651945</v>
      </c>
      <c r="AR75" s="211">
        <f t="shared" si="19"/>
        <v>12438.333333972017</v>
      </c>
      <c r="AS75" s="211">
        <f t="shared" si="19"/>
        <v>12321.222011290685</v>
      </c>
      <c r="AT75" s="211">
        <f t="shared" si="19"/>
        <v>12199.585856584679</v>
      </c>
      <c r="AU75" s="211">
        <f t="shared" si="19"/>
        <v>12076.654717553474</v>
      </c>
      <c r="AV75" s="211">
        <f t="shared" si="19"/>
        <v>11952.609578759713</v>
      </c>
      <c r="AW75" s="211">
        <f t="shared" si="19"/>
        <v>11828.443702520433</v>
      </c>
      <c r="AX75" s="211">
        <f t="shared" si="19"/>
        <v>11702.581823708922</v>
      </c>
      <c r="AY75" s="211">
        <f t="shared" si="19"/>
        <v>11575.51026318127</v>
      </c>
      <c r="AZ75" s="211">
        <f t="shared" si="19"/>
        <v>11443.963097254878</v>
      </c>
      <c r="BA75" s="212">
        <f t="shared" si="19"/>
        <v>11311.979544090191</v>
      </c>
    </row>
    <row r="76" spans="1:53">
      <c r="A76" s="208" t="s">
        <v>525</v>
      </c>
      <c r="B76" s="209" t="s">
        <v>526</v>
      </c>
      <c r="C76" s="210">
        <v>0</v>
      </c>
      <c r="D76" s="211">
        <v>0</v>
      </c>
      <c r="E76" s="211">
        <v>0</v>
      </c>
      <c r="F76" s="211">
        <v>0</v>
      </c>
      <c r="G76" s="211">
        <v>0</v>
      </c>
      <c r="H76" s="211">
        <v>0</v>
      </c>
      <c r="I76" s="211">
        <v>0</v>
      </c>
      <c r="J76" s="211">
        <v>0</v>
      </c>
      <c r="K76" s="211">
        <v>0</v>
      </c>
      <c r="L76" s="211">
        <v>0</v>
      </c>
      <c r="M76" s="211">
        <v>0</v>
      </c>
      <c r="N76" s="211">
        <v>-0.88372981752173829</v>
      </c>
      <c r="O76" s="211">
        <v>0</v>
      </c>
      <c r="P76" s="211">
        <v>0</v>
      </c>
      <c r="Q76" s="211">
        <v>0</v>
      </c>
      <c r="R76" s="211">
        <v>-0.95538464299948578</v>
      </c>
      <c r="S76" s="211">
        <v>0</v>
      </c>
      <c r="T76" s="211">
        <f t="shared" si="19"/>
        <v>0</v>
      </c>
      <c r="U76" s="211">
        <f t="shared" si="19"/>
        <v>0</v>
      </c>
      <c r="V76" s="211">
        <f t="shared" si="19"/>
        <v>0</v>
      </c>
      <c r="W76" s="211">
        <f t="shared" si="19"/>
        <v>0</v>
      </c>
      <c r="X76" s="211">
        <f t="shared" si="19"/>
        <v>0</v>
      </c>
      <c r="Y76" s="211">
        <f t="shared" si="19"/>
        <v>0</v>
      </c>
      <c r="Z76" s="211">
        <f t="shared" si="19"/>
        <v>0</v>
      </c>
      <c r="AA76" s="211">
        <f t="shared" si="19"/>
        <v>0.70031327081953099</v>
      </c>
      <c r="AB76" s="211">
        <f t="shared" si="19"/>
        <v>1.0127152288653583</v>
      </c>
      <c r="AC76" s="211">
        <f t="shared" si="19"/>
        <v>1.4757131952494582</v>
      </c>
      <c r="AD76" s="211">
        <f t="shared" si="19"/>
        <v>2.1615672575695797</v>
      </c>
      <c r="AE76" s="211">
        <f t="shared" si="19"/>
        <v>3.1835180606430287</v>
      </c>
      <c r="AF76" s="211">
        <f t="shared" si="19"/>
        <v>4.9460616695135649</v>
      </c>
      <c r="AG76" s="211">
        <f t="shared" si="19"/>
        <v>7.6579757369961952</v>
      </c>
      <c r="AH76" s="211">
        <f t="shared" si="19"/>
        <v>11.454738847797177</v>
      </c>
      <c r="AI76" s="211">
        <f t="shared" si="19"/>
        <v>18.896796709223366</v>
      </c>
      <c r="AJ76" s="211">
        <f t="shared" si="19"/>
        <v>30.003721883876981</v>
      </c>
      <c r="AK76" s="211">
        <f t="shared" si="19"/>
        <v>48.98490603797157</v>
      </c>
      <c r="AL76" s="211">
        <f t="shared" si="19"/>
        <v>77.065279722939437</v>
      </c>
      <c r="AM76" s="211">
        <f t="shared" si="19"/>
        <v>95.507458215662666</v>
      </c>
      <c r="AN76" s="211">
        <f t="shared" si="19"/>
        <v>125.95375048086279</v>
      </c>
      <c r="AO76" s="211">
        <f t="shared" si="19"/>
        <v>164.12783073820992</v>
      </c>
      <c r="AP76" s="211">
        <f t="shared" si="19"/>
        <v>208.95531830614271</v>
      </c>
      <c r="AQ76" s="211">
        <f t="shared" si="19"/>
        <v>267.1976689851881</v>
      </c>
      <c r="AR76" s="211">
        <f t="shared" si="19"/>
        <v>330.5464489074883</v>
      </c>
      <c r="AS76" s="211">
        <f t="shared" si="19"/>
        <v>419.40038530781851</v>
      </c>
      <c r="AT76" s="211">
        <f t="shared" si="19"/>
        <v>532.01611875142078</v>
      </c>
      <c r="AU76" s="211">
        <f t="shared" si="19"/>
        <v>691.69610579052119</v>
      </c>
      <c r="AV76" s="211">
        <f t="shared" si="19"/>
        <v>851.38562888623176</v>
      </c>
      <c r="AW76" s="211">
        <f t="shared" si="19"/>
        <v>1082.7281675557253</v>
      </c>
      <c r="AX76" s="211">
        <f t="shared" si="19"/>
        <v>1469.8988246591728</v>
      </c>
      <c r="AY76" s="211">
        <f t="shared" si="19"/>
        <v>1802.885436591489</v>
      </c>
      <c r="AZ76" s="211">
        <f t="shared" si="19"/>
        <v>2416.972667464318</v>
      </c>
      <c r="BA76" s="212">
        <f t="shared" si="19"/>
        <v>3166.7681977892198</v>
      </c>
    </row>
    <row r="77" spans="1:53">
      <c r="A77" s="208" t="s">
        <v>527</v>
      </c>
      <c r="B77" s="209" t="s">
        <v>528</v>
      </c>
      <c r="C77" s="210">
        <v>15.52498185961997</v>
      </c>
      <c r="D77" s="211">
        <v>26.400159999999996</v>
      </c>
      <c r="E77" s="211">
        <v>48.300189999999994</v>
      </c>
      <c r="F77" s="211">
        <v>51.599869999999989</v>
      </c>
      <c r="G77" s="211">
        <v>193.10656</v>
      </c>
      <c r="H77" s="211">
        <v>669.7954806938103</v>
      </c>
      <c r="I77" s="211">
        <v>1389.1284799999999</v>
      </c>
      <c r="J77" s="211">
        <v>1166.6002700000001</v>
      </c>
      <c r="K77" s="211">
        <v>929.29979000000003</v>
      </c>
      <c r="L77" s="211">
        <v>1198.90922</v>
      </c>
      <c r="M77" s="211">
        <v>1396.6991819358718</v>
      </c>
      <c r="N77" s="211">
        <v>842.17045159068334</v>
      </c>
      <c r="O77" s="211">
        <v>884.27938746265716</v>
      </c>
      <c r="P77" s="211">
        <v>1019.2547739947684</v>
      </c>
      <c r="Q77" s="211">
        <v>1092.9110203915261</v>
      </c>
      <c r="R77" s="211">
        <v>1191.3157504564883</v>
      </c>
      <c r="S77" s="211">
        <v>720.84771909300662</v>
      </c>
      <c r="T77" s="211">
        <f t="shared" si="19"/>
        <v>666.12959604702041</v>
      </c>
      <c r="U77" s="211">
        <f t="shared" si="19"/>
        <v>576.13361166717618</v>
      </c>
      <c r="V77" s="211">
        <f t="shared" si="19"/>
        <v>540.36584684508512</v>
      </c>
      <c r="W77" s="211">
        <f t="shared" si="19"/>
        <v>505.39966211844677</v>
      </c>
      <c r="X77" s="211">
        <f t="shared" si="19"/>
        <v>708.47114659986642</v>
      </c>
      <c r="Y77" s="211">
        <f t="shared" si="19"/>
        <v>668.11076750652489</v>
      </c>
      <c r="Z77" s="211">
        <f t="shared" si="19"/>
        <v>617.57871841152985</v>
      </c>
      <c r="AA77" s="211">
        <f t="shared" si="19"/>
        <v>555.19876926864981</v>
      </c>
      <c r="AB77" s="211">
        <f t="shared" si="19"/>
        <v>511.43769261107383</v>
      </c>
      <c r="AC77" s="211">
        <f t="shared" si="19"/>
        <v>484.65086774249102</v>
      </c>
      <c r="AD77" s="211">
        <f t="shared" si="19"/>
        <v>447.9599121756869</v>
      </c>
      <c r="AE77" s="211">
        <f t="shared" si="19"/>
        <v>406.9263687769527</v>
      </c>
      <c r="AF77" s="211">
        <f t="shared" si="19"/>
        <v>332.61404959234835</v>
      </c>
      <c r="AG77" s="211">
        <f t="shared" si="19"/>
        <v>296.72381246642095</v>
      </c>
      <c r="AH77" s="211">
        <f t="shared" si="19"/>
        <v>271.78082974810957</v>
      </c>
      <c r="AI77" s="211">
        <f t="shared" si="19"/>
        <v>231.92656907759269</v>
      </c>
      <c r="AJ77" s="211">
        <f t="shared" si="19"/>
        <v>198.94651780185794</v>
      </c>
      <c r="AK77" s="211">
        <f t="shared" si="19"/>
        <v>153.5390288185805</v>
      </c>
      <c r="AL77" s="211">
        <f t="shared" si="19"/>
        <v>112.16876097671944</v>
      </c>
      <c r="AM77" s="211">
        <f t="shared" si="19"/>
        <v>112.12108485476102</v>
      </c>
      <c r="AN77" s="211">
        <f t="shared" si="19"/>
        <v>112.45899837562365</v>
      </c>
      <c r="AO77" s="211">
        <f t="shared" si="19"/>
        <v>111.42480001188417</v>
      </c>
      <c r="AP77" s="211">
        <f t="shared" si="19"/>
        <v>112.0339591294678</v>
      </c>
      <c r="AQ77" s="211">
        <f t="shared" si="19"/>
        <v>111.47405749601013</v>
      </c>
      <c r="AR77" s="211">
        <f t="shared" si="19"/>
        <v>122.13054006258166</v>
      </c>
      <c r="AS77" s="211">
        <f t="shared" si="19"/>
        <v>119.06572782050041</v>
      </c>
      <c r="AT77" s="211">
        <f t="shared" si="19"/>
        <v>125.14453172277757</v>
      </c>
      <c r="AU77" s="211">
        <f t="shared" si="19"/>
        <v>135.35140593508297</v>
      </c>
      <c r="AV77" s="211">
        <f t="shared" si="19"/>
        <v>137.3671129963185</v>
      </c>
      <c r="AW77" s="211">
        <f t="shared" si="19"/>
        <v>139.93856286146797</v>
      </c>
      <c r="AX77" s="211">
        <f t="shared" si="19"/>
        <v>141.66926463183393</v>
      </c>
      <c r="AY77" s="211">
        <f t="shared" si="19"/>
        <v>139.91789061742026</v>
      </c>
      <c r="AZ77" s="211">
        <f t="shared" si="19"/>
        <v>148.30889664701482</v>
      </c>
      <c r="BA77" s="212">
        <f t="shared" si="19"/>
        <v>149.23076335105927</v>
      </c>
    </row>
    <row r="78" spans="1:53">
      <c r="A78" s="198" t="s">
        <v>73</v>
      </c>
      <c r="B78" s="199" t="s">
        <v>529</v>
      </c>
      <c r="C78" s="200">
        <v>4587.0354447310565</v>
      </c>
      <c r="D78" s="201">
        <v>4457.1000000000004</v>
      </c>
      <c r="E78" s="201">
        <v>4607.1000000000004</v>
      </c>
      <c r="F78" s="201">
        <v>5219.3</v>
      </c>
      <c r="G78" s="201">
        <v>5305.8</v>
      </c>
      <c r="H78" s="201">
        <v>5309.2098977739579</v>
      </c>
      <c r="I78" s="201">
        <v>5487</v>
      </c>
      <c r="J78" s="201">
        <v>5623.7</v>
      </c>
      <c r="K78" s="201">
        <v>5619.3</v>
      </c>
      <c r="L78" s="201">
        <v>5473.3</v>
      </c>
      <c r="M78" s="201">
        <v>5517.3879812744781</v>
      </c>
      <c r="N78" s="201">
        <v>5760.9391420655347</v>
      </c>
      <c r="O78" s="201">
        <v>5683.8158020445198</v>
      </c>
      <c r="P78" s="201">
        <v>5901.3566446928444</v>
      </c>
      <c r="Q78" s="201">
        <v>6161.3881723512013</v>
      </c>
      <c r="R78" s="201">
        <v>6466.4182669341744</v>
      </c>
      <c r="S78" s="201">
        <v>6781.1958602530685</v>
      </c>
      <c r="T78" s="201">
        <f t="shared" si="19"/>
        <v>6908.9867828932265</v>
      </c>
      <c r="U78" s="201">
        <f t="shared" si="19"/>
        <v>6370.9009214003845</v>
      </c>
      <c r="V78" s="201">
        <f t="shared" si="19"/>
        <v>6229.4269837458396</v>
      </c>
      <c r="W78" s="201">
        <f t="shared" si="19"/>
        <v>5742.3338530571082</v>
      </c>
      <c r="X78" s="201">
        <f t="shared" si="19"/>
        <v>5214.767155248971</v>
      </c>
      <c r="Y78" s="201">
        <f t="shared" si="19"/>
        <v>5016.5620751485012</v>
      </c>
      <c r="Z78" s="201">
        <f t="shared" si="19"/>
        <v>4359.392428287073</v>
      </c>
      <c r="AA78" s="201">
        <f t="shared" si="19"/>
        <v>3347.3302153798982</v>
      </c>
      <c r="AB78" s="201">
        <f t="shared" si="19"/>
        <v>3125.1633510312213</v>
      </c>
      <c r="AC78" s="201">
        <f t="shared" si="19"/>
        <v>3083.1324587698132</v>
      </c>
      <c r="AD78" s="201">
        <f t="shared" si="19"/>
        <v>2623.445470330968</v>
      </c>
      <c r="AE78" s="201">
        <f t="shared" si="19"/>
        <v>2129.5828983378642</v>
      </c>
      <c r="AF78" s="201">
        <f t="shared" si="19"/>
        <v>2132.2227715239937</v>
      </c>
      <c r="AG78" s="201">
        <f t="shared" si="19"/>
        <v>2106.8078094709163</v>
      </c>
      <c r="AH78" s="201">
        <f t="shared" si="19"/>
        <v>2036.1541364655261</v>
      </c>
      <c r="AI78" s="201">
        <f t="shared" si="19"/>
        <v>2031.7501658321537</v>
      </c>
      <c r="AJ78" s="201">
        <f t="shared" si="19"/>
        <v>2144.6428395171629</v>
      </c>
      <c r="AK78" s="201">
        <f t="shared" si="19"/>
        <v>1997.4528076818137</v>
      </c>
      <c r="AL78" s="201">
        <f t="shared" si="19"/>
        <v>1754.6512916388488</v>
      </c>
      <c r="AM78" s="201">
        <f t="shared" si="19"/>
        <v>1760.8533730667718</v>
      </c>
      <c r="AN78" s="201">
        <f t="shared" si="19"/>
        <v>1779.6905042957164</v>
      </c>
      <c r="AO78" s="201">
        <f t="shared" si="19"/>
        <v>1800.7815449633322</v>
      </c>
      <c r="AP78" s="201">
        <f t="shared" si="19"/>
        <v>1606.2699937605942</v>
      </c>
      <c r="AQ78" s="201">
        <f t="shared" si="19"/>
        <v>1663.4777141856891</v>
      </c>
      <c r="AR78" s="201">
        <f t="shared" si="19"/>
        <v>1674.901953484972</v>
      </c>
      <c r="AS78" s="201">
        <f t="shared" si="19"/>
        <v>1557.2002997603008</v>
      </c>
      <c r="AT78" s="201">
        <f t="shared" si="19"/>
        <v>1589.5673967790322</v>
      </c>
      <c r="AU78" s="201">
        <f t="shared" si="19"/>
        <v>1607.4749975729089</v>
      </c>
      <c r="AV78" s="201">
        <f t="shared" si="19"/>
        <v>1543.9512880559221</v>
      </c>
      <c r="AW78" s="201">
        <f t="shared" si="19"/>
        <v>1565.0269806249453</v>
      </c>
      <c r="AX78" s="201">
        <f t="shared" si="19"/>
        <v>1573.5498678036229</v>
      </c>
      <c r="AY78" s="201">
        <f t="shared" si="19"/>
        <v>1533.7752763131473</v>
      </c>
      <c r="AZ78" s="201">
        <f t="shared" si="19"/>
        <v>1561.133023755574</v>
      </c>
      <c r="BA78" s="202">
        <f t="shared" si="19"/>
        <v>1715.4777311123887</v>
      </c>
    </row>
    <row r="79" spans="1:53">
      <c r="A79" s="193" t="s">
        <v>32</v>
      </c>
      <c r="B79" s="194" t="s">
        <v>530</v>
      </c>
      <c r="C79" s="195">
        <v>1979.3980489773094</v>
      </c>
      <c r="D79" s="196">
        <v>605.51211999997031</v>
      </c>
      <c r="E79" s="196">
        <v>1333.8833000000159</v>
      </c>
      <c r="F79" s="196">
        <v>9.0616699999372941</v>
      </c>
      <c r="G79" s="196">
        <v>-372.27137999993283</v>
      </c>
      <c r="H79" s="196">
        <v>1351.4101775950112</v>
      </c>
      <c r="I79" s="196">
        <v>728.97615000000224</v>
      </c>
      <c r="J79" s="196">
        <v>1411.4326100001344</v>
      </c>
      <c r="K79" s="196">
        <v>1984.0762999999279</v>
      </c>
      <c r="L79" s="196">
        <v>1731.9491200000339</v>
      </c>
      <c r="M79" s="196">
        <v>641.06921501900069</v>
      </c>
      <c r="N79" s="196">
        <v>617.55302609116188</v>
      </c>
      <c r="O79" s="196">
        <v>1604.7714660470956</v>
      </c>
      <c r="P79" s="196">
        <v>1084.4697715392685</v>
      </c>
      <c r="Q79" s="196">
        <v>1332.7198626405443</v>
      </c>
      <c r="R79" s="196">
        <v>1225.9828523854667</v>
      </c>
      <c r="S79" s="196">
        <v>1536.1319999999541</v>
      </c>
      <c r="T79" s="196">
        <f t="shared" si="19"/>
        <v>20.337444039229013</v>
      </c>
      <c r="U79" s="196">
        <f t="shared" si="19"/>
        <v>6.0445102088197018</v>
      </c>
      <c r="V79" s="196">
        <f t="shared" si="19"/>
        <v>359.00405245978618</v>
      </c>
      <c r="W79" s="196">
        <f t="shared" si="19"/>
        <v>363.26843100705082</v>
      </c>
      <c r="X79" s="196">
        <f t="shared" si="19"/>
        <v>423.65618510262721</v>
      </c>
      <c r="Y79" s="196">
        <f t="shared" si="19"/>
        <v>340.92041848940426</v>
      </c>
      <c r="Z79" s="196">
        <f t="shared" si="19"/>
        <v>328.5355811561567</v>
      </c>
      <c r="AA79" s="196">
        <f t="shared" si="19"/>
        <v>319.0025517085196</v>
      </c>
      <c r="AB79" s="196">
        <f t="shared" si="19"/>
        <v>306.91913790362742</v>
      </c>
      <c r="AC79" s="196">
        <f t="shared" si="19"/>
        <v>296.73125364878797</v>
      </c>
      <c r="AD79" s="196">
        <f t="shared" si="19"/>
        <v>277.53769556043335</v>
      </c>
      <c r="AE79" s="196">
        <f t="shared" si="19"/>
        <v>60.052567024958989</v>
      </c>
      <c r="AF79" s="196">
        <f t="shared" si="19"/>
        <v>45.136027841323084</v>
      </c>
      <c r="AG79" s="196">
        <f t="shared" si="19"/>
        <v>36.074686330241093</v>
      </c>
      <c r="AH79" s="196">
        <f t="shared" si="19"/>
        <v>22.701714471037121</v>
      </c>
      <c r="AI79" s="196">
        <f t="shared" si="19"/>
        <v>8.6454569370289391</v>
      </c>
      <c r="AJ79" s="196">
        <f t="shared" si="19"/>
        <v>3.2568992048327345</v>
      </c>
      <c r="AK79" s="196">
        <f t="shared" si="19"/>
        <v>-9.3289185603425722</v>
      </c>
      <c r="AL79" s="196">
        <f t="shared" si="19"/>
        <v>-16.418195578011364</v>
      </c>
      <c r="AM79" s="196">
        <f t="shared" si="19"/>
        <v>-21.459557152720663</v>
      </c>
      <c r="AN79" s="196">
        <f t="shared" si="19"/>
        <v>-37.322215918669826</v>
      </c>
      <c r="AO79" s="196">
        <f t="shared" si="19"/>
        <v>-47.716244438266585</v>
      </c>
      <c r="AP79" s="196">
        <f t="shared" si="19"/>
        <v>-54.490124348951213</v>
      </c>
      <c r="AQ79" s="196">
        <f t="shared" si="19"/>
        <v>-68.813882043941703</v>
      </c>
      <c r="AR79" s="196">
        <f t="shared" si="19"/>
        <v>-76.901397966976219</v>
      </c>
      <c r="AS79" s="196">
        <f t="shared" si="19"/>
        <v>-89.387943676410941</v>
      </c>
      <c r="AT79" s="196">
        <f t="shared" si="19"/>
        <v>-102.97504412030685</v>
      </c>
      <c r="AU79" s="196">
        <f t="shared" si="19"/>
        <v>-116.13917882427631</v>
      </c>
      <c r="AV79" s="196">
        <f t="shared" si="19"/>
        <v>-121.38605297226604</v>
      </c>
      <c r="AW79" s="196">
        <f t="shared" si="19"/>
        <v>-121.1347749056149</v>
      </c>
      <c r="AX79" s="196">
        <f t="shared" si="19"/>
        <v>-130.77665804977005</v>
      </c>
      <c r="AY79" s="196">
        <f t="shared" si="19"/>
        <v>-142.44335814036458</v>
      </c>
      <c r="AZ79" s="196">
        <f t="shared" si="19"/>
        <v>-146.10502133431146</v>
      </c>
      <c r="BA79" s="197">
        <f t="shared" si="19"/>
        <v>-155.40024305051338</v>
      </c>
    </row>
    <row r="80" spans="1:53">
      <c r="A80" s="193" t="s">
        <v>531</v>
      </c>
      <c r="B80" s="194">
        <v>7200</v>
      </c>
      <c r="C80" s="195">
        <v>6062.4871574985209</v>
      </c>
      <c r="D80" s="196">
        <v>7109.4035600000007</v>
      </c>
      <c r="E80" s="196">
        <v>7087.4014699999989</v>
      </c>
      <c r="F80" s="196">
        <v>6818.7031399999996</v>
      </c>
      <c r="G80" s="196">
        <v>7170.2988099999993</v>
      </c>
      <c r="H80" s="196">
        <v>7837.2034181669669</v>
      </c>
      <c r="I80" s="196">
        <v>8465.0000500000006</v>
      </c>
      <c r="J80" s="196">
        <v>8944.7944900000002</v>
      </c>
      <c r="K80" s="196">
        <v>9866.5981400000001</v>
      </c>
      <c r="L80" s="196">
        <v>10544.29377</v>
      </c>
      <c r="M80" s="196">
        <v>11078.96216559604</v>
      </c>
      <c r="N80" s="196">
        <v>11607.479058511841</v>
      </c>
      <c r="O80" s="196">
        <v>11819.861119400462</v>
      </c>
      <c r="P80" s="196">
        <v>12051.018543409496</v>
      </c>
      <c r="Q80" s="196">
        <v>12815.539398220162</v>
      </c>
      <c r="R80" s="196">
        <v>13302.096612018415</v>
      </c>
      <c r="S80" s="196">
        <v>11820.28093585325</v>
      </c>
      <c r="T80" s="196">
        <f t="shared" si="19"/>
        <v>10733.702859978741</v>
      </c>
      <c r="U80" s="196">
        <f t="shared" si="19"/>
        <v>8486.8169919067441</v>
      </c>
      <c r="V80" s="196">
        <f t="shared" si="19"/>
        <v>7655.8282662447618</v>
      </c>
      <c r="W80" s="196">
        <f t="shared" si="19"/>
        <v>7258.6620615059464</v>
      </c>
      <c r="X80" s="196">
        <f t="shared" si="19"/>
        <v>7631.6693061722435</v>
      </c>
      <c r="Y80" s="196">
        <f t="shared" si="19"/>
        <v>7162.8927061304748</v>
      </c>
      <c r="Z80" s="196">
        <f t="shared" si="19"/>
        <v>6893.4465989582368</v>
      </c>
      <c r="AA80" s="196">
        <f t="shared" si="19"/>
        <v>6744.0274284389488</v>
      </c>
      <c r="AB80" s="196">
        <f t="shared" si="19"/>
        <v>6727.1416834180736</v>
      </c>
      <c r="AC80" s="196">
        <f t="shared" si="19"/>
        <v>6782.4565217957042</v>
      </c>
      <c r="AD80" s="196">
        <f t="shared" si="19"/>
        <v>6866.1266177345988</v>
      </c>
      <c r="AE80" s="196">
        <f t="shared" si="19"/>
        <v>6966.1323588359273</v>
      </c>
      <c r="AF80" s="196">
        <f t="shared" si="19"/>
        <v>6756.119953106976</v>
      </c>
      <c r="AG80" s="196">
        <f t="shared" si="19"/>
        <v>6479.0520613333247</v>
      </c>
      <c r="AH80" s="196">
        <f t="shared" si="19"/>
        <v>6208.3677213932997</v>
      </c>
      <c r="AI80" s="196">
        <f t="shared" si="19"/>
        <v>5840.3267345190152</v>
      </c>
      <c r="AJ80" s="196">
        <f t="shared" si="19"/>
        <v>5877.1404093904321</v>
      </c>
      <c r="AK80" s="196">
        <f t="shared" si="19"/>
        <v>5699.5126891155878</v>
      </c>
      <c r="AL80" s="196">
        <f t="shared" si="19"/>
        <v>5468.3941830234226</v>
      </c>
      <c r="AM80" s="196">
        <f t="shared" si="19"/>
        <v>5685.7900070419264</v>
      </c>
      <c r="AN80" s="196">
        <f t="shared" si="19"/>
        <v>5539.1635464298697</v>
      </c>
      <c r="AO80" s="196">
        <f t="shared" si="19"/>
        <v>5392.8428048088899</v>
      </c>
      <c r="AP80" s="196">
        <f t="shared" si="19"/>
        <v>5399.7444541255891</v>
      </c>
      <c r="AQ80" s="196">
        <f t="shared" si="19"/>
        <v>5305.9206624351646</v>
      </c>
      <c r="AR80" s="196">
        <f t="shared" si="19"/>
        <v>5460.4400181770425</v>
      </c>
      <c r="AS80" s="196">
        <f t="shared" si="19"/>
        <v>5455.9521528110281</v>
      </c>
      <c r="AT80" s="196">
        <f t="shared" si="19"/>
        <v>5446.0779293277155</v>
      </c>
      <c r="AU80" s="196">
        <f t="shared" si="19"/>
        <v>5268.3464979972305</v>
      </c>
      <c r="AV80" s="196">
        <f t="shared" si="19"/>
        <v>5205.5558277421505</v>
      </c>
      <c r="AW80" s="196">
        <f t="shared" si="19"/>
        <v>5052.8876489704926</v>
      </c>
      <c r="AX80" s="196">
        <f t="shared" si="19"/>
        <v>4677.0878866457242</v>
      </c>
      <c r="AY80" s="196">
        <f t="shared" si="19"/>
        <v>4570.45931215172</v>
      </c>
      <c r="AZ80" s="196">
        <f t="shared" si="19"/>
        <v>4448.431334107976</v>
      </c>
      <c r="BA80" s="197">
        <f t="shared" si="19"/>
        <v>4195.2841714963579</v>
      </c>
    </row>
    <row r="81" spans="1:53">
      <c r="A81" s="198" t="s">
        <v>532</v>
      </c>
      <c r="B81" s="199" t="s">
        <v>533</v>
      </c>
      <c r="C81" s="200">
        <v>2399.2074479686571</v>
      </c>
      <c r="D81" s="201">
        <v>3129.320749999999</v>
      </c>
      <c r="E81" s="201">
        <v>3016.9559799999997</v>
      </c>
      <c r="F81" s="201">
        <v>1742.4304099999999</v>
      </c>
      <c r="G81" s="201">
        <v>1742.7257299999997</v>
      </c>
      <c r="H81" s="201">
        <v>1632.6550388130008</v>
      </c>
      <c r="I81" s="201">
        <v>1669.3972899999997</v>
      </c>
      <c r="J81" s="201">
        <v>1863.2581999999998</v>
      </c>
      <c r="K81" s="201">
        <v>2847.4180100000003</v>
      </c>
      <c r="L81" s="201">
        <v>3248.6921599999987</v>
      </c>
      <c r="M81" s="201">
        <v>3467.0394156406342</v>
      </c>
      <c r="N81" s="201">
        <v>3768.2708810412587</v>
      </c>
      <c r="O81" s="201">
        <v>3702.3498378936074</v>
      </c>
      <c r="P81" s="201">
        <v>3359.366915060833</v>
      </c>
      <c r="Q81" s="201">
        <v>3726.7121850223593</v>
      </c>
      <c r="R81" s="201">
        <v>3904.2701023787558</v>
      </c>
      <c r="S81" s="201">
        <v>3658.7765047540524</v>
      </c>
      <c r="T81" s="201">
        <f t="shared" si="19"/>
        <v>3501.815913611812</v>
      </c>
      <c r="U81" s="201">
        <f t="shared" si="19"/>
        <v>3131.5118298343459</v>
      </c>
      <c r="V81" s="201">
        <f t="shared" si="19"/>
        <v>2949.2831522421207</v>
      </c>
      <c r="W81" s="201">
        <f t="shared" si="19"/>
        <v>2871.4421245010899</v>
      </c>
      <c r="X81" s="201">
        <f t="shared" si="19"/>
        <v>2914.1192222453551</v>
      </c>
      <c r="Y81" s="201">
        <f t="shared" si="19"/>
        <v>2846.6180073681639</v>
      </c>
      <c r="Z81" s="201">
        <f t="shared" si="19"/>
        <v>2791.684527130164</v>
      </c>
      <c r="AA81" s="201">
        <f t="shared" si="19"/>
        <v>2766.0185675110174</v>
      </c>
      <c r="AB81" s="201">
        <f t="shared" si="19"/>
        <v>2775.1558714033381</v>
      </c>
      <c r="AC81" s="201">
        <f t="shared" si="19"/>
        <v>2802.24708743663</v>
      </c>
      <c r="AD81" s="201">
        <f t="shared" si="19"/>
        <v>2817.0843611320406</v>
      </c>
      <c r="AE81" s="201">
        <f t="shared" si="19"/>
        <v>2848.7293650386305</v>
      </c>
      <c r="AF81" s="201">
        <f t="shared" si="19"/>
        <v>2833.1204381305533</v>
      </c>
      <c r="AG81" s="201">
        <f t="shared" si="19"/>
        <v>2790.4097202160606</v>
      </c>
      <c r="AH81" s="201">
        <f t="shared" si="19"/>
        <v>2759.1272379188176</v>
      </c>
      <c r="AI81" s="201">
        <f t="shared" si="19"/>
        <v>2709.7378679276235</v>
      </c>
      <c r="AJ81" s="201">
        <f t="shared" si="19"/>
        <v>2699.3345465526309</v>
      </c>
      <c r="AK81" s="201">
        <f t="shared" si="19"/>
        <v>2651.8087514628601</v>
      </c>
      <c r="AL81" s="201">
        <f t="shared" si="19"/>
        <v>2594.8186069468634</v>
      </c>
      <c r="AM81" s="201">
        <f t="shared" si="19"/>
        <v>2606.6989912714325</v>
      </c>
      <c r="AN81" s="201">
        <f t="shared" si="19"/>
        <v>2586.4280128924343</v>
      </c>
      <c r="AO81" s="201">
        <f t="shared" si="19"/>
        <v>2541.6575547095399</v>
      </c>
      <c r="AP81" s="201">
        <f t="shared" si="19"/>
        <v>2534.0037078426776</v>
      </c>
      <c r="AQ81" s="201">
        <f t="shared" si="19"/>
        <v>2522.8939953854788</v>
      </c>
      <c r="AR81" s="201">
        <f t="shared" si="19"/>
        <v>2526.0560279598585</v>
      </c>
      <c r="AS81" s="201">
        <f t="shared" si="19"/>
        <v>2536.702470663603</v>
      </c>
      <c r="AT81" s="201">
        <f t="shared" si="19"/>
        <v>2520.2929961185705</v>
      </c>
      <c r="AU81" s="201">
        <f t="shared" si="19"/>
        <v>2498.4566576082857</v>
      </c>
      <c r="AV81" s="201">
        <f t="shared" si="19"/>
        <v>2467.9825385061527</v>
      </c>
      <c r="AW81" s="201">
        <f t="shared" si="19"/>
        <v>2436.0043502926692</v>
      </c>
      <c r="AX81" s="201">
        <f t="shared" si="19"/>
        <v>2332.6054261936283</v>
      </c>
      <c r="AY81" s="201">
        <f t="shared" si="19"/>
        <v>2294.7130130916021</v>
      </c>
      <c r="AZ81" s="201">
        <f t="shared" si="19"/>
        <v>2248.44010239103</v>
      </c>
      <c r="BA81" s="202">
        <f t="shared" si="19"/>
        <v>2150.4182792241113</v>
      </c>
    </row>
    <row r="82" spans="1:53">
      <c r="A82" s="198" t="s">
        <v>534</v>
      </c>
      <c r="B82" s="199" t="s">
        <v>535</v>
      </c>
      <c r="C82" s="200">
        <v>3663.2797095298638</v>
      </c>
      <c r="D82" s="201">
        <v>3980.0828099999994</v>
      </c>
      <c r="E82" s="201">
        <v>4070.4454899999996</v>
      </c>
      <c r="F82" s="201">
        <v>5076.2727299999997</v>
      </c>
      <c r="G82" s="201">
        <v>5427.5730800000001</v>
      </c>
      <c r="H82" s="201">
        <v>6204.5483793539661</v>
      </c>
      <c r="I82" s="201">
        <v>6795.6027599999989</v>
      </c>
      <c r="J82" s="201">
        <v>7081.5362899999991</v>
      </c>
      <c r="K82" s="201">
        <v>7019.1801299999997</v>
      </c>
      <c r="L82" s="201">
        <v>7295.6016100000006</v>
      </c>
      <c r="M82" s="201">
        <v>7611.9227499554072</v>
      </c>
      <c r="N82" s="201">
        <v>7839.2081774705794</v>
      </c>
      <c r="O82" s="201">
        <v>8117.5112815068551</v>
      </c>
      <c r="P82" s="201">
        <v>8691.6516283486599</v>
      </c>
      <c r="Q82" s="201">
        <v>9088.8272131977992</v>
      </c>
      <c r="R82" s="201">
        <v>9397.826509639659</v>
      </c>
      <c r="S82" s="201">
        <v>8161.5044310991962</v>
      </c>
      <c r="T82" s="201">
        <f t="shared" si="19"/>
        <v>7231.8869463669325</v>
      </c>
      <c r="U82" s="201">
        <f t="shared" si="19"/>
        <v>5355.3051620724</v>
      </c>
      <c r="V82" s="201">
        <f t="shared" si="19"/>
        <v>4706.5451140026389</v>
      </c>
      <c r="W82" s="201">
        <f t="shared" si="19"/>
        <v>4387.2199370048575</v>
      </c>
      <c r="X82" s="201">
        <f t="shared" si="19"/>
        <v>4717.550083926888</v>
      </c>
      <c r="Y82" s="201">
        <f t="shared" si="19"/>
        <v>4316.2746987623123</v>
      </c>
      <c r="Z82" s="201">
        <f t="shared" si="19"/>
        <v>4101.7620718280732</v>
      </c>
      <c r="AA82" s="201">
        <f t="shared" si="19"/>
        <v>3978.0088609279319</v>
      </c>
      <c r="AB82" s="201">
        <f t="shared" si="19"/>
        <v>3951.9858120147369</v>
      </c>
      <c r="AC82" s="201">
        <f t="shared" si="19"/>
        <v>3980.2094343590738</v>
      </c>
      <c r="AD82" s="201">
        <f t="shared" si="19"/>
        <v>4049.0422566025572</v>
      </c>
      <c r="AE82" s="201">
        <f t="shared" si="19"/>
        <v>4117.4029937972991</v>
      </c>
      <c r="AF82" s="201">
        <f t="shared" si="19"/>
        <v>3922.9995149764213</v>
      </c>
      <c r="AG82" s="201">
        <f t="shared" si="19"/>
        <v>3688.642341117265</v>
      </c>
      <c r="AH82" s="201">
        <f t="shared" si="19"/>
        <v>3449.2404834744825</v>
      </c>
      <c r="AI82" s="201">
        <f t="shared" si="19"/>
        <v>3130.5888665913917</v>
      </c>
      <c r="AJ82" s="201">
        <f t="shared" si="19"/>
        <v>3177.8058628378017</v>
      </c>
      <c r="AK82" s="201">
        <f t="shared" ref="AK82:BA82" si="20">AK169-AK256</f>
        <v>3047.7039376527273</v>
      </c>
      <c r="AL82" s="201">
        <f t="shared" si="20"/>
        <v>2873.5755760765569</v>
      </c>
      <c r="AM82" s="201">
        <f t="shared" si="20"/>
        <v>3079.0910157704939</v>
      </c>
      <c r="AN82" s="201">
        <f t="shared" si="20"/>
        <v>2952.7355335374341</v>
      </c>
      <c r="AO82" s="201">
        <f t="shared" si="20"/>
        <v>2851.1852500993482</v>
      </c>
      <c r="AP82" s="201">
        <f t="shared" si="20"/>
        <v>2865.7407462829101</v>
      </c>
      <c r="AQ82" s="201">
        <f t="shared" si="20"/>
        <v>2783.0266670496858</v>
      </c>
      <c r="AR82" s="201">
        <f t="shared" si="20"/>
        <v>2934.3839902171821</v>
      </c>
      <c r="AS82" s="201">
        <f t="shared" si="20"/>
        <v>2919.2496821474251</v>
      </c>
      <c r="AT82" s="201">
        <f t="shared" si="20"/>
        <v>2925.7849332091446</v>
      </c>
      <c r="AU82" s="201">
        <f t="shared" si="20"/>
        <v>2769.8898403889439</v>
      </c>
      <c r="AV82" s="201">
        <f t="shared" si="20"/>
        <v>2737.5732892359993</v>
      </c>
      <c r="AW82" s="201">
        <f t="shared" si="20"/>
        <v>2616.8832986778234</v>
      </c>
      <c r="AX82" s="201">
        <f t="shared" si="20"/>
        <v>2344.4824604520977</v>
      </c>
      <c r="AY82" s="201">
        <f t="shared" si="20"/>
        <v>2275.7462990601171</v>
      </c>
      <c r="AZ82" s="201">
        <f t="shared" si="20"/>
        <v>2199.9912317169469</v>
      </c>
      <c r="BA82" s="202">
        <f t="shared" si="20"/>
        <v>2044.8658922722468</v>
      </c>
    </row>
    <row r="83" spans="1:53">
      <c r="A83" s="193" t="s">
        <v>87</v>
      </c>
      <c r="B83" s="194" t="s">
        <v>536</v>
      </c>
      <c r="C83" s="195">
        <v>0</v>
      </c>
      <c r="D83" s="196">
        <v>0</v>
      </c>
      <c r="E83" s="196">
        <v>0</v>
      </c>
      <c r="F83" s="196">
        <v>0</v>
      </c>
      <c r="G83" s="196">
        <v>0</v>
      </c>
      <c r="H83" s="196">
        <v>0</v>
      </c>
      <c r="I83" s="196">
        <v>0</v>
      </c>
      <c r="J83" s="196">
        <v>0</v>
      </c>
      <c r="K83" s="196">
        <v>0</v>
      </c>
      <c r="L83" s="196">
        <v>0</v>
      </c>
      <c r="M83" s="196">
        <v>0</v>
      </c>
      <c r="N83" s="196">
        <v>0</v>
      </c>
      <c r="O83" s="196">
        <v>0</v>
      </c>
      <c r="P83" s="196">
        <v>0</v>
      </c>
      <c r="Q83" s="196">
        <v>0</v>
      </c>
      <c r="R83" s="196">
        <v>0</v>
      </c>
      <c r="S83" s="196">
        <v>1.3269582955754707E-2</v>
      </c>
      <c r="T83" s="196">
        <f t="shared" ref="T83:BA85" si="21">T170-T257</f>
        <v>2.7522977099381923E-2</v>
      </c>
      <c r="U83" s="196">
        <f t="shared" si="21"/>
        <v>5.1913125993241868E-2</v>
      </c>
      <c r="V83" s="196">
        <f t="shared" si="21"/>
        <v>0.10132293408541897</v>
      </c>
      <c r="W83" s="196">
        <f t="shared" si="21"/>
        <v>0.25120443771629131</v>
      </c>
      <c r="X83" s="196">
        <f t="shared" si="21"/>
        <v>0.33720504190785672</v>
      </c>
      <c r="Y83" s="196">
        <f t="shared" si="21"/>
        <v>0.35999886366611056</v>
      </c>
      <c r="Z83" s="196">
        <f t="shared" si="21"/>
        <v>0.37878204470651061</v>
      </c>
      <c r="AA83" s="196">
        <f t="shared" si="21"/>
        <v>0.39338450515850243</v>
      </c>
      <c r="AB83" s="196">
        <f t="shared" si="21"/>
        <v>0.40226972399262007</v>
      </c>
      <c r="AC83" s="196">
        <f t="shared" si="21"/>
        <v>0.4057514466769247</v>
      </c>
      <c r="AD83" s="196">
        <f t="shared" si="21"/>
        <v>0.40453908767300251</v>
      </c>
      <c r="AE83" s="196">
        <f t="shared" si="21"/>
        <v>0.40255032634595811</v>
      </c>
      <c r="AF83" s="196">
        <f t="shared" si="21"/>
        <v>0.51958827094974558</v>
      </c>
      <c r="AG83" s="196">
        <f t="shared" si="21"/>
        <v>5.062698267109738</v>
      </c>
      <c r="AH83" s="196">
        <f t="shared" si="21"/>
        <v>19.516233995543804</v>
      </c>
      <c r="AI83" s="196">
        <f t="shared" si="21"/>
        <v>46.299348695560283</v>
      </c>
      <c r="AJ83" s="196">
        <f t="shared" si="21"/>
        <v>87.992887628677735</v>
      </c>
      <c r="AK83" s="196">
        <f t="shared" si="21"/>
        <v>146.44446167419628</v>
      </c>
      <c r="AL83" s="196">
        <f t="shared" si="21"/>
        <v>223.54869000449818</v>
      </c>
      <c r="AM83" s="196">
        <f t="shared" si="21"/>
        <v>319.92307247802654</v>
      </c>
      <c r="AN83" s="196">
        <f t="shared" si="21"/>
        <v>436.90250846294219</v>
      </c>
      <c r="AO83" s="196">
        <f t="shared" si="21"/>
        <v>572.13289729662802</v>
      </c>
      <c r="AP83" s="196">
        <f t="shared" si="21"/>
        <v>726.56293517331767</v>
      </c>
      <c r="AQ83" s="196">
        <f t="shared" si="21"/>
        <v>901.25504454119016</v>
      </c>
      <c r="AR83" s="196">
        <f t="shared" si="21"/>
        <v>1097.5344004524625</v>
      </c>
      <c r="AS83" s="196">
        <f t="shared" si="21"/>
        <v>1315.1962124501299</v>
      </c>
      <c r="AT83" s="196">
        <f t="shared" si="21"/>
        <v>1551.729830837503</v>
      </c>
      <c r="AU83" s="196">
        <f t="shared" si="21"/>
        <v>1809.0319643109808</v>
      </c>
      <c r="AV83" s="196">
        <f t="shared" si="21"/>
        <v>2084.7338560462395</v>
      </c>
      <c r="AW83" s="196">
        <f t="shared" si="21"/>
        <v>2378.9025707380233</v>
      </c>
      <c r="AX83" s="196">
        <f t="shared" si="21"/>
        <v>2697.282323405695</v>
      </c>
      <c r="AY83" s="196">
        <f t="shared" si="21"/>
        <v>3028.595280585464</v>
      </c>
      <c r="AZ83" s="196">
        <f t="shared" si="21"/>
        <v>3422.4914738747484</v>
      </c>
      <c r="BA83" s="197">
        <f t="shared" si="21"/>
        <v>3789.7709097063835</v>
      </c>
    </row>
    <row r="84" spans="1:53">
      <c r="A84" s="213" t="s">
        <v>537</v>
      </c>
      <c r="B84" s="214" t="s">
        <v>538</v>
      </c>
      <c r="C84" s="215">
        <v>0</v>
      </c>
      <c r="D84" s="216">
        <v>0</v>
      </c>
      <c r="E84" s="216">
        <v>0</v>
      </c>
      <c r="F84" s="216">
        <v>0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>
        <v>0</v>
      </c>
      <c r="M84" s="216">
        <v>0</v>
      </c>
      <c r="N84" s="216">
        <v>0</v>
      </c>
      <c r="O84" s="216">
        <v>0</v>
      </c>
      <c r="P84" s="216">
        <v>0</v>
      </c>
      <c r="Q84" s="216">
        <v>0</v>
      </c>
      <c r="R84" s="216">
        <v>0</v>
      </c>
      <c r="S84" s="216">
        <v>2.1065050079580611E-2</v>
      </c>
      <c r="T84" s="216">
        <f t="shared" si="21"/>
        <v>2.6709059362902562E-2</v>
      </c>
      <c r="U84" s="216">
        <f t="shared" si="21"/>
        <v>9.5302342064844517E-2</v>
      </c>
      <c r="V84" s="216">
        <f t="shared" si="21"/>
        <v>0.16384039157078203</v>
      </c>
      <c r="W84" s="216">
        <f t="shared" si="21"/>
        <v>0.2751437311177477</v>
      </c>
      <c r="X84" s="216">
        <f t="shared" si="21"/>
        <v>0.47435790072064354</v>
      </c>
      <c r="Y84" s="216">
        <f t="shared" si="21"/>
        <v>0.81359755827585412</v>
      </c>
      <c r="Z84" s="216">
        <f t="shared" si="21"/>
        <v>1.2335149314526093</v>
      </c>
      <c r="AA84" s="216">
        <f t="shared" si="21"/>
        <v>1.9368546296594409</v>
      </c>
      <c r="AB84" s="216">
        <f t="shared" si="21"/>
        <v>2.9052325571634707</v>
      </c>
      <c r="AC84" s="216">
        <f t="shared" si="21"/>
        <v>4.5010738310359191</v>
      </c>
      <c r="AD84" s="216">
        <f t="shared" si="21"/>
        <v>6.6432250232282879</v>
      </c>
      <c r="AE84" s="216">
        <f t="shared" si="21"/>
        <v>9.484976818465487</v>
      </c>
      <c r="AF84" s="216">
        <f t="shared" si="21"/>
        <v>13.373198686778089</v>
      </c>
      <c r="AG84" s="216">
        <f t="shared" si="21"/>
        <v>18.44324697480571</v>
      </c>
      <c r="AH84" s="216">
        <f t="shared" si="21"/>
        <v>25.168324539057114</v>
      </c>
      <c r="AI84" s="216">
        <f t="shared" si="21"/>
        <v>34.227993481000169</v>
      </c>
      <c r="AJ84" s="216">
        <f t="shared" si="21"/>
        <v>46.203131171646952</v>
      </c>
      <c r="AK84" s="216">
        <f t="shared" si="21"/>
        <v>62.87465581129581</v>
      </c>
      <c r="AL84" s="216">
        <f t="shared" si="21"/>
        <v>83.676010343445157</v>
      </c>
      <c r="AM84" s="216">
        <f t="shared" si="21"/>
        <v>110.30808621681973</v>
      </c>
      <c r="AN84" s="216">
        <f t="shared" si="21"/>
        <v>145.66706705957324</v>
      </c>
      <c r="AO84" s="216">
        <f t="shared" si="21"/>
        <v>191.20636652658808</v>
      </c>
      <c r="AP84" s="216">
        <f t="shared" si="21"/>
        <v>250.58509288524212</v>
      </c>
      <c r="AQ84" s="216">
        <f t="shared" si="21"/>
        <v>326.63589441587237</v>
      </c>
      <c r="AR84" s="216">
        <f t="shared" si="21"/>
        <v>423.06358505117606</v>
      </c>
      <c r="AS84" s="216">
        <f t="shared" si="21"/>
        <v>542.90775259014583</v>
      </c>
      <c r="AT84" s="216">
        <f t="shared" si="21"/>
        <v>692.75121549386085</v>
      </c>
      <c r="AU84" s="216">
        <f t="shared" si="21"/>
        <v>879.67935104288711</v>
      </c>
      <c r="AV84" s="216">
        <f t="shared" si="21"/>
        <v>1110.0486884424731</v>
      </c>
      <c r="AW84" s="216">
        <f t="shared" si="21"/>
        <v>1391.2204835458936</v>
      </c>
      <c r="AX84" s="216">
        <f t="shared" si="21"/>
        <v>1730.6939991319277</v>
      </c>
      <c r="AY84" s="216">
        <f t="shared" si="21"/>
        <v>2135.6224397647452</v>
      </c>
      <c r="AZ84" s="216">
        <f t="shared" si="21"/>
        <v>2607.3145783367431</v>
      </c>
      <c r="BA84" s="217">
        <f t="shared" si="21"/>
        <v>3161.539992666681</v>
      </c>
    </row>
    <row r="85" spans="1:53">
      <c r="A85" s="218" t="s">
        <v>539</v>
      </c>
      <c r="B85" s="219" t="s">
        <v>540</v>
      </c>
      <c r="C85" s="220">
        <v>0</v>
      </c>
      <c r="D85" s="221">
        <v>0</v>
      </c>
      <c r="E85" s="221">
        <v>0</v>
      </c>
      <c r="F85" s="221">
        <v>0</v>
      </c>
      <c r="G85" s="221">
        <v>0</v>
      </c>
      <c r="H85" s="221">
        <v>0</v>
      </c>
      <c r="I85" s="221">
        <v>0</v>
      </c>
      <c r="J85" s="221">
        <v>0</v>
      </c>
      <c r="K85" s="221">
        <v>0</v>
      </c>
      <c r="L85" s="221">
        <v>0</v>
      </c>
      <c r="M85" s="221">
        <v>0</v>
      </c>
      <c r="N85" s="221">
        <v>0</v>
      </c>
      <c r="O85" s="221">
        <v>0</v>
      </c>
      <c r="P85" s="221">
        <v>0</v>
      </c>
      <c r="Q85" s="221">
        <v>0</v>
      </c>
      <c r="R85" s="221">
        <v>0</v>
      </c>
      <c r="S85" s="221">
        <v>0.39357267296732118</v>
      </c>
      <c r="T85" s="221">
        <f t="shared" si="21"/>
        <v>0.79154163904762798</v>
      </c>
      <c r="U85" s="221">
        <f t="shared" si="21"/>
        <v>1.3427845500855402</v>
      </c>
      <c r="V85" s="221">
        <f t="shared" si="21"/>
        <v>2.0438876400610444</v>
      </c>
      <c r="W85" s="221">
        <f t="shared" si="21"/>
        <v>3.1903224405936479</v>
      </c>
      <c r="X85" s="221">
        <f t="shared" si="21"/>
        <v>3.5128504354655008</v>
      </c>
      <c r="Y85" s="221">
        <f t="shared" si="21"/>
        <v>3.5565886874790507</v>
      </c>
      <c r="Z85" s="221">
        <f t="shared" si="21"/>
        <v>3.5491454236997551</v>
      </c>
      <c r="AA85" s="221">
        <f t="shared" si="21"/>
        <v>3.4540317311182611</v>
      </c>
      <c r="AB85" s="221">
        <f t="shared" si="21"/>
        <v>3.3024082627902156</v>
      </c>
      <c r="AC85" s="221">
        <f t="shared" si="21"/>
        <v>3.1296375961985889</v>
      </c>
      <c r="AD85" s="221">
        <f t="shared" si="21"/>
        <v>2.8741566269188201</v>
      </c>
      <c r="AE85" s="221">
        <f t="shared" si="21"/>
        <v>2.5846835158448607</v>
      </c>
      <c r="AF85" s="221">
        <f t="shared" si="21"/>
        <v>2.5597863326829122</v>
      </c>
      <c r="AG85" s="221">
        <f t="shared" si="21"/>
        <v>8.2450546400730378</v>
      </c>
      <c r="AH85" s="221">
        <f t="shared" si="21"/>
        <v>23.751555877388412</v>
      </c>
      <c r="AI85" s="221">
        <f t="shared" si="21"/>
        <v>48.124839072654396</v>
      </c>
      <c r="AJ85" s="221">
        <f t="shared" si="21"/>
        <v>81.149945456316118</v>
      </c>
      <c r="AK85" s="221">
        <f t="shared" si="21"/>
        <v>120.81237677217158</v>
      </c>
      <c r="AL85" s="221">
        <f t="shared" si="21"/>
        <v>165.77801129235345</v>
      </c>
      <c r="AM85" s="221">
        <f t="shared" si="21"/>
        <v>213.96283365028671</v>
      </c>
      <c r="AN85" s="221">
        <f t="shared" si="21"/>
        <v>263.45736603874553</v>
      </c>
      <c r="AO85" s="221">
        <f t="shared" si="21"/>
        <v>312.14848212359641</v>
      </c>
      <c r="AP85" s="221">
        <f t="shared" si="21"/>
        <v>357.74252951432965</v>
      </c>
      <c r="AQ85" s="221">
        <f t="shared" si="21"/>
        <v>400.8507273168151</v>
      </c>
      <c r="AR85" s="221">
        <f t="shared" si="21"/>
        <v>441.14507658700694</v>
      </c>
      <c r="AS85" s="221">
        <f t="shared" si="21"/>
        <v>478.17780621114053</v>
      </c>
      <c r="AT85" s="221">
        <f t="shared" si="21"/>
        <v>511.57666986996696</v>
      </c>
      <c r="AU85" s="221">
        <f t="shared" si="21"/>
        <v>540.19712530447975</v>
      </c>
      <c r="AV85" s="221">
        <f t="shared" si="21"/>
        <v>565.49408697080594</v>
      </c>
      <c r="AW85" s="221">
        <f t="shared" si="21"/>
        <v>587.54609404182031</v>
      </c>
      <c r="AX85" s="221">
        <f t="shared" si="21"/>
        <v>606.81879490778692</v>
      </c>
      <c r="AY85" s="221">
        <f t="shared" si="21"/>
        <v>623.28294775428355</v>
      </c>
      <c r="AZ85" s="221">
        <f t="shared" si="21"/>
        <v>637.39432513248437</v>
      </c>
      <c r="BA85" s="222">
        <f t="shared" si="21"/>
        <v>650.31143675421629</v>
      </c>
    </row>
    <row r="87" spans="1:53">
      <c r="A87" s="255" t="s">
        <v>600</v>
      </c>
    </row>
    <row r="88" spans="1:53">
      <c r="A88" s="183" t="s">
        <v>350</v>
      </c>
      <c r="B88" s="184" t="s">
        <v>349</v>
      </c>
      <c r="C88" s="185">
        <v>2000</v>
      </c>
      <c r="D88" s="186">
        <v>2001</v>
      </c>
      <c r="E88" s="186">
        <v>2002</v>
      </c>
      <c r="F88" s="186">
        <v>2003</v>
      </c>
      <c r="G88" s="186">
        <v>2004</v>
      </c>
      <c r="H88" s="186">
        <v>2005</v>
      </c>
      <c r="I88" s="186">
        <v>2006</v>
      </c>
      <c r="J88" s="186">
        <v>2007</v>
      </c>
      <c r="K88" s="186">
        <v>2008</v>
      </c>
      <c r="L88" s="186">
        <v>2009</v>
      </c>
      <c r="M88" s="186">
        <v>2010</v>
      </c>
      <c r="N88" s="186">
        <v>2011</v>
      </c>
      <c r="O88" s="186">
        <v>2012</v>
      </c>
      <c r="P88" s="186">
        <v>2013</v>
      </c>
      <c r="Q88" s="186">
        <v>2014</v>
      </c>
      <c r="R88" s="186">
        <v>2015</v>
      </c>
      <c r="S88" s="186">
        <v>2016</v>
      </c>
      <c r="T88" s="186">
        <v>2017</v>
      </c>
      <c r="U88" s="186">
        <v>2018</v>
      </c>
      <c r="V88" s="186">
        <v>2019</v>
      </c>
      <c r="W88" s="186">
        <v>2020</v>
      </c>
      <c r="X88" s="186">
        <v>2021</v>
      </c>
      <c r="Y88" s="186">
        <v>2022</v>
      </c>
      <c r="Z88" s="186">
        <v>2023</v>
      </c>
      <c r="AA88" s="186">
        <v>2024</v>
      </c>
      <c r="AB88" s="186">
        <v>2025</v>
      </c>
      <c r="AC88" s="186">
        <v>2026</v>
      </c>
      <c r="AD88" s="186">
        <v>2027</v>
      </c>
      <c r="AE88" s="186">
        <v>2028</v>
      </c>
      <c r="AF88" s="186">
        <v>2029</v>
      </c>
      <c r="AG88" s="186">
        <v>2030</v>
      </c>
      <c r="AH88" s="186">
        <v>2031</v>
      </c>
      <c r="AI88" s="186">
        <v>2032</v>
      </c>
      <c r="AJ88" s="186">
        <v>2033</v>
      </c>
      <c r="AK88" s="186">
        <v>2034</v>
      </c>
      <c r="AL88" s="186">
        <v>2035</v>
      </c>
      <c r="AM88" s="186">
        <v>2036</v>
      </c>
      <c r="AN88" s="186">
        <v>2037</v>
      </c>
      <c r="AO88" s="186">
        <v>2038</v>
      </c>
      <c r="AP88" s="186">
        <v>2039</v>
      </c>
      <c r="AQ88" s="186">
        <v>2040</v>
      </c>
      <c r="AR88" s="186">
        <v>2041</v>
      </c>
      <c r="AS88" s="186">
        <v>2042</v>
      </c>
      <c r="AT88" s="186">
        <v>2043</v>
      </c>
      <c r="AU88" s="186">
        <v>2044</v>
      </c>
      <c r="AV88" s="186">
        <v>2045</v>
      </c>
      <c r="AW88" s="186">
        <v>2046</v>
      </c>
      <c r="AX88" s="186">
        <v>2047</v>
      </c>
      <c r="AY88" s="186">
        <v>2048</v>
      </c>
      <c r="AZ88" s="186">
        <v>2049</v>
      </c>
      <c r="BA88" s="187">
        <v>2050</v>
      </c>
    </row>
    <row r="89" spans="1:53">
      <c r="A89" s="188" t="s">
        <v>381</v>
      </c>
      <c r="B89" s="189" t="s">
        <v>382</v>
      </c>
      <c r="C89" s="190">
        <v>1730113.9288246229</v>
      </c>
      <c r="D89" s="191">
        <v>1769011.7596182704</v>
      </c>
      <c r="E89" s="191">
        <v>1767631.4999999998</v>
      </c>
      <c r="F89" s="191">
        <v>1805019.0999999999</v>
      </c>
      <c r="G89" s="191">
        <v>1823441.8946299995</v>
      </c>
      <c r="H89" s="191">
        <v>1830863.6300362092</v>
      </c>
      <c r="I89" s="191">
        <v>1839347.1590200001</v>
      </c>
      <c r="J89" s="191">
        <v>1809931.3403099997</v>
      </c>
      <c r="K89" s="191">
        <v>1804391.3599199997</v>
      </c>
      <c r="L89" s="191">
        <v>1699956.4955600002</v>
      </c>
      <c r="M89" s="191">
        <v>1764365.1504632677</v>
      </c>
      <c r="N89" s="191">
        <v>1698946.8909116737</v>
      </c>
      <c r="O89" s="191">
        <v>1685617.083084042</v>
      </c>
      <c r="P89" s="191">
        <v>1667790.7709945533</v>
      </c>
      <c r="Q89" s="191">
        <v>1607754.1793130846</v>
      </c>
      <c r="R89" s="191">
        <v>1627476.8809308</v>
      </c>
      <c r="S89" s="191">
        <v>1642222.7650916898</v>
      </c>
      <c r="T89" s="191">
        <v>1647367.8031027482</v>
      </c>
      <c r="U89" s="191">
        <v>1632582.6450283264</v>
      </c>
      <c r="V89" s="191">
        <v>1618784.5582508321</v>
      </c>
      <c r="W89" s="191">
        <v>1603889.6222422356</v>
      </c>
      <c r="X89" s="191">
        <v>1597091.4896847876</v>
      </c>
      <c r="Y89" s="191">
        <v>1589299.5511567607</v>
      </c>
      <c r="Z89" s="191">
        <v>1572073.3817042534</v>
      </c>
      <c r="AA89" s="191">
        <v>1558689.6824324573</v>
      </c>
      <c r="AB89" s="191">
        <v>1550348.2547751986</v>
      </c>
      <c r="AC89" s="191">
        <v>1546766.973301091</v>
      </c>
      <c r="AD89" s="191">
        <v>1545066.8805215037</v>
      </c>
      <c r="AE89" s="191">
        <v>1544178.2951404094</v>
      </c>
      <c r="AF89" s="191">
        <v>1540052.7963121701</v>
      </c>
      <c r="AG89" s="191">
        <v>1532638.4069402181</v>
      </c>
      <c r="AH89" s="191">
        <v>1528221.1256243202</v>
      </c>
      <c r="AI89" s="191">
        <v>1523016.7079093871</v>
      </c>
      <c r="AJ89" s="191">
        <v>1513400.8439298288</v>
      </c>
      <c r="AK89" s="191">
        <v>1502187.6522790398</v>
      </c>
      <c r="AL89" s="191">
        <v>1483617.1093299545</v>
      </c>
      <c r="AM89" s="191">
        <v>1478880.3852834583</v>
      </c>
      <c r="AN89" s="191">
        <v>1470118.6931631546</v>
      </c>
      <c r="AO89" s="191">
        <v>1462890.0341174274</v>
      </c>
      <c r="AP89" s="191">
        <v>1459293.3434868767</v>
      </c>
      <c r="AQ89" s="191">
        <v>1455402.1554122684</v>
      </c>
      <c r="AR89" s="191">
        <v>1450628.5185764662</v>
      </c>
      <c r="AS89" s="191">
        <v>1449075.1229531078</v>
      </c>
      <c r="AT89" s="191">
        <v>1443415.825378851</v>
      </c>
      <c r="AU89" s="191">
        <v>1438180.7591161337</v>
      </c>
      <c r="AV89" s="191">
        <v>1438639.1705338815</v>
      </c>
      <c r="AW89" s="191">
        <v>1435540.9929193901</v>
      </c>
      <c r="AX89" s="191">
        <v>1427382.5308960236</v>
      </c>
      <c r="AY89" s="191">
        <v>1420198.7251501093</v>
      </c>
      <c r="AZ89" s="191">
        <v>1415859.7821925816</v>
      </c>
      <c r="BA89" s="192">
        <v>1412105.7342235292</v>
      </c>
    </row>
    <row r="90" spans="1:53">
      <c r="A90" s="193" t="s">
        <v>383</v>
      </c>
      <c r="B90" s="194" t="s">
        <v>384</v>
      </c>
      <c r="C90" s="195">
        <v>321253.50492733793</v>
      </c>
      <c r="D90" s="196">
        <v>323144.12030999991</v>
      </c>
      <c r="E90" s="196">
        <v>322035.46579999983</v>
      </c>
      <c r="F90" s="196">
        <v>332121.31378000003</v>
      </c>
      <c r="G90" s="196">
        <v>327538.04422999994</v>
      </c>
      <c r="H90" s="196">
        <v>318250.71262220864</v>
      </c>
      <c r="I90" s="196">
        <v>329823.89227000001</v>
      </c>
      <c r="J90" s="196">
        <v>328505.86473000003</v>
      </c>
      <c r="K90" s="196">
        <v>305448.62588999991</v>
      </c>
      <c r="L90" s="196">
        <v>269025.03037999989</v>
      </c>
      <c r="M90" s="196">
        <v>283302.81971022877</v>
      </c>
      <c r="N90" s="196">
        <v>287943.9602455569</v>
      </c>
      <c r="O90" s="196">
        <v>294553.79163812054</v>
      </c>
      <c r="P90" s="196">
        <v>287183.47548455698</v>
      </c>
      <c r="Q90" s="196">
        <v>269046.4797746379</v>
      </c>
      <c r="R90" s="196">
        <v>262682.2312636674</v>
      </c>
      <c r="S90" s="196">
        <v>248394.83075511648</v>
      </c>
      <c r="T90" s="196">
        <v>243262.52697624074</v>
      </c>
      <c r="U90" s="196">
        <v>229194.35663075998</v>
      </c>
      <c r="V90" s="196">
        <v>218306.69075797289</v>
      </c>
      <c r="W90" s="196">
        <v>208841.65884592867</v>
      </c>
      <c r="X90" s="196">
        <v>206782.65481057495</v>
      </c>
      <c r="Y90" s="196">
        <v>199438.63361609439</v>
      </c>
      <c r="Z90" s="196">
        <v>196563.869978045</v>
      </c>
      <c r="AA90" s="196">
        <v>188635.7061971121</v>
      </c>
      <c r="AB90" s="196">
        <v>184170.44245196803</v>
      </c>
      <c r="AC90" s="196">
        <v>180317.43028047981</v>
      </c>
      <c r="AD90" s="196">
        <v>175255.78938233195</v>
      </c>
      <c r="AE90" s="196">
        <v>174736.11554843403</v>
      </c>
      <c r="AF90" s="196">
        <v>167730.17929012387</v>
      </c>
      <c r="AG90" s="196">
        <v>155438.992667588</v>
      </c>
      <c r="AH90" s="196">
        <v>148301.54180503084</v>
      </c>
      <c r="AI90" s="196">
        <v>137441.84637307751</v>
      </c>
      <c r="AJ90" s="196">
        <v>125832.57501514076</v>
      </c>
      <c r="AK90" s="196">
        <v>115201.02221662206</v>
      </c>
      <c r="AL90" s="196">
        <v>107677.38478626359</v>
      </c>
      <c r="AM90" s="196">
        <v>106799.11836087899</v>
      </c>
      <c r="AN90" s="196">
        <v>100110.83511714402</v>
      </c>
      <c r="AO90" s="196">
        <v>95243.562194504077</v>
      </c>
      <c r="AP90" s="196">
        <v>92924.579436965229</v>
      </c>
      <c r="AQ90" s="196">
        <v>90474.232100223977</v>
      </c>
      <c r="AR90" s="196">
        <v>86993.887389156167</v>
      </c>
      <c r="AS90" s="196">
        <v>88312.858888327828</v>
      </c>
      <c r="AT90" s="196">
        <v>87947.923335678497</v>
      </c>
      <c r="AU90" s="196">
        <v>86410.806993365113</v>
      </c>
      <c r="AV90" s="196">
        <v>87691.312209994416</v>
      </c>
      <c r="AW90" s="196">
        <v>84644.74603908119</v>
      </c>
      <c r="AX90" s="196">
        <v>80218.839351607967</v>
      </c>
      <c r="AY90" s="196">
        <v>77211.672920559096</v>
      </c>
      <c r="AZ90" s="196">
        <v>76943.856024816705</v>
      </c>
      <c r="BA90" s="197">
        <v>73456.967222202074</v>
      </c>
    </row>
    <row r="91" spans="1:53">
      <c r="A91" s="198" t="s">
        <v>385</v>
      </c>
      <c r="B91" s="199" t="s">
        <v>386</v>
      </c>
      <c r="C91" s="200">
        <v>225803.65764806845</v>
      </c>
      <c r="D91" s="201">
        <v>225189.23436</v>
      </c>
      <c r="E91" s="201">
        <v>223488.9007399999</v>
      </c>
      <c r="F91" s="201">
        <v>231524.58079000001</v>
      </c>
      <c r="G91" s="201">
        <v>228423.94822999992</v>
      </c>
      <c r="H91" s="201">
        <v>222416.60614234829</v>
      </c>
      <c r="I91" s="201">
        <v>233703.9639</v>
      </c>
      <c r="J91" s="201">
        <v>231006.12011000008</v>
      </c>
      <c r="K91" s="201">
        <v>211415.43033</v>
      </c>
      <c r="L91" s="201">
        <v>178463.81698000003</v>
      </c>
      <c r="M91" s="201">
        <v>192670.57409828543</v>
      </c>
      <c r="N91" s="201">
        <v>192950.18734937077</v>
      </c>
      <c r="O91" s="201">
        <v>199837.28438734976</v>
      </c>
      <c r="P91" s="201">
        <v>196464.50002928468</v>
      </c>
      <c r="Q91" s="201">
        <v>181030.92511238981</v>
      </c>
      <c r="R91" s="201">
        <v>175868.66214880801</v>
      </c>
      <c r="S91" s="201">
        <v>168796.06367044325</v>
      </c>
      <c r="T91" s="201">
        <v>163725.12687689083</v>
      </c>
      <c r="U91" s="201">
        <v>156239.48951072316</v>
      </c>
      <c r="V91" s="201">
        <v>155391.66939789712</v>
      </c>
      <c r="W91" s="201">
        <v>147436.90627459032</v>
      </c>
      <c r="X91" s="201">
        <v>147817.79796642147</v>
      </c>
      <c r="Y91" s="201">
        <v>141025.24803542392</v>
      </c>
      <c r="Z91" s="201">
        <v>139632.89649042767</v>
      </c>
      <c r="AA91" s="201">
        <v>136978.85776325763</v>
      </c>
      <c r="AB91" s="201">
        <v>135743.1093654978</v>
      </c>
      <c r="AC91" s="201">
        <v>133056.23698163711</v>
      </c>
      <c r="AD91" s="201">
        <v>129644.63386192507</v>
      </c>
      <c r="AE91" s="201">
        <v>127655.35182686381</v>
      </c>
      <c r="AF91" s="201">
        <v>120325.96815107758</v>
      </c>
      <c r="AG91" s="201">
        <v>116632.41397341744</v>
      </c>
      <c r="AH91" s="201">
        <v>112436.06298029181</v>
      </c>
      <c r="AI91" s="201">
        <v>106834.32257782947</v>
      </c>
      <c r="AJ91" s="201">
        <v>97402.890427799866</v>
      </c>
      <c r="AK91" s="201">
        <v>92301.759032356669</v>
      </c>
      <c r="AL91" s="201">
        <v>88600.81511821138</v>
      </c>
      <c r="AM91" s="201">
        <v>88755.954555125005</v>
      </c>
      <c r="AN91" s="201">
        <v>83260.198261404395</v>
      </c>
      <c r="AO91" s="201">
        <v>79164.984272852278</v>
      </c>
      <c r="AP91" s="201">
        <v>78514.766073540697</v>
      </c>
      <c r="AQ91" s="201">
        <v>76790.212476883069</v>
      </c>
      <c r="AR91" s="201">
        <v>75248.020369205784</v>
      </c>
      <c r="AS91" s="201">
        <v>77078.961143093082</v>
      </c>
      <c r="AT91" s="201">
        <v>76823.032453741907</v>
      </c>
      <c r="AU91" s="201">
        <v>77300.949159510958</v>
      </c>
      <c r="AV91" s="201">
        <v>78275.974789601038</v>
      </c>
      <c r="AW91" s="201">
        <v>75748.185972895459</v>
      </c>
      <c r="AX91" s="201">
        <v>73000.929605590674</v>
      </c>
      <c r="AY91" s="201">
        <v>70712.886493480153</v>
      </c>
      <c r="AZ91" s="201">
        <v>70993.122387317504</v>
      </c>
      <c r="BA91" s="202">
        <v>68724.620170708353</v>
      </c>
    </row>
    <row r="92" spans="1:53">
      <c r="A92" s="203" t="s">
        <v>387</v>
      </c>
      <c r="B92" s="204" t="s">
        <v>388</v>
      </c>
      <c r="C92" s="205">
        <v>221513.35164031869</v>
      </c>
      <c r="D92" s="206">
        <v>220463.38227999993</v>
      </c>
      <c r="E92" s="206">
        <v>217910.02361999996</v>
      </c>
      <c r="F92" s="206">
        <v>226707.68135999993</v>
      </c>
      <c r="G92" s="206">
        <v>225628.22980999993</v>
      </c>
      <c r="H92" s="206">
        <v>220579.44243135548</v>
      </c>
      <c r="I92" s="206">
        <v>232117.45416000011</v>
      </c>
      <c r="J92" s="206">
        <v>229862.60312000004</v>
      </c>
      <c r="K92" s="206">
        <v>210686.27728999997</v>
      </c>
      <c r="L92" s="206">
        <v>178208.31121000001</v>
      </c>
      <c r="M92" s="206">
        <v>191977.61901072034</v>
      </c>
      <c r="N92" s="206">
        <v>193415.77676545523</v>
      </c>
      <c r="O92" s="206">
        <v>200780.23252299876</v>
      </c>
      <c r="P92" s="206">
        <v>196236.33204263108</v>
      </c>
      <c r="Q92" s="206">
        <v>180384.19209922192</v>
      </c>
      <c r="R92" s="206">
        <v>175733.2388656167</v>
      </c>
      <c r="S92" s="206">
        <v>167989.24387207875</v>
      </c>
      <c r="T92" s="206">
        <v>162981.42750785651</v>
      </c>
      <c r="U92" s="206">
        <v>155349.99178972869</v>
      </c>
      <c r="V92" s="206">
        <v>154276.88093927797</v>
      </c>
      <c r="W92" s="206">
        <v>146126.99136667908</v>
      </c>
      <c r="X92" s="206">
        <v>146284.30109046763</v>
      </c>
      <c r="Y92" s="206">
        <v>139322.64862680191</v>
      </c>
      <c r="Z92" s="206">
        <v>137811.08580915155</v>
      </c>
      <c r="AA92" s="206">
        <v>135017.06729937863</v>
      </c>
      <c r="AB92" s="206">
        <v>133634.84599717028</v>
      </c>
      <c r="AC92" s="206">
        <v>130845.04623262462</v>
      </c>
      <c r="AD92" s="206">
        <v>127298.25221512155</v>
      </c>
      <c r="AE92" s="206">
        <v>125161.27509895405</v>
      </c>
      <c r="AF92" s="206">
        <v>117707.21551126652</v>
      </c>
      <c r="AG92" s="206">
        <v>113916.65075202375</v>
      </c>
      <c r="AH92" s="206">
        <v>109633.97730091299</v>
      </c>
      <c r="AI92" s="206">
        <v>103968.99470206549</v>
      </c>
      <c r="AJ92" s="206">
        <v>94517.25406205692</v>
      </c>
      <c r="AK92" s="206">
        <v>89387.730207321889</v>
      </c>
      <c r="AL92" s="206">
        <v>85661.633167866443</v>
      </c>
      <c r="AM92" s="206">
        <v>85772.304168094794</v>
      </c>
      <c r="AN92" s="206">
        <v>80252.05844564976</v>
      </c>
      <c r="AO92" s="206">
        <v>76151.949891881522</v>
      </c>
      <c r="AP92" s="206">
        <v>75490.105756349687</v>
      </c>
      <c r="AQ92" s="206">
        <v>73752.364660134568</v>
      </c>
      <c r="AR92" s="206">
        <v>72207.80682759831</v>
      </c>
      <c r="AS92" s="206">
        <v>74068.853376077852</v>
      </c>
      <c r="AT92" s="206">
        <v>73880.312428553254</v>
      </c>
      <c r="AU92" s="206">
        <v>74498.260760728648</v>
      </c>
      <c r="AV92" s="206">
        <v>75505.404998414015</v>
      </c>
      <c r="AW92" s="206">
        <v>73042.215800655162</v>
      </c>
      <c r="AX92" s="206">
        <v>70441.027728352245</v>
      </c>
      <c r="AY92" s="206">
        <v>68212.816666929561</v>
      </c>
      <c r="AZ92" s="206">
        <v>68676.646519185131</v>
      </c>
      <c r="BA92" s="207">
        <v>66577.293897546857</v>
      </c>
    </row>
    <row r="93" spans="1:53">
      <c r="A93" s="208" t="s">
        <v>389</v>
      </c>
      <c r="B93" s="209" t="s">
        <v>390</v>
      </c>
      <c r="C93" s="210">
        <v>93.869242697540386</v>
      </c>
      <c r="D93" s="211">
        <v>92.400210000001564</v>
      </c>
      <c r="E93" s="211">
        <v>324.69441000003059</v>
      </c>
      <c r="F93" s="211">
        <v>2929.2923599999976</v>
      </c>
      <c r="G93" s="211">
        <v>5316.6708999999591</v>
      </c>
      <c r="H93" s="211">
        <v>5395.6950786386096</v>
      </c>
      <c r="I93" s="211">
        <v>4815.9106100000317</v>
      </c>
      <c r="J93" s="211">
        <v>5542.9079600000405</v>
      </c>
      <c r="K93" s="211">
        <v>5270.6071799999572</v>
      </c>
      <c r="L93" s="211">
        <v>4293.7570500000056</v>
      </c>
      <c r="M93" s="211">
        <v>3901.989285890515</v>
      </c>
      <c r="N93" s="211">
        <v>7012.5742833240092</v>
      </c>
      <c r="O93" s="211">
        <v>6786.9270576133395</v>
      </c>
      <c r="P93" s="211">
        <v>5528.1907551473541</v>
      </c>
      <c r="Q93" s="211">
        <v>5148.9034028817177</v>
      </c>
      <c r="R93" s="211">
        <v>4776.2229218850689</v>
      </c>
      <c r="S93" s="211">
        <v>4747.3313041245237</v>
      </c>
      <c r="T93" s="211">
        <v>4527.7348731343336</v>
      </c>
      <c r="U93" s="211">
        <v>4504.569938504027</v>
      </c>
      <c r="V93" s="211">
        <v>4463.5872707551043</v>
      </c>
      <c r="W93" s="211">
        <v>4275.0598789106125</v>
      </c>
      <c r="X93" s="211">
        <v>4316.8641489044376</v>
      </c>
      <c r="Y93" s="211">
        <v>4312.221901511778</v>
      </c>
      <c r="Z93" s="211">
        <v>4254.141188147406</v>
      </c>
      <c r="AA93" s="211">
        <v>4152.7801886734469</v>
      </c>
      <c r="AB93" s="211">
        <v>4157.0842951377081</v>
      </c>
      <c r="AC93" s="211">
        <v>4123.3218306247945</v>
      </c>
      <c r="AD93" s="211">
        <v>4055.1050046708297</v>
      </c>
      <c r="AE93" s="211">
        <v>4029.2683125378207</v>
      </c>
      <c r="AF93" s="211">
        <v>3685.9075636830548</v>
      </c>
      <c r="AG93" s="211">
        <v>3735.0879011373063</v>
      </c>
      <c r="AH93" s="211">
        <v>3629.9973771566479</v>
      </c>
      <c r="AI93" s="211">
        <v>3423.308213792553</v>
      </c>
      <c r="AJ93" s="211">
        <v>2862.0552540141016</v>
      </c>
      <c r="AK93" s="211">
        <v>2830.2968648632514</v>
      </c>
      <c r="AL93" s="211">
        <v>2795.962691254339</v>
      </c>
      <c r="AM93" s="211">
        <v>2686.2540504154199</v>
      </c>
      <c r="AN93" s="211">
        <v>2490.5425647197853</v>
      </c>
      <c r="AO93" s="211">
        <v>2326.5420433305799</v>
      </c>
      <c r="AP93" s="211">
        <v>2283.3133649048336</v>
      </c>
      <c r="AQ93" s="211">
        <v>2319.3368921277706</v>
      </c>
      <c r="AR93" s="211">
        <v>2263.7451422143422</v>
      </c>
      <c r="AS93" s="211">
        <v>2352.7813695558561</v>
      </c>
      <c r="AT93" s="211">
        <v>2363.6664561829994</v>
      </c>
      <c r="AU93" s="211">
        <v>2392.30261742523</v>
      </c>
      <c r="AV93" s="211">
        <v>2537.8862338000135</v>
      </c>
      <c r="AW93" s="211">
        <v>2448.5834753616427</v>
      </c>
      <c r="AX93" s="211">
        <v>2348.7153286692733</v>
      </c>
      <c r="AY93" s="211">
        <v>2272.181229266424</v>
      </c>
      <c r="AZ93" s="211">
        <v>2329.4577610553442</v>
      </c>
      <c r="BA93" s="212">
        <v>2331.8042505595968</v>
      </c>
    </row>
    <row r="94" spans="1:53">
      <c r="A94" s="208" t="s">
        <v>391</v>
      </c>
      <c r="B94" s="209" t="s">
        <v>392</v>
      </c>
      <c r="C94" s="210">
        <v>62637.428732199318</v>
      </c>
      <c r="D94" s="211">
        <v>59659.319569999992</v>
      </c>
      <c r="E94" s="211">
        <v>57542.598269999929</v>
      </c>
      <c r="F94" s="211">
        <v>57883.416679999988</v>
      </c>
      <c r="G94" s="211">
        <v>59896.823369999976</v>
      </c>
      <c r="H94" s="211">
        <v>56463.600156522516</v>
      </c>
      <c r="I94" s="211">
        <v>58351.429250000074</v>
      </c>
      <c r="J94" s="211">
        <v>59820.711440000006</v>
      </c>
      <c r="K94" s="211">
        <v>55956.111650000013</v>
      </c>
      <c r="L94" s="211">
        <v>40101.857229999987</v>
      </c>
      <c r="M94" s="211">
        <v>46558.897907594546</v>
      </c>
      <c r="N94" s="211">
        <v>47005.716622418549</v>
      </c>
      <c r="O94" s="211">
        <v>47200.532075356597</v>
      </c>
      <c r="P94" s="211">
        <v>43142.026249347167</v>
      </c>
      <c r="Q94" s="211">
        <v>43403.116735853691</v>
      </c>
      <c r="R94" s="211">
        <v>40065.971262397819</v>
      </c>
      <c r="S94" s="211">
        <v>37219.001575679256</v>
      </c>
      <c r="T94" s="211">
        <v>37915.682166166189</v>
      </c>
      <c r="U94" s="211">
        <v>35625.984472701151</v>
      </c>
      <c r="V94" s="211">
        <v>34909.442677589323</v>
      </c>
      <c r="W94" s="211">
        <v>34083.475158176705</v>
      </c>
      <c r="X94" s="211">
        <v>33722.123599582745</v>
      </c>
      <c r="Y94" s="211">
        <v>33187.105044309988</v>
      </c>
      <c r="Z94" s="211">
        <v>32443.056367728928</v>
      </c>
      <c r="AA94" s="211">
        <v>31998.48908383961</v>
      </c>
      <c r="AB94" s="211">
        <v>31780.504720870857</v>
      </c>
      <c r="AC94" s="211">
        <v>31703.92850428282</v>
      </c>
      <c r="AD94" s="211">
        <v>31670.296145291046</v>
      </c>
      <c r="AE94" s="211">
        <v>31631.468102430528</v>
      </c>
      <c r="AF94" s="211">
        <v>31407.935315022783</v>
      </c>
      <c r="AG94" s="211">
        <v>31039.795831769778</v>
      </c>
      <c r="AH94" s="211">
        <v>30832.912835432155</v>
      </c>
      <c r="AI94" s="211">
        <v>30449.465048478323</v>
      </c>
      <c r="AJ94" s="211">
        <v>29837.940906737269</v>
      </c>
      <c r="AK94" s="211">
        <v>29232.518853613459</v>
      </c>
      <c r="AL94" s="211">
        <v>28716.194675888783</v>
      </c>
      <c r="AM94" s="211">
        <v>28429.99268460352</v>
      </c>
      <c r="AN94" s="211">
        <v>28046.472037839554</v>
      </c>
      <c r="AO94" s="211">
        <v>27525.872881139781</v>
      </c>
      <c r="AP94" s="211">
        <v>27067.343862320969</v>
      </c>
      <c r="AQ94" s="211">
        <v>26574.410051238363</v>
      </c>
      <c r="AR94" s="211">
        <v>26225.779937091334</v>
      </c>
      <c r="AS94" s="211">
        <v>25802.168838524427</v>
      </c>
      <c r="AT94" s="211">
        <v>25269.009569907172</v>
      </c>
      <c r="AU94" s="211">
        <v>24502.926226469623</v>
      </c>
      <c r="AV94" s="211">
        <v>24020.842267502816</v>
      </c>
      <c r="AW94" s="211">
        <v>23385.946837410629</v>
      </c>
      <c r="AX94" s="211">
        <v>22172.700510025483</v>
      </c>
      <c r="AY94" s="211">
        <v>21465.613294641287</v>
      </c>
      <c r="AZ94" s="211">
        <v>19849.904358126361</v>
      </c>
      <c r="BA94" s="212">
        <v>18464.361110464226</v>
      </c>
    </row>
    <row r="95" spans="1:53">
      <c r="A95" s="208" t="s">
        <v>393</v>
      </c>
      <c r="B95" s="209" t="s">
        <v>394</v>
      </c>
      <c r="C95" s="210">
        <v>156795.98437262489</v>
      </c>
      <c r="D95" s="211">
        <v>159139.47495999996</v>
      </c>
      <c r="E95" s="211">
        <v>158295.55694000004</v>
      </c>
      <c r="F95" s="211">
        <v>164270.20637000003</v>
      </c>
      <c r="G95" s="211">
        <v>158496.10696</v>
      </c>
      <c r="H95" s="211">
        <v>156378.26570718936</v>
      </c>
      <c r="I95" s="211">
        <v>166723.76470999999</v>
      </c>
      <c r="J95" s="211">
        <v>161935.81769999999</v>
      </c>
      <c r="K95" s="211">
        <v>147339.58948</v>
      </c>
      <c r="L95" s="211">
        <v>132207.86055000004</v>
      </c>
      <c r="M95" s="211">
        <v>140281.41118294842</v>
      </c>
      <c r="N95" s="211">
        <v>137594.02997125467</v>
      </c>
      <c r="O95" s="211">
        <v>144890.30157208792</v>
      </c>
      <c r="P95" s="211">
        <v>146065.48251824669</v>
      </c>
      <c r="Q95" s="211">
        <v>130227.9737267711</v>
      </c>
      <c r="R95" s="211">
        <v>129260.83587843819</v>
      </c>
      <c r="S95" s="211">
        <v>124714.17981871165</v>
      </c>
      <c r="T95" s="211">
        <v>119262.24213363955</v>
      </c>
      <c r="U95" s="211">
        <v>114071.50424463581</v>
      </c>
      <c r="V95" s="211">
        <v>113787.52555028745</v>
      </c>
      <c r="W95" s="211">
        <v>106677.24382802614</v>
      </c>
      <c r="X95" s="211">
        <v>107095.56947410855</v>
      </c>
      <c r="Y95" s="211">
        <v>100889.73727624296</v>
      </c>
      <c r="Z95" s="211">
        <v>100179.5239308929</v>
      </c>
      <c r="AA95" s="211">
        <v>97873.263972652363</v>
      </c>
      <c r="AB95" s="211">
        <v>96731.583483387891</v>
      </c>
      <c r="AC95" s="211">
        <v>94018.755945850644</v>
      </c>
      <c r="AD95" s="211">
        <v>90577.747225383151</v>
      </c>
      <c r="AE95" s="211">
        <v>88531.034258561587</v>
      </c>
      <c r="AF95" s="211">
        <v>81707.926484997428</v>
      </c>
      <c r="AG95" s="211">
        <v>78256.672373392823</v>
      </c>
      <c r="AH95" s="211">
        <v>74293.040849819343</v>
      </c>
      <c r="AI95" s="211">
        <v>69379.735746418766</v>
      </c>
      <c r="AJ95" s="211">
        <v>61245.41220633129</v>
      </c>
      <c r="AK95" s="211">
        <v>56791.197951797425</v>
      </c>
      <c r="AL95" s="211">
        <v>53655.774609399479</v>
      </c>
      <c r="AM95" s="211">
        <v>54131.834454930431</v>
      </c>
      <c r="AN95" s="211">
        <v>49229.489309232398</v>
      </c>
      <c r="AO95" s="211">
        <v>45819.212783773364</v>
      </c>
      <c r="AP95" s="211">
        <v>45679.322578572173</v>
      </c>
      <c r="AQ95" s="211">
        <v>44428.212115410322</v>
      </c>
      <c r="AR95" s="211">
        <v>43334.640880498468</v>
      </c>
      <c r="AS95" s="211">
        <v>44574.990426565411</v>
      </c>
      <c r="AT95" s="211">
        <v>44916.368027487566</v>
      </c>
      <c r="AU95" s="211">
        <v>46286.259016936172</v>
      </c>
      <c r="AV95" s="211">
        <v>47673.424547822928</v>
      </c>
      <c r="AW95" s="211">
        <v>45942.117227292008</v>
      </c>
      <c r="AX95" s="211">
        <v>44493.167552520521</v>
      </c>
      <c r="AY95" s="211">
        <v>43133.135864376607</v>
      </c>
      <c r="AZ95" s="211">
        <v>45203.004608001065</v>
      </c>
      <c r="BA95" s="212">
        <v>44512.817721804749</v>
      </c>
    </row>
    <row r="96" spans="1:53">
      <c r="A96" s="208" t="s">
        <v>395</v>
      </c>
      <c r="B96" s="209" t="s">
        <v>396</v>
      </c>
      <c r="C96" s="210">
        <v>1986.0692927969653</v>
      </c>
      <c r="D96" s="211">
        <v>1572.1875399999967</v>
      </c>
      <c r="E96" s="211">
        <v>1747.1739999999998</v>
      </c>
      <c r="F96" s="211">
        <v>1624.76595</v>
      </c>
      <c r="G96" s="211">
        <v>1918.6285799999996</v>
      </c>
      <c r="H96" s="211">
        <v>2341.8814890050603</v>
      </c>
      <c r="I96" s="211">
        <v>2226.3495900000003</v>
      </c>
      <c r="J96" s="211">
        <v>2563.1660199999997</v>
      </c>
      <c r="K96" s="211">
        <v>2119.9689800000001</v>
      </c>
      <c r="L96" s="211">
        <v>1604.83638</v>
      </c>
      <c r="M96" s="211">
        <v>1235.3206342868414</v>
      </c>
      <c r="N96" s="211">
        <v>1803.4558884580274</v>
      </c>
      <c r="O96" s="211">
        <v>1902.4718179409488</v>
      </c>
      <c r="P96" s="211">
        <v>1500.6325198898603</v>
      </c>
      <c r="Q96" s="211">
        <v>1604.1982337154413</v>
      </c>
      <c r="R96" s="211">
        <v>1630.2088028956218</v>
      </c>
      <c r="S96" s="211">
        <v>1308.7311735632979</v>
      </c>
      <c r="T96" s="211">
        <v>1275.7683349164347</v>
      </c>
      <c r="U96" s="211">
        <v>1147.9331338877203</v>
      </c>
      <c r="V96" s="211">
        <v>1116.3254406460653</v>
      </c>
      <c r="W96" s="211">
        <v>1091.2125015656088</v>
      </c>
      <c r="X96" s="211">
        <v>1149.7438678718963</v>
      </c>
      <c r="Y96" s="211">
        <v>933.58440473715837</v>
      </c>
      <c r="Z96" s="211">
        <v>934.36432238234693</v>
      </c>
      <c r="AA96" s="211">
        <v>992.53405421320872</v>
      </c>
      <c r="AB96" s="211">
        <v>965.67349777377922</v>
      </c>
      <c r="AC96" s="211">
        <v>999.03995186636109</v>
      </c>
      <c r="AD96" s="211">
        <v>995.10383977650622</v>
      </c>
      <c r="AE96" s="211">
        <v>969.50442542413589</v>
      </c>
      <c r="AF96" s="211">
        <v>905.44614756324904</v>
      </c>
      <c r="AG96" s="211">
        <v>885.09464572383638</v>
      </c>
      <c r="AH96" s="211">
        <v>878.02623850486316</v>
      </c>
      <c r="AI96" s="211">
        <v>716.48569337586753</v>
      </c>
      <c r="AJ96" s="211">
        <v>571.84569497428038</v>
      </c>
      <c r="AK96" s="211">
        <v>533.71653704775395</v>
      </c>
      <c r="AL96" s="211">
        <v>493.70119132383479</v>
      </c>
      <c r="AM96" s="211">
        <v>524.22297814540855</v>
      </c>
      <c r="AN96" s="211">
        <v>485.55453385801457</v>
      </c>
      <c r="AO96" s="211">
        <v>480.32218363778691</v>
      </c>
      <c r="AP96" s="211">
        <v>460.12595055171573</v>
      </c>
      <c r="AQ96" s="211">
        <v>430.40560135810688</v>
      </c>
      <c r="AR96" s="211">
        <v>383.64086779415635</v>
      </c>
      <c r="AS96" s="211">
        <v>1338.9127414321622</v>
      </c>
      <c r="AT96" s="211">
        <v>1331.2683749755233</v>
      </c>
      <c r="AU96" s="211">
        <v>1316.7728998976177</v>
      </c>
      <c r="AV96" s="211">
        <v>1273.2519492882475</v>
      </c>
      <c r="AW96" s="211">
        <v>1265.5682605908937</v>
      </c>
      <c r="AX96" s="211">
        <v>1426.4443371369648</v>
      </c>
      <c r="AY96" s="211">
        <v>1341.8862786452316</v>
      </c>
      <c r="AZ96" s="211">
        <v>1294.2797920023672</v>
      </c>
      <c r="BA96" s="212">
        <v>1268.3108147182829</v>
      </c>
    </row>
    <row r="97" spans="1:53">
      <c r="A97" s="203" t="s">
        <v>397</v>
      </c>
      <c r="B97" s="204" t="s">
        <v>398</v>
      </c>
      <c r="C97" s="205">
        <v>6.3047520352490665</v>
      </c>
      <c r="D97" s="206">
        <v>-7.7069999999604306</v>
      </c>
      <c r="E97" s="206">
        <v>35.001379999993389</v>
      </c>
      <c r="F97" s="206">
        <v>13.305280000027324</v>
      </c>
      <c r="G97" s="206">
        <v>19.600820000007445</v>
      </c>
      <c r="H97" s="206">
        <v>60.187105322650325</v>
      </c>
      <c r="I97" s="206">
        <v>59.502819999978897</v>
      </c>
      <c r="J97" s="206">
        <v>74.898349999991893</v>
      </c>
      <c r="K97" s="206">
        <v>156.10643000000309</v>
      </c>
      <c r="L97" s="206">
        <v>102.30087000000651</v>
      </c>
      <c r="M97" s="206">
        <v>327.5282694650507</v>
      </c>
      <c r="N97" s="206">
        <v>217.6613697474088</v>
      </c>
      <c r="O97" s="206">
        <v>172.15985720303303</v>
      </c>
      <c r="P97" s="206">
        <v>135.06751999869891</v>
      </c>
      <c r="Q97" s="206">
        <v>88.205708718765578</v>
      </c>
      <c r="R97" s="206">
        <v>136.42797266316819</v>
      </c>
      <c r="S97" s="206">
        <v>160.0074245030797</v>
      </c>
      <c r="T97" s="206">
        <v>161.65153182617192</v>
      </c>
      <c r="U97" s="206">
        <v>166.3443783328851</v>
      </c>
      <c r="V97" s="206">
        <v>167.05275185436142</v>
      </c>
      <c r="W97" s="206">
        <v>166.9537723358311</v>
      </c>
      <c r="X97" s="206">
        <v>169.60617371364287</v>
      </c>
      <c r="Y97" s="206">
        <v>153.53532863697308</v>
      </c>
      <c r="Z97" s="206">
        <v>124.73484290668256</v>
      </c>
      <c r="AA97" s="206">
        <v>110.63623270812624</v>
      </c>
      <c r="AB97" s="206">
        <v>93.591013830327384</v>
      </c>
      <c r="AC97" s="206">
        <v>41.024421634368807</v>
      </c>
      <c r="AD97" s="206">
        <v>28.194443754828995</v>
      </c>
      <c r="AE97" s="206">
        <v>28.858758892911133</v>
      </c>
      <c r="AF97" s="206">
        <v>29.169527770552094</v>
      </c>
      <c r="AG97" s="206">
        <v>29.454051124586229</v>
      </c>
      <c r="AH97" s="206">
        <v>28.984637139222045</v>
      </c>
      <c r="AI97" s="206">
        <v>24.135717013022109</v>
      </c>
      <c r="AJ97" s="206">
        <v>19.312119383609527</v>
      </c>
      <c r="AK97" s="206">
        <v>15.84454996174081</v>
      </c>
      <c r="AL97" s="206">
        <v>13.77813241846254</v>
      </c>
      <c r="AM97" s="206">
        <v>12.536459979681304</v>
      </c>
      <c r="AN97" s="206">
        <v>10.958143083491198</v>
      </c>
      <c r="AO97" s="206">
        <v>9.8742248607752252</v>
      </c>
      <c r="AP97" s="206">
        <v>8.9009721449262393</v>
      </c>
      <c r="AQ97" s="206">
        <v>7.8978790015395646</v>
      </c>
      <c r="AR97" s="206">
        <v>6.9254570489672957</v>
      </c>
      <c r="AS97" s="206">
        <v>6.1505640740296812</v>
      </c>
      <c r="AT97" s="206">
        <v>5.4584822775023376</v>
      </c>
      <c r="AU97" s="206">
        <v>4.6776482520097291</v>
      </c>
      <c r="AV97" s="206">
        <v>4.2187391124484286</v>
      </c>
      <c r="AW97" s="206">
        <v>3.7144051800879145</v>
      </c>
      <c r="AX97" s="206">
        <v>3.3668393597549637</v>
      </c>
      <c r="AY97" s="206">
        <v>3.1643339949881137</v>
      </c>
      <c r="AZ97" s="206">
        <v>2.9534394205426935</v>
      </c>
      <c r="BA97" s="207">
        <v>2.7464715003168303</v>
      </c>
    </row>
    <row r="98" spans="1:53">
      <c r="A98" s="203" t="s">
        <v>399</v>
      </c>
      <c r="B98" s="204" t="s">
        <v>400</v>
      </c>
      <c r="C98" s="205">
        <v>4276.7413462999539</v>
      </c>
      <c r="D98" s="206">
        <v>4699.2537800000173</v>
      </c>
      <c r="E98" s="206">
        <v>5299.7987899999498</v>
      </c>
      <c r="F98" s="206">
        <v>4555.0012700000007</v>
      </c>
      <c r="G98" s="206">
        <v>2777.7703999999721</v>
      </c>
      <c r="H98" s="206">
        <v>1856.212969891476</v>
      </c>
      <c r="I98" s="206">
        <v>1665.5084299999653</v>
      </c>
      <c r="J98" s="206">
        <v>1193.6257100000003</v>
      </c>
      <c r="K98" s="206">
        <v>626.14935000000332</v>
      </c>
      <c r="L98" s="206">
        <v>177.41304000002856</v>
      </c>
      <c r="M98" s="206">
        <v>502.33379337911356</v>
      </c>
      <c r="N98" s="206">
        <v>-522.12110285853669</v>
      </c>
      <c r="O98" s="206">
        <v>-1036.7641392339083</v>
      </c>
      <c r="P98" s="206">
        <v>76.935778310362366</v>
      </c>
      <c r="Q98" s="206">
        <v>520.71807975006232</v>
      </c>
      <c r="R98" s="206">
        <v>103.39787795588563</v>
      </c>
      <c r="S98" s="206">
        <v>253.01786166280544</v>
      </c>
      <c r="T98" s="206">
        <v>153.74174840258092</v>
      </c>
      <c r="U98" s="206">
        <v>290.5934726685482</v>
      </c>
      <c r="V98" s="206">
        <v>514.45891463437874</v>
      </c>
      <c r="W98" s="206">
        <v>735.84502718380463</v>
      </c>
      <c r="X98" s="206">
        <v>954.62513427952945</v>
      </c>
      <c r="Y98" s="206">
        <v>1143.2326088833906</v>
      </c>
      <c r="Z98" s="206">
        <v>1299.9156431444026</v>
      </c>
      <c r="AA98" s="206">
        <v>1470.8717746622715</v>
      </c>
      <c r="AB98" s="206">
        <v>1632.0299586626679</v>
      </c>
      <c r="AC98" s="206">
        <v>1791.2021891808854</v>
      </c>
      <c r="AD98" s="206">
        <v>1942.3354207410648</v>
      </c>
      <c r="AE98" s="206">
        <v>2089.5162492647851</v>
      </c>
      <c r="AF98" s="206">
        <v>2212.4336845488251</v>
      </c>
      <c r="AG98" s="206">
        <v>2311.2514177272533</v>
      </c>
      <c r="AH98" s="206">
        <v>2393.4886643940645</v>
      </c>
      <c r="AI98" s="206">
        <v>2461.2965576381039</v>
      </c>
      <c r="AJ98" s="206">
        <v>2493.9927112417727</v>
      </c>
      <c r="AK98" s="206">
        <v>2528.110280682652</v>
      </c>
      <c r="AL98" s="206">
        <v>2557.080090468904</v>
      </c>
      <c r="AM98" s="206">
        <v>2602.5456554492748</v>
      </c>
      <c r="AN98" s="206">
        <v>2629.7369273891736</v>
      </c>
      <c r="AO98" s="206">
        <v>2635.978286813297</v>
      </c>
      <c r="AP98" s="206">
        <v>2644.1741905227564</v>
      </c>
      <c r="AQ98" s="206">
        <v>2644.2614393205058</v>
      </c>
      <c r="AR98" s="206">
        <v>2654.9119716716323</v>
      </c>
      <c r="AS98" s="206">
        <v>2649.002517847689</v>
      </c>
      <c r="AT98" s="206">
        <v>2630.408445562849</v>
      </c>
      <c r="AU98" s="206">
        <v>2579.3537902010294</v>
      </c>
      <c r="AV98" s="206">
        <v>2554.4302623055009</v>
      </c>
      <c r="AW98" s="206">
        <v>2507.1026893103781</v>
      </c>
      <c r="AX98" s="206">
        <v>2386.8293206651624</v>
      </c>
      <c r="AY98" s="206">
        <v>2335.4733929874483</v>
      </c>
      <c r="AZ98" s="206">
        <v>2154.5217015486141</v>
      </c>
      <c r="BA98" s="207">
        <v>1995.4949036322087</v>
      </c>
    </row>
    <row r="99" spans="1:53">
      <c r="A99" s="208" t="s">
        <v>401</v>
      </c>
      <c r="B99" s="209" t="s">
        <v>402</v>
      </c>
      <c r="C99" s="210">
        <v>4276.7413462999539</v>
      </c>
      <c r="D99" s="211">
        <v>4699.2537800000173</v>
      </c>
      <c r="E99" s="211">
        <v>5299.7987899999498</v>
      </c>
      <c r="F99" s="211">
        <v>4555.0012700000007</v>
      </c>
      <c r="G99" s="211">
        <v>2777.7703999999721</v>
      </c>
      <c r="H99" s="211">
        <v>1856.212969891476</v>
      </c>
      <c r="I99" s="211">
        <v>1665.5084299999653</v>
      </c>
      <c r="J99" s="211">
        <v>1193.6257100000003</v>
      </c>
      <c r="K99" s="211">
        <v>626.14935000000332</v>
      </c>
      <c r="L99" s="211">
        <v>177.41304000002856</v>
      </c>
      <c r="M99" s="211">
        <v>502.33379337911356</v>
      </c>
      <c r="N99" s="211">
        <v>-522.12110285853669</v>
      </c>
      <c r="O99" s="211">
        <v>-1036.7641392339083</v>
      </c>
      <c r="P99" s="211">
        <v>76.935778310362366</v>
      </c>
      <c r="Q99" s="211">
        <v>520.71807975006232</v>
      </c>
      <c r="R99" s="211">
        <v>103.39787795588563</v>
      </c>
      <c r="S99" s="211">
        <v>253.01786166280544</v>
      </c>
      <c r="T99" s="211">
        <v>153.74174840258092</v>
      </c>
      <c r="U99" s="211">
        <v>290.5934726685482</v>
      </c>
      <c r="V99" s="211">
        <v>514.45891463437874</v>
      </c>
      <c r="W99" s="211">
        <v>735.84502718380463</v>
      </c>
      <c r="X99" s="211">
        <v>954.62513427952945</v>
      </c>
      <c r="Y99" s="211">
        <v>1143.2326088833906</v>
      </c>
      <c r="Z99" s="211">
        <v>1299.9156431444026</v>
      </c>
      <c r="AA99" s="211">
        <v>1470.8717746622715</v>
      </c>
      <c r="AB99" s="211">
        <v>1632.0299586626679</v>
      </c>
      <c r="AC99" s="211">
        <v>1791.2021891808854</v>
      </c>
      <c r="AD99" s="211">
        <v>1942.3354207410648</v>
      </c>
      <c r="AE99" s="211">
        <v>2089.5162492647851</v>
      </c>
      <c r="AF99" s="211">
        <v>2212.4336845488251</v>
      </c>
      <c r="AG99" s="211">
        <v>2311.2514177272533</v>
      </c>
      <c r="AH99" s="211">
        <v>2393.4886643940645</v>
      </c>
      <c r="AI99" s="211">
        <v>2461.2965576381039</v>
      </c>
      <c r="AJ99" s="211">
        <v>2493.9927112417727</v>
      </c>
      <c r="AK99" s="211">
        <v>2528.110280682652</v>
      </c>
      <c r="AL99" s="211">
        <v>2557.080090468904</v>
      </c>
      <c r="AM99" s="211">
        <v>2602.5456554492748</v>
      </c>
      <c r="AN99" s="211">
        <v>2629.7369273891736</v>
      </c>
      <c r="AO99" s="211">
        <v>2635.978286813297</v>
      </c>
      <c r="AP99" s="211">
        <v>2644.1741905227564</v>
      </c>
      <c r="AQ99" s="211">
        <v>2644.2614393205058</v>
      </c>
      <c r="AR99" s="211">
        <v>2654.9119716716323</v>
      </c>
      <c r="AS99" s="211">
        <v>2649.002517847689</v>
      </c>
      <c r="AT99" s="211">
        <v>2630.408445562849</v>
      </c>
      <c r="AU99" s="211">
        <v>2579.3537902010294</v>
      </c>
      <c r="AV99" s="211">
        <v>2554.4302623055009</v>
      </c>
      <c r="AW99" s="211">
        <v>2507.1026893103781</v>
      </c>
      <c r="AX99" s="211">
        <v>2386.8293206651624</v>
      </c>
      <c r="AY99" s="211">
        <v>2335.4733929874483</v>
      </c>
      <c r="AZ99" s="211">
        <v>2154.5217015486141</v>
      </c>
      <c r="BA99" s="212">
        <v>1995.4949036322087</v>
      </c>
    </row>
    <row r="100" spans="1:53">
      <c r="A100" s="208" t="s">
        <v>403</v>
      </c>
      <c r="B100" s="209" t="s">
        <v>404</v>
      </c>
      <c r="C100" s="210">
        <v>0</v>
      </c>
      <c r="D100" s="211">
        <v>0</v>
      </c>
      <c r="E100" s="211">
        <v>0</v>
      </c>
      <c r="F100" s="211">
        <v>0</v>
      </c>
      <c r="G100" s="211">
        <v>0</v>
      </c>
      <c r="H100" s="211">
        <v>0</v>
      </c>
      <c r="I100" s="211">
        <v>0</v>
      </c>
      <c r="J100" s="211">
        <v>0</v>
      </c>
      <c r="K100" s="211">
        <v>0</v>
      </c>
      <c r="L100" s="211">
        <v>0</v>
      </c>
      <c r="M100" s="211">
        <v>0</v>
      </c>
      <c r="N100" s="211">
        <v>0</v>
      </c>
      <c r="O100" s="211">
        <v>0</v>
      </c>
      <c r="P100" s="211">
        <v>0</v>
      </c>
      <c r="Q100" s="211">
        <v>0</v>
      </c>
      <c r="R100" s="211">
        <v>0</v>
      </c>
      <c r="S100" s="211">
        <v>0</v>
      </c>
      <c r="T100" s="211">
        <v>0</v>
      </c>
      <c r="U100" s="211">
        <v>0</v>
      </c>
      <c r="V100" s="211">
        <v>0</v>
      </c>
      <c r="W100" s="211">
        <v>0</v>
      </c>
      <c r="X100" s="211">
        <v>0</v>
      </c>
      <c r="Y100" s="211">
        <v>0</v>
      </c>
      <c r="Z100" s="211">
        <v>0</v>
      </c>
      <c r="AA100" s="211">
        <v>0</v>
      </c>
      <c r="AB100" s="211">
        <v>0</v>
      </c>
      <c r="AC100" s="211">
        <v>0</v>
      </c>
      <c r="AD100" s="211">
        <v>0</v>
      </c>
      <c r="AE100" s="211">
        <v>0</v>
      </c>
      <c r="AF100" s="211">
        <v>0</v>
      </c>
      <c r="AG100" s="211">
        <v>0</v>
      </c>
      <c r="AH100" s="211">
        <v>0</v>
      </c>
      <c r="AI100" s="211">
        <v>0</v>
      </c>
      <c r="AJ100" s="211">
        <v>0</v>
      </c>
      <c r="AK100" s="211">
        <v>0</v>
      </c>
      <c r="AL100" s="211">
        <v>0</v>
      </c>
      <c r="AM100" s="211">
        <v>0</v>
      </c>
      <c r="AN100" s="211">
        <v>0</v>
      </c>
      <c r="AO100" s="211">
        <v>0</v>
      </c>
      <c r="AP100" s="211">
        <v>0</v>
      </c>
      <c r="AQ100" s="211">
        <v>0</v>
      </c>
      <c r="AR100" s="211">
        <v>0</v>
      </c>
      <c r="AS100" s="211">
        <v>0</v>
      </c>
      <c r="AT100" s="211">
        <v>0</v>
      </c>
      <c r="AU100" s="211">
        <v>0</v>
      </c>
      <c r="AV100" s="211">
        <v>0</v>
      </c>
      <c r="AW100" s="211">
        <v>0</v>
      </c>
      <c r="AX100" s="211">
        <v>0</v>
      </c>
      <c r="AY100" s="211">
        <v>0</v>
      </c>
      <c r="AZ100" s="211">
        <v>0</v>
      </c>
      <c r="BA100" s="212">
        <v>0</v>
      </c>
    </row>
    <row r="101" spans="1:53">
      <c r="A101" s="203" t="s">
        <v>405</v>
      </c>
      <c r="B101" s="204" t="s">
        <v>406</v>
      </c>
      <c r="C101" s="205">
        <v>7.2599094145226672</v>
      </c>
      <c r="D101" s="206">
        <v>34.305299999999988</v>
      </c>
      <c r="E101" s="206">
        <v>244.07695000000024</v>
      </c>
      <c r="F101" s="206">
        <v>248.59288000000004</v>
      </c>
      <c r="G101" s="206">
        <v>-1.6528000000000702</v>
      </c>
      <c r="H101" s="206">
        <v>-79.236364221349504</v>
      </c>
      <c r="I101" s="206">
        <v>-138.50151000000005</v>
      </c>
      <c r="J101" s="206">
        <v>-125.00706999999989</v>
      </c>
      <c r="K101" s="206">
        <v>-53.10274000000004</v>
      </c>
      <c r="L101" s="206">
        <v>-24.208140000000299</v>
      </c>
      <c r="M101" s="206">
        <v>-136.90697527906264</v>
      </c>
      <c r="N101" s="206">
        <v>-161.12968297336363</v>
      </c>
      <c r="O101" s="206">
        <v>-78.343853618183175</v>
      </c>
      <c r="P101" s="206">
        <v>16.164688344499609</v>
      </c>
      <c r="Q101" s="206">
        <v>37.809224699056585</v>
      </c>
      <c r="R101" s="206">
        <v>-104.40256742773317</v>
      </c>
      <c r="S101" s="206">
        <v>393.79451219859305</v>
      </c>
      <c r="T101" s="206">
        <v>428.30608880562829</v>
      </c>
      <c r="U101" s="206">
        <v>432.5598699930016</v>
      </c>
      <c r="V101" s="206">
        <v>433.27679213040176</v>
      </c>
      <c r="W101" s="206">
        <v>407.11610839164416</v>
      </c>
      <c r="X101" s="206">
        <v>409.2655679606471</v>
      </c>
      <c r="Y101" s="206">
        <v>405.8314711016742</v>
      </c>
      <c r="Z101" s="206">
        <v>397.16019522504041</v>
      </c>
      <c r="AA101" s="206">
        <v>380.28245650859901</v>
      </c>
      <c r="AB101" s="206">
        <v>382.6423958345099</v>
      </c>
      <c r="AC101" s="206">
        <v>378.9641381972408</v>
      </c>
      <c r="AD101" s="206">
        <v>375.85178230761073</v>
      </c>
      <c r="AE101" s="206">
        <v>375.70171975202857</v>
      </c>
      <c r="AF101" s="206">
        <v>377.14942749167653</v>
      </c>
      <c r="AG101" s="206">
        <v>375.05775254184618</v>
      </c>
      <c r="AH101" s="206">
        <v>379.61237784553168</v>
      </c>
      <c r="AI101" s="206">
        <v>379.89560111284811</v>
      </c>
      <c r="AJ101" s="206">
        <v>372.33153511756711</v>
      </c>
      <c r="AK101" s="206">
        <v>370.07399439039796</v>
      </c>
      <c r="AL101" s="206">
        <v>368.32372745759108</v>
      </c>
      <c r="AM101" s="206">
        <v>368.56827160126056</v>
      </c>
      <c r="AN101" s="206">
        <v>367.44474528197622</v>
      </c>
      <c r="AO101" s="206">
        <v>367.18186929669605</v>
      </c>
      <c r="AP101" s="206">
        <v>371.58515452332801</v>
      </c>
      <c r="AQ101" s="206">
        <v>385.68849842646671</v>
      </c>
      <c r="AR101" s="206">
        <v>378.37611288687606</v>
      </c>
      <c r="AS101" s="206">
        <v>354.95468509350894</v>
      </c>
      <c r="AT101" s="206">
        <v>306.85309734831765</v>
      </c>
      <c r="AU101" s="206">
        <v>218.65696032927565</v>
      </c>
      <c r="AV101" s="206">
        <v>211.92078976906538</v>
      </c>
      <c r="AW101" s="206">
        <v>195.15307774984529</v>
      </c>
      <c r="AX101" s="206">
        <v>169.70571721351035</v>
      </c>
      <c r="AY101" s="206">
        <v>161.43209956816975</v>
      </c>
      <c r="AZ101" s="206">
        <v>159.00072716321159</v>
      </c>
      <c r="BA101" s="207">
        <v>149.08489802895235</v>
      </c>
    </row>
    <row r="102" spans="1:53">
      <c r="A102" s="198" t="s">
        <v>407</v>
      </c>
      <c r="B102" s="199" t="s">
        <v>408</v>
      </c>
      <c r="C102" s="200">
        <v>92570.402300227375</v>
      </c>
      <c r="D102" s="201">
        <v>95144.672060000041</v>
      </c>
      <c r="E102" s="201">
        <v>95774.560919999974</v>
      </c>
      <c r="F102" s="201">
        <v>97340.127650000009</v>
      </c>
      <c r="G102" s="201">
        <v>95853.658060000031</v>
      </c>
      <c r="H102" s="201">
        <v>92701.403280757222</v>
      </c>
      <c r="I102" s="201">
        <v>93147.823539999968</v>
      </c>
      <c r="J102" s="201">
        <v>93896.64810000002</v>
      </c>
      <c r="K102" s="201">
        <v>90706.893039999995</v>
      </c>
      <c r="L102" s="201">
        <v>87601.867340000026</v>
      </c>
      <c r="M102" s="201">
        <v>86786.803470116254</v>
      </c>
      <c r="N102" s="201">
        <v>91010.363038864263</v>
      </c>
      <c r="O102" s="201">
        <v>90990.945767601486</v>
      </c>
      <c r="P102" s="201">
        <v>86364.162766332331</v>
      </c>
      <c r="Q102" s="201">
        <v>83630.606347401059</v>
      </c>
      <c r="R102" s="201">
        <v>83008.703338711784</v>
      </c>
      <c r="S102" s="201">
        <v>75808.980412014673</v>
      </c>
      <c r="T102" s="201">
        <v>76052.71474657119</v>
      </c>
      <c r="U102" s="201">
        <v>69376.100662245401</v>
      </c>
      <c r="V102" s="201">
        <v>59796.923318578876</v>
      </c>
      <c r="W102" s="201">
        <v>58496.214505556258</v>
      </c>
      <c r="X102" s="201">
        <v>56090.662833900831</v>
      </c>
      <c r="Y102" s="201">
        <v>56023.005090196617</v>
      </c>
      <c r="Z102" s="201">
        <v>55450.712570585361</v>
      </c>
      <c r="AA102" s="201">
        <v>50089.796603735958</v>
      </c>
      <c r="AB102" s="201">
        <v>47341.914457577157</v>
      </c>
      <c r="AC102" s="201">
        <v>46052.786938937919</v>
      </c>
      <c r="AD102" s="201">
        <v>44390.310327388135</v>
      </c>
      <c r="AE102" s="201">
        <v>46223.110115650772</v>
      </c>
      <c r="AF102" s="201">
        <v>46547.812266311157</v>
      </c>
      <c r="AG102" s="201">
        <v>38100.082106384303</v>
      </c>
      <c r="AH102" s="201">
        <v>35134.719730514669</v>
      </c>
      <c r="AI102" s="201">
        <v>29986.183353424</v>
      </c>
      <c r="AJ102" s="201">
        <v>27836.674870453804</v>
      </c>
      <c r="AK102" s="201">
        <v>22470.43728499674</v>
      </c>
      <c r="AL102" s="201">
        <v>18648.995216362979</v>
      </c>
      <c r="AM102" s="201">
        <v>17615.950227151814</v>
      </c>
      <c r="AN102" s="201">
        <v>16495.327472679179</v>
      </c>
      <c r="AO102" s="201">
        <v>15750.911810366022</v>
      </c>
      <c r="AP102" s="201">
        <v>14092.426099949274</v>
      </c>
      <c r="AQ102" s="201">
        <v>13363.872338208455</v>
      </c>
      <c r="AR102" s="201">
        <v>11392.578299228267</v>
      </c>
      <c r="AS102" s="201">
        <v>10956.260080998269</v>
      </c>
      <c r="AT102" s="201">
        <v>10874.037378793808</v>
      </c>
      <c r="AU102" s="201">
        <v>8843.6285250066358</v>
      </c>
      <c r="AV102" s="201">
        <v>9144.0878730678905</v>
      </c>
      <c r="AW102" s="201">
        <v>8626.0869142464726</v>
      </c>
      <c r="AX102" s="201">
        <v>7128.8662897218355</v>
      </c>
      <c r="AY102" s="201">
        <v>6411.6530890583044</v>
      </c>
      <c r="AZ102" s="201">
        <v>5864.3133201398978</v>
      </c>
      <c r="BA102" s="202">
        <v>4646.5866031687156</v>
      </c>
    </row>
    <row r="103" spans="1:53">
      <c r="A103" s="203" t="s">
        <v>409</v>
      </c>
      <c r="B103" s="204" t="s">
        <v>410</v>
      </c>
      <c r="C103" s="205">
        <v>89940.489377991209</v>
      </c>
      <c r="D103" s="206">
        <v>91940.307110000038</v>
      </c>
      <c r="E103" s="206">
        <v>92410.357859999989</v>
      </c>
      <c r="F103" s="206">
        <v>93859.753689999998</v>
      </c>
      <c r="G103" s="206">
        <v>92874.574370000031</v>
      </c>
      <c r="H103" s="206">
        <v>90103.451675495642</v>
      </c>
      <c r="I103" s="206">
        <v>90068.627009999982</v>
      </c>
      <c r="J103" s="206">
        <v>90515.562339999989</v>
      </c>
      <c r="K103" s="206">
        <v>87689.250099999976</v>
      </c>
      <c r="L103" s="206">
        <v>84864.399680000002</v>
      </c>
      <c r="M103" s="206">
        <v>83592.918237561724</v>
      </c>
      <c r="N103" s="206">
        <v>88067.631089987262</v>
      </c>
      <c r="O103" s="206">
        <v>88519.347919480904</v>
      </c>
      <c r="P103" s="206">
        <v>84233.125154892696</v>
      </c>
      <c r="Q103" s="206">
        <v>81473.201459693577</v>
      </c>
      <c r="R103" s="206">
        <v>80950.688610432189</v>
      </c>
      <c r="S103" s="206">
        <v>73496.331994775508</v>
      </c>
      <c r="T103" s="206">
        <v>73642.518209572896</v>
      </c>
      <c r="U103" s="206">
        <v>66999.097054401122</v>
      </c>
      <c r="V103" s="206">
        <v>57590.381881025278</v>
      </c>
      <c r="W103" s="206">
        <v>56193.852510866709</v>
      </c>
      <c r="X103" s="206">
        <v>53899.965534667477</v>
      </c>
      <c r="Y103" s="206">
        <v>53812.782562535198</v>
      </c>
      <c r="Z103" s="206">
        <v>53228.929008052059</v>
      </c>
      <c r="AA103" s="206">
        <v>47991.402461532598</v>
      </c>
      <c r="AB103" s="206">
        <v>45345.096358825227</v>
      </c>
      <c r="AC103" s="206">
        <v>43835.582582268202</v>
      </c>
      <c r="AD103" s="206">
        <v>42385.483140589451</v>
      </c>
      <c r="AE103" s="206">
        <v>44133.588979593267</v>
      </c>
      <c r="AF103" s="206">
        <v>44497.999067267738</v>
      </c>
      <c r="AG103" s="206">
        <v>36014.733880279498</v>
      </c>
      <c r="AH103" s="206">
        <v>32986.415605386021</v>
      </c>
      <c r="AI103" s="206">
        <v>27910.447780037659</v>
      </c>
      <c r="AJ103" s="206">
        <v>25875.380680441485</v>
      </c>
      <c r="AK103" s="206">
        <v>20926.482842694968</v>
      </c>
      <c r="AL103" s="206">
        <v>17143.734827424189</v>
      </c>
      <c r="AM103" s="206">
        <v>16116.168814118086</v>
      </c>
      <c r="AN103" s="206">
        <v>15050.781165089991</v>
      </c>
      <c r="AO103" s="206">
        <v>13931.714435137166</v>
      </c>
      <c r="AP103" s="206">
        <v>12711.265232746169</v>
      </c>
      <c r="AQ103" s="206">
        <v>12066.596199610636</v>
      </c>
      <c r="AR103" s="206">
        <v>10538.400186661682</v>
      </c>
      <c r="AS103" s="206">
        <v>10356.900332653955</v>
      </c>
      <c r="AT103" s="206">
        <v>10285.26278541694</v>
      </c>
      <c r="AU103" s="206">
        <v>8314.4884452406404</v>
      </c>
      <c r="AV103" s="206">
        <v>8661.3280866948389</v>
      </c>
      <c r="AW103" s="206">
        <v>8150.3533142589604</v>
      </c>
      <c r="AX103" s="206">
        <v>6647.4540844159083</v>
      </c>
      <c r="AY103" s="206">
        <v>5948.6153733456931</v>
      </c>
      <c r="AZ103" s="206">
        <v>5411.6272081006846</v>
      </c>
      <c r="BA103" s="207">
        <v>4228.6166884208287</v>
      </c>
    </row>
    <row r="104" spans="1:53">
      <c r="A104" s="203" t="s">
        <v>411</v>
      </c>
      <c r="B104" s="204" t="s">
        <v>412</v>
      </c>
      <c r="C104" s="205">
        <v>2647.5824464986599</v>
      </c>
      <c r="D104" s="206">
        <v>3341.0042899999994</v>
      </c>
      <c r="E104" s="206">
        <v>3610.87997</v>
      </c>
      <c r="F104" s="206">
        <v>3725.4276299999992</v>
      </c>
      <c r="G104" s="206">
        <v>3198.6835799999994</v>
      </c>
      <c r="H104" s="206">
        <v>2830.5701411685709</v>
      </c>
      <c r="I104" s="206">
        <v>3377.3240999999998</v>
      </c>
      <c r="J104" s="206">
        <v>3635.7318699999992</v>
      </c>
      <c r="K104" s="206">
        <v>3344.969509999999</v>
      </c>
      <c r="L104" s="206">
        <v>3052.1748499999999</v>
      </c>
      <c r="M104" s="206">
        <v>3488.6285835381186</v>
      </c>
      <c r="N104" s="206">
        <v>3182.5382263267784</v>
      </c>
      <c r="O104" s="206">
        <v>2753.4361370261458</v>
      </c>
      <c r="P104" s="206">
        <v>2391.3843954325948</v>
      </c>
      <c r="Q104" s="206">
        <v>2440.6774985157858</v>
      </c>
      <c r="R104" s="206">
        <v>2308.8077880406481</v>
      </c>
      <c r="S104" s="206">
        <v>2557.7447606051419</v>
      </c>
      <c r="T104" s="206">
        <v>2632.4844159962554</v>
      </c>
      <c r="U104" s="206">
        <v>2582.681463505347</v>
      </c>
      <c r="V104" s="206">
        <v>2399.3821744084998</v>
      </c>
      <c r="W104" s="206">
        <v>2502.0561944589253</v>
      </c>
      <c r="X104" s="206">
        <v>2395.7881267253451</v>
      </c>
      <c r="Y104" s="206">
        <v>2409.5312755562927</v>
      </c>
      <c r="Z104" s="206">
        <v>2395.5697126169462</v>
      </c>
      <c r="AA104" s="206">
        <v>2249.3986167229928</v>
      </c>
      <c r="AB104" s="206">
        <v>2144.0379933775334</v>
      </c>
      <c r="AC104" s="206">
        <v>2348.0195471611855</v>
      </c>
      <c r="AD104" s="206">
        <v>2113.0149409158839</v>
      </c>
      <c r="AE104" s="206">
        <v>2175.4090324631397</v>
      </c>
      <c r="AF104" s="206">
        <v>2155.8853681776045</v>
      </c>
      <c r="AG104" s="206">
        <v>2162.5763009454158</v>
      </c>
      <c r="AH104" s="206">
        <v>2242.9774127418173</v>
      </c>
      <c r="AI104" s="206">
        <v>2180.7973934109959</v>
      </c>
      <c r="AJ104" s="206">
        <v>2066.4144488494103</v>
      </c>
      <c r="AK104" s="206">
        <v>1643.9925175779144</v>
      </c>
      <c r="AL104" s="206">
        <v>1605.3741519879809</v>
      </c>
      <c r="AM104" s="206">
        <v>1600.5298611468245</v>
      </c>
      <c r="AN104" s="206">
        <v>1553.1453401445174</v>
      </c>
      <c r="AO104" s="206">
        <v>1935.6462397246519</v>
      </c>
      <c r="AP104" s="206">
        <v>1492.4755642493601</v>
      </c>
      <c r="AQ104" s="206">
        <v>1406.6375980394739</v>
      </c>
      <c r="AR104" s="206">
        <v>974.20160339990525</v>
      </c>
      <c r="AS104" s="206">
        <v>712.98450774620358</v>
      </c>
      <c r="AT104" s="206">
        <v>694.53988040974741</v>
      </c>
      <c r="AU104" s="206">
        <v>621.56871935528068</v>
      </c>
      <c r="AV104" s="206">
        <v>571.85375291728508</v>
      </c>
      <c r="AW104" s="206">
        <v>564.51706686603643</v>
      </c>
      <c r="AX104" s="206">
        <v>549.98960942783242</v>
      </c>
      <c r="AY104" s="206">
        <v>543.62099447464777</v>
      </c>
      <c r="AZ104" s="206">
        <v>532.99136180234109</v>
      </c>
      <c r="BA104" s="207">
        <v>482.88195758629502</v>
      </c>
    </row>
    <row r="105" spans="1:53">
      <c r="A105" s="203" t="s">
        <v>413</v>
      </c>
      <c r="B105" s="204" t="s">
        <v>414</v>
      </c>
      <c r="C105" s="205">
        <v>5.734727130002284</v>
      </c>
      <c r="D105" s="206">
        <v>-84.045020000000022</v>
      </c>
      <c r="E105" s="206">
        <v>-188.37880000000132</v>
      </c>
      <c r="F105" s="206">
        <v>-167.14622999999801</v>
      </c>
      <c r="G105" s="206">
        <v>-194.29907999999978</v>
      </c>
      <c r="H105" s="206">
        <v>-213.0323344552603</v>
      </c>
      <c r="I105" s="206">
        <v>-241.5213900000017</v>
      </c>
      <c r="J105" s="206">
        <v>-201.17921999999999</v>
      </c>
      <c r="K105" s="206">
        <v>-323.94560000000138</v>
      </c>
      <c r="L105" s="206">
        <v>-304.26076000000103</v>
      </c>
      <c r="M105" s="206">
        <v>-262.733878863467</v>
      </c>
      <c r="N105" s="206">
        <v>-218.30587814938599</v>
      </c>
      <c r="O105" s="206">
        <v>-293.78078445173696</v>
      </c>
      <c r="P105" s="206">
        <v>-249.83797628395268</v>
      </c>
      <c r="Q105" s="206">
        <v>-276.11045185603643</v>
      </c>
      <c r="R105" s="206">
        <v>-283.74967523418627</v>
      </c>
      <c r="S105" s="206">
        <v>-282.31397160201095</v>
      </c>
      <c r="T105" s="206">
        <v>-260.05119515579918</v>
      </c>
      <c r="U105" s="206">
        <v>-243.28206118081562</v>
      </c>
      <c r="V105" s="206">
        <v>-233.07110060343393</v>
      </c>
      <c r="W105" s="206">
        <v>-239.7010624979971</v>
      </c>
      <c r="X105" s="206">
        <v>-243.60526118470352</v>
      </c>
      <c r="Y105" s="206">
        <v>-233.46404806007058</v>
      </c>
      <c r="Z105" s="206">
        <v>-205.9385014056752</v>
      </c>
      <c r="AA105" s="206">
        <v>-181.9063497739553</v>
      </c>
      <c r="AB105" s="206">
        <v>-175.40301012385771</v>
      </c>
      <c r="AC105" s="206">
        <v>-155.39676056911435</v>
      </c>
      <c r="AD105" s="206">
        <v>-128.74284857385078</v>
      </c>
      <c r="AE105" s="206">
        <v>-105.57476223955996</v>
      </c>
      <c r="AF105" s="206">
        <v>-123.68722461630432</v>
      </c>
      <c r="AG105" s="206">
        <v>-95.100653766530741</v>
      </c>
      <c r="AH105" s="206">
        <v>-113.13144914291456</v>
      </c>
      <c r="AI105" s="206">
        <v>-121.90873415883266</v>
      </c>
      <c r="AJ105" s="206">
        <v>-120.62478952608012</v>
      </c>
      <c r="AK105" s="206">
        <v>-113.82961184920805</v>
      </c>
      <c r="AL105" s="206">
        <v>-112.86962345766869</v>
      </c>
      <c r="AM105" s="206">
        <v>-112.584195569342</v>
      </c>
      <c r="AN105" s="206">
        <v>-119.48214635338491</v>
      </c>
      <c r="AO105" s="206">
        <v>-127.54292572027725</v>
      </c>
      <c r="AP105" s="206">
        <v>-120.42708591649648</v>
      </c>
      <c r="AQ105" s="206">
        <v>-117.49119123528976</v>
      </c>
      <c r="AR105" s="206">
        <v>-126.60028394953065</v>
      </c>
      <c r="AS105" s="206">
        <v>-119.37486918773971</v>
      </c>
      <c r="AT105" s="206">
        <v>-110.95180953787212</v>
      </c>
      <c r="AU105" s="206">
        <v>-96.906715708479624</v>
      </c>
      <c r="AV105" s="206">
        <v>-93.030677567225439</v>
      </c>
      <c r="AW105" s="206">
        <v>-92.326770752781158</v>
      </c>
      <c r="AX105" s="206">
        <v>-71.670428760816321</v>
      </c>
      <c r="AY105" s="206">
        <v>-83.411191253979041</v>
      </c>
      <c r="AZ105" s="206">
        <v>-82.925031202023092</v>
      </c>
      <c r="BA105" s="207">
        <v>-67.254713946705692</v>
      </c>
    </row>
    <row r="106" spans="1:53">
      <c r="A106" s="203" t="s">
        <v>415</v>
      </c>
      <c r="B106" s="204" t="s">
        <v>416</v>
      </c>
      <c r="C106" s="205">
        <v>-23.404251392494359</v>
      </c>
      <c r="D106" s="206">
        <v>-52.594320000000039</v>
      </c>
      <c r="E106" s="206">
        <v>-58.298110000000378</v>
      </c>
      <c r="F106" s="206">
        <v>-77.907440000000776</v>
      </c>
      <c r="G106" s="206">
        <v>-25.30080999999889</v>
      </c>
      <c r="H106" s="206">
        <v>-19.586201451689647</v>
      </c>
      <c r="I106" s="206">
        <v>-56.606179999997906</v>
      </c>
      <c r="J106" s="206">
        <v>-53.46688999999877</v>
      </c>
      <c r="K106" s="206">
        <v>-3.3809699999996496</v>
      </c>
      <c r="L106" s="206">
        <v>-10.446429999999935</v>
      </c>
      <c r="M106" s="206">
        <v>-32.009472120100682</v>
      </c>
      <c r="N106" s="206">
        <v>-21.500399300366524</v>
      </c>
      <c r="O106" s="206">
        <v>11.942495546144514</v>
      </c>
      <c r="P106" s="206">
        <v>-10.508807708987916</v>
      </c>
      <c r="Q106" s="206">
        <v>-7.1621589522437716</v>
      </c>
      <c r="R106" s="206">
        <v>32.956615473133468</v>
      </c>
      <c r="S106" s="206">
        <v>37.217628236056015</v>
      </c>
      <c r="T106" s="206">
        <v>37.763316157842297</v>
      </c>
      <c r="U106" s="206">
        <v>37.604205519752085</v>
      </c>
      <c r="V106" s="206">
        <v>40.230363748545855</v>
      </c>
      <c r="W106" s="206">
        <v>40.006862728623176</v>
      </c>
      <c r="X106" s="206">
        <v>38.51443369270963</v>
      </c>
      <c r="Y106" s="206">
        <v>34.155300165187342</v>
      </c>
      <c r="Z106" s="206">
        <v>32.152351322025083</v>
      </c>
      <c r="AA106" s="206">
        <v>30.901875254315996</v>
      </c>
      <c r="AB106" s="206">
        <v>28.183115498246835</v>
      </c>
      <c r="AC106" s="206">
        <v>24.581570077648728</v>
      </c>
      <c r="AD106" s="206">
        <v>20.555094456658694</v>
      </c>
      <c r="AE106" s="206">
        <v>19.686865833922873</v>
      </c>
      <c r="AF106" s="206">
        <v>17.615055482125157</v>
      </c>
      <c r="AG106" s="206">
        <v>17.872578925925488</v>
      </c>
      <c r="AH106" s="206">
        <v>18.458161529739435</v>
      </c>
      <c r="AI106" s="206">
        <v>16.846914134185319</v>
      </c>
      <c r="AJ106" s="206">
        <v>15.50453068899731</v>
      </c>
      <c r="AK106" s="206">
        <v>13.79153657306189</v>
      </c>
      <c r="AL106" s="206">
        <v>12.755860408478092</v>
      </c>
      <c r="AM106" s="206">
        <v>11.835747456249468</v>
      </c>
      <c r="AN106" s="206">
        <v>10.883113798051905</v>
      </c>
      <c r="AO106" s="206">
        <v>11.094061224484257</v>
      </c>
      <c r="AP106" s="206">
        <v>9.1123888702425795</v>
      </c>
      <c r="AQ106" s="206">
        <v>8.1297317936341464</v>
      </c>
      <c r="AR106" s="206">
        <v>6.5767931162134836</v>
      </c>
      <c r="AS106" s="206">
        <v>5.750109785848478</v>
      </c>
      <c r="AT106" s="206">
        <v>5.1865225049955015</v>
      </c>
      <c r="AU106" s="206">
        <v>4.478076119196289</v>
      </c>
      <c r="AV106" s="206">
        <v>3.9367110229915769</v>
      </c>
      <c r="AW106" s="206">
        <v>3.5433038742567278</v>
      </c>
      <c r="AX106" s="206">
        <v>3.0930246389094882</v>
      </c>
      <c r="AY106" s="206">
        <v>2.8279124919436027</v>
      </c>
      <c r="AZ106" s="206">
        <v>2.6197814388968252</v>
      </c>
      <c r="BA106" s="207">
        <v>2.3426711082968334</v>
      </c>
    </row>
    <row r="107" spans="1:53">
      <c r="A107" s="198" t="s">
        <v>417</v>
      </c>
      <c r="B107" s="199" t="s">
        <v>418</v>
      </c>
      <c r="C107" s="200">
        <v>2879.4449790421577</v>
      </c>
      <c r="D107" s="201">
        <v>2810.2138900000004</v>
      </c>
      <c r="E107" s="201">
        <v>2772.00414</v>
      </c>
      <c r="F107" s="201">
        <v>3256.6053400000001</v>
      </c>
      <c r="G107" s="201">
        <v>3260.4379399999998</v>
      </c>
      <c r="H107" s="201">
        <v>3132.7031991030804</v>
      </c>
      <c r="I107" s="201">
        <v>2972.1048300000002</v>
      </c>
      <c r="J107" s="201">
        <v>3603.0965199999996</v>
      </c>
      <c r="K107" s="201">
        <v>3326.3025199999997</v>
      </c>
      <c r="L107" s="201">
        <v>2959.3460599999994</v>
      </c>
      <c r="M107" s="201">
        <v>3845.4421418270003</v>
      </c>
      <c r="N107" s="201">
        <v>3983.4098573218434</v>
      </c>
      <c r="O107" s="201">
        <v>3725.5614831694793</v>
      </c>
      <c r="P107" s="201">
        <v>4354.8126889399337</v>
      </c>
      <c r="Q107" s="201">
        <v>4384.9483148471063</v>
      </c>
      <c r="R107" s="201">
        <v>3804.8657761476384</v>
      </c>
      <c r="S107" s="201">
        <v>3789.7866726586412</v>
      </c>
      <c r="T107" s="201">
        <v>3484.6853527786448</v>
      </c>
      <c r="U107" s="201">
        <v>3578.7664577914338</v>
      </c>
      <c r="V107" s="201">
        <v>3118.0980414969654</v>
      </c>
      <c r="W107" s="201">
        <v>2908.5380657821765</v>
      </c>
      <c r="X107" s="201">
        <v>2874.1940102527246</v>
      </c>
      <c r="Y107" s="201">
        <v>2390.3804904738604</v>
      </c>
      <c r="Z107" s="201">
        <v>1480.2609170319506</v>
      </c>
      <c r="AA107" s="201">
        <v>1567.0518301184966</v>
      </c>
      <c r="AB107" s="201">
        <v>1085.4186288930969</v>
      </c>
      <c r="AC107" s="201">
        <v>1208.4063599047968</v>
      </c>
      <c r="AD107" s="201">
        <v>1220.8451930186814</v>
      </c>
      <c r="AE107" s="201">
        <v>857.6536059193935</v>
      </c>
      <c r="AF107" s="201">
        <v>856.39887273516501</v>
      </c>
      <c r="AG107" s="201">
        <v>706.49658778626758</v>
      </c>
      <c r="AH107" s="201">
        <v>730.75909422434711</v>
      </c>
      <c r="AI107" s="201">
        <v>621.34044182400567</v>
      </c>
      <c r="AJ107" s="201">
        <v>593.00971688707659</v>
      </c>
      <c r="AK107" s="201">
        <v>428.82589926864068</v>
      </c>
      <c r="AL107" s="201">
        <v>427.57445168921402</v>
      </c>
      <c r="AM107" s="201">
        <v>427.21357860218188</v>
      </c>
      <c r="AN107" s="201">
        <v>355.30938306045402</v>
      </c>
      <c r="AO107" s="201">
        <v>327.6661112857816</v>
      </c>
      <c r="AP107" s="201">
        <v>317.38726347523021</v>
      </c>
      <c r="AQ107" s="201">
        <v>320.1472851324508</v>
      </c>
      <c r="AR107" s="201">
        <v>353.2887207221068</v>
      </c>
      <c r="AS107" s="201">
        <v>277.63766423649525</v>
      </c>
      <c r="AT107" s="201">
        <v>250.85350314276738</v>
      </c>
      <c r="AU107" s="201">
        <v>266.22930884753077</v>
      </c>
      <c r="AV107" s="201">
        <v>271.24954732546945</v>
      </c>
      <c r="AW107" s="201">
        <v>270.47315193925334</v>
      </c>
      <c r="AX107" s="201">
        <v>89.043456295455954</v>
      </c>
      <c r="AY107" s="201">
        <v>87.133338020617146</v>
      </c>
      <c r="AZ107" s="201">
        <v>86.420317359301535</v>
      </c>
      <c r="BA107" s="202">
        <v>85.760448325002244</v>
      </c>
    </row>
    <row r="108" spans="1:53">
      <c r="A108" s="193" t="s">
        <v>419</v>
      </c>
      <c r="B108" s="194" t="s">
        <v>420</v>
      </c>
      <c r="C108" s="195">
        <v>662237.38380022359</v>
      </c>
      <c r="D108" s="196">
        <v>677330.78225827077</v>
      </c>
      <c r="E108" s="196">
        <v>673407.08920999989</v>
      </c>
      <c r="F108" s="196">
        <v>676662.61567000009</v>
      </c>
      <c r="G108" s="196">
        <v>679497.41122999985</v>
      </c>
      <c r="H108" s="196">
        <v>679413.98822928232</v>
      </c>
      <c r="I108" s="196">
        <v>675965.39097999979</v>
      </c>
      <c r="J108" s="196">
        <v>656264.17054999957</v>
      </c>
      <c r="K108" s="196">
        <v>652574.60692999989</v>
      </c>
      <c r="L108" s="196">
        <v>615285.25637000031</v>
      </c>
      <c r="M108" s="196">
        <v>610927.75383456505</v>
      </c>
      <c r="N108" s="196">
        <v>589404.60538037925</v>
      </c>
      <c r="O108" s="196">
        <v>567714.78333375847</v>
      </c>
      <c r="P108" s="196">
        <v>554144.10699726024</v>
      </c>
      <c r="Q108" s="196">
        <v>551803.68459757068</v>
      </c>
      <c r="R108" s="196">
        <v>560105.95336932654</v>
      </c>
      <c r="S108" s="196">
        <v>565222.747252036</v>
      </c>
      <c r="T108" s="196">
        <v>569545.04716407543</v>
      </c>
      <c r="U108" s="196">
        <v>569978.74841538584</v>
      </c>
      <c r="V108" s="196">
        <v>570671.99251674931</v>
      </c>
      <c r="W108" s="196">
        <v>567397.49041376915</v>
      </c>
      <c r="X108" s="196">
        <v>565407.68813468039</v>
      </c>
      <c r="Y108" s="196">
        <v>561541.86521910003</v>
      </c>
      <c r="Z108" s="196">
        <v>556159.15386956884</v>
      </c>
      <c r="AA108" s="196">
        <v>549684.30879512371</v>
      </c>
      <c r="AB108" s="196">
        <v>544445.20828915911</v>
      </c>
      <c r="AC108" s="196">
        <v>541213.62582342827</v>
      </c>
      <c r="AD108" s="196">
        <v>536339.22360631241</v>
      </c>
      <c r="AE108" s="196">
        <v>533820.06550711952</v>
      </c>
      <c r="AF108" s="196">
        <v>530942.92431381054</v>
      </c>
      <c r="AG108" s="196">
        <v>526461.3454803268</v>
      </c>
      <c r="AH108" s="196">
        <v>524710.65430287237</v>
      </c>
      <c r="AI108" s="196">
        <v>521885.49008052348</v>
      </c>
      <c r="AJ108" s="196">
        <v>517870.5264287804</v>
      </c>
      <c r="AK108" s="196">
        <v>514285.7033578314</v>
      </c>
      <c r="AL108" s="196">
        <v>508107.29956608778</v>
      </c>
      <c r="AM108" s="196">
        <v>505842.10103219043</v>
      </c>
      <c r="AN108" s="196">
        <v>500876.68063185632</v>
      </c>
      <c r="AO108" s="196">
        <v>496646.64369250042</v>
      </c>
      <c r="AP108" s="196">
        <v>492155.25456116564</v>
      </c>
      <c r="AQ108" s="196">
        <v>487437.37964391574</v>
      </c>
      <c r="AR108" s="196">
        <v>481130.90587281802</v>
      </c>
      <c r="AS108" s="196">
        <v>476588.39098379418</v>
      </c>
      <c r="AT108" s="196">
        <v>470552.09117187216</v>
      </c>
      <c r="AU108" s="196">
        <v>465737.73930551193</v>
      </c>
      <c r="AV108" s="196">
        <v>461503.62808190059</v>
      </c>
      <c r="AW108" s="196">
        <v>457290.31762829766</v>
      </c>
      <c r="AX108" s="196">
        <v>451899.40572239092</v>
      </c>
      <c r="AY108" s="196">
        <v>447606.99917764333</v>
      </c>
      <c r="AZ108" s="196">
        <v>443202.85907137743</v>
      </c>
      <c r="BA108" s="197">
        <v>437711.03050366341</v>
      </c>
    </row>
    <row r="109" spans="1:53">
      <c r="A109" s="198" t="s">
        <v>421</v>
      </c>
      <c r="B109" s="199" t="s">
        <v>422</v>
      </c>
      <c r="C109" s="200">
        <v>683168.28911165602</v>
      </c>
      <c r="D109" s="201">
        <v>680746.50422</v>
      </c>
      <c r="E109" s="201">
        <v>673368.63472999993</v>
      </c>
      <c r="F109" s="201">
        <v>687353.09439999994</v>
      </c>
      <c r="G109" s="201">
        <v>704348.38094000018</v>
      </c>
      <c r="H109" s="201">
        <v>706377.7755295781</v>
      </c>
      <c r="I109" s="201">
        <v>699473.84387999994</v>
      </c>
      <c r="J109" s="201">
        <v>688985.73465999984</v>
      </c>
      <c r="K109" s="201">
        <v>688807.80080999993</v>
      </c>
      <c r="L109" s="201">
        <v>637063.8100099999</v>
      </c>
      <c r="M109" s="201">
        <v>626365.91095171671</v>
      </c>
      <c r="N109" s="201">
        <v>614168.14808721282</v>
      </c>
      <c r="O109" s="201">
        <v>610363.67056717211</v>
      </c>
      <c r="P109" s="201">
        <v>584514.39388744778</v>
      </c>
      <c r="Q109" s="201">
        <v>580755.42147186224</v>
      </c>
      <c r="R109" s="201">
        <v>609148.40225445037</v>
      </c>
      <c r="S109" s="201">
        <v>615614.31019603985</v>
      </c>
      <c r="T109" s="201">
        <v>619179.98721907381</v>
      </c>
      <c r="U109" s="201">
        <v>618699.89387157222</v>
      </c>
      <c r="V109" s="201">
        <v>620281.62056792632</v>
      </c>
      <c r="W109" s="201">
        <v>615611.40996602026</v>
      </c>
      <c r="X109" s="201">
        <v>614348.68017430254</v>
      </c>
      <c r="Y109" s="201">
        <v>610217.80668752873</v>
      </c>
      <c r="Z109" s="201">
        <v>604385.14988931618</v>
      </c>
      <c r="AA109" s="201">
        <v>597626.9815218437</v>
      </c>
      <c r="AB109" s="201">
        <v>591915.12055723253</v>
      </c>
      <c r="AC109" s="201">
        <v>588698.5586393635</v>
      </c>
      <c r="AD109" s="201">
        <v>583772.05513272912</v>
      </c>
      <c r="AE109" s="201">
        <v>581234.22073737078</v>
      </c>
      <c r="AF109" s="201">
        <v>577822.77557948721</v>
      </c>
      <c r="AG109" s="201">
        <v>573251.66697123914</v>
      </c>
      <c r="AH109" s="201">
        <v>571210.16131766816</v>
      </c>
      <c r="AI109" s="201">
        <v>568188.16464940796</v>
      </c>
      <c r="AJ109" s="201">
        <v>564102.81478205591</v>
      </c>
      <c r="AK109" s="201">
        <v>560379.61355472496</v>
      </c>
      <c r="AL109" s="201">
        <v>552728.11029908725</v>
      </c>
      <c r="AM109" s="201">
        <v>550876.64655717369</v>
      </c>
      <c r="AN109" s="201">
        <v>544727.23246968829</v>
      </c>
      <c r="AO109" s="201">
        <v>540038.10311994993</v>
      </c>
      <c r="AP109" s="201">
        <v>535128.19999582774</v>
      </c>
      <c r="AQ109" s="201">
        <v>529847.5276600715</v>
      </c>
      <c r="AR109" s="201">
        <v>522303.62043060403</v>
      </c>
      <c r="AS109" s="201">
        <v>517211.92450470733</v>
      </c>
      <c r="AT109" s="201">
        <v>510740.78394921683</v>
      </c>
      <c r="AU109" s="201">
        <v>505230.29253124271</v>
      </c>
      <c r="AV109" s="201">
        <v>501220.21220642549</v>
      </c>
      <c r="AW109" s="201">
        <v>497475.58686692547</v>
      </c>
      <c r="AX109" s="201">
        <v>492066.73525629728</v>
      </c>
      <c r="AY109" s="201">
        <v>487909.40350158646</v>
      </c>
      <c r="AZ109" s="201">
        <v>483637.98336692603</v>
      </c>
      <c r="BA109" s="202">
        <v>478272.21344542853</v>
      </c>
    </row>
    <row r="110" spans="1:53">
      <c r="A110" s="203" t="s">
        <v>423</v>
      </c>
      <c r="B110" s="204" t="s">
        <v>424</v>
      </c>
      <c r="C110" s="205">
        <v>673467.99753598799</v>
      </c>
      <c r="D110" s="206">
        <v>667112.02606000006</v>
      </c>
      <c r="E110" s="206">
        <v>659276.34082000004</v>
      </c>
      <c r="F110" s="206">
        <v>675958.90944999992</v>
      </c>
      <c r="G110" s="206">
        <v>692252.22370999993</v>
      </c>
      <c r="H110" s="206">
        <v>693706.4509301082</v>
      </c>
      <c r="I110" s="206">
        <v>681314.64522999979</v>
      </c>
      <c r="J110" s="206">
        <v>671763.20796999987</v>
      </c>
      <c r="K110" s="206">
        <v>672301.75902999996</v>
      </c>
      <c r="L110" s="206">
        <v>623091.33505999984</v>
      </c>
      <c r="M110" s="206">
        <v>617572.65251692967</v>
      </c>
      <c r="N110" s="206">
        <v>600422.58346054703</v>
      </c>
      <c r="O110" s="206">
        <v>600401.00362113153</v>
      </c>
      <c r="P110" s="206">
        <v>567471.18284205918</v>
      </c>
      <c r="Q110" s="206">
        <v>566608.57871277607</v>
      </c>
      <c r="R110" s="206">
        <v>597043.15867155418</v>
      </c>
      <c r="S110" s="206">
        <v>598614.24549211795</v>
      </c>
      <c r="T110" s="206">
        <v>600181.7373480883</v>
      </c>
      <c r="U110" s="206">
        <v>594682.02520820138</v>
      </c>
      <c r="V110" s="206">
        <v>595730.94141822227</v>
      </c>
      <c r="W110" s="206">
        <v>590094.4617925128</v>
      </c>
      <c r="X110" s="206">
        <v>590847.84966529196</v>
      </c>
      <c r="Y110" s="206">
        <v>585891.85201257979</v>
      </c>
      <c r="Z110" s="206">
        <v>580086.50447345478</v>
      </c>
      <c r="AA110" s="206">
        <v>572775.05112856033</v>
      </c>
      <c r="AB110" s="206">
        <v>563713.6955417319</v>
      </c>
      <c r="AC110" s="206">
        <v>560252.48012443457</v>
      </c>
      <c r="AD110" s="206">
        <v>555091.41107240785</v>
      </c>
      <c r="AE110" s="206">
        <v>552247.2596254719</v>
      </c>
      <c r="AF110" s="206">
        <v>547589.64911505743</v>
      </c>
      <c r="AG110" s="206">
        <v>542997.96028142225</v>
      </c>
      <c r="AH110" s="206">
        <v>540656.61300735036</v>
      </c>
      <c r="AI110" s="206">
        <v>537298.68104687578</v>
      </c>
      <c r="AJ110" s="206">
        <v>533341.15941457532</v>
      </c>
      <c r="AK110" s="206">
        <v>529074.59576166852</v>
      </c>
      <c r="AL110" s="206">
        <v>517664.58830449224</v>
      </c>
      <c r="AM110" s="206">
        <v>516456.86517948541</v>
      </c>
      <c r="AN110" s="206">
        <v>507646.19521641225</v>
      </c>
      <c r="AO110" s="206">
        <v>501713.77605569974</v>
      </c>
      <c r="AP110" s="206">
        <v>496379.05662235076</v>
      </c>
      <c r="AQ110" s="206">
        <v>490017.77235691721</v>
      </c>
      <c r="AR110" s="206">
        <v>479513.60044816846</v>
      </c>
      <c r="AS110" s="206">
        <v>473876.82726510061</v>
      </c>
      <c r="AT110" s="206">
        <v>466790.37454816169</v>
      </c>
      <c r="AU110" s="206">
        <v>460735.09996326955</v>
      </c>
      <c r="AV110" s="206">
        <v>456304.28392365307</v>
      </c>
      <c r="AW110" s="206">
        <v>452251.32189884508</v>
      </c>
      <c r="AX110" s="206">
        <v>446394.62927633314</v>
      </c>
      <c r="AY110" s="206">
        <v>441871.07543684624</v>
      </c>
      <c r="AZ110" s="206">
        <v>437333.1369038205</v>
      </c>
      <c r="BA110" s="207">
        <v>431633.55813245836</v>
      </c>
    </row>
    <row r="111" spans="1:53">
      <c r="A111" s="208" t="s">
        <v>425</v>
      </c>
      <c r="B111" s="209" t="s">
        <v>426</v>
      </c>
      <c r="C111" s="210">
        <v>658656.97992912435</v>
      </c>
      <c r="D111" s="211">
        <v>651335.03029000002</v>
      </c>
      <c r="E111" s="211">
        <v>641646.95126999996</v>
      </c>
      <c r="F111" s="211">
        <v>658423.31197000004</v>
      </c>
      <c r="G111" s="211">
        <v>674080.68952999997</v>
      </c>
      <c r="H111" s="211">
        <v>675800.91872987</v>
      </c>
      <c r="I111" s="211">
        <v>660666.18605999975</v>
      </c>
      <c r="J111" s="211">
        <v>654438.34569999983</v>
      </c>
      <c r="K111" s="211">
        <v>656338.1205699998</v>
      </c>
      <c r="L111" s="211">
        <v>606698.04020999989</v>
      </c>
      <c r="M111" s="211">
        <v>602578.90656986355</v>
      </c>
      <c r="N111" s="211">
        <v>586316.07939325308</v>
      </c>
      <c r="O111" s="211">
        <v>587208.90003105486</v>
      </c>
      <c r="P111" s="211">
        <v>553494.56066060823</v>
      </c>
      <c r="Q111" s="211">
        <v>553365.79766595352</v>
      </c>
      <c r="R111" s="211">
        <v>583807.49889317574</v>
      </c>
      <c r="S111" s="211">
        <v>586568.45858205645</v>
      </c>
      <c r="T111" s="211">
        <v>588237.32492591115</v>
      </c>
      <c r="U111" s="211">
        <v>582810.87361790577</v>
      </c>
      <c r="V111" s="211">
        <v>583979.07342122961</v>
      </c>
      <c r="W111" s="211">
        <v>578502.41603717231</v>
      </c>
      <c r="X111" s="211">
        <v>579429.52227641467</v>
      </c>
      <c r="Y111" s="211">
        <v>574586.22298892017</v>
      </c>
      <c r="Z111" s="211">
        <v>569076.64050560561</v>
      </c>
      <c r="AA111" s="211">
        <v>562066.4447640446</v>
      </c>
      <c r="AB111" s="211">
        <v>553127.19066063839</v>
      </c>
      <c r="AC111" s="211">
        <v>549774.43338632328</v>
      </c>
      <c r="AD111" s="211">
        <v>544934.1200149178</v>
      </c>
      <c r="AE111" s="211">
        <v>542183.25622694159</v>
      </c>
      <c r="AF111" s="211">
        <v>537731.12291259575</v>
      </c>
      <c r="AG111" s="211">
        <v>533590.69180042716</v>
      </c>
      <c r="AH111" s="211">
        <v>531328.56744689366</v>
      </c>
      <c r="AI111" s="211">
        <v>528178.20362792921</v>
      </c>
      <c r="AJ111" s="211">
        <v>524431.02367590484</v>
      </c>
      <c r="AK111" s="211">
        <v>520242.55760622228</v>
      </c>
      <c r="AL111" s="211">
        <v>509049.12625916081</v>
      </c>
      <c r="AM111" s="211">
        <v>507912.73674185784</v>
      </c>
      <c r="AN111" s="211">
        <v>499263.58221189358</v>
      </c>
      <c r="AO111" s="211">
        <v>493522.03182750981</v>
      </c>
      <c r="AP111" s="211">
        <v>488355.03105038748</v>
      </c>
      <c r="AQ111" s="211">
        <v>482142.25309745065</v>
      </c>
      <c r="AR111" s="211">
        <v>471809.73677462817</v>
      </c>
      <c r="AS111" s="211">
        <v>466261.21663552546</v>
      </c>
      <c r="AT111" s="211">
        <v>459399.37964815646</v>
      </c>
      <c r="AU111" s="211">
        <v>453555.59634950734</v>
      </c>
      <c r="AV111" s="211">
        <v>449193.35662383563</v>
      </c>
      <c r="AW111" s="211">
        <v>445204.44301102654</v>
      </c>
      <c r="AX111" s="211">
        <v>439519.68623445026</v>
      </c>
      <c r="AY111" s="211">
        <v>435059.8508584401</v>
      </c>
      <c r="AZ111" s="211">
        <v>430626.45920532692</v>
      </c>
      <c r="BA111" s="212">
        <v>425109.99132448336</v>
      </c>
    </row>
    <row r="112" spans="1:53">
      <c r="A112" s="208" t="s">
        <v>427</v>
      </c>
      <c r="B112" s="209" t="s">
        <v>428</v>
      </c>
      <c r="C112" s="210">
        <v>14811.01760686381</v>
      </c>
      <c r="D112" s="211">
        <v>15776.995769999994</v>
      </c>
      <c r="E112" s="211">
        <v>17629.389549999996</v>
      </c>
      <c r="F112" s="211">
        <v>17535.59748</v>
      </c>
      <c r="G112" s="211">
        <v>18171.534179999991</v>
      </c>
      <c r="H112" s="211">
        <v>17905.53220023854</v>
      </c>
      <c r="I112" s="211">
        <v>20648.459169999987</v>
      </c>
      <c r="J112" s="211">
        <v>17324.862270000005</v>
      </c>
      <c r="K112" s="211">
        <v>15963.638459999995</v>
      </c>
      <c r="L112" s="211">
        <v>16393.294850000006</v>
      </c>
      <c r="M112" s="211">
        <v>14993.745947066203</v>
      </c>
      <c r="N112" s="211">
        <v>14106.504067294059</v>
      </c>
      <c r="O112" s="211">
        <v>13192.103590076527</v>
      </c>
      <c r="P112" s="211">
        <v>13976.622181450683</v>
      </c>
      <c r="Q112" s="211">
        <v>13242.781046822542</v>
      </c>
      <c r="R112" s="211">
        <v>13235.659778378393</v>
      </c>
      <c r="S112" s="211">
        <v>12045.786910061568</v>
      </c>
      <c r="T112" s="211">
        <v>11944.41242217726</v>
      </c>
      <c r="U112" s="211">
        <v>11871.151590295556</v>
      </c>
      <c r="V112" s="211">
        <v>11751.867996992962</v>
      </c>
      <c r="W112" s="211">
        <v>11592.045755340409</v>
      </c>
      <c r="X112" s="211">
        <v>11418.327388877402</v>
      </c>
      <c r="Y112" s="211">
        <v>11305.629023659598</v>
      </c>
      <c r="Z112" s="211">
        <v>11009.863967849025</v>
      </c>
      <c r="AA112" s="211">
        <v>10708.606364515534</v>
      </c>
      <c r="AB112" s="211">
        <v>10586.504881093586</v>
      </c>
      <c r="AC112" s="211">
        <v>10478.04673811131</v>
      </c>
      <c r="AD112" s="211">
        <v>10157.291057490222</v>
      </c>
      <c r="AE112" s="211">
        <v>10064.003398530263</v>
      </c>
      <c r="AF112" s="211">
        <v>9858.5262024616313</v>
      </c>
      <c r="AG112" s="211">
        <v>9407.2684809950206</v>
      </c>
      <c r="AH112" s="211">
        <v>9328.0455604565377</v>
      </c>
      <c r="AI112" s="211">
        <v>9120.477418946668</v>
      </c>
      <c r="AJ112" s="211">
        <v>8910.1357386706695</v>
      </c>
      <c r="AK112" s="211">
        <v>8832.0381554461237</v>
      </c>
      <c r="AL112" s="211">
        <v>8615.4620453313892</v>
      </c>
      <c r="AM112" s="211">
        <v>8544.1284376275435</v>
      </c>
      <c r="AN112" s="211">
        <v>8382.6130045186073</v>
      </c>
      <c r="AO112" s="211">
        <v>8191.7442281899266</v>
      </c>
      <c r="AP112" s="211">
        <v>8024.0255719634124</v>
      </c>
      <c r="AQ112" s="211">
        <v>7875.5192594663886</v>
      </c>
      <c r="AR112" s="211">
        <v>7703.8636735402761</v>
      </c>
      <c r="AS112" s="211">
        <v>7615.6106295752525</v>
      </c>
      <c r="AT112" s="211">
        <v>7390.9949000050892</v>
      </c>
      <c r="AU112" s="211">
        <v>7179.5036137621755</v>
      </c>
      <c r="AV112" s="211">
        <v>7110.9272998174356</v>
      </c>
      <c r="AW112" s="211">
        <v>7046.8788878184723</v>
      </c>
      <c r="AX112" s="211">
        <v>6874.9430418830316</v>
      </c>
      <c r="AY112" s="211">
        <v>6811.224578406217</v>
      </c>
      <c r="AZ112" s="211">
        <v>6706.6776984936605</v>
      </c>
      <c r="BA112" s="212">
        <v>6523.5668079749421</v>
      </c>
    </row>
    <row r="113" spans="1:53">
      <c r="A113" s="203" t="s">
        <v>429</v>
      </c>
      <c r="B113" s="204" t="s">
        <v>430</v>
      </c>
      <c r="C113" s="205">
        <v>9700.2915756680231</v>
      </c>
      <c r="D113" s="206">
        <v>13634.478160000008</v>
      </c>
      <c r="E113" s="206">
        <v>14092.293910000013</v>
      </c>
      <c r="F113" s="206">
        <v>11394.184950000004</v>
      </c>
      <c r="G113" s="206">
        <v>12096.157229999993</v>
      </c>
      <c r="H113" s="206">
        <v>12671.324599469845</v>
      </c>
      <c r="I113" s="206">
        <v>18159.198650000006</v>
      </c>
      <c r="J113" s="206">
        <v>17222.52668999997</v>
      </c>
      <c r="K113" s="206">
        <v>16506.04178</v>
      </c>
      <c r="L113" s="206">
        <v>13972.474950000002</v>
      </c>
      <c r="M113" s="206">
        <v>8793.2584347870488</v>
      </c>
      <c r="N113" s="206">
        <v>13745.56462666588</v>
      </c>
      <c r="O113" s="206">
        <v>9962.6669460407156</v>
      </c>
      <c r="P113" s="206">
        <v>17043.211045388798</v>
      </c>
      <c r="Q113" s="206">
        <v>14146.842759086388</v>
      </c>
      <c r="R113" s="206">
        <v>12105.24358289609</v>
      </c>
      <c r="S113" s="206">
        <v>17000.064703921918</v>
      </c>
      <c r="T113" s="206">
        <v>18998.249870985463</v>
      </c>
      <c r="U113" s="206">
        <v>24017.868663370689</v>
      </c>
      <c r="V113" s="206">
        <v>24550.679149703748</v>
      </c>
      <c r="W113" s="206">
        <v>25516.948173507524</v>
      </c>
      <c r="X113" s="206">
        <v>23500.830509010542</v>
      </c>
      <c r="Y113" s="206">
        <v>24325.95467494888</v>
      </c>
      <c r="Z113" s="206">
        <v>24298.645415861291</v>
      </c>
      <c r="AA113" s="206">
        <v>24851.930393283204</v>
      </c>
      <c r="AB113" s="206">
        <v>28201.425015500638</v>
      </c>
      <c r="AC113" s="206">
        <v>28446.078514928886</v>
      </c>
      <c r="AD113" s="206">
        <v>28680.644060321276</v>
      </c>
      <c r="AE113" s="206">
        <v>28986.961111898949</v>
      </c>
      <c r="AF113" s="206">
        <v>30233.12646442953</v>
      </c>
      <c r="AG113" s="206">
        <v>30253.706689816849</v>
      </c>
      <c r="AH113" s="206">
        <v>30553.548310317696</v>
      </c>
      <c r="AI113" s="206">
        <v>30889.483602532098</v>
      </c>
      <c r="AJ113" s="206">
        <v>30761.655367480736</v>
      </c>
      <c r="AK113" s="206">
        <v>31305.017793056577</v>
      </c>
      <c r="AL113" s="206">
        <v>35063.521994595161</v>
      </c>
      <c r="AM113" s="206">
        <v>34419.781377688079</v>
      </c>
      <c r="AN113" s="206">
        <v>37081.037253275957</v>
      </c>
      <c r="AO113" s="206">
        <v>38324.327064250196</v>
      </c>
      <c r="AP113" s="206">
        <v>38749.143373476858</v>
      </c>
      <c r="AQ113" s="206">
        <v>39829.755303154285</v>
      </c>
      <c r="AR113" s="206">
        <v>42790.019982435566</v>
      </c>
      <c r="AS113" s="206">
        <v>43335.097239606454</v>
      </c>
      <c r="AT113" s="206">
        <v>43950.409401055236</v>
      </c>
      <c r="AU113" s="206">
        <v>44495.192567973216</v>
      </c>
      <c r="AV113" s="206">
        <v>44915.928282772649</v>
      </c>
      <c r="AW113" s="206">
        <v>45224.264968080388</v>
      </c>
      <c r="AX113" s="206">
        <v>45672.105979964035</v>
      </c>
      <c r="AY113" s="206">
        <v>46038.328064740192</v>
      </c>
      <c r="AZ113" s="206">
        <v>46304.846463105408</v>
      </c>
      <c r="BA113" s="207">
        <v>46638.655312970135</v>
      </c>
    </row>
    <row r="114" spans="1:53">
      <c r="A114" s="208" t="s">
        <v>431</v>
      </c>
      <c r="B114" s="209" t="s">
        <v>432</v>
      </c>
      <c r="C114" s="210">
        <v>7075.7583088723113</v>
      </c>
      <c r="D114" s="211">
        <v>10998.587550000013</v>
      </c>
      <c r="E114" s="211">
        <v>9911.6955799999887</v>
      </c>
      <c r="F114" s="211">
        <v>7029.0846300000039</v>
      </c>
      <c r="G114" s="211">
        <v>8206.6505699999962</v>
      </c>
      <c r="H114" s="211">
        <v>7722.9885652337116</v>
      </c>
      <c r="I114" s="211">
        <v>12701.194189999993</v>
      </c>
      <c r="J114" s="211">
        <v>12148.324109999978</v>
      </c>
      <c r="K114" s="211">
        <v>11315.038410000008</v>
      </c>
      <c r="L114" s="211">
        <v>9266.9844399999838</v>
      </c>
      <c r="M114" s="211">
        <v>4358.2476291433131</v>
      </c>
      <c r="N114" s="211">
        <v>9523.2964469982271</v>
      </c>
      <c r="O114" s="211">
        <v>5714.5046854616112</v>
      </c>
      <c r="P114" s="211">
        <v>12491.124394443095</v>
      </c>
      <c r="Q114" s="211">
        <v>10123.173497905944</v>
      </c>
      <c r="R114" s="211">
        <v>7685.0239440782125</v>
      </c>
      <c r="S114" s="211">
        <v>11786.760463220206</v>
      </c>
      <c r="T114" s="211">
        <v>13672.686449255983</v>
      </c>
      <c r="U114" s="211">
        <v>18636.863710969621</v>
      </c>
      <c r="V114" s="211">
        <v>19122.528826647133</v>
      </c>
      <c r="W114" s="211">
        <v>20073.178920211729</v>
      </c>
      <c r="X114" s="211">
        <v>18032.207205864928</v>
      </c>
      <c r="Y114" s="211">
        <v>18861.005089410603</v>
      </c>
      <c r="Z114" s="211">
        <v>18840.445107092237</v>
      </c>
      <c r="AA114" s="211">
        <v>19413.31399051223</v>
      </c>
      <c r="AB114" s="211">
        <v>22781.324288747062</v>
      </c>
      <c r="AC114" s="211">
        <v>23034.432470705113</v>
      </c>
      <c r="AD114" s="211">
        <v>23294.919476785588</v>
      </c>
      <c r="AE114" s="211">
        <v>23612.5957166191</v>
      </c>
      <c r="AF114" s="211">
        <v>24851.45266305688</v>
      </c>
      <c r="AG114" s="211">
        <v>24886.332187351778</v>
      </c>
      <c r="AH114" s="211">
        <v>25181.628891424843</v>
      </c>
      <c r="AI114" s="211">
        <v>25520.632387458623</v>
      </c>
      <c r="AJ114" s="211">
        <v>25402.31412535756</v>
      </c>
      <c r="AK114" s="211">
        <v>25954.222492916546</v>
      </c>
      <c r="AL114" s="211">
        <v>29739.549311211631</v>
      </c>
      <c r="AM114" s="211">
        <v>29095.276988649901</v>
      </c>
      <c r="AN114" s="211">
        <v>31781.711323961012</v>
      </c>
      <c r="AO114" s="211">
        <v>33048.082841678894</v>
      </c>
      <c r="AP114" s="211">
        <v>33496.305155010465</v>
      </c>
      <c r="AQ114" s="211">
        <v>34602.840333397071</v>
      </c>
      <c r="AR114" s="211">
        <v>37597.004466272818</v>
      </c>
      <c r="AS114" s="211">
        <v>38168.037749773437</v>
      </c>
      <c r="AT114" s="211">
        <v>38817.048878075337</v>
      </c>
      <c r="AU114" s="211">
        <v>39391.5533781333</v>
      </c>
      <c r="AV114" s="211">
        <v>39836.764981950539</v>
      </c>
      <c r="AW114" s="211">
        <v>40169.798545858517</v>
      </c>
      <c r="AX114" s="211">
        <v>40659.74689168467</v>
      </c>
      <c r="AY114" s="211">
        <v>41057.348195418068</v>
      </c>
      <c r="AZ114" s="211">
        <v>41353.743036718617</v>
      </c>
      <c r="BA114" s="212">
        <v>41730.025863255534</v>
      </c>
    </row>
    <row r="115" spans="1:53">
      <c r="A115" s="208" t="s">
        <v>433</v>
      </c>
      <c r="B115" s="209" t="s">
        <v>434</v>
      </c>
      <c r="C115" s="210">
        <v>2050.8740541423908</v>
      </c>
      <c r="D115" s="211">
        <v>2093.19409</v>
      </c>
      <c r="E115" s="211">
        <v>2292.1013699999999</v>
      </c>
      <c r="F115" s="211">
        <v>2544.8011299999998</v>
      </c>
      <c r="G115" s="211">
        <v>3230.4047299999993</v>
      </c>
      <c r="H115" s="211">
        <v>3971.0029916121903</v>
      </c>
      <c r="I115" s="211">
        <v>4267.6994599999998</v>
      </c>
      <c r="J115" s="211">
        <v>4214.7023399999998</v>
      </c>
      <c r="K115" s="211">
        <v>4489.6039300000011</v>
      </c>
      <c r="L115" s="211">
        <v>4042.0942799999993</v>
      </c>
      <c r="M115" s="211">
        <v>3647.9653175645331</v>
      </c>
      <c r="N115" s="211">
        <v>3456.7439569175435</v>
      </c>
      <c r="O115" s="211">
        <v>3103.3008965265453</v>
      </c>
      <c r="P115" s="211">
        <v>3182.784361619556</v>
      </c>
      <c r="Q115" s="211">
        <v>2694.230246366455</v>
      </c>
      <c r="R115" s="211">
        <v>2870.9697617181673</v>
      </c>
      <c r="S115" s="211">
        <v>3640.8469669128312</v>
      </c>
      <c r="T115" s="211">
        <v>3672.6221478060634</v>
      </c>
      <c r="U115" s="211">
        <v>3712.5105125879363</v>
      </c>
      <c r="V115" s="211">
        <v>3747.4704395926519</v>
      </c>
      <c r="W115" s="211">
        <v>3758.6111898069189</v>
      </c>
      <c r="X115" s="211">
        <v>3776.5184127229354</v>
      </c>
      <c r="Y115" s="211">
        <v>3776.5240546294012</v>
      </c>
      <c r="Z115" s="211">
        <v>3778.4554125210325</v>
      </c>
      <c r="AA115" s="211">
        <v>3760.5538728551769</v>
      </c>
      <c r="AB115" s="211">
        <v>3746.0801276340494</v>
      </c>
      <c r="AC115" s="211">
        <v>3742.2687412158716</v>
      </c>
      <c r="AD115" s="211">
        <v>3721.2883152495124</v>
      </c>
      <c r="AE115" s="211">
        <v>3715.8179007397944</v>
      </c>
      <c r="AF115" s="211">
        <v>3718.8786019520371</v>
      </c>
      <c r="AG115" s="211">
        <v>3703.9158874080399</v>
      </c>
      <c r="AH115" s="211">
        <v>3715.8833825576598</v>
      </c>
      <c r="AI115" s="211">
        <v>3714.472329556605</v>
      </c>
      <c r="AJ115" s="211">
        <v>3712.9594961306652</v>
      </c>
      <c r="AK115" s="211">
        <v>3708.032145496898</v>
      </c>
      <c r="AL115" s="211">
        <v>3687.0992361759754</v>
      </c>
      <c r="AM115" s="211">
        <v>3691.6604559406242</v>
      </c>
      <c r="AN115" s="211">
        <v>3674.3562878370581</v>
      </c>
      <c r="AO115" s="211">
        <v>3661.9315669563034</v>
      </c>
      <c r="AP115" s="211">
        <v>3649.3028801455562</v>
      </c>
      <c r="AQ115" s="211">
        <v>3636.50883864447</v>
      </c>
      <c r="AR115" s="211">
        <v>3615.9727046778489</v>
      </c>
      <c r="AS115" s="211">
        <v>3604.6786224319358</v>
      </c>
      <c r="AT115" s="211">
        <v>3585.654362618975</v>
      </c>
      <c r="AU115" s="211">
        <v>3570.6797694788906</v>
      </c>
      <c r="AV115" s="211">
        <v>3560.1806539652521</v>
      </c>
      <c r="AW115" s="211">
        <v>3550.2463416913015</v>
      </c>
      <c r="AX115" s="211">
        <v>3525.769526233375</v>
      </c>
      <c r="AY115" s="211">
        <v>3512.4901662788861</v>
      </c>
      <c r="AZ115" s="211">
        <v>3498.8916115675192</v>
      </c>
      <c r="BA115" s="212">
        <v>3473.9348429253232</v>
      </c>
    </row>
    <row r="116" spans="1:53">
      <c r="A116" s="208" t="s">
        <v>435</v>
      </c>
      <c r="B116" s="209" t="s">
        <v>436</v>
      </c>
      <c r="C116" s="210">
        <v>573.65921265332872</v>
      </c>
      <c r="D116" s="211">
        <v>542.69651999999996</v>
      </c>
      <c r="E116" s="211">
        <v>1888.4969599999997</v>
      </c>
      <c r="F116" s="211">
        <v>1820.29919</v>
      </c>
      <c r="G116" s="211">
        <v>659.10192999999992</v>
      </c>
      <c r="H116" s="211">
        <v>977.33304262394665</v>
      </c>
      <c r="I116" s="211">
        <v>1190.3050000000003</v>
      </c>
      <c r="J116" s="211">
        <v>859.50023999999996</v>
      </c>
      <c r="K116" s="211">
        <v>701.39944000000003</v>
      </c>
      <c r="L116" s="211">
        <v>663.39622999999995</v>
      </c>
      <c r="M116" s="211">
        <v>787.04548807919264</v>
      </c>
      <c r="N116" s="211">
        <v>765.52422275011941</v>
      </c>
      <c r="O116" s="211">
        <v>1144.8613640525512</v>
      </c>
      <c r="P116" s="211">
        <v>1369.3022893261407</v>
      </c>
      <c r="Q116" s="211">
        <v>1329.4390148140112</v>
      </c>
      <c r="R116" s="211">
        <v>1549.2498770997024</v>
      </c>
      <c r="S116" s="211">
        <v>1572.4572737888604</v>
      </c>
      <c r="T116" s="211">
        <v>1652.9412739234022</v>
      </c>
      <c r="U116" s="211">
        <v>1668.4944398131499</v>
      </c>
      <c r="V116" s="211">
        <v>1680.6798834639801</v>
      </c>
      <c r="W116" s="211">
        <v>1685.1580634888589</v>
      </c>
      <c r="X116" s="211">
        <v>1692.1048904227</v>
      </c>
      <c r="Y116" s="211">
        <v>1688.4255309088544</v>
      </c>
      <c r="Z116" s="211">
        <v>1679.7448962480162</v>
      </c>
      <c r="AA116" s="211">
        <v>1678.062529915818</v>
      </c>
      <c r="AB116" s="211">
        <v>1674.0205991195635</v>
      </c>
      <c r="AC116" s="211">
        <v>1669.3773030078921</v>
      </c>
      <c r="AD116" s="211">
        <v>1664.4362682861815</v>
      </c>
      <c r="AE116" s="211">
        <v>1658.5474945400658</v>
      </c>
      <c r="AF116" s="211">
        <v>1662.7951994206505</v>
      </c>
      <c r="AG116" s="211">
        <v>1663.4586150570153</v>
      </c>
      <c r="AH116" s="211">
        <v>1656.0360363352152</v>
      </c>
      <c r="AI116" s="211">
        <v>1654.3788855168852</v>
      </c>
      <c r="AJ116" s="211">
        <v>1646.3817459925037</v>
      </c>
      <c r="AK116" s="211">
        <v>1642.7631546431562</v>
      </c>
      <c r="AL116" s="211">
        <v>1636.8734472075587</v>
      </c>
      <c r="AM116" s="211">
        <v>1632.8439330975596</v>
      </c>
      <c r="AN116" s="211">
        <v>1624.9696414778987</v>
      </c>
      <c r="AO116" s="211">
        <v>1614.3126556149809</v>
      </c>
      <c r="AP116" s="211">
        <v>1603.535338320826</v>
      </c>
      <c r="AQ116" s="211">
        <v>1590.4061311127584</v>
      </c>
      <c r="AR116" s="211">
        <v>1577.0428114849165</v>
      </c>
      <c r="AS116" s="211">
        <v>1562.3808674011011</v>
      </c>
      <c r="AT116" s="211">
        <v>1547.7061603609588</v>
      </c>
      <c r="AU116" s="211">
        <v>1532.9594203610663</v>
      </c>
      <c r="AV116" s="211">
        <v>1518.9826468568197</v>
      </c>
      <c r="AW116" s="211">
        <v>1504.2200805305631</v>
      </c>
      <c r="AX116" s="211">
        <v>1486.5895620459705</v>
      </c>
      <c r="AY116" s="211">
        <v>1468.489703043241</v>
      </c>
      <c r="AZ116" s="211">
        <v>1452.2118148192653</v>
      </c>
      <c r="BA116" s="212">
        <v>1434.6946067892663</v>
      </c>
    </row>
    <row r="117" spans="1:53">
      <c r="A117" s="198" t="s">
        <v>437</v>
      </c>
      <c r="B117" s="199" t="s">
        <v>438</v>
      </c>
      <c r="C117" s="200">
        <v>-20930.905311432201</v>
      </c>
      <c r="D117" s="201">
        <v>-3415.7219617291121</v>
      </c>
      <c r="E117" s="201">
        <v>38.454479999956675</v>
      </c>
      <c r="F117" s="201">
        <v>-10690.478729999973</v>
      </c>
      <c r="G117" s="201">
        <v>-24850.969710000092</v>
      </c>
      <c r="H117" s="201">
        <v>-26963.787300295895</v>
      </c>
      <c r="I117" s="201">
        <v>-23508.452900000266</v>
      </c>
      <c r="J117" s="201">
        <v>-32721.564110000152</v>
      </c>
      <c r="K117" s="201">
        <v>-36233.193879999919</v>
      </c>
      <c r="L117" s="201">
        <v>-21778.55363999994</v>
      </c>
      <c r="M117" s="201">
        <v>-15438.157117151539</v>
      </c>
      <c r="N117" s="201">
        <v>-24763.542706833687</v>
      </c>
      <c r="O117" s="201">
        <v>-42648.887233413639</v>
      </c>
      <c r="P117" s="201">
        <v>-30370.286890187592</v>
      </c>
      <c r="Q117" s="201">
        <v>-28951.736874291382</v>
      </c>
      <c r="R117" s="201">
        <v>-49042.448885123827</v>
      </c>
      <c r="S117" s="201">
        <v>-50391.562944004021</v>
      </c>
      <c r="T117" s="201">
        <v>-49634.940054998151</v>
      </c>
      <c r="U117" s="201">
        <v>-48721.145456186496</v>
      </c>
      <c r="V117" s="201">
        <v>-49609.628051177133</v>
      </c>
      <c r="W117" s="201">
        <v>-48213.919552251231</v>
      </c>
      <c r="X117" s="201">
        <v>-48940.992039622215</v>
      </c>
      <c r="Y117" s="201">
        <v>-48675.94146842882</v>
      </c>
      <c r="Z117" s="201">
        <v>-48225.996019747341</v>
      </c>
      <c r="AA117" s="201">
        <v>-47942.672726719873</v>
      </c>
      <c r="AB117" s="201">
        <v>-47469.912268073414</v>
      </c>
      <c r="AC117" s="201">
        <v>-47484.932815935172</v>
      </c>
      <c r="AD117" s="201">
        <v>-47432.831526416703</v>
      </c>
      <c r="AE117" s="201">
        <v>-47414.155230251257</v>
      </c>
      <c r="AF117" s="201">
        <v>-46879.851265676843</v>
      </c>
      <c r="AG117" s="201">
        <v>-46790.321490912116</v>
      </c>
      <c r="AH117" s="201">
        <v>-46499.50701479573</v>
      </c>
      <c r="AI117" s="201">
        <v>-46302.674568884424</v>
      </c>
      <c r="AJ117" s="201">
        <v>-46232.288353275449</v>
      </c>
      <c r="AK117" s="201">
        <v>-46093.910196893616</v>
      </c>
      <c r="AL117" s="201">
        <v>-44620.810732999409</v>
      </c>
      <c r="AM117" s="201">
        <v>-45034.545524983259</v>
      </c>
      <c r="AN117" s="201">
        <v>-43850.551837832085</v>
      </c>
      <c r="AO117" s="201">
        <v>-43391.459427449503</v>
      </c>
      <c r="AP117" s="201">
        <v>-42972.945434662048</v>
      </c>
      <c r="AQ117" s="201">
        <v>-42410.148016155697</v>
      </c>
      <c r="AR117" s="201">
        <v>-41172.714557786181</v>
      </c>
      <c r="AS117" s="201">
        <v>-40623.533520913101</v>
      </c>
      <c r="AT117" s="201">
        <v>-40188.69277734455</v>
      </c>
      <c r="AU117" s="201">
        <v>-39492.553225730779</v>
      </c>
      <c r="AV117" s="201">
        <v>-39716.584124524787</v>
      </c>
      <c r="AW117" s="201">
        <v>-40185.269238627865</v>
      </c>
      <c r="AX117" s="201">
        <v>-40167.329533906246</v>
      </c>
      <c r="AY117" s="201">
        <v>-40302.404323943367</v>
      </c>
      <c r="AZ117" s="201">
        <v>-40435.124295548419</v>
      </c>
      <c r="BA117" s="202">
        <v>-40561.182941765001</v>
      </c>
    </row>
    <row r="118" spans="1:53">
      <c r="A118" s="203" t="s">
        <v>439</v>
      </c>
      <c r="B118" s="204" t="s">
        <v>440</v>
      </c>
      <c r="C118" s="205">
        <v>2756.4726889582494</v>
      </c>
      <c r="D118" s="206">
        <v>3221.9996800000017</v>
      </c>
      <c r="E118" s="206">
        <v>3814.9990800000046</v>
      </c>
      <c r="F118" s="206">
        <v>4183.4008800000029</v>
      </c>
      <c r="G118" s="206">
        <v>4130.1935600000015</v>
      </c>
      <c r="H118" s="206">
        <v>4040.3877785735485</v>
      </c>
      <c r="I118" s="206">
        <v>3911.6795100000068</v>
      </c>
      <c r="J118" s="206">
        <v>4312.388930000001</v>
      </c>
      <c r="K118" s="206">
        <v>4009.0434900000059</v>
      </c>
      <c r="L118" s="206">
        <v>3705.0970699999953</v>
      </c>
      <c r="M118" s="206">
        <v>4074.3284210385618</v>
      </c>
      <c r="N118" s="206">
        <v>3725.0891346075832</v>
      </c>
      <c r="O118" s="206">
        <v>3698.2895598004116</v>
      </c>
      <c r="P118" s="206">
        <v>3460.4463938540075</v>
      </c>
      <c r="Q118" s="206">
        <v>3681.9050348714782</v>
      </c>
      <c r="R118" s="206">
        <v>3312.9358937613501</v>
      </c>
      <c r="S118" s="206">
        <v>2775.109027534209</v>
      </c>
      <c r="T118" s="206">
        <v>2801.8767614822345</v>
      </c>
      <c r="U118" s="206">
        <v>2772.1533936370938</v>
      </c>
      <c r="V118" s="206">
        <v>2757.5245071161644</v>
      </c>
      <c r="W118" s="206">
        <v>2753.9655943032858</v>
      </c>
      <c r="X118" s="206">
        <v>2733.7718161953044</v>
      </c>
      <c r="Y118" s="206">
        <v>2730.5724431062758</v>
      </c>
      <c r="Z118" s="206">
        <v>2624.5724322568458</v>
      </c>
      <c r="AA118" s="206">
        <v>2580.7264501126542</v>
      </c>
      <c r="AB118" s="206">
        <v>2589.2745821317394</v>
      </c>
      <c r="AC118" s="206">
        <v>2600.3082702774127</v>
      </c>
      <c r="AD118" s="206">
        <v>2558.9117340976049</v>
      </c>
      <c r="AE118" s="206">
        <v>2566.5313745335493</v>
      </c>
      <c r="AF118" s="206">
        <v>2548.1153801451501</v>
      </c>
      <c r="AG118" s="206">
        <v>2485.1824472461271</v>
      </c>
      <c r="AH118" s="206">
        <v>2491.075876926423</v>
      </c>
      <c r="AI118" s="206">
        <v>2458.0140019400237</v>
      </c>
      <c r="AJ118" s="206">
        <v>2432.3300907648586</v>
      </c>
      <c r="AK118" s="206">
        <v>2387.7750931297369</v>
      </c>
      <c r="AL118" s="206">
        <v>2236.1258814745202</v>
      </c>
      <c r="AM118" s="206">
        <v>2239.6569197657082</v>
      </c>
      <c r="AN118" s="206">
        <v>2157.3111193364957</v>
      </c>
      <c r="AO118" s="206">
        <v>2085.5074876782137</v>
      </c>
      <c r="AP118" s="206">
        <v>2017.4694024655244</v>
      </c>
      <c r="AQ118" s="206">
        <v>1948.032756945958</v>
      </c>
      <c r="AR118" s="206">
        <v>1810.6835343384978</v>
      </c>
      <c r="AS118" s="206">
        <v>1785.0699681836738</v>
      </c>
      <c r="AT118" s="206">
        <v>1603.6550229368372</v>
      </c>
      <c r="AU118" s="206">
        <v>1524.6154670331846</v>
      </c>
      <c r="AV118" s="206">
        <v>1509.3404684650616</v>
      </c>
      <c r="AW118" s="206">
        <v>1492.437722793275</v>
      </c>
      <c r="AX118" s="206">
        <v>1442.2403883429718</v>
      </c>
      <c r="AY118" s="206">
        <v>1420.9504178151337</v>
      </c>
      <c r="AZ118" s="206">
        <v>1393.4204457626906</v>
      </c>
      <c r="BA118" s="207">
        <v>1347.3960981508073</v>
      </c>
    </row>
    <row r="119" spans="1:53">
      <c r="A119" s="208" t="s">
        <v>441</v>
      </c>
      <c r="B119" s="209" t="s">
        <v>442</v>
      </c>
      <c r="C119" s="210">
        <v>2745.8201968090248</v>
      </c>
      <c r="D119" s="211">
        <v>2995</v>
      </c>
      <c r="E119" s="211">
        <v>3501.6999999999957</v>
      </c>
      <c r="F119" s="211">
        <v>3902.0000000000005</v>
      </c>
      <c r="G119" s="211">
        <v>3848.8000000000102</v>
      </c>
      <c r="H119" s="211">
        <v>3659.8834432024414</v>
      </c>
      <c r="I119" s="211">
        <v>3513.2000000000035</v>
      </c>
      <c r="J119" s="211">
        <v>3885.7</v>
      </c>
      <c r="K119" s="211">
        <v>3609.099999999999</v>
      </c>
      <c r="L119" s="211">
        <v>3358.6999999999871</v>
      </c>
      <c r="M119" s="211">
        <v>3679.4449221362411</v>
      </c>
      <c r="N119" s="211">
        <v>3305.3883634279032</v>
      </c>
      <c r="O119" s="211">
        <v>3291.5830706028328</v>
      </c>
      <c r="P119" s="211">
        <v>3095.1084360370705</v>
      </c>
      <c r="Q119" s="211">
        <v>3277.5628164707841</v>
      </c>
      <c r="R119" s="211">
        <v>3002.0063055316687</v>
      </c>
      <c r="S119" s="211">
        <v>2453.9144734472065</v>
      </c>
      <c r="T119" s="211">
        <v>2362.2856413438258</v>
      </c>
      <c r="U119" s="211">
        <v>2284.1377011606737</v>
      </c>
      <c r="V119" s="211">
        <v>2229.1593017831874</v>
      </c>
      <c r="W119" s="211">
        <v>2178.1451270735088</v>
      </c>
      <c r="X119" s="211">
        <v>2135.2517229212799</v>
      </c>
      <c r="Y119" s="211">
        <v>2073.1361574365947</v>
      </c>
      <c r="Z119" s="211">
        <v>1978.5182776548515</v>
      </c>
      <c r="AA119" s="211">
        <v>1897.6514346264526</v>
      </c>
      <c r="AB119" s="211">
        <v>1850.4902226099434</v>
      </c>
      <c r="AC119" s="211">
        <v>1806.8214343516349</v>
      </c>
      <c r="AD119" s="211">
        <v>1709.9904616008928</v>
      </c>
      <c r="AE119" s="211">
        <v>1664.9317469655416</v>
      </c>
      <c r="AF119" s="211">
        <v>1598.7070642752958</v>
      </c>
      <c r="AG119" s="211">
        <v>1488.6284193641764</v>
      </c>
      <c r="AH119" s="211">
        <v>1449.8380454296246</v>
      </c>
      <c r="AI119" s="211">
        <v>1376.2236026878936</v>
      </c>
      <c r="AJ119" s="211">
        <v>1309.904239489309</v>
      </c>
      <c r="AK119" s="211">
        <v>1261.6269515933609</v>
      </c>
      <c r="AL119" s="211">
        <v>1202.5817627143424</v>
      </c>
      <c r="AM119" s="211">
        <v>1170.0198340643644</v>
      </c>
      <c r="AN119" s="211">
        <v>1117.7766013064268</v>
      </c>
      <c r="AO119" s="211">
        <v>1062.9425340965536</v>
      </c>
      <c r="AP119" s="211">
        <v>1014.3455493156587</v>
      </c>
      <c r="AQ119" s="211">
        <v>970.76696822067356</v>
      </c>
      <c r="AR119" s="211">
        <v>925.59257544750926</v>
      </c>
      <c r="AS119" s="211">
        <v>894.49724332167557</v>
      </c>
      <c r="AT119" s="211">
        <v>838.95216788813286</v>
      </c>
      <c r="AU119" s="211">
        <v>786.78964199480424</v>
      </c>
      <c r="AV119" s="211">
        <v>761.26639051941243</v>
      </c>
      <c r="AW119" s="211">
        <v>734.94818649819558</v>
      </c>
      <c r="AX119" s="211">
        <v>682.22596413731526</v>
      </c>
      <c r="AY119" s="211">
        <v>655.39482753216475</v>
      </c>
      <c r="AZ119" s="211">
        <v>623.97786544208475</v>
      </c>
      <c r="BA119" s="212">
        <v>576.05174177270351</v>
      </c>
    </row>
    <row r="120" spans="1:53">
      <c r="A120" s="208" t="s">
        <v>443</v>
      </c>
      <c r="B120" s="209" t="s">
        <v>444</v>
      </c>
      <c r="C120" s="210">
        <v>10.652492149226646</v>
      </c>
      <c r="D120" s="211">
        <v>226.99968000000035</v>
      </c>
      <c r="E120" s="211">
        <v>313.29908000000023</v>
      </c>
      <c r="F120" s="211">
        <v>281.40087999999946</v>
      </c>
      <c r="G120" s="211">
        <v>281.39356000000021</v>
      </c>
      <c r="H120" s="211">
        <v>380.50433537110666</v>
      </c>
      <c r="I120" s="211">
        <v>398.47950999999966</v>
      </c>
      <c r="J120" s="211">
        <v>426.68893000000003</v>
      </c>
      <c r="K120" s="211">
        <v>399.94348999999988</v>
      </c>
      <c r="L120" s="211">
        <v>346.39707000000044</v>
      </c>
      <c r="M120" s="211">
        <v>394.88349890232212</v>
      </c>
      <c r="N120" s="211">
        <v>419.70077117967162</v>
      </c>
      <c r="O120" s="211">
        <v>406.70648919757662</v>
      </c>
      <c r="P120" s="211">
        <v>365.33795781694107</v>
      </c>
      <c r="Q120" s="211">
        <v>404.34221840068676</v>
      </c>
      <c r="R120" s="211">
        <v>310.92958822967398</v>
      </c>
      <c r="S120" s="211">
        <v>321.19455408699582</v>
      </c>
      <c r="T120" s="211">
        <v>439.59112013841013</v>
      </c>
      <c r="U120" s="211">
        <v>488.01569247641294</v>
      </c>
      <c r="V120" s="211">
        <v>528.36520533297789</v>
      </c>
      <c r="W120" s="211">
        <v>575.82046722976872</v>
      </c>
      <c r="X120" s="211">
        <v>598.52009327402754</v>
      </c>
      <c r="Y120" s="211">
        <v>657.43628566967527</v>
      </c>
      <c r="Z120" s="211">
        <v>646.05415460199481</v>
      </c>
      <c r="AA120" s="211">
        <v>683.07501548619939</v>
      </c>
      <c r="AB120" s="211">
        <v>738.78435952180155</v>
      </c>
      <c r="AC120" s="211">
        <v>793.48683592578095</v>
      </c>
      <c r="AD120" s="211">
        <v>848.92127249671103</v>
      </c>
      <c r="AE120" s="211">
        <v>901.59962756800996</v>
      </c>
      <c r="AF120" s="211">
        <v>949.40831586985576</v>
      </c>
      <c r="AG120" s="211">
        <v>996.5540278819534</v>
      </c>
      <c r="AH120" s="211">
        <v>1041.2378314968003</v>
      </c>
      <c r="AI120" s="211">
        <v>1081.7903992521315</v>
      </c>
      <c r="AJ120" s="211">
        <v>1122.4258512755428</v>
      </c>
      <c r="AK120" s="211">
        <v>1126.1481415363821</v>
      </c>
      <c r="AL120" s="211">
        <v>1033.5441187601791</v>
      </c>
      <c r="AM120" s="211">
        <v>1069.6370857013417</v>
      </c>
      <c r="AN120" s="211">
        <v>1039.5345180300633</v>
      </c>
      <c r="AO120" s="211">
        <v>1022.5649535816683</v>
      </c>
      <c r="AP120" s="211">
        <v>1003.123853149873</v>
      </c>
      <c r="AQ120" s="211">
        <v>977.26578872528785</v>
      </c>
      <c r="AR120" s="211">
        <v>885.09095889098649</v>
      </c>
      <c r="AS120" s="211">
        <v>890.57272486200054</v>
      </c>
      <c r="AT120" s="211">
        <v>764.70285504869821</v>
      </c>
      <c r="AU120" s="211">
        <v>737.82582503838341</v>
      </c>
      <c r="AV120" s="211">
        <v>748.07407794564187</v>
      </c>
      <c r="AW120" s="211">
        <v>757.48953629507412</v>
      </c>
      <c r="AX120" s="211">
        <v>760.01442420566332</v>
      </c>
      <c r="AY120" s="211">
        <v>765.55559028296955</v>
      </c>
      <c r="AZ120" s="211">
        <v>769.44258032060293</v>
      </c>
      <c r="BA120" s="212">
        <v>771.34435637810225</v>
      </c>
    </row>
    <row r="121" spans="1:53">
      <c r="A121" s="203" t="s">
        <v>445</v>
      </c>
      <c r="B121" s="204" t="s">
        <v>446</v>
      </c>
      <c r="C121" s="205">
        <v>5349.0629138596341</v>
      </c>
      <c r="D121" s="206">
        <v>6496.421070000004</v>
      </c>
      <c r="E121" s="206">
        <v>6629.1733000000277</v>
      </c>
      <c r="F121" s="206">
        <v>5888.2451200000178</v>
      </c>
      <c r="G121" s="206">
        <v>6248.9178400000237</v>
      </c>
      <c r="H121" s="206">
        <v>6893.2195583788744</v>
      </c>
      <c r="I121" s="206">
        <v>8127.8009499999498</v>
      </c>
      <c r="J121" s="206">
        <v>7918.3436799999909</v>
      </c>
      <c r="K121" s="206">
        <v>8301.6289999999972</v>
      </c>
      <c r="L121" s="206">
        <v>9202.5526100000061</v>
      </c>
      <c r="M121" s="206">
        <v>9468.6251675361564</v>
      </c>
      <c r="N121" s="206">
        <v>9369.8551509369099</v>
      </c>
      <c r="O121" s="206">
        <v>8560.4365702851665</v>
      </c>
      <c r="P121" s="206">
        <v>11849.246504479626</v>
      </c>
      <c r="Q121" s="206">
        <v>13960.944802092839</v>
      </c>
      <c r="R121" s="206">
        <v>14746.699649118355</v>
      </c>
      <c r="S121" s="206">
        <v>15309.094327096806</v>
      </c>
      <c r="T121" s="206">
        <v>15475.47042322969</v>
      </c>
      <c r="U121" s="206">
        <v>15485.841540174604</v>
      </c>
      <c r="V121" s="206">
        <v>15486.968471049426</v>
      </c>
      <c r="W121" s="206">
        <v>15467.955387130356</v>
      </c>
      <c r="X121" s="206">
        <v>15390.060680482946</v>
      </c>
      <c r="Y121" s="206">
        <v>15333.23326289641</v>
      </c>
      <c r="Z121" s="206">
        <v>14956.008225945208</v>
      </c>
      <c r="AA121" s="206">
        <v>15023.289695407067</v>
      </c>
      <c r="AB121" s="206">
        <v>15095.444218345574</v>
      </c>
      <c r="AC121" s="206">
        <v>15126.658505828615</v>
      </c>
      <c r="AD121" s="206">
        <v>15093.008617715395</v>
      </c>
      <c r="AE121" s="206">
        <v>15267.41246026197</v>
      </c>
      <c r="AF121" s="206">
        <v>15358.295821107411</v>
      </c>
      <c r="AG121" s="206">
        <v>15465.580198460862</v>
      </c>
      <c r="AH121" s="206">
        <v>15594.98815526643</v>
      </c>
      <c r="AI121" s="206">
        <v>15667.14632873918</v>
      </c>
      <c r="AJ121" s="206">
        <v>15774.485758457853</v>
      </c>
      <c r="AK121" s="206">
        <v>15824.146395950671</v>
      </c>
      <c r="AL121" s="206">
        <v>15843.967080915336</v>
      </c>
      <c r="AM121" s="206">
        <v>15886.782715520485</v>
      </c>
      <c r="AN121" s="206">
        <v>15923.005009429684</v>
      </c>
      <c r="AO121" s="206">
        <v>15962.375261475272</v>
      </c>
      <c r="AP121" s="206">
        <v>15993.755539576179</v>
      </c>
      <c r="AQ121" s="206">
        <v>16029.668392685599</v>
      </c>
      <c r="AR121" s="206">
        <v>16039.520040350933</v>
      </c>
      <c r="AS121" s="206">
        <v>16053.045016046206</v>
      </c>
      <c r="AT121" s="206">
        <v>15949.311639698519</v>
      </c>
      <c r="AU121" s="206">
        <v>15949.702155844107</v>
      </c>
      <c r="AV121" s="206">
        <v>15930.455866962813</v>
      </c>
      <c r="AW121" s="206">
        <v>15925.543178296126</v>
      </c>
      <c r="AX121" s="206">
        <v>15876.681333359391</v>
      </c>
      <c r="AY121" s="206">
        <v>15879.417224711895</v>
      </c>
      <c r="AZ121" s="206">
        <v>15907.117581290006</v>
      </c>
      <c r="BA121" s="207">
        <v>15866.051432272528</v>
      </c>
    </row>
    <row r="122" spans="1:53">
      <c r="A122" s="203" t="s">
        <v>447</v>
      </c>
      <c r="B122" s="204" t="s">
        <v>448</v>
      </c>
      <c r="C122" s="205">
        <v>-16592.847960726474</v>
      </c>
      <c r="D122" s="206">
        <v>-18792.05674</v>
      </c>
      <c r="E122" s="206">
        <v>-20824.239490000007</v>
      </c>
      <c r="F122" s="206">
        <v>-26671.620080000008</v>
      </c>
      <c r="G122" s="206">
        <v>-34924.266620000024</v>
      </c>
      <c r="H122" s="206">
        <v>-39035.32671073325</v>
      </c>
      <c r="I122" s="206">
        <v>-41276.872149999966</v>
      </c>
      <c r="J122" s="206">
        <v>-39803.151549999995</v>
      </c>
      <c r="K122" s="206">
        <v>-43223.548150000031</v>
      </c>
      <c r="L122" s="206">
        <v>-42428.139410000018</v>
      </c>
      <c r="M122" s="206">
        <v>-42179.448139289365</v>
      </c>
      <c r="N122" s="206">
        <v>-39319.671287670542</v>
      </c>
      <c r="O122" s="206">
        <v>-47644.606827920565</v>
      </c>
      <c r="P122" s="206">
        <v>-45626.085484619151</v>
      </c>
      <c r="Q122" s="206">
        <v>-44918.715261169767</v>
      </c>
      <c r="R122" s="206">
        <v>-52785.362920350337</v>
      </c>
      <c r="S122" s="206">
        <v>-55311.256000079156</v>
      </c>
      <c r="T122" s="206">
        <v>-55057.226674484366</v>
      </c>
      <c r="U122" s="206">
        <v>-54441.461796014628</v>
      </c>
      <c r="V122" s="206">
        <v>-54003.648097918878</v>
      </c>
      <c r="W122" s="206">
        <v>-53000.722883664392</v>
      </c>
      <c r="X122" s="206">
        <v>-52697.701217425594</v>
      </c>
      <c r="Y122" s="206">
        <v>-51865.962740492425</v>
      </c>
      <c r="Z122" s="206">
        <v>-51007.610745837257</v>
      </c>
      <c r="AA122" s="206">
        <v>-50148.086462599429</v>
      </c>
      <c r="AB122" s="206">
        <v>-49451.150139645892</v>
      </c>
      <c r="AC122" s="206">
        <v>-48960.939255495439</v>
      </c>
      <c r="AD122" s="206">
        <v>-48492.401961275173</v>
      </c>
      <c r="AE122" s="206">
        <v>-48181.48176565703</v>
      </c>
      <c r="AF122" s="206">
        <v>-47800.795369478707</v>
      </c>
      <c r="AG122" s="206">
        <v>-47511.218113307681</v>
      </c>
      <c r="AH122" s="206">
        <v>-47242.305312867349</v>
      </c>
      <c r="AI122" s="206">
        <v>-46952.852923756422</v>
      </c>
      <c r="AJ122" s="206">
        <v>-46663.089092964576</v>
      </c>
      <c r="AK122" s="206">
        <v>-46326.056166513023</v>
      </c>
      <c r="AL122" s="206">
        <v>-45562.78812771372</v>
      </c>
      <c r="AM122" s="206">
        <v>-45323.753288877539</v>
      </c>
      <c r="AN122" s="206">
        <v>-44786.645738326617</v>
      </c>
      <c r="AO122" s="206">
        <v>-44419.510714553289</v>
      </c>
      <c r="AP122" s="206">
        <v>-44047.052459024286</v>
      </c>
      <c r="AQ122" s="206">
        <v>-43633.494706561767</v>
      </c>
      <c r="AR122" s="206">
        <v>-42961.015536492101</v>
      </c>
      <c r="AS122" s="206">
        <v>-42569.13613908572</v>
      </c>
      <c r="AT122" s="206">
        <v>-42111.686574894935</v>
      </c>
      <c r="AU122" s="206">
        <v>-41696.741065397902</v>
      </c>
      <c r="AV122" s="206">
        <v>-41388.159715878013</v>
      </c>
      <c r="AW122" s="206">
        <v>-41071.802106416195</v>
      </c>
      <c r="AX122" s="206">
        <v>-40712.221965399796</v>
      </c>
      <c r="AY122" s="206">
        <v>-40428.469288546046</v>
      </c>
      <c r="AZ122" s="206">
        <v>-40104.419505411272</v>
      </c>
      <c r="BA122" s="207">
        <v>-39802.201257292669</v>
      </c>
    </row>
    <row r="123" spans="1:53">
      <c r="A123" s="208" t="s">
        <v>449</v>
      </c>
      <c r="B123" s="209" t="s">
        <v>450</v>
      </c>
      <c r="C123" s="210">
        <v>-16524.466411670437</v>
      </c>
      <c r="D123" s="211">
        <v>-18759.755590000073</v>
      </c>
      <c r="E123" s="211">
        <v>-20812.639380000008</v>
      </c>
      <c r="F123" s="211">
        <v>-26647.521749999956</v>
      </c>
      <c r="G123" s="211">
        <v>-34925.46623000002</v>
      </c>
      <c r="H123" s="211">
        <v>-39063.606041262596</v>
      </c>
      <c r="I123" s="211">
        <v>-41331.37156</v>
      </c>
      <c r="J123" s="211">
        <v>-39752.450489999988</v>
      </c>
      <c r="K123" s="211">
        <v>-43168.848520000072</v>
      </c>
      <c r="L123" s="211">
        <v>-42418.139250000007</v>
      </c>
      <c r="M123" s="211">
        <v>-42183.962251505945</v>
      </c>
      <c r="N123" s="211">
        <v>-39291.893514149546</v>
      </c>
      <c r="O123" s="211">
        <v>-47612.434236587782</v>
      </c>
      <c r="P123" s="211">
        <v>-45592.909781225986</v>
      </c>
      <c r="Q123" s="211">
        <v>-44873.85996944223</v>
      </c>
      <c r="R123" s="211">
        <v>-52751.422914529554</v>
      </c>
      <c r="S123" s="211">
        <v>-55264.044214073467</v>
      </c>
      <c r="T123" s="211">
        <v>-55010.007962051066</v>
      </c>
      <c r="U123" s="211">
        <v>-54393.812129806291</v>
      </c>
      <c r="V123" s="211">
        <v>-53955.231496378707</v>
      </c>
      <c r="W123" s="211">
        <v>-52952.044575568667</v>
      </c>
      <c r="X123" s="211">
        <v>-52648.397893568574</v>
      </c>
      <c r="Y123" s="211">
        <v>-51816.452520805498</v>
      </c>
      <c r="Z123" s="211">
        <v>-50957.779955322345</v>
      </c>
      <c r="AA123" s="211">
        <v>-50098.277110292925</v>
      </c>
      <c r="AB123" s="211">
        <v>-49401.956345084196</v>
      </c>
      <c r="AC123" s="211">
        <v>-48912.065421374813</v>
      </c>
      <c r="AD123" s="211">
        <v>-48443.948209710943</v>
      </c>
      <c r="AE123" s="211">
        <v>-48133.543867312386</v>
      </c>
      <c r="AF123" s="211">
        <v>-47752.916923530465</v>
      </c>
      <c r="AG123" s="211">
        <v>-47463.380341671858</v>
      </c>
      <c r="AH123" s="211">
        <v>-47194.958762860741</v>
      </c>
      <c r="AI123" s="211">
        <v>-46905.708740918242</v>
      </c>
      <c r="AJ123" s="211">
        <v>-46616.246706971964</v>
      </c>
      <c r="AK123" s="211">
        <v>-46279.317247716506</v>
      </c>
      <c r="AL123" s="211">
        <v>-45516.106915968689</v>
      </c>
      <c r="AM123" s="211">
        <v>-45276.944245667466</v>
      </c>
      <c r="AN123" s="211">
        <v>-44739.91769938045</v>
      </c>
      <c r="AO123" s="211">
        <v>-44372.828980902486</v>
      </c>
      <c r="AP123" s="211">
        <v>-44000.449052022122</v>
      </c>
      <c r="AQ123" s="211">
        <v>-43586.945563445872</v>
      </c>
      <c r="AR123" s="211">
        <v>-42914.687780307431</v>
      </c>
      <c r="AS123" s="211">
        <v>-42522.937983642405</v>
      </c>
      <c r="AT123" s="211">
        <v>-42065.668517839811</v>
      </c>
      <c r="AU123" s="211">
        <v>-41651.036722899466</v>
      </c>
      <c r="AV123" s="211">
        <v>-41342.654699053426</v>
      </c>
      <c r="AW123" s="211">
        <v>-41026.255983522104</v>
      </c>
      <c r="AX123" s="211">
        <v>-40666.876233437935</v>
      </c>
      <c r="AY123" s="211">
        <v>-40383.197544592724</v>
      </c>
      <c r="AZ123" s="211">
        <v>-40059.293731726837</v>
      </c>
      <c r="BA123" s="212">
        <v>-39757.302533438495</v>
      </c>
    </row>
    <row r="124" spans="1:53">
      <c r="A124" s="208" t="s">
        <v>451</v>
      </c>
      <c r="B124" s="209" t="s">
        <v>452</v>
      </c>
      <c r="C124" s="210">
        <v>-68.381549056003649</v>
      </c>
      <c r="D124" s="211">
        <v>-32.30114999999995</v>
      </c>
      <c r="E124" s="211">
        <v>-11.600110000000058</v>
      </c>
      <c r="F124" s="211">
        <v>-24.098330000000033</v>
      </c>
      <c r="G124" s="211">
        <v>1.1996099999999785</v>
      </c>
      <c r="H124" s="211">
        <v>28.279330529339433</v>
      </c>
      <c r="I124" s="211">
        <v>54.499409999999955</v>
      </c>
      <c r="J124" s="211">
        <v>-50.701060000000084</v>
      </c>
      <c r="K124" s="211">
        <v>-54.699629999999928</v>
      </c>
      <c r="L124" s="211">
        <v>-10.000159999999994</v>
      </c>
      <c r="M124" s="211">
        <v>4.5141122166060228</v>
      </c>
      <c r="N124" s="211">
        <v>-27.777773521007873</v>
      </c>
      <c r="O124" s="211">
        <v>-32.172591332835211</v>
      </c>
      <c r="P124" s="211">
        <v>-33.175703393147217</v>
      </c>
      <c r="Q124" s="211">
        <v>-44.855291727510391</v>
      </c>
      <c r="R124" s="211">
        <v>-33.940005820757378</v>
      </c>
      <c r="S124" s="211">
        <v>-47.211786005704795</v>
      </c>
      <c r="T124" s="211">
        <v>-47.218712433328008</v>
      </c>
      <c r="U124" s="211">
        <v>-47.64966620835952</v>
      </c>
      <c r="V124" s="211">
        <v>-48.416601540190072</v>
      </c>
      <c r="W124" s="211">
        <v>-48.678308095708005</v>
      </c>
      <c r="X124" s="211">
        <v>-49.30332385704871</v>
      </c>
      <c r="Y124" s="211">
        <v>-49.510219686910901</v>
      </c>
      <c r="Z124" s="211">
        <v>-49.830790514924772</v>
      </c>
      <c r="AA124" s="211">
        <v>-49.809352306503072</v>
      </c>
      <c r="AB124" s="211">
        <v>-49.193794561701978</v>
      </c>
      <c r="AC124" s="211">
        <v>-48.873834120637625</v>
      </c>
      <c r="AD124" s="211">
        <v>-48.453751564220568</v>
      </c>
      <c r="AE124" s="211">
        <v>-47.937898344626447</v>
      </c>
      <c r="AF124" s="211">
        <v>-47.87844594823494</v>
      </c>
      <c r="AG124" s="211">
        <v>-47.837771635833974</v>
      </c>
      <c r="AH124" s="211">
        <v>-47.346550006600708</v>
      </c>
      <c r="AI124" s="211">
        <v>-47.144182838187746</v>
      </c>
      <c r="AJ124" s="211">
        <v>-46.842385992624784</v>
      </c>
      <c r="AK124" s="211">
        <v>-46.738918796506127</v>
      </c>
      <c r="AL124" s="211">
        <v>-46.681211745045701</v>
      </c>
      <c r="AM124" s="211">
        <v>-46.809043210061716</v>
      </c>
      <c r="AN124" s="211">
        <v>-46.728038946179936</v>
      </c>
      <c r="AO124" s="211">
        <v>-46.68173365081428</v>
      </c>
      <c r="AP124" s="211">
        <v>-46.603407002156217</v>
      </c>
      <c r="AQ124" s="211">
        <v>-46.549143115901444</v>
      </c>
      <c r="AR124" s="211">
        <v>-46.327756184690912</v>
      </c>
      <c r="AS124" s="211">
        <v>-46.198155443316068</v>
      </c>
      <c r="AT124" s="211">
        <v>-46.018057055119129</v>
      </c>
      <c r="AU124" s="211">
        <v>-45.704342498464058</v>
      </c>
      <c r="AV124" s="211">
        <v>-45.505016824593554</v>
      </c>
      <c r="AW124" s="211">
        <v>-45.546122894108009</v>
      </c>
      <c r="AX124" s="211">
        <v>-45.345731961842091</v>
      </c>
      <c r="AY124" s="211">
        <v>-45.271743953317326</v>
      </c>
      <c r="AZ124" s="211">
        <v>-45.12577368442939</v>
      </c>
      <c r="BA124" s="212">
        <v>-44.898723854185647</v>
      </c>
    </row>
    <row r="125" spans="1:53">
      <c r="A125" s="203" t="s">
        <v>453</v>
      </c>
      <c r="B125" s="204" t="s">
        <v>454</v>
      </c>
      <c r="C125" s="205">
        <v>5001.4395465544003</v>
      </c>
      <c r="D125" s="206">
        <v>9160.3015999999916</v>
      </c>
      <c r="E125" s="206">
        <v>9674.6332800000018</v>
      </c>
      <c r="F125" s="206">
        <v>9711.0521599999993</v>
      </c>
      <c r="G125" s="206">
        <v>11462.473639999997</v>
      </c>
      <c r="H125" s="206">
        <v>14803.61033183174</v>
      </c>
      <c r="I125" s="206">
        <v>14296.238079999996</v>
      </c>
      <c r="J125" s="206">
        <v>16427.715740000007</v>
      </c>
      <c r="K125" s="206">
        <v>16989.172350000001</v>
      </c>
      <c r="L125" s="206">
        <v>18094.338620000002</v>
      </c>
      <c r="M125" s="206">
        <v>18940.657352631373</v>
      </c>
      <c r="N125" s="206">
        <v>17428.007336817624</v>
      </c>
      <c r="O125" s="206">
        <v>16594.677839539312</v>
      </c>
      <c r="P125" s="206">
        <v>16836.501693083614</v>
      </c>
      <c r="Q125" s="206">
        <v>17604.191989125073</v>
      </c>
      <c r="R125" s="206">
        <v>16743.288335212332</v>
      </c>
      <c r="S125" s="206">
        <v>18124.517727947161</v>
      </c>
      <c r="T125" s="206">
        <v>18956.638953063433</v>
      </c>
      <c r="U125" s="206">
        <v>19682.090435584425</v>
      </c>
      <c r="V125" s="206">
        <v>19990.87700934364</v>
      </c>
      <c r="W125" s="206">
        <v>20400.433433681392</v>
      </c>
      <c r="X125" s="206">
        <v>20714.513781825539</v>
      </c>
      <c r="Y125" s="206">
        <v>20949.853270246327</v>
      </c>
      <c r="Z125" s="206">
        <v>21123.830715507233</v>
      </c>
      <c r="AA125" s="206">
        <v>21161.99226064502</v>
      </c>
      <c r="AB125" s="206">
        <v>21346.2128943887</v>
      </c>
      <c r="AC125" s="206">
        <v>21511.669782021774</v>
      </c>
      <c r="AD125" s="206">
        <v>21849.423819480158</v>
      </c>
      <c r="AE125" s="206">
        <v>22124.488532315991</v>
      </c>
      <c r="AF125" s="206">
        <v>22369.246082735765</v>
      </c>
      <c r="AG125" s="206">
        <v>22529.372689061027</v>
      </c>
      <c r="AH125" s="206">
        <v>22768.579764489245</v>
      </c>
      <c r="AI125" s="206">
        <v>22825.212246879593</v>
      </c>
      <c r="AJ125" s="206">
        <v>22867.766716313636</v>
      </c>
      <c r="AK125" s="206">
        <v>22851.072321371605</v>
      </c>
      <c r="AL125" s="206">
        <v>23029.033323520423</v>
      </c>
      <c r="AM125" s="206">
        <v>23358.377952158837</v>
      </c>
      <c r="AN125" s="206">
        <v>23765.863507648886</v>
      </c>
      <c r="AO125" s="206">
        <v>24179.762858452232</v>
      </c>
      <c r="AP125" s="206">
        <v>24507.23187152233</v>
      </c>
      <c r="AQ125" s="206">
        <v>24867.441006518442</v>
      </c>
      <c r="AR125" s="206">
        <v>25271.383851828534</v>
      </c>
      <c r="AS125" s="206">
        <v>25692.710333646406</v>
      </c>
      <c r="AT125" s="206">
        <v>26024.421987149814</v>
      </c>
      <c r="AU125" s="206">
        <v>26058.598385916863</v>
      </c>
      <c r="AV125" s="206">
        <v>26212.456583738807</v>
      </c>
      <c r="AW125" s="206">
        <v>26310.555434343645</v>
      </c>
      <c r="AX125" s="206">
        <v>26388.167791271888</v>
      </c>
      <c r="AY125" s="206">
        <v>26524.603513480048</v>
      </c>
      <c r="AZ125" s="206">
        <v>26450.611140485526</v>
      </c>
      <c r="BA125" s="207">
        <v>26293.11189104864</v>
      </c>
    </row>
    <row r="126" spans="1:53">
      <c r="A126" s="208" t="s">
        <v>455</v>
      </c>
      <c r="B126" s="209" t="s">
        <v>456</v>
      </c>
      <c r="C126" s="210">
        <v>-68.811437487447535</v>
      </c>
      <c r="D126" s="211">
        <v>2.4028600000000182</v>
      </c>
      <c r="E126" s="211">
        <v>19.701999999999998</v>
      </c>
      <c r="F126" s="211">
        <v>17.600279999999987</v>
      </c>
      <c r="G126" s="211">
        <v>29.200149999999987</v>
      </c>
      <c r="H126" s="211">
        <v>12.372693710774492</v>
      </c>
      <c r="I126" s="211">
        <v>2.0996400000000008</v>
      </c>
      <c r="J126" s="211">
        <v>18.582389999999997</v>
      </c>
      <c r="K126" s="211">
        <v>6.1001799999999999</v>
      </c>
      <c r="L126" s="211">
        <v>0</v>
      </c>
      <c r="M126" s="211">
        <v>0</v>
      </c>
      <c r="N126" s="211">
        <v>0</v>
      </c>
      <c r="O126" s="211">
        <v>0</v>
      </c>
      <c r="P126" s="211">
        <v>0</v>
      </c>
      <c r="Q126" s="211">
        <v>0</v>
      </c>
      <c r="R126" s="211">
        <v>0</v>
      </c>
      <c r="S126" s="211">
        <v>0</v>
      </c>
      <c r="T126" s="211">
        <v>0</v>
      </c>
      <c r="U126" s="211">
        <v>0</v>
      </c>
      <c r="V126" s="211">
        <v>0</v>
      </c>
      <c r="W126" s="211">
        <v>0</v>
      </c>
      <c r="X126" s="211">
        <v>0</v>
      </c>
      <c r="Y126" s="211">
        <v>0</v>
      </c>
      <c r="Z126" s="211">
        <v>0</v>
      </c>
      <c r="AA126" s="211">
        <v>0</v>
      </c>
      <c r="AB126" s="211">
        <v>0</v>
      </c>
      <c r="AC126" s="211">
        <v>0</v>
      </c>
      <c r="AD126" s="211">
        <v>0</v>
      </c>
      <c r="AE126" s="211">
        <v>0</v>
      </c>
      <c r="AF126" s="211">
        <v>0</v>
      </c>
      <c r="AG126" s="211">
        <v>0</v>
      </c>
      <c r="AH126" s="211">
        <v>0</v>
      </c>
      <c r="AI126" s="211">
        <v>0</v>
      </c>
      <c r="AJ126" s="211">
        <v>0</v>
      </c>
      <c r="AK126" s="211">
        <v>0</v>
      </c>
      <c r="AL126" s="211">
        <v>0</v>
      </c>
      <c r="AM126" s="211">
        <v>0</v>
      </c>
      <c r="AN126" s="211">
        <v>0</v>
      </c>
      <c r="AO126" s="211">
        <v>0</v>
      </c>
      <c r="AP126" s="211">
        <v>0</v>
      </c>
      <c r="AQ126" s="211">
        <v>0</v>
      </c>
      <c r="AR126" s="211">
        <v>0</v>
      </c>
      <c r="AS126" s="211">
        <v>0</v>
      </c>
      <c r="AT126" s="211">
        <v>0</v>
      </c>
      <c r="AU126" s="211">
        <v>0</v>
      </c>
      <c r="AV126" s="211">
        <v>0</v>
      </c>
      <c r="AW126" s="211">
        <v>0</v>
      </c>
      <c r="AX126" s="211">
        <v>0</v>
      </c>
      <c r="AY126" s="211">
        <v>0</v>
      </c>
      <c r="AZ126" s="211">
        <v>0</v>
      </c>
      <c r="BA126" s="212">
        <v>0</v>
      </c>
    </row>
    <row r="127" spans="1:53">
      <c r="A127" s="208" t="s">
        <v>457</v>
      </c>
      <c r="B127" s="209" t="s">
        <v>458</v>
      </c>
      <c r="C127" s="210">
        <v>3993.8782258564024</v>
      </c>
      <c r="D127" s="211">
        <v>7712.2682300000088</v>
      </c>
      <c r="E127" s="211">
        <v>8959.1759799999854</v>
      </c>
      <c r="F127" s="211">
        <v>9004.5282700000025</v>
      </c>
      <c r="G127" s="211">
        <v>10443.322869999982</v>
      </c>
      <c r="H127" s="211">
        <v>13473.256132791088</v>
      </c>
      <c r="I127" s="211">
        <v>12785.639589999984</v>
      </c>
      <c r="J127" s="211">
        <v>15076.972079999992</v>
      </c>
      <c r="K127" s="211">
        <v>15316.358699999975</v>
      </c>
      <c r="L127" s="211">
        <v>15862.109150000011</v>
      </c>
      <c r="M127" s="211">
        <v>15936.820405958759</v>
      </c>
      <c r="N127" s="211">
        <v>15038.315860405666</v>
      </c>
      <c r="O127" s="211">
        <v>15039.873982202953</v>
      </c>
      <c r="P127" s="211">
        <v>15374.738741203924</v>
      </c>
      <c r="Q127" s="211">
        <v>15968.710976984818</v>
      </c>
      <c r="R127" s="211">
        <v>15566.298537687326</v>
      </c>
      <c r="S127" s="211">
        <v>17674.591972835107</v>
      </c>
      <c r="T127" s="211">
        <v>19417.239376806392</v>
      </c>
      <c r="U127" s="211">
        <v>20659.176932605842</v>
      </c>
      <c r="V127" s="211">
        <v>21597.207624371171</v>
      </c>
      <c r="W127" s="211">
        <v>22557.638232812882</v>
      </c>
      <c r="X127" s="211">
        <v>23357.127537681095</v>
      </c>
      <c r="Y127" s="211">
        <v>24107.233952628441</v>
      </c>
      <c r="Z127" s="211">
        <v>24803.92487845158</v>
      </c>
      <c r="AA127" s="211">
        <v>25351.795942978388</v>
      </c>
      <c r="AB127" s="211">
        <v>25953.168428584278</v>
      </c>
      <c r="AC127" s="211">
        <v>26457.360556986248</v>
      </c>
      <c r="AD127" s="211">
        <v>27093.981065764208</v>
      </c>
      <c r="AE127" s="211">
        <v>27693.340067889476</v>
      </c>
      <c r="AF127" s="211">
        <v>28244.072626620713</v>
      </c>
      <c r="AG127" s="211">
        <v>28801.167491894004</v>
      </c>
      <c r="AH127" s="211">
        <v>29320.640249961114</v>
      </c>
      <c r="AI127" s="211">
        <v>29709.327273701623</v>
      </c>
      <c r="AJ127" s="211">
        <v>30096.702637332935</v>
      </c>
      <c r="AK127" s="211">
        <v>30361.335838202845</v>
      </c>
      <c r="AL127" s="211">
        <v>30743.86880763503</v>
      </c>
      <c r="AM127" s="211">
        <v>30985.737040866865</v>
      </c>
      <c r="AN127" s="211">
        <v>31283.265625769258</v>
      </c>
      <c r="AO127" s="211">
        <v>31599.20232265813</v>
      </c>
      <c r="AP127" s="211">
        <v>31809.55339098032</v>
      </c>
      <c r="AQ127" s="211">
        <v>32032.771604383983</v>
      </c>
      <c r="AR127" s="211">
        <v>32427.800142992448</v>
      </c>
      <c r="AS127" s="211">
        <v>32666.132736539512</v>
      </c>
      <c r="AT127" s="211">
        <v>32911.091782879754</v>
      </c>
      <c r="AU127" s="211">
        <v>33052.650707043234</v>
      </c>
      <c r="AV127" s="211">
        <v>33262.111953868363</v>
      </c>
      <c r="AW127" s="211">
        <v>33381.585007604204</v>
      </c>
      <c r="AX127" s="211">
        <v>33345.694731076743</v>
      </c>
      <c r="AY127" s="211">
        <v>33390.360489565457</v>
      </c>
      <c r="AZ127" s="211">
        <v>33199.242315710435</v>
      </c>
      <c r="BA127" s="212">
        <v>32925.857012652079</v>
      </c>
    </row>
    <row r="128" spans="1:53">
      <c r="A128" s="208" t="s">
        <v>459</v>
      </c>
      <c r="B128" s="209" t="s">
        <v>460</v>
      </c>
      <c r="C128" s="210">
        <v>1076.3727581854382</v>
      </c>
      <c r="D128" s="211">
        <v>1445.6305099999995</v>
      </c>
      <c r="E128" s="211">
        <v>695.75529999999981</v>
      </c>
      <c r="F128" s="211">
        <v>688.92360999999983</v>
      </c>
      <c r="G128" s="211">
        <v>989.95061999999962</v>
      </c>
      <c r="H128" s="211">
        <v>1317.9815053298626</v>
      </c>
      <c r="I128" s="211">
        <v>1508.4988499999972</v>
      </c>
      <c r="J128" s="211">
        <v>1332.1612700000032</v>
      </c>
      <c r="K128" s="211">
        <v>1666.7134699999997</v>
      </c>
      <c r="L128" s="211">
        <v>2232.2294699999993</v>
      </c>
      <c r="M128" s="211">
        <v>3003.8369466726208</v>
      </c>
      <c r="N128" s="211">
        <v>2389.6914764119492</v>
      </c>
      <c r="O128" s="211">
        <v>1554.8038573363665</v>
      </c>
      <c r="P128" s="211">
        <v>1461.7629518796866</v>
      </c>
      <c r="Q128" s="211">
        <v>1635.4810121402597</v>
      </c>
      <c r="R128" s="211">
        <v>1176.9897975250174</v>
      </c>
      <c r="S128" s="211">
        <v>449.92575511204723</v>
      </c>
      <c r="T128" s="211">
        <v>-460.60042374296245</v>
      </c>
      <c r="U128" s="211">
        <v>-977.08649702139519</v>
      </c>
      <c r="V128" s="211">
        <v>-1606.3306150275048</v>
      </c>
      <c r="W128" s="211">
        <v>-2157.2047991314948</v>
      </c>
      <c r="X128" s="211">
        <v>-2642.6137558555829</v>
      </c>
      <c r="Y128" s="211">
        <v>-3157.3806823821169</v>
      </c>
      <c r="Z128" s="211">
        <v>-3680.0941629443473</v>
      </c>
      <c r="AA128" s="211">
        <v>-4189.8036823333741</v>
      </c>
      <c r="AB128" s="211">
        <v>-4606.9555341955747</v>
      </c>
      <c r="AC128" s="211">
        <v>-4945.6907749644506</v>
      </c>
      <c r="AD128" s="211">
        <v>-5244.5572462840537</v>
      </c>
      <c r="AE128" s="211">
        <v>-5568.8515355734817</v>
      </c>
      <c r="AF128" s="211">
        <v>-5874.8265438849867</v>
      </c>
      <c r="AG128" s="211">
        <v>-6271.7948028329847</v>
      </c>
      <c r="AH128" s="211">
        <v>-6552.0604854718677</v>
      </c>
      <c r="AI128" s="211">
        <v>-6884.1150268220244</v>
      </c>
      <c r="AJ128" s="211">
        <v>-7228.9359210192906</v>
      </c>
      <c r="AK128" s="211">
        <v>-7510.2635168312354</v>
      </c>
      <c r="AL128" s="211">
        <v>-7714.8354841146074</v>
      </c>
      <c r="AM128" s="211">
        <v>-7627.3590887080118</v>
      </c>
      <c r="AN128" s="211">
        <v>-7517.402118120367</v>
      </c>
      <c r="AO128" s="211">
        <v>-7419.4394642059278</v>
      </c>
      <c r="AP128" s="211">
        <v>-7302.3215194580025</v>
      </c>
      <c r="AQ128" s="211">
        <v>-7165.3305978655444</v>
      </c>
      <c r="AR128" s="211">
        <v>-7156.4162911639069</v>
      </c>
      <c r="AS128" s="211">
        <v>-6973.4224028930748</v>
      </c>
      <c r="AT128" s="211">
        <v>-6886.6697957299193</v>
      </c>
      <c r="AU128" s="211">
        <v>-6994.0523211263644</v>
      </c>
      <c r="AV128" s="211">
        <v>-7049.6553701295588</v>
      </c>
      <c r="AW128" s="211">
        <v>-7071.0295732605427</v>
      </c>
      <c r="AX128" s="211">
        <v>-6957.5269398048877</v>
      </c>
      <c r="AY128" s="211">
        <v>-6865.7569760854112</v>
      </c>
      <c r="AZ128" s="211">
        <v>-6748.6311752249039</v>
      </c>
      <c r="BA128" s="212">
        <v>-6632.7451216034287</v>
      </c>
    </row>
    <row r="129" spans="1:53">
      <c r="A129" s="203" t="s">
        <v>461</v>
      </c>
      <c r="B129" s="204" t="s">
        <v>462</v>
      </c>
      <c r="C129" s="205">
        <v>11021.253029770793</v>
      </c>
      <c r="D129" s="206">
        <v>11593.128550000005</v>
      </c>
      <c r="E129" s="206">
        <v>11114.102370000001</v>
      </c>
      <c r="F129" s="206">
        <v>13009.287419999979</v>
      </c>
      <c r="G129" s="206">
        <v>13020.995620000002</v>
      </c>
      <c r="H129" s="206">
        <v>13980.37989931765</v>
      </c>
      <c r="I129" s="206">
        <v>14920.500610000003</v>
      </c>
      <c r="J129" s="206">
        <v>15335.628430000015</v>
      </c>
      <c r="K129" s="206">
        <v>9447.5729399999982</v>
      </c>
      <c r="L129" s="206">
        <v>12903.971619999989</v>
      </c>
      <c r="M129" s="206">
        <v>15525.446772922809</v>
      </c>
      <c r="N129" s="206">
        <v>9769.4021037953826</v>
      </c>
      <c r="O129" s="206">
        <v>14138.079941200613</v>
      </c>
      <c r="P129" s="206">
        <v>13006.887072570447</v>
      </c>
      <c r="Q129" s="206">
        <v>15226.796504889473</v>
      </c>
      <c r="R129" s="206">
        <v>14235.445692516329</v>
      </c>
      <c r="S129" s="206">
        <v>13958.507971674429</v>
      </c>
      <c r="T129" s="206">
        <v>13393.09832619282</v>
      </c>
      <c r="U129" s="206">
        <v>12877.946782933293</v>
      </c>
      <c r="V129" s="206">
        <v>12436.387444444008</v>
      </c>
      <c r="W129" s="206">
        <v>12129.648378022346</v>
      </c>
      <c r="X129" s="206">
        <v>11666.836160233473</v>
      </c>
      <c r="Y129" s="206">
        <v>11289.165907941715</v>
      </c>
      <c r="Z129" s="206">
        <v>10879.284481830375</v>
      </c>
      <c r="AA129" s="206">
        <v>10597.77115329721</v>
      </c>
      <c r="AB129" s="206">
        <v>10223.133192731591</v>
      </c>
      <c r="AC129" s="206">
        <v>9784.701163411999</v>
      </c>
      <c r="AD129" s="206">
        <v>9270.7463921109083</v>
      </c>
      <c r="AE129" s="206">
        <v>8915.0744463345072</v>
      </c>
      <c r="AF129" s="206">
        <v>8713.2825808135531</v>
      </c>
      <c r="AG129" s="206">
        <v>8285.6969204577435</v>
      </c>
      <c r="AH129" s="206">
        <v>7998.1459248990977</v>
      </c>
      <c r="AI129" s="206">
        <v>7644.6815944298032</v>
      </c>
      <c r="AJ129" s="206">
        <v>7209.7409465664678</v>
      </c>
      <c r="AK129" s="206">
        <v>6893.5284903196334</v>
      </c>
      <c r="AL129" s="206">
        <v>6703.1433987844248</v>
      </c>
      <c r="AM129" s="206">
        <v>6531.4486281811332</v>
      </c>
      <c r="AN129" s="206">
        <v>6390.2974218726449</v>
      </c>
      <c r="AO129" s="206">
        <v>6233.6205690251409</v>
      </c>
      <c r="AP129" s="206">
        <v>6086.7060917747767</v>
      </c>
      <c r="AQ129" s="206">
        <v>5949.6965115346356</v>
      </c>
      <c r="AR129" s="206">
        <v>5901.3942217433869</v>
      </c>
      <c r="AS129" s="206">
        <v>5760.9541600345256</v>
      </c>
      <c r="AT129" s="206">
        <v>5593.1367630022614</v>
      </c>
      <c r="AU129" s="206">
        <v>5576.1899341346325</v>
      </c>
      <c r="AV129" s="206">
        <v>5411.7674113613793</v>
      </c>
      <c r="AW129" s="206">
        <v>5187.0167683661057</v>
      </c>
      <c r="AX129" s="206">
        <v>4920.616691623909</v>
      </c>
      <c r="AY129" s="206">
        <v>4844.9716789540398</v>
      </c>
      <c r="AZ129" s="206">
        <v>4834.8229630540154</v>
      </c>
      <c r="BA129" s="207">
        <v>4693.328745612027</v>
      </c>
    </row>
    <row r="130" spans="1:53">
      <c r="A130" s="203" t="s">
        <v>463</v>
      </c>
      <c r="B130" s="204" t="s">
        <v>464</v>
      </c>
      <c r="C130" s="205">
        <v>-2508.4467834756651</v>
      </c>
      <c r="D130" s="206">
        <v>7549.7512399999541</v>
      </c>
      <c r="E130" s="206">
        <v>11104.312949999963</v>
      </c>
      <c r="F130" s="206">
        <v>12688.449009999953</v>
      </c>
      <c r="G130" s="206">
        <v>16032.327369999926</v>
      </c>
      <c r="H130" s="206">
        <v>13987.950607696257</v>
      </c>
      <c r="I130" s="206">
        <v>18935.689979999966</v>
      </c>
      <c r="J130" s="206">
        <v>9849.7120099998428</v>
      </c>
      <c r="K130" s="206">
        <v>10576.075330000021</v>
      </c>
      <c r="L130" s="206">
        <v>13263.873699999967</v>
      </c>
      <c r="M130" s="206">
        <v>21906.982915470173</v>
      </c>
      <c r="N130" s="206">
        <v>18893.727730314597</v>
      </c>
      <c r="O130" s="206">
        <v>10222.993812899018</v>
      </c>
      <c r="P130" s="206">
        <v>15767.679823849176</v>
      </c>
      <c r="Q130" s="206">
        <v>12662.392363504681</v>
      </c>
      <c r="R130" s="206">
        <v>6822.9943813435384</v>
      </c>
      <c r="S130" s="206">
        <v>5240.4226154500502</v>
      </c>
      <c r="T130" s="206">
        <v>6433.7799319599872</v>
      </c>
      <c r="U130" s="206">
        <v>6660.938144343032</v>
      </c>
      <c r="V130" s="206">
        <v>5960.3689697723021</v>
      </c>
      <c r="W130" s="206">
        <v>5819.9938799713855</v>
      </c>
      <c r="X130" s="206">
        <v>4515.9881563656963</v>
      </c>
      <c r="Y130" s="206">
        <v>3991.5232045229059</v>
      </c>
      <c r="Z130" s="206">
        <v>3631.8389716561651</v>
      </c>
      <c r="AA130" s="206">
        <v>2882.510421013023</v>
      </c>
      <c r="AB130" s="206">
        <v>2385.7505209303345</v>
      </c>
      <c r="AC130" s="206">
        <v>1997.2880836267141</v>
      </c>
      <c r="AD130" s="206">
        <v>1687.0417044060305</v>
      </c>
      <c r="AE130" s="206">
        <v>1281.1170112396649</v>
      </c>
      <c r="AF130" s="206">
        <v>964.88160703756148</v>
      </c>
      <c r="AG130" s="206">
        <v>633.46651779866079</v>
      </c>
      <c r="AH130" s="206">
        <v>460.08106646343367</v>
      </c>
      <c r="AI130" s="206">
        <v>324.19205122787389</v>
      </c>
      <c r="AJ130" s="206">
        <v>-26.496735616412479</v>
      </c>
      <c r="AK130" s="206">
        <v>-287.96848028054228</v>
      </c>
      <c r="AL130" s="206">
        <v>-145.58058231999166</v>
      </c>
      <c r="AM130" s="206">
        <v>-712.80855214913026</v>
      </c>
      <c r="AN130" s="206">
        <v>-879.3329712174891</v>
      </c>
      <c r="AO130" s="206">
        <v>-1314.733658419631</v>
      </c>
      <c r="AP130" s="206">
        <v>-1836.7572519308596</v>
      </c>
      <c r="AQ130" s="206">
        <v>-1956.69572737618</v>
      </c>
      <c r="AR130" s="206">
        <v>-2327.2562438252498</v>
      </c>
      <c r="AS130" s="206">
        <v>-2767.653239231644</v>
      </c>
      <c r="AT130" s="206">
        <v>-3215.3271128520137</v>
      </c>
      <c r="AU130" s="206">
        <v>-3558.0974164008221</v>
      </c>
      <c r="AV130" s="206">
        <v>-3940.4886588167283</v>
      </c>
      <c r="AW130" s="206">
        <v>-4648.1911099258577</v>
      </c>
      <c r="AX130" s="206">
        <v>-5071.7588693596772</v>
      </c>
      <c r="AY130" s="206">
        <v>-5621.2585265068628</v>
      </c>
      <c r="AZ130" s="206">
        <v>-6036.4973680414842</v>
      </c>
      <c r="BA130" s="207">
        <v>-6397.3793333918438</v>
      </c>
    </row>
    <row r="131" spans="1:53">
      <c r="A131" s="203" t="s">
        <v>465</v>
      </c>
      <c r="B131" s="204" t="s">
        <v>466</v>
      </c>
      <c r="C131" s="205">
        <v>-31564.023477043418</v>
      </c>
      <c r="D131" s="206">
        <v>-28818.151431729235</v>
      </c>
      <c r="E131" s="206">
        <v>-28353.205629999971</v>
      </c>
      <c r="F131" s="206">
        <v>-35731.35358000001</v>
      </c>
      <c r="G131" s="206">
        <v>-48581.209339999972</v>
      </c>
      <c r="H131" s="206">
        <v>-50895.190908802877</v>
      </c>
      <c r="I131" s="206">
        <v>-50384.063369999989</v>
      </c>
      <c r="J131" s="206">
        <v>-52672.277459999998</v>
      </c>
      <c r="K131" s="206">
        <v>-47352.296879999994</v>
      </c>
      <c r="L131" s="206">
        <v>-37986.588159999992</v>
      </c>
      <c r="M131" s="206">
        <v>-43904.656973711863</v>
      </c>
      <c r="N131" s="206">
        <v>-44641.201366754714</v>
      </c>
      <c r="O131" s="206">
        <v>-47096.59938869976</v>
      </c>
      <c r="P131" s="206">
        <v>-43104.008655873702</v>
      </c>
      <c r="Q131" s="206">
        <v>-42383.711225402025</v>
      </c>
      <c r="R131" s="206">
        <v>-47304.862269770179</v>
      </c>
      <c r="S131" s="206">
        <v>-47006.518208128859</v>
      </c>
      <c r="T131" s="206">
        <v>-48161.896165719416</v>
      </c>
      <c r="U131" s="206">
        <v>-48363.82576682802</v>
      </c>
      <c r="V131" s="206">
        <v>-48606.454307748805</v>
      </c>
      <c r="W131" s="206">
        <v>-48250.840271832487</v>
      </c>
      <c r="X131" s="206">
        <v>-48439.342766396774</v>
      </c>
      <c r="Y131" s="206">
        <v>-48374.55250514191</v>
      </c>
      <c r="Z131" s="206">
        <v>-47941.641066752716</v>
      </c>
      <c r="AA131" s="206">
        <v>-47825.314342209138</v>
      </c>
      <c r="AB131" s="206">
        <v>-47564.839049819071</v>
      </c>
      <c r="AC131" s="206">
        <v>-47521.235898024606</v>
      </c>
      <c r="AD131" s="206">
        <v>-47375.443610323986</v>
      </c>
      <c r="AE131" s="206">
        <v>-47428.855183629064</v>
      </c>
      <c r="AF131" s="206">
        <v>-47287.586061709997</v>
      </c>
      <c r="AG131" s="206">
        <v>-47054.255124145988</v>
      </c>
      <c r="AH131" s="206">
        <v>-47066.590349662147</v>
      </c>
      <c r="AI131" s="206">
        <v>-46935.70686435244</v>
      </c>
      <c r="AJ131" s="206">
        <v>-46703.928808819728</v>
      </c>
      <c r="AK131" s="206">
        <v>-46464.831557548234</v>
      </c>
      <c r="AL131" s="206">
        <v>-46088.488664496312</v>
      </c>
      <c r="AM131" s="206">
        <v>-46317.227308522837</v>
      </c>
      <c r="AN131" s="206">
        <v>-45979.996862962653</v>
      </c>
      <c r="AO131" s="206">
        <v>-45839.017152710105</v>
      </c>
      <c r="AP131" s="206">
        <v>-45697.682126210653</v>
      </c>
      <c r="AQ131" s="206">
        <v>-45854.074884054033</v>
      </c>
      <c r="AR131" s="206">
        <v>-45598.237046328759</v>
      </c>
      <c r="AS131" s="206">
        <v>-45561.274164717972</v>
      </c>
      <c r="AT131" s="206">
        <v>-45372.144349219365</v>
      </c>
      <c r="AU131" s="206">
        <v>-44968.861668460122</v>
      </c>
      <c r="AV131" s="206">
        <v>-45282.575038303738</v>
      </c>
      <c r="AW131" s="206">
        <v>-45375.521215341716</v>
      </c>
      <c r="AX131" s="206">
        <v>-45284.799087846717</v>
      </c>
      <c r="AY131" s="206">
        <v>-45319.025359333988</v>
      </c>
      <c r="AZ131" s="206">
        <v>-45464.141797661323</v>
      </c>
      <c r="BA131" s="207">
        <v>-45423.535853256952</v>
      </c>
    </row>
    <row r="132" spans="1:53">
      <c r="A132" s="203" t="s">
        <v>467</v>
      </c>
      <c r="B132" s="204" t="s">
        <v>468</v>
      </c>
      <c r="C132" s="205">
        <v>5606.1847306702039</v>
      </c>
      <c r="D132" s="206">
        <v>6172.8840700000146</v>
      </c>
      <c r="E132" s="206">
        <v>6878.678620000006</v>
      </c>
      <c r="F132" s="206">
        <v>6232.0603399999964</v>
      </c>
      <c r="G132" s="206">
        <v>7759.5982200000217</v>
      </c>
      <c r="H132" s="206">
        <v>9261.1821434422891</v>
      </c>
      <c r="I132" s="206">
        <v>7960.5734900000025</v>
      </c>
      <c r="J132" s="206">
        <v>5910.0761100000236</v>
      </c>
      <c r="K132" s="206">
        <v>5019.158039999973</v>
      </c>
      <c r="L132" s="206">
        <v>1466.3403100000141</v>
      </c>
      <c r="M132" s="206">
        <v>729.90736625029967</v>
      </c>
      <c r="N132" s="206">
        <v>11.248491119455139</v>
      </c>
      <c r="O132" s="206">
        <v>-1122.1587405177743</v>
      </c>
      <c r="P132" s="206">
        <v>-2560.9542375315759</v>
      </c>
      <c r="Q132" s="206">
        <v>-4785.5410822032245</v>
      </c>
      <c r="R132" s="206">
        <v>-4813.587646955315</v>
      </c>
      <c r="S132" s="206">
        <v>-3481.4404054986189</v>
      </c>
      <c r="T132" s="206">
        <v>-3476.6816107224986</v>
      </c>
      <c r="U132" s="206">
        <v>-3394.8281900161674</v>
      </c>
      <c r="V132" s="206">
        <v>-3631.6520472348493</v>
      </c>
      <c r="W132" s="206">
        <v>-3534.3530698630857</v>
      </c>
      <c r="X132" s="206">
        <v>-2825.1186509027393</v>
      </c>
      <c r="Y132" s="206">
        <v>-2729.7743115080593</v>
      </c>
      <c r="Z132" s="206">
        <v>-2492.2790343531524</v>
      </c>
      <c r="AA132" s="206">
        <v>-2215.5619023863619</v>
      </c>
      <c r="AB132" s="206">
        <v>-2093.7384871366376</v>
      </c>
      <c r="AC132" s="206">
        <v>-2023.3834675815051</v>
      </c>
      <c r="AD132" s="206">
        <v>-2024.1182226275159</v>
      </c>
      <c r="AE132" s="206">
        <v>-1958.4421056510182</v>
      </c>
      <c r="AF132" s="206">
        <v>-1745.2913063275701</v>
      </c>
      <c r="AG132" s="206">
        <v>-1624.1470264831951</v>
      </c>
      <c r="AH132" s="206">
        <v>-1503.4821403110545</v>
      </c>
      <c r="AI132" s="206">
        <v>-1333.3610039920459</v>
      </c>
      <c r="AJ132" s="206">
        <v>-1123.097227977607</v>
      </c>
      <c r="AK132" s="206">
        <v>-971.57629332369106</v>
      </c>
      <c r="AL132" s="206">
        <v>-636.22304316387454</v>
      </c>
      <c r="AM132" s="206">
        <v>-697.02259105972189</v>
      </c>
      <c r="AN132" s="206">
        <v>-441.05332361293404</v>
      </c>
      <c r="AO132" s="206">
        <v>-279.4640783974246</v>
      </c>
      <c r="AP132" s="206">
        <v>3.3834971648320789</v>
      </c>
      <c r="AQ132" s="206">
        <v>239.27863415174943</v>
      </c>
      <c r="AR132" s="206">
        <v>690.8126205987719</v>
      </c>
      <c r="AS132" s="206">
        <v>982.75054421133245</v>
      </c>
      <c r="AT132" s="206">
        <v>1339.9398468341751</v>
      </c>
      <c r="AU132" s="206">
        <v>1622.0409815991698</v>
      </c>
      <c r="AV132" s="206">
        <v>1830.6189579456441</v>
      </c>
      <c r="AW132" s="206">
        <v>1994.6920892567359</v>
      </c>
      <c r="AX132" s="206">
        <v>2273.7441841018954</v>
      </c>
      <c r="AY132" s="206">
        <v>2396.4060154825784</v>
      </c>
      <c r="AZ132" s="206">
        <v>2583.9622449731833</v>
      </c>
      <c r="BA132" s="207">
        <v>2862.0453350924254</v>
      </c>
    </row>
    <row r="133" spans="1:53">
      <c r="A133" s="208" t="s">
        <v>469</v>
      </c>
      <c r="B133" s="209" t="s">
        <v>470</v>
      </c>
      <c r="C133" s="210">
        <v>157.04135398850894</v>
      </c>
      <c r="D133" s="211">
        <v>107.60211000000004</v>
      </c>
      <c r="E133" s="211">
        <v>346.99458000000004</v>
      </c>
      <c r="F133" s="211">
        <v>211.50437999999963</v>
      </c>
      <c r="G133" s="211">
        <v>649.79563999999948</v>
      </c>
      <c r="H133" s="211">
        <v>805.57881845459212</v>
      </c>
      <c r="I133" s="211">
        <v>204.19698999999991</v>
      </c>
      <c r="J133" s="211">
        <v>512.7003000000002</v>
      </c>
      <c r="K133" s="211">
        <v>369.70042000000012</v>
      </c>
      <c r="L133" s="211">
        <v>331.0965699999997</v>
      </c>
      <c r="M133" s="211">
        <v>82.16388819935753</v>
      </c>
      <c r="N133" s="211">
        <v>-1.5292051011226704</v>
      </c>
      <c r="O133" s="211">
        <v>273.19088378546883</v>
      </c>
      <c r="P133" s="211">
        <v>932.21537121242318</v>
      </c>
      <c r="Q133" s="211">
        <v>589.42401344820428</v>
      </c>
      <c r="R133" s="211">
        <v>819.07514681348812</v>
      </c>
      <c r="S133" s="211">
        <v>1136.8490697828124</v>
      </c>
      <c r="T133" s="211">
        <v>1122.5922698235499</v>
      </c>
      <c r="U133" s="211">
        <v>1104.1289508888356</v>
      </c>
      <c r="V133" s="211">
        <v>1081.3753270626696</v>
      </c>
      <c r="W133" s="211">
        <v>1062.9172992792355</v>
      </c>
      <c r="X133" s="211">
        <v>1051.7105605940715</v>
      </c>
      <c r="Y133" s="211">
        <v>1043.317624673075</v>
      </c>
      <c r="Z133" s="211">
        <v>1046.4357801050169</v>
      </c>
      <c r="AA133" s="211">
        <v>1045.3507970928176</v>
      </c>
      <c r="AB133" s="211">
        <v>1043.4803902718143</v>
      </c>
      <c r="AC133" s="211">
        <v>1039.7926121692558</v>
      </c>
      <c r="AD133" s="211">
        <v>1043.5398778531808</v>
      </c>
      <c r="AE133" s="211">
        <v>1038.3424930719882</v>
      </c>
      <c r="AF133" s="211">
        <v>1038.9992564031443</v>
      </c>
      <c r="AG133" s="211">
        <v>1031.5609253851603</v>
      </c>
      <c r="AH133" s="211">
        <v>1032.0749836880518</v>
      </c>
      <c r="AI133" s="211">
        <v>1060.1888673475642</v>
      </c>
      <c r="AJ133" s="211">
        <v>1080.8956654008721</v>
      </c>
      <c r="AK133" s="211">
        <v>1085.8187739816576</v>
      </c>
      <c r="AL133" s="211">
        <v>1104.0285172723673</v>
      </c>
      <c r="AM133" s="211">
        <v>1090.6114382769551</v>
      </c>
      <c r="AN133" s="211">
        <v>1100.9406911223321</v>
      </c>
      <c r="AO133" s="211">
        <v>1120.6227811614235</v>
      </c>
      <c r="AP133" s="211">
        <v>1136.2706565556282</v>
      </c>
      <c r="AQ133" s="211">
        <v>1147.7500684978188</v>
      </c>
      <c r="AR133" s="211">
        <v>1169.4887334813379</v>
      </c>
      <c r="AS133" s="211">
        <v>1182.3010641101419</v>
      </c>
      <c r="AT133" s="211">
        <v>1215.8906677255802</v>
      </c>
      <c r="AU133" s="211">
        <v>1249.2078758146129</v>
      </c>
      <c r="AV133" s="211">
        <v>1256.125778616796</v>
      </c>
      <c r="AW133" s="211">
        <v>1260.8985410986838</v>
      </c>
      <c r="AX133" s="211">
        <v>1281.0083075194175</v>
      </c>
      <c r="AY133" s="211">
        <v>1277.3173344302727</v>
      </c>
      <c r="AZ133" s="211">
        <v>1277.5879635463295</v>
      </c>
      <c r="BA133" s="212">
        <v>1298.3344225294313</v>
      </c>
    </row>
    <row r="134" spans="1:53">
      <c r="A134" s="208" t="s">
        <v>471</v>
      </c>
      <c r="B134" s="209" t="s">
        <v>472</v>
      </c>
      <c r="C134" s="210">
        <v>-1410.1979076298576</v>
      </c>
      <c r="D134" s="211">
        <v>-1914.8760999999986</v>
      </c>
      <c r="E134" s="211">
        <v>-1504.9879499999997</v>
      </c>
      <c r="F134" s="211">
        <v>-1700.409160000002</v>
      </c>
      <c r="G134" s="211">
        <v>-1465.9586299999955</v>
      </c>
      <c r="H134" s="211">
        <v>-1411.1133438862962</v>
      </c>
      <c r="I134" s="211">
        <v>48.606089999999313</v>
      </c>
      <c r="J134" s="211">
        <v>-995.00831999999718</v>
      </c>
      <c r="K134" s="211">
        <v>-1646.9782000000005</v>
      </c>
      <c r="L134" s="211">
        <v>-2553.7008400000004</v>
      </c>
      <c r="M134" s="211">
        <v>-2539.3425781374835</v>
      </c>
      <c r="N134" s="211">
        <v>-2671.0836114136209</v>
      </c>
      <c r="O134" s="211">
        <v>-2379.5541543045451</v>
      </c>
      <c r="P134" s="211">
        <v>-2236.0474171302553</v>
      </c>
      <c r="Q134" s="211">
        <v>-2617.9889222512479</v>
      </c>
      <c r="R134" s="211">
        <v>-1963.6959210010018</v>
      </c>
      <c r="S134" s="211">
        <v>-1935.5728918863442</v>
      </c>
      <c r="T134" s="211">
        <v>-1987.1327673501328</v>
      </c>
      <c r="U134" s="211">
        <v>-2041.1516000089769</v>
      </c>
      <c r="V134" s="211">
        <v>-2102.1859118612692</v>
      </c>
      <c r="W134" s="211">
        <v>-2134.5135005208649</v>
      </c>
      <c r="X134" s="211">
        <v>-2196.4694873029393</v>
      </c>
      <c r="Y134" s="211">
        <v>-2235.2310245449953</v>
      </c>
      <c r="Z134" s="211">
        <v>-2264.8470247098094</v>
      </c>
      <c r="AA134" s="211">
        <v>-2289.3843928859151</v>
      </c>
      <c r="AB134" s="211">
        <v>-2321.1230759437149</v>
      </c>
      <c r="AC134" s="211">
        <v>-2355.7234224530803</v>
      </c>
      <c r="AD134" s="211">
        <v>-2378.9597986315648</v>
      </c>
      <c r="AE134" s="211">
        <v>-2409.508787807411</v>
      </c>
      <c r="AF134" s="211">
        <v>-2430.8760045404397</v>
      </c>
      <c r="AG134" s="211">
        <v>-2452.0188280469874</v>
      </c>
      <c r="AH134" s="211">
        <v>-2474.0991302969524</v>
      </c>
      <c r="AI134" s="211">
        <v>-2496.5373612815984</v>
      </c>
      <c r="AJ134" s="211">
        <v>-2526.0150407803321</v>
      </c>
      <c r="AK134" s="211">
        <v>-2549.7615178444757</v>
      </c>
      <c r="AL134" s="211">
        <v>-2520.2957421130577</v>
      </c>
      <c r="AM134" s="211">
        <v>-2557.2713142357479</v>
      </c>
      <c r="AN134" s="211">
        <v>-2546.785566766448</v>
      </c>
      <c r="AO134" s="211">
        <v>-2575.525169284876</v>
      </c>
      <c r="AP134" s="211">
        <v>-2605.5463185714016</v>
      </c>
      <c r="AQ134" s="211">
        <v>-2632.1923298910087</v>
      </c>
      <c r="AR134" s="211">
        <v>-2613.6502762544569</v>
      </c>
      <c r="AS134" s="211">
        <v>-2645.3981505277989</v>
      </c>
      <c r="AT134" s="211">
        <v>-2665.3362703461989</v>
      </c>
      <c r="AU134" s="211">
        <v>-2693.4948003528889</v>
      </c>
      <c r="AV134" s="211">
        <v>-2730.7603859145647</v>
      </c>
      <c r="AW134" s="211">
        <v>-2765.0529995606867</v>
      </c>
      <c r="AX134" s="211">
        <v>-2786.3684167581077</v>
      </c>
      <c r="AY134" s="211">
        <v>-2822.2570998333031</v>
      </c>
      <c r="AZ134" s="211">
        <v>-2850.2172596111832</v>
      </c>
      <c r="BA134" s="212">
        <v>-2866.0536227687335</v>
      </c>
    </row>
    <row r="135" spans="1:53">
      <c r="A135" s="208" t="s">
        <v>473</v>
      </c>
      <c r="B135" s="209" t="s">
        <v>474</v>
      </c>
      <c r="C135" s="210">
        <v>624.85825962033414</v>
      </c>
      <c r="D135" s="211">
        <v>759.07023999999728</v>
      </c>
      <c r="E135" s="211">
        <v>403.25871999999799</v>
      </c>
      <c r="F135" s="211">
        <v>-968.23692000000301</v>
      </c>
      <c r="G135" s="211">
        <v>-900.27872000000571</v>
      </c>
      <c r="H135" s="211">
        <v>-675.95439893658477</v>
      </c>
      <c r="I135" s="211">
        <v>-1256.5245000000068</v>
      </c>
      <c r="J135" s="211">
        <v>-1539.2922699999945</v>
      </c>
      <c r="K135" s="211">
        <v>-1551.8153800000036</v>
      </c>
      <c r="L135" s="211">
        <v>-1965.711390000004</v>
      </c>
      <c r="M135" s="211">
        <v>-1083.6938562221039</v>
      </c>
      <c r="N135" s="211">
        <v>-1165.3249622496805</v>
      </c>
      <c r="O135" s="211">
        <v>-1046.5266747998485</v>
      </c>
      <c r="P135" s="211">
        <v>-1240.6834084224683</v>
      </c>
      <c r="Q135" s="211">
        <v>-2027.274952488764</v>
      </c>
      <c r="R135" s="211">
        <v>-3126.5010696793288</v>
      </c>
      <c r="S135" s="211">
        <v>-2984.5025920686221</v>
      </c>
      <c r="T135" s="211">
        <v>-3012.765278220817</v>
      </c>
      <c r="U135" s="211">
        <v>-3053.7272664113007</v>
      </c>
      <c r="V135" s="211">
        <v>-3130.3467627277787</v>
      </c>
      <c r="W135" s="211">
        <v>-3131.7619924206028</v>
      </c>
      <c r="X135" s="211">
        <v>-3193.7744803089154</v>
      </c>
      <c r="Y135" s="211">
        <v>-3231.1473806296344</v>
      </c>
      <c r="Z135" s="211">
        <v>-3255.6675617707897</v>
      </c>
      <c r="AA135" s="211">
        <v>-3267.2027163893581</v>
      </c>
      <c r="AB135" s="211">
        <v>-3295.0947522183615</v>
      </c>
      <c r="AC135" s="211">
        <v>-3322.1835823465772</v>
      </c>
      <c r="AD135" s="211">
        <v>-3319.159164701985</v>
      </c>
      <c r="AE135" s="211">
        <v>-3332.070093642651</v>
      </c>
      <c r="AF135" s="211">
        <v>-3331.2094876522988</v>
      </c>
      <c r="AG135" s="211">
        <v>-3333.0850255760506</v>
      </c>
      <c r="AH135" s="211">
        <v>-3329.2705778978379</v>
      </c>
      <c r="AI135" s="211">
        <v>-3336.3920408084341</v>
      </c>
      <c r="AJ135" s="211">
        <v>-3343.9574028332499</v>
      </c>
      <c r="AK135" s="211">
        <v>-3348.7368668802119</v>
      </c>
      <c r="AL135" s="211">
        <v>-3268.5085173888183</v>
      </c>
      <c r="AM135" s="211">
        <v>-3296.5421702132007</v>
      </c>
      <c r="AN135" s="211">
        <v>-3238.8601531820932</v>
      </c>
      <c r="AO135" s="211">
        <v>-3257.8412433385747</v>
      </c>
      <c r="AP135" s="211">
        <v>-3279.1813591276914</v>
      </c>
      <c r="AQ135" s="211">
        <v>-3290.6028426459561</v>
      </c>
      <c r="AR135" s="211">
        <v>-3195.4479077274555</v>
      </c>
      <c r="AS135" s="211">
        <v>-3216.1436219194547</v>
      </c>
      <c r="AT135" s="211">
        <v>-3213.856876441776</v>
      </c>
      <c r="AU135" s="211">
        <v>-3229.2462157193477</v>
      </c>
      <c r="AV135" s="211">
        <v>-3264.8967977938592</v>
      </c>
      <c r="AW135" s="211">
        <v>-3295.9159938003286</v>
      </c>
      <c r="AX135" s="211">
        <v>-3310.4138832944191</v>
      </c>
      <c r="AY135" s="211">
        <v>-3349.8028184820505</v>
      </c>
      <c r="AZ135" s="211">
        <v>-3375.8791083128381</v>
      </c>
      <c r="BA135" s="212">
        <v>-3389.8937083869787</v>
      </c>
    </row>
    <row r="136" spans="1:53">
      <c r="A136" s="208" t="s">
        <v>475</v>
      </c>
      <c r="B136" s="209" t="s">
        <v>476</v>
      </c>
      <c r="C136" s="210">
        <v>7243.2041001734633</v>
      </c>
      <c r="D136" s="211">
        <v>7783.1543800000018</v>
      </c>
      <c r="E136" s="211">
        <v>8141.5438800000011</v>
      </c>
      <c r="F136" s="211">
        <v>9121.8854599999995</v>
      </c>
      <c r="G136" s="211">
        <v>9895.4907999999959</v>
      </c>
      <c r="H136" s="211">
        <v>10345.889935247695</v>
      </c>
      <c r="I136" s="211">
        <v>10172.167369999996</v>
      </c>
      <c r="J136" s="211">
        <v>9156.5552599999974</v>
      </c>
      <c r="K136" s="211">
        <v>9384.2780799999928</v>
      </c>
      <c r="L136" s="211">
        <v>7952.4485599999962</v>
      </c>
      <c r="M136" s="211">
        <v>7709.9872739495513</v>
      </c>
      <c r="N136" s="211">
        <v>6806.0310955558953</v>
      </c>
      <c r="O136" s="211">
        <v>4803.1376886511307</v>
      </c>
      <c r="P136" s="211">
        <v>2968.1821137499737</v>
      </c>
      <c r="Q136" s="211">
        <v>1963.7545544877203</v>
      </c>
      <c r="R136" s="211">
        <v>2326.179289275698</v>
      </c>
      <c r="S136" s="211">
        <v>2556.9942560862073</v>
      </c>
      <c r="T136" s="211">
        <v>2711.350182892008</v>
      </c>
      <c r="U136" s="211">
        <v>2864.023470948724</v>
      </c>
      <c r="V136" s="211">
        <v>2836.1477245549327</v>
      </c>
      <c r="W136" s="211">
        <v>3004.9480727003993</v>
      </c>
      <c r="X136" s="211">
        <v>3125.8793342990252</v>
      </c>
      <c r="Y136" s="211">
        <v>3230.6048878969677</v>
      </c>
      <c r="Z136" s="211">
        <v>3408.2167093953567</v>
      </c>
      <c r="AA136" s="211">
        <v>3569.717341221834</v>
      </c>
      <c r="AB136" s="211">
        <v>3699.9821901479945</v>
      </c>
      <c r="AC136" s="211">
        <v>3746.1733316154905</v>
      </c>
      <c r="AD136" s="211">
        <v>3790.1202337479672</v>
      </c>
      <c r="AE136" s="211">
        <v>3846.2364583635267</v>
      </c>
      <c r="AF136" s="211">
        <v>3993.6162560770726</v>
      </c>
      <c r="AG136" s="211">
        <v>4106.5875922565901</v>
      </c>
      <c r="AH136" s="211">
        <v>4136.3538134518149</v>
      </c>
      <c r="AI136" s="211">
        <v>4211.354350111269</v>
      </c>
      <c r="AJ136" s="211">
        <v>4301.6787680970192</v>
      </c>
      <c r="AK136" s="211">
        <v>4368.7737108903784</v>
      </c>
      <c r="AL136" s="211">
        <v>4470.7127754677767</v>
      </c>
      <c r="AM136" s="211">
        <v>4490.9587012095317</v>
      </c>
      <c r="AN136" s="211">
        <v>4570.8407082627764</v>
      </c>
      <c r="AO136" s="211">
        <v>4648.0581337230997</v>
      </c>
      <c r="AP136" s="211">
        <v>4799.138529388907</v>
      </c>
      <c r="AQ136" s="211">
        <v>4941.8563237959443</v>
      </c>
      <c r="AR136" s="211">
        <v>5074.7909185430453</v>
      </c>
      <c r="AS136" s="211">
        <v>5237.4955537683045</v>
      </c>
      <c r="AT136" s="211">
        <v>5396.6628362218771</v>
      </c>
      <c r="AU136" s="211">
        <v>5520.9960101114548</v>
      </c>
      <c r="AV136" s="211">
        <v>5653.8951132652064</v>
      </c>
      <c r="AW136" s="211">
        <v>5756.6947430174423</v>
      </c>
      <c r="AX136" s="211">
        <v>5928.7279478397377</v>
      </c>
      <c r="AY136" s="211">
        <v>6037.5088222320501</v>
      </c>
      <c r="AZ136" s="211">
        <v>6196.3899037815836</v>
      </c>
      <c r="BA136" s="212">
        <v>6359.3469902081215</v>
      </c>
    </row>
    <row r="137" spans="1:53">
      <c r="A137" s="208" t="s">
        <v>477</v>
      </c>
      <c r="B137" s="209" t="s">
        <v>478</v>
      </c>
      <c r="C137" s="210">
        <v>23.334766483040539</v>
      </c>
      <c r="D137" s="211">
        <v>-58.901080000000093</v>
      </c>
      <c r="E137" s="211">
        <v>-9.1969999999996617</v>
      </c>
      <c r="F137" s="211">
        <v>53.801679999999806</v>
      </c>
      <c r="G137" s="211">
        <v>196.29818999999998</v>
      </c>
      <c r="H137" s="211">
        <v>235.12010387245039</v>
      </c>
      <c r="I137" s="211">
        <v>409.89837999999975</v>
      </c>
      <c r="J137" s="211">
        <v>290.39750000000072</v>
      </c>
      <c r="K137" s="211">
        <v>241.20013999999992</v>
      </c>
      <c r="L137" s="211">
        <v>79.099289999999883</v>
      </c>
      <c r="M137" s="211">
        <v>302.3309591649155</v>
      </c>
      <c r="N137" s="211">
        <v>318.83530390256396</v>
      </c>
      <c r="O137" s="211">
        <v>110.37072083113742</v>
      </c>
      <c r="P137" s="211">
        <v>56.989134283935755</v>
      </c>
      <c r="Q137" s="211">
        <v>78.007007989931026</v>
      </c>
      <c r="R137" s="211">
        <v>140.6561827072037</v>
      </c>
      <c r="S137" s="211">
        <v>146.41211672330996</v>
      </c>
      <c r="T137" s="211">
        <v>150.78635607126921</v>
      </c>
      <c r="U137" s="211">
        <v>156.08458601289317</v>
      </c>
      <c r="V137" s="211">
        <v>159.3251344055044</v>
      </c>
      <c r="W137" s="211">
        <v>163.49306905969229</v>
      </c>
      <c r="X137" s="211">
        <v>165.80716606335216</v>
      </c>
      <c r="Y137" s="211">
        <v>168.89788342426539</v>
      </c>
      <c r="Z137" s="211">
        <v>177.39655054962361</v>
      </c>
      <c r="AA137" s="211">
        <v>185.9140394929118</v>
      </c>
      <c r="AB137" s="211">
        <v>186.68969766102782</v>
      </c>
      <c r="AC137" s="211">
        <v>186.97180455397881</v>
      </c>
      <c r="AD137" s="211">
        <v>196.34629032411692</v>
      </c>
      <c r="AE137" s="211">
        <v>197.85940026519017</v>
      </c>
      <c r="AF137" s="211">
        <v>205.99758557487678</v>
      </c>
      <c r="AG137" s="211">
        <v>215.73118749608034</v>
      </c>
      <c r="AH137" s="211">
        <v>218.45905294872841</v>
      </c>
      <c r="AI137" s="211">
        <v>226.73833356659463</v>
      </c>
      <c r="AJ137" s="211">
        <v>234.5042964768885</v>
      </c>
      <c r="AK137" s="211">
        <v>236.70167601201388</v>
      </c>
      <c r="AL137" s="211">
        <v>249.10065838455762</v>
      </c>
      <c r="AM137" s="211">
        <v>250.05994378014498</v>
      </c>
      <c r="AN137" s="211">
        <v>258.41496582936247</v>
      </c>
      <c r="AO137" s="211">
        <v>266.46166027779327</v>
      </c>
      <c r="AP137" s="211">
        <v>273.09598304578992</v>
      </c>
      <c r="AQ137" s="211">
        <v>278.75346613612965</v>
      </c>
      <c r="AR137" s="211">
        <v>289.63077075486433</v>
      </c>
      <c r="AS137" s="211">
        <v>292.26938915128312</v>
      </c>
      <c r="AT137" s="211">
        <v>302.10673283711196</v>
      </c>
      <c r="AU137" s="211">
        <v>311.2631244298916</v>
      </c>
      <c r="AV137" s="211">
        <v>312.43806057254358</v>
      </c>
      <c r="AW137" s="211">
        <v>313.44545876055452</v>
      </c>
      <c r="AX137" s="211">
        <v>320.68155439311306</v>
      </c>
      <c r="AY137" s="211">
        <v>320.87139917929721</v>
      </c>
      <c r="AZ137" s="211">
        <v>323.79345191067353</v>
      </c>
      <c r="BA137" s="212">
        <v>331.77692558612296</v>
      </c>
    </row>
    <row r="138" spans="1:53">
      <c r="A138" s="208" t="s">
        <v>479</v>
      </c>
      <c r="B138" s="209" t="s">
        <v>480</v>
      </c>
      <c r="C138" s="210">
        <v>-1032.0558419652907</v>
      </c>
      <c r="D138" s="211">
        <v>-503.16547999999966</v>
      </c>
      <c r="E138" s="211">
        <v>-498.93361000000641</v>
      </c>
      <c r="F138" s="211">
        <v>-486.48510000000533</v>
      </c>
      <c r="G138" s="211">
        <v>-615.74906000000556</v>
      </c>
      <c r="H138" s="211">
        <v>-38.338971309556655</v>
      </c>
      <c r="I138" s="211">
        <v>-1617.7708400000038</v>
      </c>
      <c r="J138" s="211">
        <v>-1515.276359999998</v>
      </c>
      <c r="K138" s="211">
        <v>-1777.2270200000075</v>
      </c>
      <c r="L138" s="211">
        <v>-2376.8918800000001</v>
      </c>
      <c r="M138" s="211">
        <v>-3741.5383207039276</v>
      </c>
      <c r="N138" s="211">
        <v>-3275.6801295745736</v>
      </c>
      <c r="O138" s="211">
        <v>-2882.7772046811297</v>
      </c>
      <c r="P138" s="211">
        <v>-3041.6100312251938</v>
      </c>
      <c r="Q138" s="211">
        <v>-2771.4627833890818</v>
      </c>
      <c r="R138" s="211">
        <v>-3009.3012750713797</v>
      </c>
      <c r="S138" s="211">
        <v>-2401.6203641359725</v>
      </c>
      <c r="T138" s="211">
        <v>-2461.5123739383871</v>
      </c>
      <c r="U138" s="211">
        <v>-2424.1863314463362</v>
      </c>
      <c r="V138" s="211">
        <v>-2475.9675586689018</v>
      </c>
      <c r="W138" s="211">
        <v>-2499.4360179609212</v>
      </c>
      <c r="X138" s="211">
        <v>-1778.2717442473313</v>
      </c>
      <c r="Y138" s="211">
        <v>-1706.2163023277362</v>
      </c>
      <c r="Z138" s="211">
        <v>-1603.8134879225481</v>
      </c>
      <c r="AA138" s="211">
        <v>-1459.9569709186553</v>
      </c>
      <c r="AB138" s="211">
        <v>-1407.6729370554076</v>
      </c>
      <c r="AC138" s="211">
        <v>-1318.4142111205847</v>
      </c>
      <c r="AD138" s="211">
        <v>-1356.0056612192411</v>
      </c>
      <c r="AE138" s="211">
        <v>-1299.3015759016525</v>
      </c>
      <c r="AF138" s="211">
        <v>-1221.8189121899077</v>
      </c>
      <c r="AG138" s="211">
        <v>-1192.9228779980003</v>
      </c>
      <c r="AH138" s="211">
        <v>-1087.00028220489</v>
      </c>
      <c r="AI138" s="211">
        <v>-998.71315292744384</v>
      </c>
      <c r="AJ138" s="211">
        <v>-870.20351433879796</v>
      </c>
      <c r="AK138" s="211">
        <v>-764.37206948306175</v>
      </c>
      <c r="AL138" s="211">
        <v>-671.26073478670969</v>
      </c>
      <c r="AM138" s="211">
        <v>-674.83918987740572</v>
      </c>
      <c r="AN138" s="211">
        <v>-585.60396887886145</v>
      </c>
      <c r="AO138" s="211">
        <v>-481.24024093628077</v>
      </c>
      <c r="AP138" s="211">
        <v>-320.39399412639341</v>
      </c>
      <c r="AQ138" s="211">
        <v>-206.28605174119002</v>
      </c>
      <c r="AR138" s="211">
        <v>-33.999618198581629</v>
      </c>
      <c r="AS138" s="211">
        <v>132.22630962886842</v>
      </c>
      <c r="AT138" s="211">
        <v>304.4727568375688</v>
      </c>
      <c r="AU138" s="211">
        <v>463.31498731545435</v>
      </c>
      <c r="AV138" s="211">
        <v>603.81718919951436</v>
      </c>
      <c r="AW138" s="211">
        <v>724.62233974106584</v>
      </c>
      <c r="AX138" s="211">
        <v>840.10867440215202</v>
      </c>
      <c r="AY138" s="211">
        <v>932.76837795630354</v>
      </c>
      <c r="AZ138" s="211">
        <v>1012.2872936586232</v>
      </c>
      <c r="BA138" s="212">
        <v>1128.5343279244628</v>
      </c>
    </row>
    <row r="139" spans="1:53">
      <c r="A139" s="193" t="s">
        <v>481</v>
      </c>
      <c r="B139" s="194" t="s">
        <v>482</v>
      </c>
      <c r="C139" s="195">
        <v>396216.58120474021</v>
      </c>
      <c r="D139" s="196">
        <v>406438.51926999987</v>
      </c>
      <c r="E139" s="196">
        <v>407925.06683000003</v>
      </c>
      <c r="F139" s="196">
        <v>424623.94684999995</v>
      </c>
      <c r="G139" s="196">
        <v>435353.32578999997</v>
      </c>
      <c r="H139" s="196">
        <v>445212.72305385326</v>
      </c>
      <c r="I139" s="196">
        <v>440325.81558999995</v>
      </c>
      <c r="J139" s="196">
        <v>435077.92506000004</v>
      </c>
      <c r="K139" s="196">
        <v>443876.56955000001</v>
      </c>
      <c r="L139" s="196">
        <v>415536.83141999994</v>
      </c>
      <c r="M139" s="196">
        <v>447056.91269217612</v>
      </c>
      <c r="N139" s="196">
        <v>403337.75145627366</v>
      </c>
      <c r="O139" s="196">
        <v>393397.44287811778</v>
      </c>
      <c r="P139" s="196">
        <v>387343.61022617621</v>
      </c>
      <c r="Q139" s="196">
        <v>343547.86060234328</v>
      </c>
      <c r="R139" s="196">
        <v>357909.45234720502</v>
      </c>
      <c r="S139" s="196">
        <v>373084.29136902263</v>
      </c>
      <c r="T139" s="196">
        <v>375951.68317493005</v>
      </c>
      <c r="U139" s="196">
        <v>377781.24345266505</v>
      </c>
      <c r="V139" s="196">
        <v>372193.17831205099</v>
      </c>
      <c r="W139" s="196">
        <v>367731.36566880695</v>
      </c>
      <c r="X139" s="196">
        <v>360510.26403626456</v>
      </c>
      <c r="Y139" s="196">
        <v>370210.23356110713</v>
      </c>
      <c r="Z139" s="196">
        <v>373589.80749457015</v>
      </c>
      <c r="AA139" s="196">
        <v>377266.2520267301</v>
      </c>
      <c r="AB139" s="196">
        <v>375758.64184419438</v>
      </c>
      <c r="AC139" s="196">
        <v>375957.88428660406</v>
      </c>
      <c r="AD139" s="196">
        <v>375166.32648466929</v>
      </c>
      <c r="AE139" s="196">
        <v>374316.48671677883</v>
      </c>
      <c r="AF139" s="196">
        <v>377662.183395578</v>
      </c>
      <c r="AG139" s="196">
        <v>385515.33195916621</v>
      </c>
      <c r="AH139" s="196">
        <v>384456.62661724724</v>
      </c>
      <c r="AI139" s="196">
        <v>387131.63314910873</v>
      </c>
      <c r="AJ139" s="196">
        <v>394193.27466580691</v>
      </c>
      <c r="AK139" s="196">
        <v>394358.37297848484</v>
      </c>
      <c r="AL139" s="196">
        <v>397972.54298121156</v>
      </c>
      <c r="AM139" s="196">
        <v>387101.62989688321</v>
      </c>
      <c r="AN139" s="196">
        <v>383760.62521603145</v>
      </c>
      <c r="AO139" s="196">
        <v>381641.27838211064</v>
      </c>
      <c r="AP139" s="196">
        <v>376151.58364424994</v>
      </c>
      <c r="AQ139" s="196">
        <v>370339.42467951158</v>
      </c>
      <c r="AR139" s="196">
        <v>369764.84649430483</v>
      </c>
      <c r="AS139" s="196">
        <v>364191.71818605298</v>
      </c>
      <c r="AT139" s="196">
        <v>359422.95114888769</v>
      </c>
      <c r="AU139" s="196">
        <v>355200.7912553646</v>
      </c>
      <c r="AV139" s="196">
        <v>345084.96793837327</v>
      </c>
      <c r="AW139" s="196">
        <v>344885.80044628424</v>
      </c>
      <c r="AX139" s="196">
        <v>345818.75819901144</v>
      </c>
      <c r="AY139" s="196">
        <v>348801.0061998415</v>
      </c>
      <c r="AZ139" s="196">
        <v>349173.05610489723</v>
      </c>
      <c r="BA139" s="197">
        <v>349432.72678597213</v>
      </c>
    </row>
    <row r="140" spans="1:53">
      <c r="A140" s="198" t="s">
        <v>68</v>
      </c>
      <c r="B140" s="199" t="s">
        <v>483</v>
      </c>
      <c r="C140" s="200">
        <v>395997.09730678884</v>
      </c>
      <c r="D140" s="201">
        <v>406318.26884999988</v>
      </c>
      <c r="E140" s="201">
        <v>407815.56701999996</v>
      </c>
      <c r="F140" s="201">
        <v>424519.86737999995</v>
      </c>
      <c r="G140" s="201">
        <v>435253.84044</v>
      </c>
      <c r="H140" s="201">
        <v>445111.88179968065</v>
      </c>
      <c r="I140" s="201">
        <v>440231.11209999997</v>
      </c>
      <c r="J140" s="201">
        <v>434997.50701</v>
      </c>
      <c r="K140" s="201">
        <v>443795.25011999998</v>
      </c>
      <c r="L140" s="201">
        <v>415462.44390999997</v>
      </c>
      <c r="M140" s="201">
        <v>446989.98629385373</v>
      </c>
      <c r="N140" s="201">
        <v>403310.1626935408</v>
      </c>
      <c r="O140" s="201">
        <v>393372.41143655864</v>
      </c>
      <c r="P140" s="201">
        <v>387318.10146842321</v>
      </c>
      <c r="Q140" s="201">
        <v>343523.04409899376</v>
      </c>
      <c r="R140" s="201">
        <v>357887.74127794633</v>
      </c>
      <c r="S140" s="201">
        <v>373064.61937995552</v>
      </c>
      <c r="T140" s="201">
        <v>375932.79781345755</v>
      </c>
      <c r="U140" s="201">
        <v>377762.96068326425</v>
      </c>
      <c r="V140" s="201">
        <v>372176.26212579274</v>
      </c>
      <c r="W140" s="201">
        <v>367715.24492480094</v>
      </c>
      <c r="X140" s="201">
        <v>360495.15384026995</v>
      </c>
      <c r="Y140" s="201">
        <v>370195.85726505553</v>
      </c>
      <c r="Z140" s="201">
        <v>373576.00759308436</v>
      </c>
      <c r="AA140" s="201">
        <v>377254.06798962981</v>
      </c>
      <c r="AB140" s="201">
        <v>375747.88944821974</v>
      </c>
      <c r="AC140" s="201">
        <v>375948.39567672246</v>
      </c>
      <c r="AD140" s="201">
        <v>375157.81630757259</v>
      </c>
      <c r="AE140" s="201">
        <v>374309.33464593539</v>
      </c>
      <c r="AF140" s="201">
        <v>377656.2630445665</v>
      </c>
      <c r="AG140" s="201">
        <v>385510.85349676863</v>
      </c>
      <c r="AH140" s="201">
        <v>384452.45655334531</v>
      </c>
      <c r="AI140" s="201">
        <v>387127.80777886062</v>
      </c>
      <c r="AJ140" s="201">
        <v>394189.46203491685</v>
      </c>
      <c r="AK140" s="201">
        <v>394354.94460103672</v>
      </c>
      <c r="AL140" s="201">
        <v>397969.452255507</v>
      </c>
      <c r="AM140" s="201">
        <v>387098.61555524979</v>
      </c>
      <c r="AN140" s="201">
        <v>383757.86185445217</v>
      </c>
      <c r="AO140" s="201">
        <v>381638.73850563401</v>
      </c>
      <c r="AP140" s="201">
        <v>376149.22920884541</v>
      </c>
      <c r="AQ140" s="201">
        <v>370337.2232937786</v>
      </c>
      <c r="AR140" s="201">
        <v>369762.97467420757</v>
      </c>
      <c r="AS140" s="201">
        <v>364189.94975186518</v>
      </c>
      <c r="AT140" s="201">
        <v>359421.28057720739</v>
      </c>
      <c r="AU140" s="201">
        <v>355199.39295668766</v>
      </c>
      <c r="AV140" s="201">
        <v>345083.62829611043</v>
      </c>
      <c r="AW140" s="201">
        <v>344884.69977716496</v>
      </c>
      <c r="AX140" s="201">
        <v>345817.71158016857</v>
      </c>
      <c r="AY140" s="201">
        <v>348800.14573925157</v>
      </c>
      <c r="AZ140" s="201">
        <v>349172.37891101185</v>
      </c>
      <c r="BA140" s="202">
        <v>349432.19751211209</v>
      </c>
    </row>
    <row r="141" spans="1:53">
      <c r="A141" s="198" t="s">
        <v>484</v>
      </c>
      <c r="B141" s="199" t="s">
        <v>485</v>
      </c>
      <c r="C141" s="200">
        <v>219.48389795147705</v>
      </c>
      <c r="D141" s="201">
        <v>120.25041999999485</v>
      </c>
      <c r="E141" s="201">
        <v>109.49980999999752</v>
      </c>
      <c r="F141" s="201">
        <v>104.07946999999695</v>
      </c>
      <c r="G141" s="201">
        <v>99.485350000002654</v>
      </c>
      <c r="H141" s="201">
        <v>100.8412541725429</v>
      </c>
      <c r="I141" s="201">
        <v>94.703490000005331</v>
      </c>
      <c r="J141" s="201">
        <v>80.41805000000204</v>
      </c>
      <c r="K141" s="201">
        <v>81.319430000001375</v>
      </c>
      <c r="L141" s="201">
        <v>74.387509999998656</v>
      </c>
      <c r="M141" s="201">
        <v>66.926398322417299</v>
      </c>
      <c r="N141" s="201">
        <v>27.588762732811119</v>
      </c>
      <c r="O141" s="201">
        <v>25.03144155910195</v>
      </c>
      <c r="P141" s="201">
        <v>25.508757753020291</v>
      </c>
      <c r="Q141" s="201">
        <v>24.816503349584309</v>
      </c>
      <c r="R141" s="201">
        <v>21.711069258729367</v>
      </c>
      <c r="S141" s="201">
        <v>19.671989067151117</v>
      </c>
      <c r="T141" s="201">
        <v>18.885361472487602</v>
      </c>
      <c r="U141" s="201">
        <v>18.28276940080741</v>
      </c>
      <c r="V141" s="201">
        <v>16.916186258276866</v>
      </c>
      <c r="W141" s="201">
        <v>16.120744005939741</v>
      </c>
      <c r="X141" s="201">
        <v>15.110195994547212</v>
      </c>
      <c r="Y141" s="201">
        <v>14.376296051626923</v>
      </c>
      <c r="Z141" s="201">
        <v>13.799901485840564</v>
      </c>
      <c r="AA141" s="201">
        <v>12.184037100191745</v>
      </c>
      <c r="AB141" s="201">
        <v>10.752395974649517</v>
      </c>
      <c r="AC141" s="201">
        <v>9.4886098815704827</v>
      </c>
      <c r="AD141" s="201">
        <v>8.510177096724874</v>
      </c>
      <c r="AE141" s="201">
        <v>7.1520708434345579</v>
      </c>
      <c r="AF141" s="201">
        <v>5.9203510115430618</v>
      </c>
      <c r="AG141" s="201">
        <v>4.4784623975838258</v>
      </c>
      <c r="AH141" s="201">
        <v>4.1700639018908987</v>
      </c>
      <c r="AI141" s="201">
        <v>3.8253702480460561</v>
      </c>
      <c r="AJ141" s="201">
        <v>3.8126308901655648</v>
      </c>
      <c r="AK141" s="201">
        <v>3.4283774479899876</v>
      </c>
      <c r="AL141" s="201">
        <v>3.0907257045282677</v>
      </c>
      <c r="AM141" s="201">
        <v>3.0143416333403366</v>
      </c>
      <c r="AN141" s="201">
        <v>2.7633615793010904</v>
      </c>
      <c r="AO141" s="201">
        <v>2.5398764767669491</v>
      </c>
      <c r="AP141" s="201">
        <v>2.354435404542528</v>
      </c>
      <c r="AQ141" s="201">
        <v>2.2013857329866369</v>
      </c>
      <c r="AR141" s="201">
        <v>1.8718200973053172</v>
      </c>
      <c r="AS141" s="201">
        <v>1.7684341877729821</v>
      </c>
      <c r="AT141" s="201">
        <v>1.6705716803671748</v>
      </c>
      <c r="AU141" s="201">
        <v>1.3982986769833587</v>
      </c>
      <c r="AV141" s="201">
        <v>1.3396422628256914</v>
      </c>
      <c r="AW141" s="201">
        <v>1.1006691192815197</v>
      </c>
      <c r="AX141" s="201">
        <v>1.0466188429345493</v>
      </c>
      <c r="AY141" s="201">
        <v>0.86046058996907959</v>
      </c>
      <c r="AZ141" s="201">
        <v>0.67719388534669633</v>
      </c>
      <c r="BA141" s="202">
        <v>0.52927386010924238</v>
      </c>
    </row>
    <row r="142" spans="1:53">
      <c r="A142" s="203" t="s">
        <v>486</v>
      </c>
      <c r="B142" s="204" t="s">
        <v>487</v>
      </c>
      <c r="C142" s="205">
        <v>-1.3642420526593924E-12</v>
      </c>
      <c r="D142" s="206">
        <v>-2.7284841053187847E-12</v>
      </c>
      <c r="E142" s="206">
        <v>-1.8189894035458565E-12</v>
      </c>
      <c r="F142" s="206">
        <v>4.5474735088646412E-13</v>
      </c>
      <c r="G142" s="206">
        <v>-2.2737367544323206E-12</v>
      </c>
      <c r="H142" s="206">
        <v>-4.5474735088646412E-13</v>
      </c>
      <c r="I142" s="206">
        <v>1.3642420526593924E-12</v>
      </c>
      <c r="J142" s="206">
        <v>-1.3642420526593924E-12</v>
      </c>
      <c r="K142" s="206">
        <v>-4.5474735088646412E-13</v>
      </c>
      <c r="L142" s="206">
        <v>-9.0949470177292824E-13</v>
      </c>
      <c r="M142" s="206">
        <v>2.7284841053187847E-12</v>
      </c>
      <c r="N142" s="206">
        <v>0</v>
      </c>
      <c r="O142" s="206">
        <v>-9.0949470177292824E-13</v>
      </c>
      <c r="P142" s="206">
        <v>-1.8189894035458565E-12</v>
      </c>
      <c r="Q142" s="206">
        <v>3.1832314562052488E-12</v>
      </c>
      <c r="R142" s="206">
        <v>-4.5474735088646412E-13</v>
      </c>
      <c r="S142" s="206">
        <v>4.5474735088646412E-13</v>
      </c>
      <c r="T142" s="206">
        <v>0</v>
      </c>
      <c r="U142" s="206">
        <v>1.8189894035458565E-12</v>
      </c>
      <c r="V142" s="206">
        <v>-1.3642420526593924E-12</v>
      </c>
      <c r="W142" s="206">
        <v>-1.8189894035458565E-12</v>
      </c>
      <c r="X142" s="206">
        <v>-9.0949470177292824E-13</v>
      </c>
      <c r="Y142" s="206">
        <v>9.0949470177292824E-13</v>
      </c>
      <c r="Z142" s="206">
        <v>9.0949470177292824E-13</v>
      </c>
      <c r="AA142" s="206">
        <v>-4.5474735088646412E-13</v>
      </c>
      <c r="AB142" s="206">
        <v>4.5474735088646412E-13</v>
      </c>
      <c r="AC142" s="206">
        <v>9.0949470177292824E-13</v>
      </c>
      <c r="AD142" s="206">
        <v>-9.0949470177292824E-13</v>
      </c>
      <c r="AE142" s="206">
        <v>-4.5474735088646412E-13</v>
      </c>
      <c r="AF142" s="206">
        <v>-4.5474735088646412E-13</v>
      </c>
      <c r="AG142" s="206">
        <v>4.5474735088646412E-13</v>
      </c>
      <c r="AH142" s="206">
        <v>-4.5474735088646412E-13</v>
      </c>
      <c r="AI142" s="206">
        <v>0</v>
      </c>
      <c r="AJ142" s="206">
        <v>-9.0949470177292824E-13</v>
      </c>
      <c r="AK142" s="206">
        <v>1.8189894035458565E-12</v>
      </c>
      <c r="AL142" s="206">
        <v>1.1368683772161603E-12</v>
      </c>
      <c r="AM142" s="206">
        <v>-1.3642420526593924E-12</v>
      </c>
      <c r="AN142" s="206">
        <v>6.8212102632969618E-13</v>
      </c>
      <c r="AO142" s="206">
        <v>-6.8212102632969618E-13</v>
      </c>
      <c r="AP142" s="206">
        <v>1.5916157281026244E-12</v>
      </c>
      <c r="AQ142" s="206">
        <v>-2.2737367544323206E-13</v>
      </c>
      <c r="AR142" s="206">
        <v>-4.5474735088646412E-13</v>
      </c>
      <c r="AS142" s="206">
        <v>2.2737367544323206E-13</v>
      </c>
      <c r="AT142" s="206">
        <v>4.5474735088646412E-13</v>
      </c>
      <c r="AU142" s="206">
        <v>-6.8212102632969618E-13</v>
      </c>
      <c r="AV142" s="206">
        <v>-1.1368683772161603E-12</v>
      </c>
      <c r="AW142" s="206">
        <v>-2.2737367544323206E-13</v>
      </c>
      <c r="AX142" s="206">
        <v>-2.2737367544323206E-13</v>
      </c>
      <c r="AY142" s="206">
        <v>-2.2737367544323206E-13</v>
      </c>
      <c r="AZ142" s="206">
        <v>4.5474735088646412E-13</v>
      </c>
      <c r="BA142" s="207">
        <v>4.5474735088646412E-13</v>
      </c>
    </row>
    <row r="143" spans="1:53">
      <c r="A143" s="203" t="s">
        <v>488</v>
      </c>
      <c r="B143" s="204" t="s">
        <v>489</v>
      </c>
      <c r="C143" s="205">
        <v>-9.0949470177292824E-13</v>
      </c>
      <c r="D143" s="206">
        <v>-1.8189894035458565E-12</v>
      </c>
      <c r="E143" s="206">
        <v>0</v>
      </c>
      <c r="F143" s="206">
        <v>-2.7284841053187847E-12</v>
      </c>
      <c r="G143" s="206">
        <v>0</v>
      </c>
      <c r="H143" s="206">
        <v>9.0949470177292824E-13</v>
      </c>
      <c r="I143" s="206">
        <v>1.8189894035458565E-12</v>
      </c>
      <c r="J143" s="206">
        <v>3.637978807091713E-12</v>
      </c>
      <c r="K143" s="206">
        <v>1.8189894035458565E-12</v>
      </c>
      <c r="L143" s="206">
        <v>-2.7284841053187847E-12</v>
      </c>
      <c r="M143" s="206">
        <v>1.8189894035458565E-12</v>
      </c>
      <c r="N143" s="206">
        <v>0</v>
      </c>
      <c r="O143" s="206">
        <v>-8.1854523159563541E-12</v>
      </c>
      <c r="P143" s="206">
        <v>-6.3664629124104977E-12</v>
      </c>
      <c r="Q143" s="206">
        <v>-2.7284841053187847E-12</v>
      </c>
      <c r="R143" s="206">
        <v>3.637978807091713E-12</v>
      </c>
      <c r="S143" s="206">
        <v>0</v>
      </c>
      <c r="T143" s="206">
        <v>9.0949470177292824E-13</v>
      </c>
      <c r="U143" s="206">
        <v>4.5474735088646412E-13</v>
      </c>
      <c r="V143" s="206">
        <v>3.637978807091713E-12</v>
      </c>
      <c r="W143" s="206">
        <v>9.0949470177292824E-13</v>
      </c>
      <c r="X143" s="206">
        <v>3.1832314562052488E-12</v>
      </c>
      <c r="Y143" s="206">
        <v>1.8189894035458565E-12</v>
      </c>
      <c r="Z143" s="206">
        <v>-1.8189894035458565E-12</v>
      </c>
      <c r="AA143" s="206">
        <v>1.8189894035458565E-12</v>
      </c>
      <c r="AB143" s="206">
        <v>1.3642420526593924E-12</v>
      </c>
      <c r="AC143" s="206">
        <v>1.3642420526593924E-12</v>
      </c>
      <c r="AD143" s="206">
        <v>-2.2737367544323206E-12</v>
      </c>
      <c r="AE143" s="206">
        <v>-4.5474735088646412E-13</v>
      </c>
      <c r="AF143" s="206">
        <v>1.8189894035458565E-12</v>
      </c>
      <c r="AG143" s="206">
        <v>-1.8189894035458565E-12</v>
      </c>
      <c r="AH143" s="206">
        <v>0</v>
      </c>
      <c r="AI143" s="206">
        <v>9.0949470177292824E-13</v>
      </c>
      <c r="AJ143" s="206">
        <v>-9.0949470177292824E-13</v>
      </c>
      <c r="AK143" s="206">
        <v>-5.0022208597511053E-12</v>
      </c>
      <c r="AL143" s="206">
        <v>4.5474735088646412E-13</v>
      </c>
      <c r="AM143" s="206">
        <v>1.3642420526593924E-12</v>
      </c>
      <c r="AN143" s="206">
        <v>-9.0949470177292824E-13</v>
      </c>
      <c r="AO143" s="206">
        <v>-3.1832314562052488E-12</v>
      </c>
      <c r="AP143" s="206">
        <v>-9.0949470177292824E-13</v>
      </c>
      <c r="AQ143" s="206">
        <v>-2.2737367544323206E-12</v>
      </c>
      <c r="AR143" s="206">
        <v>1.3642420526593924E-12</v>
      </c>
      <c r="AS143" s="206">
        <v>-2.7284841053187847E-12</v>
      </c>
      <c r="AT143" s="206">
        <v>-9.0949470177292824E-13</v>
      </c>
      <c r="AU143" s="206">
        <v>0</v>
      </c>
      <c r="AV143" s="206">
        <v>1.3642420526593924E-12</v>
      </c>
      <c r="AW143" s="206">
        <v>4.5474735088646412E-13</v>
      </c>
      <c r="AX143" s="206">
        <v>0</v>
      </c>
      <c r="AY143" s="206">
        <v>1.8189894035458565E-12</v>
      </c>
      <c r="AZ143" s="206">
        <v>-1.3642420526593924E-12</v>
      </c>
      <c r="BA143" s="207">
        <v>-1.8189894035458565E-12</v>
      </c>
    </row>
    <row r="144" spans="1:53">
      <c r="A144" s="203" t="s">
        <v>490</v>
      </c>
      <c r="B144" s="204" t="s">
        <v>491</v>
      </c>
      <c r="C144" s="205">
        <v>219.48389795147773</v>
      </c>
      <c r="D144" s="206">
        <v>120.25042000000001</v>
      </c>
      <c r="E144" s="206">
        <v>109.49981000000021</v>
      </c>
      <c r="F144" s="206">
        <v>104.0794700000001</v>
      </c>
      <c r="G144" s="206">
        <v>99.485350000000111</v>
      </c>
      <c r="H144" s="206">
        <v>100.84125417254552</v>
      </c>
      <c r="I144" s="206">
        <v>94.703489999999988</v>
      </c>
      <c r="J144" s="206">
        <v>80.418049999999994</v>
      </c>
      <c r="K144" s="206">
        <v>81.31942999999967</v>
      </c>
      <c r="L144" s="206">
        <v>74.387510000000063</v>
      </c>
      <c r="M144" s="206">
        <v>66.92639832241214</v>
      </c>
      <c r="N144" s="206">
        <v>27.588762732811961</v>
      </c>
      <c r="O144" s="206">
        <v>25.03144155911264</v>
      </c>
      <c r="P144" s="206">
        <v>25.508757753031819</v>
      </c>
      <c r="Q144" s="206">
        <v>24.816503349581993</v>
      </c>
      <c r="R144" s="206">
        <v>21.711069258728351</v>
      </c>
      <c r="S144" s="206">
        <v>19.671989067148125</v>
      </c>
      <c r="T144" s="206">
        <v>18.885361472490182</v>
      </c>
      <c r="U144" s="206">
        <v>18.282769400806156</v>
      </c>
      <c r="V144" s="206">
        <v>16.916186258276944</v>
      </c>
      <c r="W144" s="206">
        <v>16.120744005942079</v>
      </c>
      <c r="X144" s="206">
        <v>15.110195994544018</v>
      </c>
      <c r="Y144" s="206">
        <v>14.376296051626218</v>
      </c>
      <c r="Z144" s="206">
        <v>13.799901485835115</v>
      </c>
      <c r="AA144" s="206">
        <v>12.184037100195583</v>
      </c>
      <c r="AB144" s="206">
        <v>10.752395974646971</v>
      </c>
      <c r="AC144" s="206">
        <v>9.4886098815683901</v>
      </c>
      <c r="AD144" s="206">
        <v>8.5101770967300379</v>
      </c>
      <c r="AE144" s="206">
        <v>7.1520708434256193</v>
      </c>
      <c r="AF144" s="206">
        <v>5.9203510115380249</v>
      </c>
      <c r="AG144" s="206">
        <v>4.4784623975871769</v>
      </c>
      <c r="AH144" s="206">
        <v>4.1700639018908872</v>
      </c>
      <c r="AI144" s="206">
        <v>3.8253702480473271</v>
      </c>
      <c r="AJ144" s="206">
        <v>3.8126308901712256</v>
      </c>
      <c r="AK144" s="206">
        <v>3.428377447994901</v>
      </c>
      <c r="AL144" s="206">
        <v>3.090725704527622</v>
      </c>
      <c r="AM144" s="206">
        <v>3.0143416333413309</v>
      </c>
      <c r="AN144" s="206">
        <v>2.7633615792992621</v>
      </c>
      <c r="AO144" s="206">
        <v>2.5398764767647428</v>
      </c>
      <c r="AP144" s="206">
        <v>2.3544354045425568</v>
      </c>
      <c r="AQ144" s="206">
        <v>2.2013857329876081</v>
      </c>
      <c r="AR144" s="206">
        <v>1.8718200973061792</v>
      </c>
      <c r="AS144" s="206">
        <v>1.7684341877738441</v>
      </c>
      <c r="AT144" s="206">
        <v>1.6705716803717727</v>
      </c>
      <c r="AU144" s="206">
        <v>1.3982986769800541</v>
      </c>
      <c r="AV144" s="206">
        <v>1.3396422628305167</v>
      </c>
      <c r="AW144" s="206">
        <v>1.100669119280872</v>
      </c>
      <c r="AX144" s="206">
        <v>1.0466188429360044</v>
      </c>
      <c r="AY144" s="206">
        <v>0.86046058996741648</v>
      </c>
      <c r="AZ144" s="206">
        <v>0.67719388534590885</v>
      </c>
      <c r="BA144" s="207">
        <v>0.52927386011102207</v>
      </c>
    </row>
    <row r="145" spans="1:53">
      <c r="A145" s="203" t="s">
        <v>492</v>
      </c>
      <c r="B145" s="204" t="s">
        <v>493</v>
      </c>
      <c r="C145" s="205">
        <v>-6.2527760746888816E-13</v>
      </c>
      <c r="D145" s="206">
        <v>-5.6843418860808015E-14</v>
      </c>
      <c r="E145" s="206">
        <v>-2.8421709430404007E-13</v>
      </c>
      <c r="F145" s="206">
        <v>1.7053025658242404E-13</v>
      </c>
      <c r="G145" s="206">
        <v>2.2737367544323206E-13</v>
      </c>
      <c r="H145" s="206">
        <v>1.1368683772161603E-13</v>
      </c>
      <c r="I145" s="206">
        <v>-1.7053025658242404E-13</v>
      </c>
      <c r="J145" s="206">
        <v>-5.6843418860808015E-14</v>
      </c>
      <c r="K145" s="206">
        <v>5.6843418860808015E-14</v>
      </c>
      <c r="L145" s="206">
        <v>-5.6843418860808015E-14</v>
      </c>
      <c r="M145" s="206">
        <v>-3.4106051316484809E-13</v>
      </c>
      <c r="N145" s="206">
        <v>6.2527760746888816E-13</v>
      </c>
      <c r="O145" s="206">
        <v>-2.5579538487363607E-12</v>
      </c>
      <c r="P145" s="206">
        <v>3.4106051316484809E-13</v>
      </c>
      <c r="Q145" s="206">
        <v>1.5916157281026244E-12</v>
      </c>
      <c r="R145" s="206">
        <v>-5.6843418860808015E-13</v>
      </c>
      <c r="S145" s="206">
        <v>-2.2737367544323206E-13</v>
      </c>
      <c r="T145" s="206">
        <v>2.2737367544323206E-13</v>
      </c>
      <c r="U145" s="206">
        <v>4.5474735088646412E-13</v>
      </c>
      <c r="V145" s="206">
        <v>2.2737367544323206E-13</v>
      </c>
      <c r="W145" s="206">
        <v>-2.2737367544323206E-13</v>
      </c>
      <c r="X145" s="206">
        <v>2.2737367544323206E-13</v>
      </c>
      <c r="Y145" s="206">
        <v>-2.2737367544323206E-13</v>
      </c>
      <c r="Z145" s="206">
        <v>-1.1368683772161603E-13</v>
      </c>
      <c r="AA145" s="206">
        <v>-1.1368683772161603E-13</v>
      </c>
      <c r="AB145" s="206">
        <v>0</v>
      </c>
      <c r="AC145" s="206">
        <v>-3.4106051316484809E-13</v>
      </c>
      <c r="AD145" s="206">
        <v>-3.4106051316484809E-13</v>
      </c>
      <c r="AE145" s="206">
        <v>-3.4106051316484809E-13</v>
      </c>
      <c r="AF145" s="206">
        <v>0</v>
      </c>
      <c r="AG145" s="206">
        <v>1.1368683772161603E-13</v>
      </c>
      <c r="AH145" s="206">
        <v>-1.1368683772161603E-13</v>
      </c>
      <c r="AI145" s="206">
        <v>0</v>
      </c>
      <c r="AJ145" s="206">
        <v>0</v>
      </c>
      <c r="AK145" s="206">
        <v>2.8421709430404007E-13</v>
      </c>
      <c r="AL145" s="206">
        <v>-5.6843418860808015E-14</v>
      </c>
      <c r="AM145" s="206">
        <v>1.1368683772161603E-13</v>
      </c>
      <c r="AN145" s="206">
        <v>3.4106051316484809E-13</v>
      </c>
      <c r="AO145" s="206">
        <v>-1.7053025658242404E-13</v>
      </c>
      <c r="AP145" s="206">
        <v>-5.6843418860808015E-14</v>
      </c>
      <c r="AQ145" s="206">
        <v>1.1368683772161603E-13</v>
      </c>
      <c r="AR145" s="206">
        <v>2.2737367544323206E-13</v>
      </c>
      <c r="AS145" s="206">
        <v>-5.6843418860808015E-14</v>
      </c>
      <c r="AT145" s="206">
        <v>-2.2737367544323206E-13</v>
      </c>
      <c r="AU145" s="206">
        <v>-2.8421709430404007E-13</v>
      </c>
      <c r="AV145" s="206">
        <v>-1.1368683772161603E-13</v>
      </c>
      <c r="AW145" s="206">
        <v>-1.7053025658242404E-13</v>
      </c>
      <c r="AX145" s="206">
        <v>0</v>
      </c>
      <c r="AY145" s="206">
        <v>1.7053025658242404E-13</v>
      </c>
      <c r="AZ145" s="206">
        <v>-5.6843418860808015E-14</v>
      </c>
      <c r="BA145" s="207">
        <v>-2.8421709430404007E-13</v>
      </c>
    </row>
    <row r="146" spans="1:53">
      <c r="A146" s="193" t="s">
        <v>494</v>
      </c>
      <c r="B146" s="194" t="s">
        <v>495</v>
      </c>
      <c r="C146" s="195">
        <v>243840.78532530757</v>
      </c>
      <c r="D146" s="196">
        <v>252665.49999999997</v>
      </c>
      <c r="E146" s="196">
        <v>255556.00000000003</v>
      </c>
      <c r="F146" s="196">
        <v>257017.49999999997</v>
      </c>
      <c r="G146" s="196">
        <v>260286.09999999989</v>
      </c>
      <c r="H146" s="196">
        <v>257515.97879048434</v>
      </c>
      <c r="I146" s="196">
        <v>255498.99999999988</v>
      </c>
      <c r="J146" s="196">
        <v>241409.8</v>
      </c>
      <c r="K146" s="196">
        <v>241908.69999999995</v>
      </c>
      <c r="L146" s="196">
        <v>230772.49999999994</v>
      </c>
      <c r="M146" s="196">
        <v>236562.36266360944</v>
      </c>
      <c r="N146" s="196">
        <v>234006.8309926439</v>
      </c>
      <c r="O146" s="196">
        <v>227718.52011082458</v>
      </c>
      <c r="P146" s="196">
        <v>226281.88592719944</v>
      </c>
      <c r="Q146" s="196">
        <v>226139.58154198914</v>
      </c>
      <c r="R146" s="196">
        <v>221202.25470526391</v>
      </c>
      <c r="S146" s="196">
        <v>231654.46766105169</v>
      </c>
      <c r="T146" s="196">
        <v>226238.91355089034</v>
      </c>
      <c r="U146" s="196">
        <v>219091.1396802674</v>
      </c>
      <c r="V146" s="196">
        <v>215774.9775178775</v>
      </c>
      <c r="W146" s="196">
        <v>212413.0687369525</v>
      </c>
      <c r="X146" s="196">
        <v>211144.36940794758</v>
      </c>
      <c r="Y146" s="196">
        <v>201536.83896012758</v>
      </c>
      <c r="Z146" s="196">
        <v>187502.55142785798</v>
      </c>
      <c r="AA146" s="196">
        <v>179986.72854169214</v>
      </c>
      <c r="AB146" s="196">
        <v>179788.94372279843</v>
      </c>
      <c r="AC146" s="196">
        <v>179427.78944565789</v>
      </c>
      <c r="AD146" s="196">
        <v>184135.10096000697</v>
      </c>
      <c r="AE146" s="196">
        <v>183524.22680430932</v>
      </c>
      <c r="AF146" s="196">
        <v>180533.04323500849</v>
      </c>
      <c r="AG146" s="196">
        <v>176661.6797523729</v>
      </c>
      <c r="AH146" s="196">
        <v>177086.84443577653</v>
      </c>
      <c r="AI146" s="196">
        <v>175982.64094177794</v>
      </c>
      <c r="AJ146" s="196">
        <v>164892.60494764172</v>
      </c>
      <c r="AK146" s="196">
        <v>157869.2903880699</v>
      </c>
      <c r="AL146" s="196">
        <v>140388.1692819868</v>
      </c>
      <c r="AM146" s="196">
        <v>138950.60767628692</v>
      </c>
      <c r="AN146" s="196">
        <v>134260.9627934623</v>
      </c>
      <c r="AO146" s="196">
        <v>130212.14663491047</v>
      </c>
      <c r="AP146" s="196">
        <v>131918.87500600261</v>
      </c>
      <c r="AQ146" s="196">
        <v>133592.27230095307</v>
      </c>
      <c r="AR146" s="196">
        <v>127190.34976067528</v>
      </c>
      <c r="AS146" s="196">
        <v>128550.65019852271</v>
      </c>
      <c r="AT146" s="196">
        <v>125482.49767025269</v>
      </c>
      <c r="AU146" s="196">
        <v>126715.09242100613</v>
      </c>
      <c r="AV146" s="196">
        <v>134281.7770477907</v>
      </c>
      <c r="AW146" s="196">
        <v>134259.45863258286</v>
      </c>
      <c r="AX146" s="196">
        <v>130291.69223593127</v>
      </c>
      <c r="AY146" s="196">
        <v>122153.55855099364</v>
      </c>
      <c r="AZ146" s="196">
        <v>114754.50874324363</v>
      </c>
      <c r="BA146" s="197">
        <v>113882.85559025858</v>
      </c>
    </row>
    <row r="147" spans="1:53">
      <c r="A147" s="193" t="s">
        <v>496</v>
      </c>
      <c r="B147" s="194" t="s">
        <v>497</v>
      </c>
      <c r="C147" s="195">
        <v>-3.3297987010591896</v>
      </c>
      <c r="D147" s="196">
        <v>-3.7055300000283751</v>
      </c>
      <c r="E147" s="196">
        <v>-3.2463500000158092</v>
      </c>
      <c r="F147" s="196">
        <v>-3.2125600000290433</v>
      </c>
      <c r="G147" s="196">
        <v>-4.9839000000356464</v>
      </c>
      <c r="H147" s="196">
        <v>-5.4248576303580194</v>
      </c>
      <c r="I147" s="196">
        <v>-4.9309200000352575</v>
      </c>
      <c r="J147" s="196">
        <v>-4.4809800000293762</v>
      </c>
      <c r="K147" s="196">
        <v>-4.8267200000191224</v>
      </c>
      <c r="L147" s="196">
        <v>-4.2159000000247033</v>
      </c>
      <c r="M147" s="196">
        <v>-4.3133390288421651</v>
      </c>
      <c r="N147" s="196">
        <v>-3.917100346290681</v>
      </c>
      <c r="O147" s="196">
        <v>-3.8706660403986461</v>
      </c>
      <c r="P147" s="196">
        <v>-1.3544220547264558</v>
      </c>
      <c r="Q147" s="196">
        <v>0.64781436946213944</v>
      </c>
      <c r="R147" s="196">
        <v>0.82786965582636185</v>
      </c>
      <c r="S147" s="196">
        <v>-1.4551915228366852E-11</v>
      </c>
      <c r="T147" s="196">
        <v>-1.4551915228366852E-11</v>
      </c>
      <c r="U147" s="196">
        <v>0</v>
      </c>
      <c r="V147" s="196">
        <v>0</v>
      </c>
      <c r="W147" s="196">
        <v>-1.4551915228366852E-11</v>
      </c>
      <c r="X147" s="196">
        <v>-2.9103830456733704E-11</v>
      </c>
      <c r="Y147" s="196">
        <v>-1.4551915228366852E-11</v>
      </c>
      <c r="Z147" s="196">
        <v>-2.1827872842550278E-11</v>
      </c>
      <c r="AA147" s="196">
        <v>-7.2759576141834259E-12</v>
      </c>
      <c r="AB147" s="196">
        <v>-2.1827872842550278E-11</v>
      </c>
      <c r="AC147" s="196">
        <v>-1.4551915228366852E-11</v>
      </c>
      <c r="AD147" s="196">
        <v>-1.4551915228366852E-11</v>
      </c>
      <c r="AE147" s="196">
        <v>-2.1827872842550278E-11</v>
      </c>
      <c r="AF147" s="196">
        <v>-7.2759576141834259E-12</v>
      </c>
      <c r="AG147" s="196">
        <v>-7.2759576141834259E-12</v>
      </c>
      <c r="AH147" s="196">
        <v>-1.4551915228366852E-11</v>
      </c>
      <c r="AI147" s="196">
        <v>0</v>
      </c>
      <c r="AJ147" s="196">
        <v>-5.0931703299283981E-11</v>
      </c>
      <c r="AK147" s="196">
        <v>-1.4551915228366852E-11</v>
      </c>
      <c r="AL147" s="196">
        <v>-7.2759576141834259E-12</v>
      </c>
      <c r="AM147" s="196">
        <v>-7.2759576141834259E-12</v>
      </c>
      <c r="AN147" s="196">
        <v>-1.4551915228366852E-11</v>
      </c>
      <c r="AO147" s="196">
        <v>-1.4551915228366852E-11</v>
      </c>
      <c r="AP147" s="196">
        <v>-7.2759576141834259E-12</v>
      </c>
      <c r="AQ147" s="196">
        <v>-1.4551915228366852E-11</v>
      </c>
      <c r="AR147" s="196">
        <v>-2.9103830456733704E-11</v>
      </c>
      <c r="AS147" s="196">
        <v>-1.4551915228366852E-11</v>
      </c>
      <c r="AT147" s="196">
        <v>-7.2759576141834259E-12</v>
      </c>
      <c r="AU147" s="196">
        <v>-2.9103830456733704E-11</v>
      </c>
      <c r="AV147" s="196">
        <v>10.245727597124642</v>
      </c>
      <c r="AW147" s="196">
        <v>7.1733352241571993</v>
      </c>
      <c r="AX147" s="196">
        <v>0</v>
      </c>
      <c r="AY147" s="196">
        <v>7.2292725197185064</v>
      </c>
      <c r="AZ147" s="196">
        <v>-1.4551915228366852E-11</v>
      </c>
      <c r="BA147" s="197">
        <v>0</v>
      </c>
    </row>
    <row r="148" spans="1:53">
      <c r="A148" s="193" t="s">
        <v>498</v>
      </c>
      <c r="B148" s="194" t="s">
        <v>499</v>
      </c>
      <c r="C148" s="195">
        <v>98527.118159238671</v>
      </c>
      <c r="D148" s="196">
        <v>101721.62763</v>
      </c>
      <c r="E148" s="196">
        <v>100289.83974</v>
      </c>
      <c r="F148" s="196">
        <v>107769.17144999998</v>
      </c>
      <c r="G148" s="196">
        <v>113973.96984999996</v>
      </c>
      <c r="H148" s="196">
        <v>121287.03860224853</v>
      </c>
      <c r="I148" s="196">
        <v>128544.01489999999</v>
      </c>
      <c r="J148" s="196">
        <v>138321.83385</v>
      </c>
      <c r="K148" s="196">
        <v>148737.00983</v>
      </c>
      <c r="L148" s="196">
        <v>157064.8504</v>
      </c>
      <c r="M148" s="196">
        <v>174799.58352110165</v>
      </c>
      <c r="N148" s="196">
        <v>172032.62785256314</v>
      </c>
      <c r="O148" s="196">
        <v>188811.78320381328</v>
      </c>
      <c r="P148" s="196">
        <v>199703.55846646655</v>
      </c>
      <c r="Q148" s="196">
        <v>203067.66572131318</v>
      </c>
      <c r="R148" s="196">
        <v>211048.08191127784</v>
      </c>
      <c r="S148" s="196">
        <v>210509.58721130429</v>
      </c>
      <c r="T148" s="196">
        <v>219306.66674199808</v>
      </c>
      <c r="U148" s="196">
        <v>225993.12084064499</v>
      </c>
      <c r="V148" s="196">
        <v>232538.13608355459</v>
      </c>
      <c r="W148" s="196">
        <v>238645.72962002963</v>
      </c>
      <c r="X148" s="196">
        <v>243944.14025911651</v>
      </c>
      <c r="Y148" s="196">
        <v>247939.91617909697</v>
      </c>
      <c r="Z148" s="196">
        <v>249922.24223852559</v>
      </c>
      <c r="AA148" s="196">
        <v>254929.21035248108</v>
      </c>
      <c r="AB148" s="196">
        <v>258041.00440721319</v>
      </c>
      <c r="AC148" s="196">
        <v>261582.25499055412</v>
      </c>
      <c r="AD148" s="196">
        <v>265704.24242309353</v>
      </c>
      <c r="AE148" s="196">
        <v>269498.15257588512</v>
      </c>
      <c r="AF148" s="196">
        <v>275133.16426495666</v>
      </c>
      <c r="AG148" s="196">
        <v>280870.11930660094</v>
      </c>
      <c r="AH148" s="196">
        <v>286155.92794726603</v>
      </c>
      <c r="AI148" s="196">
        <v>293459.5493605138</v>
      </c>
      <c r="AJ148" s="196">
        <v>303386.91501641937</v>
      </c>
      <c r="AK148" s="196">
        <v>313291.26882609108</v>
      </c>
      <c r="AL148" s="196">
        <v>322359.43689953903</v>
      </c>
      <c r="AM148" s="196">
        <v>332660.8956617004</v>
      </c>
      <c r="AN148" s="196">
        <v>343502.0758973881</v>
      </c>
      <c r="AO148" s="196">
        <v>351427.67016908736</v>
      </c>
      <c r="AP148" s="196">
        <v>358128.66803177935</v>
      </c>
      <c r="AQ148" s="196">
        <v>365321.34779558016</v>
      </c>
      <c r="AR148" s="196">
        <v>376780.07002852065</v>
      </c>
      <c r="AS148" s="196">
        <v>382253.33587693411</v>
      </c>
      <c r="AT148" s="196">
        <v>390363.29539509065</v>
      </c>
      <c r="AU148" s="196">
        <v>394108.34173026867</v>
      </c>
      <c r="AV148" s="196">
        <v>399515.79312591488</v>
      </c>
      <c r="AW148" s="196">
        <v>403414.07134725567</v>
      </c>
      <c r="AX148" s="196">
        <v>407743.64547632064</v>
      </c>
      <c r="AY148" s="196">
        <v>412297.69164772064</v>
      </c>
      <c r="AZ148" s="196">
        <v>418820.94144204439</v>
      </c>
      <c r="BA148" s="197">
        <v>423878.38066003425</v>
      </c>
    </row>
    <row r="149" spans="1:53">
      <c r="A149" s="198" t="s">
        <v>500</v>
      </c>
      <c r="B149" s="199" t="s">
        <v>501</v>
      </c>
      <c r="C149" s="200">
        <v>30687.302952135269</v>
      </c>
      <c r="D149" s="201">
        <v>32605.199999999993</v>
      </c>
      <c r="E149" s="201">
        <v>27428.1</v>
      </c>
      <c r="F149" s="201">
        <v>26561.299999999996</v>
      </c>
      <c r="G149" s="201">
        <v>28283.999999999996</v>
      </c>
      <c r="H149" s="201">
        <v>26940.288525843131</v>
      </c>
      <c r="I149" s="201">
        <v>27172.000000000004</v>
      </c>
      <c r="J149" s="201">
        <v>27036.999999999996</v>
      </c>
      <c r="K149" s="201">
        <v>28570.499999999996</v>
      </c>
      <c r="L149" s="201">
        <v>28873.199999999993</v>
      </c>
      <c r="M149" s="201">
        <v>32408.431642946147</v>
      </c>
      <c r="N149" s="201">
        <v>26844.654628833494</v>
      </c>
      <c r="O149" s="201">
        <v>28878.642399923567</v>
      </c>
      <c r="P149" s="201">
        <v>31950.20063055318</v>
      </c>
      <c r="Q149" s="201">
        <v>32244.817044043182</v>
      </c>
      <c r="R149" s="201">
        <v>29326.741186586412</v>
      </c>
      <c r="S149" s="201">
        <v>25743.824816474957</v>
      </c>
      <c r="T149" s="201">
        <v>26062.096599960583</v>
      </c>
      <c r="U149" s="201">
        <v>26989.732815847077</v>
      </c>
      <c r="V149" s="201">
        <v>27182.179258980552</v>
      </c>
      <c r="W149" s="201">
        <v>26010.266915587243</v>
      </c>
      <c r="X149" s="201">
        <v>28925.865595292933</v>
      </c>
      <c r="Y149" s="201">
        <v>28898.033530279201</v>
      </c>
      <c r="Z149" s="201">
        <v>28563.371872024945</v>
      </c>
      <c r="AA149" s="201">
        <v>29021.300551182394</v>
      </c>
      <c r="AB149" s="201">
        <v>29092.41594140137</v>
      </c>
      <c r="AC149" s="201">
        <v>29254.905840865271</v>
      </c>
      <c r="AD149" s="201">
        <v>29597.589517010845</v>
      </c>
      <c r="AE149" s="201">
        <v>29547.056252875813</v>
      </c>
      <c r="AF149" s="201">
        <v>29535.732826139953</v>
      </c>
      <c r="AG149" s="201">
        <v>29557.05765304626</v>
      </c>
      <c r="AH149" s="201">
        <v>29709.346034166272</v>
      </c>
      <c r="AI149" s="201">
        <v>29938.068483910214</v>
      </c>
      <c r="AJ149" s="201">
        <v>30203.604914044037</v>
      </c>
      <c r="AK149" s="201">
        <v>30269.277720791913</v>
      </c>
      <c r="AL149" s="201">
        <v>30723.987689778565</v>
      </c>
      <c r="AM149" s="201">
        <v>31014.770766372509</v>
      </c>
      <c r="AN149" s="201">
        <v>31283.748290786072</v>
      </c>
      <c r="AO149" s="201">
        <v>31213.786863236375</v>
      </c>
      <c r="AP149" s="201">
        <v>31276.015465369841</v>
      </c>
      <c r="AQ149" s="201">
        <v>31898.855462393385</v>
      </c>
      <c r="AR149" s="201">
        <v>31873.420756968535</v>
      </c>
      <c r="AS149" s="201">
        <v>31946.118181909998</v>
      </c>
      <c r="AT149" s="201">
        <v>31771.792022131558</v>
      </c>
      <c r="AU149" s="201">
        <v>31795.217096475528</v>
      </c>
      <c r="AV149" s="201">
        <v>31603.907759100042</v>
      </c>
      <c r="AW149" s="201">
        <v>31583.486897135033</v>
      </c>
      <c r="AX149" s="201">
        <v>31618.356805987762</v>
      </c>
      <c r="AY149" s="201">
        <v>31394.989998898487</v>
      </c>
      <c r="AZ149" s="201">
        <v>31419.602114866455</v>
      </c>
      <c r="BA149" s="202">
        <v>31379.986762499488</v>
      </c>
    </row>
    <row r="150" spans="1:53">
      <c r="A150" s="198" t="s">
        <v>502</v>
      </c>
      <c r="B150" s="199" t="s">
        <v>503</v>
      </c>
      <c r="C150" s="200">
        <v>1911.0060189165952</v>
      </c>
      <c r="D150" s="201">
        <v>2296.1</v>
      </c>
      <c r="E150" s="201">
        <v>3122.6999999999989</v>
      </c>
      <c r="F150" s="201">
        <v>3802.1000000000008</v>
      </c>
      <c r="G150" s="201">
        <v>5068.2999999999975</v>
      </c>
      <c r="H150" s="201">
        <v>6057.8484761631789</v>
      </c>
      <c r="I150" s="201">
        <v>7078.6000000000013</v>
      </c>
      <c r="J150" s="201">
        <v>8976.1999999999971</v>
      </c>
      <c r="K150" s="201">
        <v>10278.999999999996</v>
      </c>
      <c r="L150" s="201">
        <v>11441.099999999993</v>
      </c>
      <c r="M150" s="201">
        <v>12842.335635078247</v>
      </c>
      <c r="N150" s="201">
        <v>15449.245246966659</v>
      </c>
      <c r="O150" s="201">
        <v>17714.340307633513</v>
      </c>
      <c r="P150" s="201">
        <v>20277.037355498229</v>
      </c>
      <c r="Q150" s="201">
        <v>21763.447023980119</v>
      </c>
      <c r="R150" s="201">
        <v>25956.195662558508</v>
      </c>
      <c r="S150" s="201">
        <v>29459.873186848457</v>
      </c>
      <c r="T150" s="201">
        <v>33644.893460930238</v>
      </c>
      <c r="U150" s="201">
        <v>37757.084757843193</v>
      </c>
      <c r="V150" s="201">
        <v>41335.822052517899</v>
      </c>
      <c r="W150" s="201">
        <v>46384.741556787594</v>
      </c>
      <c r="X150" s="201">
        <v>48050.332708722191</v>
      </c>
      <c r="Y150" s="201">
        <v>49462.429558075681</v>
      </c>
      <c r="Z150" s="201">
        <v>52131.823202035826</v>
      </c>
      <c r="AA150" s="201">
        <v>55619.546801722594</v>
      </c>
      <c r="AB150" s="201">
        <v>59095.092709850825</v>
      </c>
      <c r="AC150" s="201">
        <v>62026.747370681864</v>
      </c>
      <c r="AD150" s="201">
        <v>64882.169705827524</v>
      </c>
      <c r="AE150" s="201">
        <v>67359.404969398107</v>
      </c>
      <c r="AF150" s="201">
        <v>71183.977787159543</v>
      </c>
      <c r="AG150" s="201">
        <v>74528.900257267218</v>
      </c>
      <c r="AH150" s="201">
        <v>78153.832309611957</v>
      </c>
      <c r="AI150" s="201">
        <v>81016.50180352485</v>
      </c>
      <c r="AJ150" s="201">
        <v>83939.702277875171</v>
      </c>
      <c r="AK150" s="201">
        <v>87411.103233565387</v>
      </c>
      <c r="AL150" s="201">
        <v>91937.244280199913</v>
      </c>
      <c r="AM150" s="201">
        <v>96943.746661633631</v>
      </c>
      <c r="AN150" s="201">
        <v>101839.4422245165</v>
      </c>
      <c r="AO150" s="201">
        <v>106191.32685866929</v>
      </c>
      <c r="AP150" s="201">
        <v>110165.56548681139</v>
      </c>
      <c r="AQ150" s="201">
        <v>114458.60554255013</v>
      </c>
      <c r="AR150" s="201">
        <v>118755.8570079206</v>
      </c>
      <c r="AS150" s="201">
        <v>122745.62859370883</v>
      </c>
      <c r="AT150" s="201">
        <v>126078.19639490025</v>
      </c>
      <c r="AU150" s="201">
        <v>129138.05993609688</v>
      </c>
      <c r="AV150" s="201">
        <v>131639.07952672802</v>
      </c>
      <c r="AW150" s="201">
        <v>134827.79986910487</v>
      </c>
      <c r="AX150" s="201">
        <v>138668.66429848847</v>
      </c>
      <c r="AY150" s="201">
        <v>142290.32862499365</v>
      </c>
      <c r="AZ150" s="201">
        <v>145685.19807047915</v>
      </c>
      <c r="BA150" s="202">
        <v>148153.52088839657</v>
      </c>
    </row>
    <row r="151" spans="1:53">
      <c r="A151" s="198" t="s">
        <v>504</v>
      </c>
      <c r="B151" s="199" t="s">
        <v>505</v>
      </c>
      <c r="C151" s="200">
        <v>436.94468329034038</v>
      </c>
      <c r="D151" s="201">
        <v>485.80000000000007</v>
      </c>
      <c r="E151" s="201">
        <v>533.69999999999959</v>
      </c>
      <c r="F151" s="201">
        <v>627.90000000000009</v>
      </c>
      <c r="G151" s="201">
        <v>694.19999999999993</v>
      </c>
      <c r="H151" s="201">
        <v>828.58029999044641</v>
      </c>
      <c r="I151" s="201">
        <v>1018.4000000000007</v>
      </c>
      <c r="J151" s="201">
        <v>1295.4000000000001</v>
      </c>
      <c r="K151" s="201">
        <v>1741.3</v>
      </c>
      <c r="L151" s="201">
        <v>2528</v>
      </c>
      <c r="M151" s="201">
        <v>3723.2491449253826</v>
      </c>
      <c r="N151" s="201">
        <v>6037.8809592051221</v>
      </c>
      <c r="O151" s="201">
        <v>9012.0617177796739</v>
      </c>
      <c r="P151" s="201">
        <v>10652.956912200258</v>
      </c>
      <c r="Q151" s="201">
        <v>12023.287474921188</v>
      </c>
      <c r="R151" s="201">
        <v>13050.826406802322</v>
      </c>
      <c r="S151" s="201">
        <v>14054.536556789606</v>
      </c>
      <c r="T151" s="201">
        <v>15095.630357282816</v>
      </c>
      <c r="U151" s="201">
        <v>16189.035708870832</v>
      </c>
      <c r="V151" s="201">
        <v>17890.530489487719</v>
      </c>
      <c r="W151" s="201">
        <v>20324.837317842339</v>
      </c>
      <c r="X151" s="201">
        <v>20914.085700893964</v>
      </c>
      <c r="Y151" s="201">
        <v>21406.971918768832</v>
      </c>
      <c r="Z151" s="201">
        <v>22292.590887902992</v>
      </c>
      <c r="AA151" s="201">
        <v>23371.271477996084</v>
      </c>
      <c r="AB151" s="201">
        <v>24260.181552920574</v>
      </c>
      <c r="AC151" s="201">
        <v>25126.326792286185</v>
      </c>
      <c r="AD151" s="201">
        <v>26043.153092435907</v>
      </c>
      <c r="AE151" s="201">
        <v>27202.163462913675</v>
      </c>
      <c r="AF151" s="201">
        <v>28541.812356144947</v>
      </c>
      <c r="AG151" s="201">
        <v>29899.68563523105</v>
      </c>
      <c r="AH151" s="201">
        <v>31059.697454933135</v>
      </c>
      <c r="AI151" s="201">
        <v>32222.347863010411</v>
      </c>
      <c r="AJ151" s="201">
        <v>33533.087076895878</v>
      </c>
      <c r="AK151" s="201">
        <v>35081.147784563189</v>
      </c>
      <c r="AL151" s="201">
        <v>37046.365622369674</v>
      </c>
      <c r="AM151" s="201">
        <v>39669.244810094024</v>
      </c>
      <c r="AN151" s="201">
        <v>42137.236093523032</v>
      </c>
      <c r="AO151" s="201">
        <v>44383.392086511347</v>
      </c>
      <c r="AP151" s="201">
        <v>46295.347552855324</v>
      </c>
      <c r="AQ151" s="201">
        <v>48324.217127182492</v>
      </c>
      <c r="AR151" s="201">
        <v>49821.968736569652</v>
      </c>
      <c r="AS151" s="201">
        <v>51387.802434210083</v>
      </c>
      <c r="AT151" s="201">
        <v>53056.8852822267</v>
      </c>
      <c r="AU151" s="201">
        <v>54571.727412872126</v>
      </c>
      <c r="AV151" s="201">
        <v>56842.85597599802</v>
      </c>
      <c r="AW151" s="201">
        <v>58405.954095524481</v>
      </c>
      <c r="AX151" s="201">
        <v>59667.422810551419</v>
      </c>
      <c r="AY151" s="201">
        <v>60801.422356642266</v>
      </c>
      <c r="AZ151" s="201">
        <v>62127.316185860167</v>
      </c>
      <c r="BA151" s="202">
        <v>63860.945825406336</v>
      </c>
    </row>
    <row r="152" spans="1:53">
      <c r="A152" s="203" t="s">
        <v>322</v>
      </c>
      <c r="B152" s="204" t="s">
        <v>506</v>
      </c>
      <c r="C152" s="205">
        <v>426.72207891468355</v>
      </c>
      <c r="D152" s="206">
        <v>469.50000000000006</v>
      </c>
      <c r="E152" s="206">
        <v>509.49999999999955</v>
      </c>
      <c r="F152" s="206">
        <v>590</v>
      </c>
      <c r="G152" s="206">
        <v>631.59999999999991</v>
      </c>
      <c r="H152" s="206">
        <v>702.99512754370926</v>
      </c>
      <c r="I152" s="206">
        <v>804.1000000000007</v>
      </c>
      <c r="J152" s="206">
        <v>971.09999999999991</v>
      </c>
      <c r="K152" s="206">
        <v>1101.8000000000002</v>
      </c>
      <c r="L152" s="206">
        <v>1322.3</v>
      </c>
      <c r="M152" s="206">
        <v>1788.3108818190503</v>
      </c>
      <c r="N152" s="206">
        <v>2141.2295786758368</v>
      </c>
      <c r="O152" s="206">
        <v>3218.5678800038186</v>
      </c>
      <c r="P152" s="206">
        <v>3695.3042896723041</v>
      </c>
      <c r="Q152" s="206">
        <v>4085.172446737367</v>
      </c>
      <c r="R152" s="206">
        <v>4251.9585363523456</v>
      </c>
      <c r="S152" s="206">
        <v>4432.5489807182785</v>
      </c>
      <c r="T152" s="206">
        <v>4666.6212305116769</v>
      </c>
      <c r="U152" s="206">
        <v>4856.3280784639537</v>
      </c>
      <c r="V152" s="206">
        <v>5052.5926275037682</v>
      </c>
      <c r="W152" s="206">
        <v>5283.1293500874099</v>
      </c>
      <c r="X152" s="206">
        <v>5503.7925047130739</v>
      </c>
      <c r="Y152" s="206">
        <v>5748.3114387316082</v>
      </c>
      <c r="Z152" s="206">
        <v>5970.7860305196073</v>
      </c>
      <c r="AA152" s="206">
        <v>6209.1107052691423</v>
      </c>
      <c r="AB152" s="206">
        <v>6425.9812105518868</v>
      </c>
      <c r="AC152" s="206">
        <v>6661.3889182010516</v>
      </c>
      <c r="AD152" s="206">
        <v>6896.4864717430191</v>
      </c>
      <c r="AE152" s="206">
        <v>7186.2675927762666</v>
      </c>
      <c r="AF152" s="206">
        <v>7452.9045071613782</v>
      </c>
      <c r="AG152" s="206">
        <v>7730.4658842734771</v>
      </c>
      <c r="AH152" s="206">
        <v>7986.1639907306089</v>
      </c>
      <c r="AI152" s="206">
        <v>8152.7438424846441</v>
      </c>
      <c r="AJ152" s="206">
        <v>8363.1579056379978</v>
      </c>
      <c r="AK152" s="206">
        <v>8628.0569462033636</v>
      </c>
      <c r="AL152" s="206">
        <v>8916.9839699235599</v>
      </c>
      <c r="AM152" s="206">
        <v>9180.733502035011</v>
      </c>
      <c r="AN152" s="206">
        <v>9491.2799545701091</v>
      </c>
      <c r="AO152" s="206">
        <v>9735.9154995691279</v>
      </c>
      <c r="AP152" s="206">
        <v>9950.5443185074146</v>
      </c>
      <c r="AQ152" s="206">
        <v>10168.2887144534</v>
      </c>
      <c r="AR152" s="206">
        <v>10374.732256051822</v>
      </c>
      <c r="AS152" s="206">
        <v>10555.30838884594</v>
      </c>
      <c r="AT152" s="206">
        <v>10747.245651213463</v>
      </c>
      <c r="AU152" s="206">
        <v>10934.267367060234</v>
      </c>
      <c r="AV152" s="206">
        <v>11110.952644785462</v>
      </c>
      <c r="AW152" s="206">
        <v>11443.413639327899</v>
      </c>
      <c r="AX152" s="206">
        <v>11599.540210204224</v>
      </c>
      <c r="AY152" s="206">
        <v>11705.904814674901</v>
      </c>
      <c r="AZ152" s="206">
        <v>11849.340368185874</v>
      </c>
      <c r="BA152" s="207">
        <v>12010.360885732051</v>
      </c>
    </row>
    <row r="153" spans="1:53">
      <c r="A153" s="203" t="s">
        <v>507</v>
      </c>
      <c r="B153" s="204" t="s">
        <v>508</v>
      </c>
      <c r="C153" s="205">
        <v>10.222604375656839</v>
      </c>
      <c r="D153" s="206">
        <v>16.300000000000015</v>
      </c>
      <c r="E153" s="206">
        <v>24.199999999999996</v>
      </c>
      <c r="F153" s="206">
        <v>37.899999999999984</v>
      </c>
      <c r="G153" s="206">
        <v>62.599999999999973</v>
      </c>
      <c r="H153" s="206">
        <v>125.58517244673712</v>
      </c>
      <c r="I153" s="206">
        <v>214.3</v>
      </c>
      <c r="J153" s="206">
        <v>324.30000000000018</v>
      </c>
      <c r="K153" s="206">
        <v>639.49999999999977</v>
      </c>
      <c r="L153" s="206">
        <v>1205.6999999999998</v>
      </c>
      <c r="M153" s="206">
        <v>1934.938263106332</v>
      </c>
      <c r="N153" s="206">
        <v>3896.6513805292852</v>
      </c>
      <c r="O153" s="206">
        <v>5793.4938377758563</v>
      </c>
      <c r="P153" s="206">
        <v>6957.6526225279522</v>
      </c>
      <c r="Q153" s="206">
        <v>7938.1150281838209</v>
      </c>
      <c r="R153" s="206">
        <v>8798.8678704499762</v>
      </c>
      <c r="S153" s="206">
        <v>9621.9875760713276</v>
      </c>
      <c r="T153" s="206">
        <v>10429.00912677114</v>
      </c>
      <c r="U153" s="206">
        <v>11332.707630406878</v>
      </c>
      <c r="V153" s="206">
        <v>12837.93786198395</v>
      </c>
      <c r="W153" s="206">
        <v>15041.707967754928</v>
      </c>
      <c r="X153" s="206">
        <v>15410.29319618089</v>
      </c>
      <c r="Y153" s="206">
        <v>15658.660480037222</v>
      </c>
      <c r="Z153" s="206">
        <v>16321.804857383388</v>
      </c>
      <c r="AA153" s="206">
        <v>17162.16077272694</v>
      </c>
      <c r="AB153" s="206">
        <v>17834.200342368687</v>
      </c>
      <c r="AC153" s="206">
        <v>18464.937874085135</v>
      </c>
      <c r="AD153" s="206">
        <v>19146.666620692889</v>
      </c>
      <c r="AE153" s="206">
        <v>20015.89587013741</v>
      </c>
      <c r="AF153" s="206">
        <v>21088.907848983567</v>
      </c>
      <c r="AG153" s="206">
        <v>22169.219750957574</v>
      </c>
      <c r="AH153" s="206">
        <v>23073.533464202526</v>
      </c>
      <c r="AI153" s="206">
        <v>24069.604020525767</v>
      </c>
      <c r="AJ153" s="206">
        <v>25169.929171257878</v>
      </c>
      <c r="AK153" s="206">
        <v>26453.090838359825</v>
      </c>
      <c r="AL153" s="206">
        <v>28129.381652446111</v>
      </c>
      <c r="AM153" s="206">
        <v>30488.511308059009</v>
      </c>
      <c r="AN153" s="206">
        <v>32645.956138952919</v>
      </c>
      <c r="AO153" s="206">
        <v>34647.476586942219</v>
      </c>
      <c r="AP153" s="206">
        <v>36344.803234347906</v>
      </c>
      <c r="AQ153" s="206">
        <v>38155.928412729088</v>
      </c>
      <c r="AR153" s="206">
        <v>39447.236480517829</v>
      </c>
      <c r="AS153" s="206">
        <v>40832.494045364139</v>
      </c>
      <c r="AT153" s="206">
        <v>42309.639631013233</v>
      </c>
      <c r="AU153" s="206">
        <v>43637.460045811888</v>
      </c>
      <c r="AV153" s="206">
        <v>45731.903331212561</v>
      </c>
      <c r="AW153" s="206">
        <v>46962.540456196577</v>
      </c>
      <c r="AX153" s="206">
        <v>48067.882600347191</v>
      </c>
      <c r="AY153" s="206">
        <v>49095.517541967361</v>
      </c>
      <c r="AZ153" s="206">
        <v>50277.975817674291</v>
      </c>
      <c r="BA153" s="207">
        <v>51850.584939674292</v>
      </c>
    </row>
    <row r="154" spans="1:53">
      <c r="A154" s="198" t="s">
        <v>509</v>
      </c>
      <c r="B154" s="199" t="s">
        <v>510</v>
      </c>
      <c r="C154" s="200">
        <v>43.589376134517941</v>
      </c>
      <c r="D154" s="201">
        <v>41.699999999999967</v>
      </c>
      <c r="E154" s="201">
        <v>42.5</v>
      </c>
      <c r="F154" s="201">
        <v>42.09999999999998</v>
      </c>
      <c r="G154" s="201">
        <v>40.399999999999977</v>
      </c>
      <c r="H154" s="201">
        <v>41.368109295882341</v>
      </c>
      <c r="I154" s="201">
        <v>39.900000000000013</v>
      </c>
      <c r="J154" s="201">
        <v>39.999999999999979</v>
      </c>
      <c r="K154" s="201">
        <v>39.999999999999993</v>
      </c>
      <c r="L154" s="201">
        <v>38.599999999999973</v>
      </c>
      <c r="M154" s="201">
        <v>41.105378809592032</v>
      </c>
      <c r="N154" s="201">
        <v>41.105378809591919</v>
      </c>
      <c r="O154" s="201">
        <v>39.720072609152552</v>
      </c>
      <c r="P154" s="201">
        <v>36.113499570077387</v>
      </c>
      <c r="Q154" s="201">
        <v>41.535301423521581</v>
      </c>
      <c r="R154" s="201">
        <v>42.036877806439229</v>
      </c>
      <c r="S154" s="201">
        <v>41.43650042992261</v>
      </c>
      <c r="T154" s="201">
        <v>41.436500429922638</v>
      </c>
      <c r="U154" s="201">
        <v>43.822173258813386</v>
      </c>
      <c r="V154" s="201">
        <v>43.822173258813422</v>
      </c>
      <c r="W154" s="201">
        <v>43.822173258813422</v>
      </c>
      <c r="X154" s="201">
        <v>43.8221732588134</v>
      </c>
      <c r="Y154" s="201">
        <v>43.822173258813407</v>
      </c>
      <c r="Z154" s="201">
        <v>43.822173258813436</v>
      </c>
      <c r="AA154" s="201">
        <v>43.822173258813422</v>
      </c>
      <c r="AB154" s="201">
        <v>43.8221732588134</v>
      </c>
      <c r="AC154" s="201">
        <v>43.822173258813422</v>
      </c>
      <c r="AD154" s="201">
        <v>43.822173258813407</v>
      </c>
      <c r="AE154" s="201">
        <v>43.822173258813415</v>
      </c>
      <c r="AF154" s="201">
        <v>43.822173258813407</v>
      </c>
      <c r="AG154" s="201">
        <v>43.822173258813393</v>
      </c>
      <c r="AH154" s="201">
        <v>43.822173258813436</v>
      </c>
      <c r="AI154" s="201">
        <v>43.8221732588134</v>
      </c>
      <c r="AJ154" s="201">
        <v>43.822173258813436</v>
      </c>
      <c r="AK154" s="201">
        <v>43.8221732588134</v>
      </c>
      <c r="AL154" s="201">
        <v>43.822173258813407</v>
      </c>
      <c r="AM154" s="201">
        <v>43.822173258813422</v>
      </c>
      <c r="AN154" s="201">
        <v>43.8221732588134</v>
      </c>
      <c r="AO154" s="201">
        <v>43.8221732588134</v>
      </c>
      <c r="AP154" s="201">
        <v>43.822173258813415</v>
      </c>
      <c r="AQ154" s="201">
        <v>43.82254247476196</v>
      </c>
      <c r="AR154" s="201">
        <v>43.822542474761946</v>
      </c>
      <c r="AS154" s="201">
        <v>43.822542474761931</v>
      </c>
      <c r="AT154" s="201">
        <v>43.822542474761946</v>
      </c>
      <c r="AU154" s="201">
        <v>45.473564735199567</v>
      </c>
      <c r="AV154" s="201">
        <v>49.043813294162682</v>
      </c>
      <c r="AW154" s="201">
        <v>49.038222807394739</v>
      </c>
      <c r="AX154" s="201">
        <v>49.081719630744324</v>
      </c>
      <c r="AY154" s="201">
        <v>60.925824914015585</v>
      </c>
      <c r="AZ154" s="201">
        <v>81.886957222700019</v>
      </c>
      <c r="BA154" s="202">
        <v>105.29629729148775</v>
      </c>
    </row>
    <row r="155" spans="1:53">
      <c r="A155" s="198" t="s">
        <v>511</v>
      </c>
      <c r="B155" s="199" t="s">
        <v>512</v>
      </c>
      <c r="C155" s="200">
        <v>60861.239684030879</v>
      </c>
      <c r="D155" s="201">
        <v>61835.727629999994</v>
      </c>
      <c r="E155" s="201">
        <v>64555.739740000005</v>
      </c>
      <c r="F155" s="201">
        <v>71516.471450000012</v>
      </c>
      <c r="G155" s="201">
        <v>74581.269849999997</v>
      </c>
      <c r="H155" s="201">
        <v>82109.743293181906</v>
      </c>
      <c r="I155" s="201">
        <v>87748.114899999986</v>
      </c>
      <c r="J155" s="201">
        <v>95349.533850000022</v>
      </c>
      <c r="K155" s="201">
        <v>102486.90983</v>
      </c>
      <c r="L155" s="201">
        <v>108710.65040000001</v>
      </c>
      <c r="M155" s="201">
        <v>120267.07373806783</v>
      </c>
      <c r="N155" s="201">
        <v>117898.80249668274</v>
      </c>
      <c r="O155" s="201">
        <v>127483.20290382285</v>
      </c>
      <c r="P155" s="201">
        <v>130885.89342395196</v>
      </c>
      <c r="Q155" s="201">
        <v>130833.19070459396</v>
      </c>
      <c r="R155" s="201">
        <v>136205.86351059002</v>
      </c>
      <c r="S155" s="201">
        <v>134428.7202905083</v>
      </c>
      <c r="T155" s="201">
        <v>137552.83973072894</v>
      </c>
      <c r="U155" s="201">
        <v>138641.890627524</v>
      </c>
      <c r="V155" s="201">
        <v>139855.75835799801</v>
      </c>
      <c r="W155" s="201">
        <v>140139.15110336972</v>
      </c>
      <c r="X155" s="201">
        <v>140794.68461263389</v>
      </c>
      <c r="Y155" s="201">
        <v>143111.56237851657</v>
      </c>
      <c r="Z155" s="201">
        <v>142530.74980594468</v>
      </c>
      <c r="AA155" s="201">
        <v>143525.46984487213</v>
      </c>
      <c r="AB155" s="201">
        <v>142423.8533992357</v>
      </c>
      <c r="AC155" s="201">
        <v>142046.84662045102</v>
      </c>
      <c r="AD155" s="201">
        <v>142513.56321111222</v>
      </c>
      <c r="AE155" s="201">
        <v>143215.6024980564</v>
      </c>
      <c r="AF155" s="201">
        <v>143695.04088796329</v>
      </c>
      <c r="AG155" s="201">
        <v>144733.2796814389</v>
      </c>
      <c r="AH155" s="201">
        <v>145152.44936939969</v>
      </c>
      <c r="AI155" s="201">
        <v>148206.38222675456</v>
      </c>
      <c r="AJ155" s="201">
        <v>153521.3167316234</v>
      </c>
      <c r="AK155" s="201">
        <v>158487.64713530859</v>
      </c>
      <c r="AL155" s="201">
        <v>160852.42189593043</v>
      </c>
      <c r="AM155" s="201">
        <v>163227.42197570862</v>
      </c>
      <c r="AN155" s="201">
        <v>166417.03355148691</v>
      </c>
      <c r="AO155" s="201">
        <v>167793.39431180133</v>
      </c>
      <c r="AP155" s="201">
        <v>168740.4194186292</v>
      </c>
      <c r="AQ155" s="201">
        <v>168931.05944649689</v>
      </c>
      <c r="AR155" s="201">
        <v>174608.75173367985</v>
      </c>
      <c r="AS155" s="201">
        <v>174571.37804920197</v>
      </c>
      <c r="AT155" s="201">
        <v>177821.60494713264</v>
      </c>
      <c r="AU155" s="201">
        <v>176948.92632166151</v>
      </c>
      <c r="AV155" s="201">
        <v>177835.46890733211</v>
      </c>
      <c r="AW155" s="201">
        <v>176981.26123782806</v>
      </c>
      <c r="AX155" s="201">
        <v>176165.0495441212</v>
      </c>
      <c r="AY155" s="201">
        <v>176214.71055813401</v>
      </c>
      <c r="AZ155" s="201">
        <v>177944.25041800173</v>
      </c>
      <c r="BA155" s="202">
        <v>178661.58487624687</v>
      </c>
    </row>
    <row r="156" spans="1:53">
      <c r="A156" s="203" t="s">
        <v>513</v>
      </c>
      <c r="B156" s="204" t="s">
        <v>514</v>
      </c>
      <c r="C156" s="205">
        <v>54115.321473066841</v>
      </c>
      <c r="D156" s="206">
        <v>54267.722750000001</v>
      </c>
      <c r="E156" s="206">
        <v>55987.695850000018</v>
      </c>
      <c r="F156" s="206">
        <v>61797.700719999986</v>
      </c>
      <c r="G156" s="206">
        <v>63484.000089999994</v>
      </c>
      <c r="H156" s="206">
        <v>68261.07740433907</v>
      </c>
      <c r="I156" s="206">
        <v>70454.98298999999</v>
      </c>
      <c r="J156" s="206">
        <v>73735.227599999998</v>
      </c>
      <c r="K156" s="206">
        <v>77847.276519999999</v>
      </c>
      <c r="L156" s="206">
        <v>80774.009859999991</v>
      </c>
      <c r="M156" s="206">
        <v>89060.088762334795</v>
      </c>
      <c r="N156" s="206">
        <v>84540.45767401185</v>
      </c>
      <c r="O156" s="206">
        <v>90969.313157656376</v>
      </c>
      <c r="P156" s="206">
        <v>93439.123690791166</v>
      </c>
      <c r="Q156" s="206">
        <v>91010.944357791581</v>
      </c>
      <c r="R156" s="206">
        <v>95285.118185647138</v>
      </c>
      <c r="S156" s="206">
        <v>93812.261445517899</v>
      </c>
      <c r="T156" s="206">
        <v>95968.507417247281</v>
      </c>
      <c r="U156" s="206">
        <v>95575.252310702781</v>
      </c>
      <c r="V156" s="206">
        <v>95449.997154571494</v>
      </c>
      <c r="W156" s="206">
        <v>96056.722275450156</v>
      </c>
      <c r="X156" s="206">
        <v>96322.81219693218</v>
      </c>
      <c r="Y156" s="206">
        <v>96529.099513378111</v>
      </c>
      <c r="Z156" s="206">
        <v>95188.603270007414</v>
      </c>
      <c r="AA156" s="206">
        <v>95077.364272617793</v>
      </c>
      <c r="AB156" s="206">
        <v>94661.212510057085</v>
      </c>
      <c r="AC156" s="206">
        <v>94678.501342820527</v>
      </c>
      <c r="AD156" s="206">
        <v>95351.576427301203</v>
      </c>
      <c r="AE156" s="206">
        <v>96175.874577997034</v>
      </c>
      <c r="AF156" s="206">
        <v>96337.813113212833</v>
      </c>
      <c r="AG156" s="206">
        <v>96251.73322284095</v>
      </c>
      <c r="AH156" s="206">
        <v>97078.116136637909</v>
      </c>
      <c r="AI156" s="206">
        <v>99280.281495378527</v>
      </c>
      <c r="AJ156" s="206">
        <v>101816.80805634509</v>
      </c>
      <c r="AK156" s="206">
        <v>104874.16540109081</v>
      </c>
      <c r="AL156" s="206">
        <v>106338.03292909743</v>
      </c>
      <c r="AM156" s="206">
        <v>108618.20891907491</v>
      </c>
      <c r="AN156" s="206">
        <v>111078.3262434997</v>
      </c>
      <c r="AO156" s="206">
        <v>112063.08967644459</v>
      </c>
      <c r="AP156" s="206">
        <v>112396.44043997856</v>
      </c>
      <c r="AQ156" s="206">
        <v>113004.78812399961</v>
      </c>
      <c r="AR156" s="206">
        <v>117542.83134183069</v>
      </c>
      <c r="AS156" s="206">
        <v>117991.12076485342</v>
      </c>
      <c r="AT156" s="206">
        <v>121043.94565387345</v>
      </c>
      <c r="AU156" s="206">
        <v>119885.34778908076</v>
      </c>
      <c r="AV156" s="206">
        <v>122003.95752464293</v>
      </c>
      <c r="AW156" s="206">
        <v>120985.30881147152</v>
      </c>
      <c r="AX156" s="206">
        <v>119877.14882115496</v>
      </c>
      <c r="AY156" s="206">
        <v>119664.88258791767</v>
      </c>
      <c r="AZ156" s="206">
        <v>119828.54030864028</v>
      </c>
      <c r="BA156" s="207">
        <v>118882.39545458549</v>
      </c>
    </row>
    <row r="157" spans="1:53">
      <c r="A157" s="203" t="s">
        <v>515</v>
      </c>
      <c r="B157" s="204" t="s">
        <v>516</v>
      </c>
      <c r="C157" s="205">
        <v>39.69598483476755</v>
      </c>
      <c r="D157" s="206">
        <v>36.906469999999977</v>
      </c>
      <c r="E157" s="206">
        <v>36.801290000000009</v>
      </c>
      <c r="F157" s="206">
        <v>36.941639999999985</v>
      </c>
      <c r="G157" s="206">
        <v>42.795340000000039</v>
      </c>
      <c r="H157" s="206">
        <v>46.252850422221165</v>
      </c>
      <c r="I157" s="206">
        <v>58.997500000000016</v>
      </c>
      <c r="J157" s="206">
        <v>104.29552000000004</v>
      </c>
      <c r="K157" s="206">
        <v>112.36764999999991</v>
      </c>
      <c r="L157" s="206">
        <v>116.05224000000007</v>
      </c>
      <c r="M157" s="206">
        <v>103.94577039992222</v>
      </c>
      <c r="N157" s="206">
        <v>105.30195820612698</v>
      </c>
      <c r="O157" s="206">
        <v>136.45990450560245</v>
      </c>
      <c r="P157" s="206">
        <v>127.20910573803913</v>
      </c>
      <c r="Q157" s="206">
        <v>128.63024461388767</v>
      </c>
      <c r="R157" s="206">
        <v>135.13341928544619</v>
      </c>
      <c r="S157" s="206">
        <v>136.7972399947885</v>
      </c>
      <c r="T157" s="206">
        <v>143.68447079847053</v>
      </c>
      <c r="U157" s="206">
        <v>139.35217171928883</v>
      </c>
      <c r="V157" s="206">
        <v>139.82793571947025</v>
      </c>
      <c r="W157" s="206">
        <v>143.76575708672738</v>
      </c>
      <c r="X157" s="206">
        <v>146.57469387653879</v>
      </c>
      <c r="Y157" s="206">
        <v>147.30392175377048</v>
      </c>
      <c r="Z157" s="206">
        <v>141.336919290602</v>
      </c>
      <c r="AA157" s="206">
        <v>135.32863121687373</v>
      </c>
      <c r="AB157" s="206">
        <v>140.92822028056716</v>
      </c>
      <c r="AC157" s="206">
        <v>144.88425454872146</v>
      </c>
      <c r="AD157" s="206">
        <v>142.38032213526932</v>
      </c>
      <c r="AE157" s="206">
        <v>133.75481651936241</v>
      </c>
      <c r="AF157" s="206">
        <v>122.72468399747765</v>
      </c>
      <c r="AG157" s="206">
        <v>126.91895593865911</v>
      </c>
      <c r="AH157" s="206">
        <v>131.70964326824267</v>
      </c>
      <c r="AI157" s="206">
        <v>137.640958120851</v>
      </c>
      <c r="AJ157" s="206">
        <v>144.48379496725329</v>
      </c>
      <c r="AK157" s="206">
        <v>156.97317545079395</v>
      </c>
      <c r="AL157" s="206">
        <v>170.82416327955224</v>
      </c>
      <c r="AM157" s="206">
        <v>180.32671766416362</v>
      </c>
      <c r="AN157" s="206">
        <v>206.33605416349189</v>
      </c>
      <c r="AO157" s="206">
        <v>238.84877934144876</v>
      </c>
      <c r="AP157" s="206">
        <v>274.29889214571466</v>
      </c>
      <c r="AQ157" s="206">
        <v>321.2183841100848</v>
      </c>
      <c r="AR157" s="206">
        <v>353.84481007510328</v>
      </c>
      <c r="AS157" s="206">
        <v>411.14582846842814</v>
      </c>
      <c r="AT157" s="206">
        <v>479.38014916792383</v>
      </c>
      <c r="AU157" s="206">
        <v>595.48006126055282</v>
      </c>
      <c r="AV157" s="206">
        <v>653.2849642396061</v>
      </c>
      <c r="AW157" s="206">
        <v>768.83179992560122</v>
      </c>
      <c r="AX157" s="206">
        <v>1028.7299706197291</v>
      </c>
      <c r="AY157" s="206">
        <v>1095.4510162781578</v>
      </c>
      <c r="AZ157" s="206">
        <v>1381.0553591356845</v>
      </c>
      <c r="BA157" s="207">
        <v>1644.9877527905237</v>
      </c>
    </row>
    <row r="158" spans="1:53">
      <c r="A158" s="203" t="s">
        <v>173</v>
      </c>
      <c r="B158" s="204" t="s">
        <v>517</v>
      </c>
      <c r="C158" s="205">
        <v>2186.3716310250743</v>
      </c>
      <c r="D158" s="206">
        <v>2676.8668699999998</v>
      </c>
      <c r="E158" s="206">
        <v>3309.4436999999984</v>
      </c>
      <c r="F158" s="206">
        <v>3227.4873099999991</v>
      </c>
      <c r="G158" s="206">
        <v>3598.0798499999992</v>
      </c>
      <c r="H158" s="206">
        <v>4000.004036501663</v>
      </c>
      <c r="I158" s="206">
        <v>4398.8201099999997</v>
      </c>
      <c r="J158" s="206">
        <v>5782.6152499999989</v>
      </c>
      <c r="K158" s="206">
        <v>6604.3389400000005</v>
      </c>
      <c r="L158" s="206">
        <v>7397.4982100000007</v>
      </c>
      <c r="M158" s="206">
        <v>8529.9755901648805</v>
      </c>
      <c r="N158" s="206">
        <v>10437.489786522185</v>
      </c>
      <c r="O158" s="206">
        <v>12214.981002797265</v>
      </c>
      <c r="P158" s="206">
        <v>13962.628114001018</v>
      </c>
      <c r="Q158" s="206">
        <v>14985.598161276741</v>
      </c>
      <c r="R158" s="206">
        <v>15611.835260032434</v>
      </c>
      <c r="S158" s="206">
        <v>16209.996467455323</v>
      </c>
      <c r="T158" s="206">
        <v>16681.077155038845</v>
      </c>
      <c r="U158" s="206">
        <v>17773.469187605217</v>
      </c>
      <c r="V158" s="206">
        <v>18181.23319833188</v>
      </c>
      <c r="W158" s="206">
        <v>17578.703837542798</v>
      </c>
      <c r="X158" s="206">
        <v>17192.983805900472</v>
      </c>
      <c r="Y158" s="206">
        <v>18702.504974289852</v>
      </c>
      <c r="Z158" s="206">
        <v>19505.261355618597</v>
      </c>
      <c r="AA158" s="206">
        <v>20881.274251403906</v>
      </c>
      <c r="AB158" s="206">
        <v>20673.574567617183</v>
      </c>
      <c r="AC158" s="206">
        <v>20370.27135232127</v>
      </c>
      <c r="AD158" s="206">
        <v>20072.743761205747</v>
      </c>
      <c r="AE158" s="206">
        <v>20100.597635824626</v>
      </c>
      <c r="AF158" s="206">
        <v>20081.679068251891</v>
      </c>
      <c r="AG158" s="206">
        <v>21279.112383305528</v>
      </c>
      <c r="AH158" s="206">
        <v>21363.983728709263</v>
      </c>
      <c r="AI158" s="206">
        <v>21754.017215377025</v>
      </c>
      <c r="AJ158" s="206">
        <v>23413.919463204933</v>
      </c>
      <c r="AK158" s="206">
        <v>24063.698030452182</v>
      </c>
      <c r="AL158" s="206">
        <v>24801.117197184452</v>
      </c>
      <c r="AM158" s="206">
        <v>23855.333599517951</v>
      </c>
      <c r="AN158" s="206">
        <v>24268.243053047809</v>
      </c>
      <c r="AO158" s="206">
        <v>24409.589316507459</v>
      </c>
      <c r="AP158" s="206">
        <v>24438.341879640411</v>
      </c>
      <c r="AQ158" s="206">
        <v>24007.867471389152</v>
      </c>
      <c r="AR158" s="206">
        <v>24083.011007011813</v>
      </c>
      <c r="AS158" s="206">
        <v>23348.460815475228</v>
      </c>
      <c r="AT158" s="206">
        <v>22697.512341494396</v>
      </c>
      <c r="AU158" s="206">
        <v>22995.257331170629</v>
      </c>
      <c r="AV158" s="206">
        <v>21752.143666419557</v>
      </c>
      <c r="AW158" s="206">
        <v>22290.015807384589</v>
      </c>
      <c r="AX158" s="206">
        <v>23174.670790279655</v>
      </c>
      <c r="AY158" s="206">
        <v>23642.878399958747</v>
      </c>
      <c r="AZ158" s="206">
        <v>23905.91721091828</v>
      </c>
      <c r="BA158" s="207">
        <v>25120.724949552816</v>
      </c>
    </row>
    <row r="159" spans="1:53">
      <c r="A159" s="203" t="s">
        <v>518</v>
      </c>
      <c r="B159" s="204" t="s">
        <v>519</v>
      </c>
      <c r="C159" s="205">
        <v>3800.924420442233</v>
      </c>
      <c r="D159" s="206">
        <v>4004.2395099999994</v>
      </c>
      <c r="E159" s="206">
        <v>4093.4977399999993</v>
      </c>
      <c r="F159" s="206">
        <v>4947.6365500000002</v>
      </c>
      <c r="G159" s="206">
        <v>5295.6020699999999</v>
      </c>
      <c r="H159" s="206">
        <v>6025.2958983593235</v>
      </c>
      <c r="I159" s="206">
        <v>6535.8482799999992</v>
      </c>
      <c r="J159" s="206">
        <v>7276.8865399999995</v>
      </c>
      <c r="K159" s="206">
        <v>7225.3428299999996</v>
      </c>
      <c r="L159" s="206">
        <v>7422.7969099999991</v>
      </c>
      <c r="M159" s="206">
        <v>7863.8571081551909</v>
      </c>
      <c r="N159" s="206">
        <v>8178.7021157728532</v>
      </c>
      <c r="O159" s="206">
        <v>8527.6322297999741</v>
      </c>
      <c r="P159" s="206">
        <v>8940.2734232049388</v>
      </c>
      <c r="Q159" s="206">
        <v>9258.5989848399458</v>
      </c>
      <c r="R159" s="206">
        <v>9690.3920244241726</v>
      </c>
      <c r="S159" s="206">
        <v>8676.635988275917</v>
      </c>
      <c r="T159" s="206">
        <v>8544.9326140702833</v>
      </c>
      <c r="U159" s="206">
        <v>8610.8593411508227</v>
      </c>
      <c r="V159" s="206">
        <v>9167.8294521964435</v>
      </c>
      <c r="W159" s="206">
        <v>9149.309007408523</v>
      </c>
      <c r="X159" s="206">
        <v>9580.274182940675</v>
      </c>
      <c r="Y159" s="206">
        <v>10109.907426110953</v>
      </c>
      <c r="Z159" s="206">
        <v>10139.190587142237</v>
      </c>
      <c r="AA159" s="206">
        <v>9986.4689746845015</v>
      </c>
      <c r="AB159" s="206">
        <v>9575.9352605704953</v>
      </c>
      <c r="AC159" s="206">
        <v>9498.3393498989408</v>
      </c>
      <c r="AD159" s="206">
        <v>9609.3109501849467</v>
      </c>
      <c r="AE159" s="206">
        <v>9449.982416579116</v>
      </c>
      <c r="AF159" s="206">
        <v>9791.9286823370985</v>
      </c>
      <c r="AG159" s="206">
        <v>9664.8812096581405</v>
      </c>
      <c r="AH159" s="206">
        <v>9161.9250126715033</v>
      </c>
      <c r="AI159" s="206">
        <v>9626.5769694992741</v>
      </c>
      <c r="AJ159" s="206">
        <v>10757.318328739471</v>
      </c>
      <c r="AK159" s="206">
        <v>12034.01503065756</v>
      </c>
      <c r="AL159" s="206">
        <v>12210.345388932465</v>
      </c>
      <c r="AM159" s="206">
        <v>13246.798007538839</v>
      </c>
      <c r="AN159" s="206">
        <v>13540.452310583865</v>
      </c>
      <c r="AO159" s="206">
        <v>13763.200282692598</v>
      </c>
      <c r="AP159" s="206">
        <v>14317.320350099413</v>
      </c>
      <c r="AQ159" s="206">
        <v>14277.077362035103</v>
      </c>
      <c r="AR159" s="206">
        <v>15280.89634317765</v>
      </c>
      <c r="AS159" s="206">
        <v>15427.124487960276</v>
      </c>
      <c r="AT159" s="206">
        <v>16124.718099172218</v>
      </c>
      <c r="AU159" s="206">
        <v>15850.67384306538</v>
      </c>
      <c r="AV159" s="206">
        <v>15661.087799805529</v>
      </c>
      <c r="AW159" s="206">
        <v>14935.812460334288</v>
      </c>
      <c r="AX159" s="206">
        <v>13654.300632532835</v>
      </c>
      <c r="AY159" s="206">
        <v>13022.747526111321</v>
      </c>
      <c r="AZ159" s="206">
        <v>13324.939811694614</v>
      </c>
      <c r="BA159" s="207">
        <v>12632.922472376886</v>
      </c>
    </row>
    <row r="160" spans="1:53">
      <c r="A160" s="203" t="s">
        <v>179</v>
      </c>
      <c r="B160" s="204" t="s">
        <v>520</v>
      </c>
      <c r="C160" s="205">
        <v>718.92617466196702</v>
      </c>
      <c r="D160" s="206">
        <v>849.99203</v>
      </c>
      <c r="E160" s="206">
        <v>1128.30116</v>
      </c>
      <c r="F160" s="206">
        <v>1506.7052299999996</v>
      </c>
      <c r="G160" s="206">
        <v>2160.7925000000005</v>
      </c>
      <c r="H160" s="206">
        <v>3777.1131035596409</v>
      </c>
      <c r="I160" s="206">
        <v>6299.4660199999989</v>
      </c>
      <c r="J160" s="206">
        <v>8450.5089399999997</v>
      </c>
      <c r="K160" s="206">
        <v>10697.58389</v>
      </c>
      <c r="L160" s="206">
        <v>13000.293180000002</v>
      </c>
      <c r="M160" s="206">
        <v>14709.206507013045</v>
      </c>
      <c r="N160" s="206">
        <v>14636.850962169727</v>
      </c>
      <c r="O160" s="206">
        <v>15634.816609063628</v>
      </c>
      <c r="P160" s="206">
        <v>14416.659090216806</v>
      </c>
      <c r="Q160" s="206">
        <v>15449.418956071806</v>
      </c>
      <c r="R160" s="206">
        <v>15483.384621200823</v>
      </c>
      <c r="S160" s="206">
        <v>15593.029149264317</v>
      </c>
      <c r="T160" s="206">
        <v>16214.638073574069</v>
      </c>
      <c r="U160" s="206">
        <v>16542.957616345891</v>
      </c>
      <c r="V160" s="206">
        <v>16916.870617178705</v>
      </c>
      <c r="W160" s="206">
        <v>17210.650225881527</v>
      </c>
      <c r="X160" s="206">
        <v>17552.039732984023</v>
      </c>
      <c r="Y160" s="206">
        <v>17622.746542983889</v>
      </c>
      <c r="Z160" s="206">
        <v>17556.357673885839</v>
      </c>
      <c r="AA160" s="206">
        <v>17445.03371494907</v>
      </c>
      <c r="AB160" s="206">
        <v>17372.202840710339</v>
      </c>
      <c r="AC160" s="206">
        <v>17354.850320861569</v>
      </c>
      <c r="AD160" s="206">
        <v>17337.551750285085</v>
      </c>
      <c r="AE160" s="206">
        <v>17355.393051136234</v>
      </c>
      <c r="AF160" s="206">
        <v>17360.895340163966</v>
      </c>
      <c r="AG160" s="206">
        <v>17410.633909695644</v>
      </c>
      <c r="AH160" s="206">
        <v>17416.714848112741</v>
      </c>
      <c r="AI160" s="206">
        <v>17407.8655883789</v>
      </c>
      <c r="AJ160" s="206">
        <v>17388.787088366596</v>
      </c>
      <c r="AK160" s="206">
        <v>17358.795497657225</v>
      </c>
      <c r="AL160" s="206">
        <v>17332.102217436484</v>
      </c>
      <c r="AM160" s="206">
        <v>17326.754731912795</v>
      </c>
      <c r="AN160" s="206">
        <v>17323.675890191978</v>
      </c>
      <c r="AO160" s="206">
        <v>17318.666256815271</v>
      </c>
      <c r="AP160" s="206">
        <v>17314.017856765062</v>
      </c>
      <c r="AQ160" s="206">
        <v>17320.10810496295</v>
      </c>
      <c r="AR160" s="206">
        <v>17348.168231584597</v>
      </c>
      <c r="AS160" s="206">
        <v>17393.52615244461</v>
      </c>
      <c r="AT160" s="206">
        <v>17476.048703424633</v>
      </c>
      <c r="AU160" s="206">
        <v>17622.167297084216</v>
      </c>
      <c r="AV160" s="206">
        <v>17764.994952224486</v>
      </c>
      <c r="AW160" s="206">
        <v>18001.292358712035</v>
      </c>
      <c r="AX160" s="206">
        <v>18430.199329534033</v>
      </c>
      <c r="AY160" s="206">
        <v>18788.751027868097</v>
      </c>
      <c r="AZ160" s="206">
        <v>19503.797727612899</v>
      </c>
      <c r="BA160" s="207">
        <v>20380.554246941145</v>
      </c>
    </row>
    <row r="161" spans="1:53">
      <c r="A161" s="208" t="s">
        <v>521</v>
      </c>
      <c r="B161" s="209" t="s">
        <v>522</v>
      </c>
      <c r="C161" s="210">
        <v>59.209906594864108</v>
      </c>
      <c r="D161" s="211">
        <v>70.099950000000007</v>
      </c>
      <c r="E161" s="211">
        <v>159.99996999999996</v>
      </c>
      <c r="F161" s="211">
        <v>267.09772999999996</v>
      </c>
      <c r="G161" s="211">
        <v>349.30559000000005</v>
      </c>
      <c r="H161" s="211">
        <v>580.23093364937483</v>
      </c>
      <c r="I161" s="211">
        <v>887.28836000000001</v>
      </c>
      <c r="J161" s="211">
        <v>1199.3931</v>
      </c>
      <c r="K161" s="211">
        <v>1825.5153299999997</v>
      </c>
      <c r="L161" s="211">
        <v>2253.1021299999998</v>
      </c>
      <c r="M161" s="211">
        <v>2802.7618680427499</v>
      </c>
      <c r="N161" s="211">
        <v>2878.3778804481626</v>
      </c>
      <c r="O161" s="211">
        <v>2845.7073530856533</v>
      </c>
      <c r="P161" s="211">
        <v>2685.8427082597095</v>
      </c>
      <c r="Q161" s="211">
        <v>2655.0366190157788</v>
      </c>
      <c r="R161" s="211">
        <v>2728.6001930808825</v>
      </c>
      <c r="S161" s="211">
        <v>2707.2655805923382</v>
      </c>
      <c r="T161" s="211">
        <v>2714.9109791166866</v>
      </c>
      <c r="U161" s="211">
        <v>2699.9319209905493</v>
      </c>
      <c r="V161" s="211">
        <v>2685.0005063815452</v>
      </c>
      <c r="W161" s="211">
        <v>2671.4708186334224</v>
      </c>
      <c r="X161" s="211">
        <v>2655.1258843517717</v>
      </c>
      <c r="Y161" s="211">
        <v>2643.158603527439</v>
      </c>
      <c r="Z161" s="211">
        <v>2633.0654420851083</v>
      </c>
      <c r="AA161" s="211">
        <v>2634.0168184116869</v>
      </c>
      <c r="AB161" s="211">
        <v>2646.4209831205544</v>
      </c>
      <c r="AC161" s="211">
        <v>2671.4007449052888</v>
      </c>
      <c r="AD161" s="211">
        <v>2706.1866746839974</v>
      </c>
      <c r="AE161" s="211">
        <v>2752.3685543082402</v>
      </c>
      <c r="AF161" s="211">
        <v>2805.9298804483637</v>
      </c>
      <c r="AG161" s="211">
        <v>2865.3864738509806</v>
      </c>
      <c r="AH161" s="211">
        <v>2906.1005826565402</v>
      </c>
      <c r="AI161" s="211">
        <v>2946.9907586414952</v>
      </c>
      <c r="AJ161" s="211">
        <v>2987.5092185349686</v>
      </c>
      <c r="AK161" s="211">
        <v>3027.5553579251305</v>
      </c>
      <c r="AL161" s="211">
        <v>3067.7899901427495</v>
      </c>
      <c r="AM161" s="211">
        <v>3108.2875501849408</v>
      </c>
      <c r="AN161" s="211">
        <v>3150.0202573091374</v>
      </c>
      <c r="AO161" s="211">
        <v>3193.4157365011515</v>
      </c>
      <c r="AP161" s="211">
        <v>3238.9063799785099</v>
      </c>
      <c r="AQ161" s="211">
        <v>3287.5900009279403</v>
      </c>
      <c r="AR161" s="211">
        <v>3340.7892205433695</v>
      </c>
      <c r="AS161" s="211">
        <v>3396.9951968537553</v>
      </c>
      <c r="AT161" s="211">
        <v>3457.1756752538263</v>
      </c>
      <c r="AU161" s="211">
        <v>3520.5846701728647</v>
      </c>
      <c r="AV161" s="211">
        <v>3589.6732324470049</v>
      </c>
      <c r="AW161" s="211">
        <v>3662.8375753912178</v>
      </c>
      <c r="AX161" s="211">
        <v>3740.0270711525882</v>
      </c>
      <c r="AY161" s="211">
        <v>3821.351729780723</v>
      </c>
      <c r="AZ161" s="211">
        <v>3907.8749071879088</v>
      </c>
      <c r="BA161" s="212">
        <v>3999.3462258206609</v>
      </c>
    </row>
    <row r="162" spans="1:53">
      <c r="A162" s="208" t="s">
        <v>523</v>
      </c>
      <c r="B162" s="209" t="s">
        <v>524</v>
      </c>
      <c r="C162" s="210">
        <v>644.1912862074829</v>
      </c>
      <c r="D162" s="211">
        <v>753.49191999999994</v>
      </c>
      <c r="E162" s="211">
        <v>920.00099999999986</v>
      </c>
      <c r="F162" s="211">
        <v>1188.0076300000003</v>
      </c>
      <c r="G162" s="211">
        <v>1618.3803500000001</v>
      </c>
      <c r="H162" s="211">
        <v>2527.0866892164563</v>
      </c>
      <c r="I162" s="211">
        <v>4023.0491800000004</v>
      </c>
      <c r="J162" s="211">
        <v>6084.5155699999996</v>
      </c>
      <c r="K162" s="211">
        <v>7942.7687699999988</v>
      </c>
      <c r="L162" s="211">
        <v>9548.2818299999999</v>
      </c>
      <c r="M162" s="211">
        <v>10509.745457034429</v>
      </c>
      <c r="N162" s="211">
        <v>10917.1863599484</v>
      </c>
      <c r="O162" s="211">
        <v>11904.829868515315</v>
      </c>
      <c r="P162" s="211">
        <v>10711.561607962327</v>
      </c>
      <c r="Q162" s="211">
        <v>11701.471316664498</v>
      </c>
      <c r="R162" s="211">
        <v>11564.424062306454</v>
      </c>
      <c r="S162" s="211">
        <v>12164.915849578972</v>
      </c>
      <c r="T162" s="211">
        <v>12833.597498410361</v>
      </c>
      <c r="U162" s="211">
        <v>13266.892083688164</v>
      </c>
      <c r="V162" s="211">
        <v>13691.504263952076</v>
      </c>
      <c r="W162" s="211">
        <v>14033.779745129661</v>
      </c>
      <c r="X162" s="211">
        <v>14188.442702032382</v>
      </c>
      <c r="Y162" s="211">
        <v>14311.477171949924</v>
      </c>
      <c r="Z162" s="211">
        <v>14305.713513389202</v>
      </c>
      <c r="AA162" s="211">
        <v>14254.924904276193</v>
      </c>
      <c r="AB162" s="211">
        <v>14213.053280597029</v>
      </c>
      <c r="AC162" s="211">
        <v>14196.917732545344</v>
      </c>
      <c r="AD162" s="211">
        <v>14180.650458789618</v>
      </c>
      <c r="AE162" s="211">
        <v>14192.044088739331</v>
      </c>
      <c r="AF162" s="211">
        <v>14216.060431150447</v>
      </c>
      <c r="AG162" s="211">
        <v>14238.798892901308</v>
      </c>
      <c r="AH162" s="211">
        <v>14224.314020766578</v>
      </c>
      <c r="AI162" s="211">
        <v>14205.04086654942</v>
      </c>
      <c r="AJ162" s="211">
        <v>14164.444797231507</v>
      </c>
      <c r="AK162" s="211">
        <v>14115.96973807776</v>
      </c>
      <c r="AL162" s="211">
        <v>14055.210546746195</v>
      </c>
      <c r="AM162" s="211">
        <v>13986.439264787003</v>
      </c>
      <c r="AN162" s="211">
        <v>13903.347731671067</v>
      </c>
      <c r="AO162" s="211">
        <v>13808.395503452075</v>
      </c>
      <c r="AP162" s="211">
        <v>13701.991306752743</v>
      </c>
      <c r="AQ162" s="211">
        <v>13587.738818919845</v>
      </c>
      <c r="AR162" s="211">
        <v>13473.594751010054</v>
      </c>
      <c r="AS162" s="211">
        <v>13356.022386830764</v>
      </c>
      <c r="AT162" s="211">
        <v>13233.371027348923</v>
      </c>
      <c r="AU162" s="211">
        <v>13109.156059117611</v>
      </c>
      <c r="AV162" s="211">
        <v>12984.652843391534</v>
      </c>
      <c r="AW162" s="211">
        <v>12860.893246898235</v>
      </c>
      <c r="AX162" s="211">
        <v>12734.938815617546</v>
      </c>
      <c r="AY162" s="211">
        <v>12605.754735512273</v>
      </c>
      <c r="AZ162" s="211">
        <v>12473.047514891885</v>
      </c>
      <c r="BA162" s="212">
        <v>12339.157936368529</v>
      </c>
    </row>
    <row r="163" spans="1:53">
      <c r="A163" s="208" t="s">
        <v>525</v>
      </c>
      <c r="B163" s="209" t="s">
        <v>526</v>
      </c>
      <c r="C163" s="210">
        <v>0</v>
      </c>
      <c r="D163" s="211">
        <v>0</v>
      </c>
      <c r="E163" s="211">
        <v>0</v>
      </c>
      <c r="F163" s="211">
        <v>0</v>
      </c>
      <c r="G163" s="211">
        <v>0</v>
      </c>
      <c r="H163" s="211">
        <v>0</v>
      </c>
      <c r="I163" s="211">
        <v>0</v>
      </c>
      <c r="J163" s="211">
        <v>0</v>
      </c>
      <c r="K163" s="211">
        <v>0</v>
      </c>
      <c r="L163" s="211">
        <v>0</v>
      </c>
      <c r="M163" s="211">
        <v>0</v>
      </c>
      <c r="N163" s="211">
        <v>-0.88372981752173829</v>
      </c>
      <c r="O163" s="211">
        <v>0</v>
      </c>
      <c r="P163" s="211">
        <v>0</v>
      </c>
      <c r="Q163" s="211">
        <v>0</v>
      </c>
      <c r="R163" s="211">
        <v>-0.95538464299948578</v>
      </c>
      <c r="S163" s="211">
        <v>0</v>
      </c>
      <c r="T163" s="211">
        <v>0</v>
      </c>
      <c r="U163" s="211">
        <v>0</v>
      </c>
      <c r="V163" s="211">
        <v>0</v>
      </c>
      <c r="W163" s="211">
        <v>0</v>
      </c>
      <c r="X163" s="211">
        <v>0</v>
      </c>
      <c r="Y163" s="211">
        <v>0</v>
      </c>
      <c r="Z163" s="211">
        <v>0</v>
      </c>
      <c r="AA163" s="211">
        <v>0.89322299254274351</v>
      </c>
      <c r="AB163" s="211">
        <v>1.290884381680697</v>
      </c>
      <c r="AC163" s="211">
        <v>1.880975668446734</v>
      </c>
      <c r="AD163" s="211">
        <v>2.754704635784857</v>
      </c>
      <c r="AE163" s="211">
        <v>4.0540393117102456</v>
      </c>
      <c r="AF163" s="211">
        <v>6.2909789728015975</v>
      </c>
      <c r="AG163" s="211">
        <v>9.7247304769314109</v>
      </c>
      <c r="AH163" s="211">
        <v>14.519414941515116</v>
      </c>
      <c r="AI163" s="211">
        <v>23.907394110383585</v>
      </c>
      <c r="AJ163" s="211">
        <v>37.886554798269493</v>
      </c>
      <c r="AK163" s="211">
        <v>61.731372835754264</v>
      </c>
      <c r="AL163" s="211">
        <v>96.932919570822634</v>
      </c>
      <c r="AM163" s="211">
        <v>119.90683208608691</v>
      </c>
      <c r="AN163" s="211">
        <v>157.84890283615616</v>
      </c>
      <c r="AO163" s="211">
        <v>205.43021685016205</v>
      </c>
      <c r="AP163" s="211">
        <v>261.08621090434031</v>
      </c>
      <c r="AQ163" s="211">
        <v>333.30522761915557</v>
      </c>
      <c r="AR163" s="211">
        <v>411.65371996859221</v>
      </c>
      <c r="AS163" s="211">
        <v>521.44284093959027</v>
      </c>
      <c r="AT163" s="211">
        <v>660.35746909910756</v>
      </c>
      <c r="AU163" s="211">
        <v>857.07516185866155</v>
      </c>
      <c r="AV163" s="211">
        <v>1053.3017633896266</v>
      </c>
      <c r="AW163" s="211">
        <v>1337.6229735611109</v>
      </c>
      <c r="AX163" s="211">
        <v>1813.5641781320628</v>
      </c>
      <c r="AY163" s="211">
        <v>2221.7266719576764</v>
      </c>
      <c r="AZ163" s="211">
        <v>2974.5664088860995</v>
      </c>
      <c r="BA163" s="212">
        <v>3892.8193214008911</v>
      </c>
    </row>
    <row r="164" spans="1:53">
      <c r="A164" s="208" t="s">
        <v>527</v>
      </c>
      <c r="B164" s="209" t="s">
        <v>528</v>
      </c>
      <c r="C164" s="210">
        <v>15.52498185961997</v>
      </c>
      <c r="D164" s="211">
        <v>26.400159999999996</v>
      </c>
      <c r="E164" s="211">
        <v>48.300189999999994</v>
      </c>
      <c r="F164" s="211">
        <v>51.599869999999989</v>
      </c>
      <c r="G164" s="211">
        <v>193.10656</v>
      </c>
      <c r="H164" s="211">
        <v>669.7954806938103</v>
      </c>
      <c r="I164" s="211">
        <v>1389.1284799999999</v>
      </c>
      <c r="J164" s="211">
        <v>1166.6002700000001</v>
      </c>
      <c r="K164" s="211">
        <v>929.29979000000003</v>
      </c>
      <c r="L164" s="211">
        <v>1198.90922</v>
      </c>
      <c r="M164" s="211">
        <v>1396.6991819358718</v>
      </c>
      <c r="N164" s="211">
        <v>842.17045159068334</v>
      </c>
      <c r="O164" s="211">
        <v>884.27938746265716</v>
      </c>
      <c r="P164" s="211">
        <v>1019.2547739947684</v>
      </c>
      <c r="Q164" s="211">
        <v>1092.9110203915261</v>
      </c>
      <c r="R164" s="211">
        <v>1191.3157504564883</v>
      </c>
      <c r="S164" s="211">
        <v>720.84771909300662</v>
      </c>
      <c r="T164" s="211">
        <v>666.12959604702041</v>
      </c>
      <c r="U164" s="211">
        <v>576.13361166717618</v>
      </c>
      <c r="V164" s="211">
        <v>540.36584684508512</v>
      </c>
      <c r="W164" s="211">
        <v>505.39966211844677</v>
      </c>
      <c r="X164" s="211">
        <v>708.47114659986642</v>
      </c>
      <c r="Y164" s="211">
        <v>668.11076750652489</v>
      </c>
      <c r="Z164" s="211">
        <v>617.57871841152985</v>
      </c>
      <c r="AA164" s="211">
        <v>555.19876926864981</v>
      </c>
      <c r="AB164" s="211">
        <v>511.43769261107383</v>
      </c>
      <c r="AC164" s="211">
        <v>484.65086774249102</v>
      </c>
      <c r="AD164" s="211">
        <v>447.9599121756869</v>
      </c>
      <c r="AE164" s="211">
        <v>406.9263687769527</v>
      </c>
      <c r="AF164" s="211">
        <v>332.61404959234835</v>
      </c>
      <c r="AG164" s="211">
        <v>296.72381246642095</v>
      </c>
      <c r="AH164" s="211">
        <v>271.78082974810957</v>
      </c>
      <c r="AI164" s="211">
        <v>231.92656907759269</v>
      </c>
      <c r="AJ164" s="211">
        <v>198.94651780185794</v>
      </c>
      <c r="AK164" s="211">
        <v>153.5390288185805</v>
      </c>
      <c r="AL164" s="211">
        <v>112.16876097671944</v>
      </c>
      <c r="AM164" s="211">
        <v>112.12108485476102</v>
      </c>
      <c r="AN164" s="211">
        <v>112.45899837562365</v>
      </c>
      <c r="AO164" s="211">
        <v>111.42480001188417</v>
      </c>
      <c r="AP164" s="211">
        <v>112.0339591294678</v>
      </c>
      <c r="AQ164" s="211">
        <v>111.47405749601013</v>
      </c>
      <c r="AR164" s="211">
        <v>122.13054006258166</v>
      </c>
      <c r="AS164" s="211">
        <v>119.06572782050041</v>
      </c>
      <c r="AT164" s="211">
        <v>125.14453172277757</v>
      </c>
      <c r="AU164" s="211">
        <v>135.35140593508297</v>
      </c>
      <c r="AV164" s="211">
        <v>137.3671129963185</v>
      </c>
      <c r="AW164" s="211">
        <v>139.93856286146797</v>
      </c>
      <c r="AX164" s="211">
        <v>141.66926463183393</v>
      </c>
      <c r="AY164" s="211">
        <v>139.91789061742026</v>
      </c>
      <c r="AZ164" s="211">
        <v>148.30889664701482</v>
      </c>
      <c r="BA164" s="212">
        <v>149.23076335105927</v>
      </c>
    </row>
    <row r="165" spans="1:53">
      <c r="A165" s="198" t="s">
        <v>73</v>
      </c>
      <c r="B165" s="199" t="s">
        <v>529</v>
      </c>
      <c r="C165" s="200">
        <v>4587.0354447310565</v>
      </c>
      <c r="D165" s="201">
        <v>4457.1000000000004</v>
      </c>
      <c r="E165" s="201">
        <v>4607.1000000000004</v>
      </c>
      <c r="F165" s="201">
        <v>5219.3</v>
      </c>
      <c r="G165" s="201">
        <v>5305.8</v>
      </c>
      <c r="H165" s="201">
        <v>5309.2098977739579</v>
      </c>
      <c r="I165" s="201">
        <v>5487</v>
      </c>
      <c r="J165" s="201">
        <v>5623.7</v>
      </c>
      <c r="K165" s="201">
        <v>5619.3</v>
      </c>
      <c r="L165" s="201">
        <v>5473.3</v>
      </c>
      <c r="M165" s="201">
        <v>5517.3879812744781</v>
      </c>
      <c r="N165" s="201">
        <v>5760.9391420655347</v>
      </c>
      <c r="O165" s="201">
        <v>5683.8158020445198</v>
      </c>
      <c r="P165" s="201">
        <v>5901.3566446928444</v>
      </c>
      <c r="Q165" s="201">
        <v>6161.3881723512013</v>
      </c>
      <c r="R165" s="201">
        <v>6466.4182669341744</v>
      </c>
      <c r="S165" s="201">
        <v>6781.1958602530685</v>
      </c>
      <c r="T165" s="201">
        <v>6909.7700926655752</v>
      </c>
      <c r="U165" s="201">
        <v>6371.554757301079</v>
      </c>
      <c r="V165" s="201">
        <v>6230.0237513116808</v>
      </c>
      <c r="W165" s="201">
        <v>5742.9105531839132</v>
      </c>
      <c r="X165" s="201">
        <v>5215.3494683147965</v>
      </c>
      <c r="Y165" s="201">
        <v>5017.0966201978563</v>
      </c>
      <c r="Z165" s="201">
        <v>4359.8842973583151</v>
      </c>
      <c r="AA165" s="201">
        <v>3347.7995034490496</v>
      </c>
      <c r="AB165" s="201">
        <v>3125.6386305459055</v>
      </c>
      <c r="AC165" s="201">
        <v>3083.606193010984</v>
      </c>
      <c r="AD165" s="201">
        <v>2623.9447234482122</v>
      </c>
      <c r="AE165" s="201">
        <v>2130.1032193823285</v>
      </c>
      <c r="AF165" s="201">
        <v>2132.7782342901332</v>
      </c>
      <c r="AG165" s="201">
        <v>2107.3739063586631</v>
      </c>
      <c r="AH165" s="201">
        <v>2036.7806058962526</v>
      </c>
      <c r="AI165" s="201">
        <v>2032.4268100549655</v>
      </c>
      <c r="AJ165" s="201">
        <v>2145.3818427221768</v>
      </c>
      <c r="AK165" s="201">
        <v>1998.2707786032099</v>
      </c>
      <c r="AL165" s="201">
        <v>1755.5952380015408</v>
      </c>
      <c r="AM165" s="201">
        <v>1761.8892746327813</v>
      </c>
      <c r="AN165" s="201">
        <v>1780.7935638168365</v>
      </c>
      <c r="AO165" s="201">
        <v>1801.9478756101737</v>
      </c>
      <c r="AP165" s="201">
        <v>1607.4979348548072</v>
      </c>
      <c r="AQ165" s="201">
        <v>1664.7876744824421</v>
      </c>
      <c r="AR165" s="201">
        <v>1676.2492509072847</v>
      </c>
      <c r="AS165" s="201">
        <v>1558.5860754283094</v>
      </c>
      <c r="AT165" s="201">
        <v>1590.9942062247494</v>
      </c>
      <c r="AU165" s="201">
        <v>1608.9373984274148</v>
      </c>
      <c r="AV165" s="201">
        <v>1545.4371434625978</v>
      </c>
      <c r="AW165" s="201">
        <v>1566.5310248558653</v>
      </c>
      <c r="AX165" s="201">
        <v>1575.07029754109</v>
      </c>
      <c r="AY165" s="201">
        <v>1535.3142841383128</v>
      </c>
      <c r="AZ165" s="201">
        <v>1562.6876956141252</v>
      </c>
      <c r="BA165" s="202">
        <v>1717.0460101935446</v>
      </c>
    </row>
    <row r="166" spans="1:53">
      <c r="A166" s="193" t="s">
        <v>32</v>
      </c>
      <c r="B166" s="194" t="s">
        <v>530</v>
      </c>
      <c r="C166" s="195">
        <v>1979.3980489773094</v>
      </c>
      <c r="D166" s="196">
        <v>605.51211999997031</v>
      </c>
      <c r="E166" s="196">
        <v>1333.8833000000159</v>
      </c>
      <c r="F166" s="196">
        <v>9.0616699999372941</v>
      </c>
      <c r="G166" s="196">
        <v>-372.27137999993283</v>
      </c>
      <c r="H166" s="196">
        <v>1351.4101775950112</v>
      </c>
      <c r="I166" s="196">
        <v>728.97615000000224</v>
      </c>
      <c r="J166" s="196">
        <v>1411.4326100001344</v>
      </c>
      <c r="K166" s="196">
        <v>1984.0762999999279</v>
      </c>
      <c r="L166" s="196">
        <v>1731.9491200000339</v>
      </c>
      <c r="M166" s="196">
        <v>641.06921501900069</v>
      </c>
      <c r="N166" s="196">
        <v>617.55302609116188</v>
      </c>
      <c r="O166" s="196">
        <v>1604.7714660470956</v>
      </c>
      <c r="P166" s="196">
        <v>1084.4697715392685</v>
      </c>
      <c r="Q166" s="196">
        <v>1332.7198626405443</v>
      </c>
      <c r="R166" s="196">
        <v>1225.9828523854667</v>
      </c>
      <c r="S166" s="196">
        <v>1536.1319999999541</v>
      </c>
      <c r="T166" s="196">
        <v>1527.7107812827162</v>
      </c>
      <c r="U166" s="196">
        <v>1507.80026986351</v>
      </c>
      <c r="V166" s="196">
        <v>1212.6839496852772</v>
      </c>
      <c r="W166" s="196">
        <v>1197.1833036218886</v>
      </c>
      <c r="X166" s="196">
        <v>1238.8049791718367</v>
      </c>
      <c r="Y166" s="196">
        <v>1158.7074584058137</v>
      </c>
      <c r="Z166" s="196">
        <v>1149.2628134364204</v>
      </c>
      <c r="AA166" s="196">
        <v>1140.7124393080885</v>
      </c>
      <c r="AB166" s="196">
        <v>1130.5940145599598</v>
      </c>
      <c r="AC166" s="196">
        <v>1121.2345752770198</v>
      </c>
      <c r="AD166" s="196">
        <v>1102.1230333970452</v>
      </c>
      <c r="AE166" s="196">
        <v>881.87213479721686</v>
      </c>
      <c r="AF166" s="196">
        <v>867.88310759069282</v>
      </c>
      <c r="AG166" s="196">
        <v>859.72639894543681</v>
      </c>
      <c r="AH166" s="196">
        <v>847.94855151657248</v>
      </c>
      <c r="AI166" s="196">
        <v>835.82061006451841</v>
      </c>
      <c r="AJ166" s="196">
        <v>831.50343209589482</v>
      </c>
      <c r="AK166" s="196">
        <v>820.09273326251423</v>
      </c>
      <c r="AL166" s="196">
        <v>813.99048159655649</v>
      </c>
      <c r="AM166" s="196">
        <v>806.42741882626433</v>
      </c>
      <c r="AN166" s="196">
        <v>792.72196015890222</v>
      </c>
      <c r="AO166" s="196">
        <v>782.75168343010591</v>
      </c>
      <c r="AP166" s="196">
        <v>771.19906152196927</v>
      </c>
      <c r="AQ166" s="196">
        <v>758.41157013550401</v>
      </c>
      <c r="AR166" s="196">
        <v>749.61557997571072</v>
      </c>
      <c r="AS166" s="196">
        <v>739.24803960567806</v>
      </c>
      <c r="AT166" s="196">
        <v>725.73330923839239</v>
      </c>
      <c r="AU166" s="196">
        <v>714.59494864288718</v>
      </c>
      <c r="AV166" s="196">
        <v>705.37286155100446</v>
      </c>
      <c r="AW166" s="196">
        <v>692.32623459567549</v>
      </c>
      <c r="AX166" s="196">
        <v>682.76162335084518</v>
      </c>
      <c r="AY166" s="196">
        <v>672.51757284422638</v>
      </c>
      <c r="AZ166" s="196">
        <v>665.94369261548854</v>
      </c>
      <c r="BA166" s="197">
        <v>656.51125425344799</v>
      </c>
    </row>
    <row r="167" spans="1:53">
      <c r="A167" s="193" t="s">
        <v>531</v>
      </c>
      <c r="B167" s="194">
        <v>7200</v>
      </c>
      <c r="C167" s="195">
        <v>6062.4871574985209</v>
      </c>
      <c r="D167" s="196">
        <v>7109.4035600000007</v>
      </c>
      <c r="E167" s="196">
        <v>7087.4014699999989</v>
      </c>
      <c r="F167" s="196">
        <v>6818.7031399999996</v>
      </c>
      <c r="G167" s="196">
        <v>7170.2988099999993</v>
      </c>
      <c r="H167" s="196">
        <v>7837.2034181669669</v>
      </c>
      <c r="I167" s="196">
        <v>8465.0000500000006</v>
      </c>
      <c r="J167" s="196">
        <v>8944.7944900000002</v>
      </c>
      <c r="K167" s="196">
        <v>9866.5981400000001</v>
      </c>
      <c r="L167" s="196">
        <v>10544.29377</v>
      </c>
      <c r="M167" s="196">
        <v>11078.96216559604</v>
      </c>
      <c r="N167" s="196">
        <v>11607.479058511841</v>
      </c>
      <c r="O167" s="196">
        <v>11819.861119400462</v>
      </c>
      <c r="P167" s="196">
        <v>12051.018543409496</v>
      </c>
      <c r="Q167" s="196">
        <v>12815.539398220162</v>
      </c>
      <c r="R167" s="196">
        <v>13302.096612018415</v>
      </c>
      <c r="S167" s="196">
        <v>11820.28093585325</v>
      </c>
      <c r="T167" s="196">
        <v>11534.292845028329</v>
      </c>
      <c r="U167" s="196">
        <v>9034.5510382738066</v>
      </c>
      <c r="V167" s="196">
        <v>8084.2985289828066</v>
      </c>
      <c r="W167" s="196">
        <v>7658.9054661543996</v>
      </c>
      <c r="X167" s="196">
        <v>8058.6969484951842</v>
      </c>
      <c r="Y167" s="196">
        <v>7468.0300241090417</v>
      </c>
      <c r="Z167" s="196">
        <v>7180.6778051995916</v>
      </c>
      <c r="AA167" s="196">
        <v>7040.2443408993404</v>
      </c>
      <c r="AB167" s="196">
        <v>7005.9738289626002</v>
      </c>
      <c r="AC167" s="196">
        <v>7137.680189478735</v>
      </c>
      <c r="AD167" s="196">
        <v>7352.8665560716763</v>
      </c>
      <c r="AE167" s="196">
        <v>7387.2905474635991</v>
      </c>
      <c r="AF167" s="196">
        <v>7164.9203575761794</v>
      </c>
      <c r="AG167" s="196">
        <v>6795.5192375070592</v>
      </c>
      <c r="AH167" s="196">
        <v>6584.5088256339513</v>
      </c>
      <c r="AI167" s="196">
        <v>6134.4807385167533</v>
      </c>
      <c r="AJ167" s="196">
        <v>6150.0015635820037</v>
      </c>
      <c r="AK167" s="196">
        <v>5988.4612308313772</v>
      </c>
      <c r="AL167" s="196">
        <v>5762.8753318813233</v>
      </c>
      <c r="AM167" s="196">
        <v>5989.8851233656924</v>
      </c>
      <c r="AN167" s="196">
        <v>5855.7740101496629</v>
      </c>
      <c r="AO167" s="196">
        <v>5715.6764464300904</v>
      </c>
      <c r="AP167" s="196">
        <v>5727.3005697237368</v>
      </c>
      <c r="AQ167" s="196">
        <v>5628.6189211110086</v>
      </c>
      <c r="AR167" s="196">
        <v>5789.6775308304705</v>
      </c>
      <c r="AS167" s="196">
        <v>5784.0615591756468</v>
      </c>
      <c r="AT167" s="196">
        <v>5789.6375917484729</v>
      </c>
      <c r="AU167" s="196">
        <v>5625.0649984356442</v>
      </c>
      <c r="AV167" s="196">
        <v>5573.795305025862</v>
      </c>
      <c r="AW167" s="196">
        <v>5396.943723265671</v>
      </c>
      <c r="AX167" s="196">
        <v>5011.5654034156405</v>
      </c>
      <c r="AY167" s="196">
        <v>4881.5516917027317</v>
      </c>
      <c r="AZ167" s="196">
        <v>4744.4586426072638</v>
      </c>
      <c r="BA167" s="197">
        <v>4481.0823362498941</v>
      </c>
    </row>
    <row r="168" spans="1:53">
      <c r="A168" s="198" t="s">
        <v>532</v>
      </c>
      <c r="B168" s="199" t="s">
        <v>533</v>
      </c>
      <c r="C168" s="200">
        <v>2399.2074479686571</v>
      </c>
      <c r="D168" s="201">
        <v>3129.320749999999</v>
      </c>
      <c r="E168" s="201">
        <v>3016.9559799999997</v>
      </c>
      <c r="F168" s="201">
        <v>1742.4304099999999</v>
      </c>
      <c r="G168" s="201">
        <v>1742.7257299999997</v>
      </c>
      <c r="H168" s="201">
        <v>1632.6550388130008</v>
      </c>
      <c r="I168" s="201">
        <v>1669.3972899999997</v>
      </c>
      <c r="J168" s="201">
        <v>1863.2581999999998</v>
      </c>
      <c r="K168" s="201">
        <v>2847.4180100000003</v>
      </c>
      <c r="L168" s="201">
        <v>3248.6921599999987</v>
      </c>
      <c r="M168" s="201">
        <v>3467.0394156406342</v>
      </c>
      <c r="N168" s="201">
        <v>3768.2708810412587</v>
      </c>
      <c r="O168" s="201">
        <v>3702.3498378936074</v>
      </c>
      <c r="P168" s="201">
        <v>3359.366915060833</v>
      </c>
      <c r="Q168" s="201">
        <v>3726.7121850223593</v>
      </c>
      <c r="R168" s="201">
        <v>3904.2701023787558</v>
      </c>
      <c r="S168" s="201">
        <v>3658.7765047540524</v>
      </c>
      <c r="T168" s="201">
        <v>3631.7831974768796</v>
      </c>
      <c r="U168" s="201">
        <v>3210.9138760301553</v>
      </c>
      <c r="V168" s="201">
        <v>3005.9845744400855</v>
      </c>
      <c r="W168" s="201">
        <v>2922.5876615129064</v>
      </c>
      <c r="X168" s="201">
        <v>2970.5485033604027</v>
      </c>
      <c r="Y168" s="201">
        <v>2878.2977906861079</v>
      </c>
      <c r="Z168" s="201">
        <v>2817.8161863003706</v>
      </c>
      <c r="AA168" s="201">
        <v>2791.3406364261446</v>
      </c>
      <c r="AB168" s="201">
        <v>2796.6006489047527</v>
      </c>
      <c r="AC168" s="201">
        <v>2839.0526076018004</v>
      </c>
      <c r="AD168" s="201">
        <v>2880.3360160161806</v>
      </c>
      <c r="AE168" s="201">
        <v>2896.4159125603323</v>
      </c>
      <c r="AF168" s="201">
        <v>2879.155548243617</v>
      </c>
      <c r="AG168" s="201">
        <v>2817.8380461749598</v>
      </c>
      <c r="AH168" s="201">
        <v>2798.2229866313191</v>
      </c>
      <c r="AI168" s="201">
        <v>2730.4609433178421</v>
      </c>
      <c r="AJ168" s="201">
        <v>2713.9902641296949</v>
      </c>
      <c r="AK168" s="201">
        <v>2668.7372326908344</v>
      </c>
      <c r="AL168" s="201">
        <v>2610.8481575820961</v>
      </c>
      <c r="AM168" s="201">
        <v>2624.2779638410311</v>
      </c>
      <c r="AN168" s="201">
        <v>2606.1968300771205</v>
      </c>
      <c r="AO168" s="201">
        <v>2562.3532712800056</v>
      </c>
      <c r="AP168" s="201">
        <v>2555.3435426121955</v>
      </c>
      <c r="AQ168" s="201">
        <v>2542.960445275171</v>
      </c>
      <c r="AR168" s="201">
        <v>2547.0445576361899</v>
      </c>
      <c r="AS168" s="201">
        <v>2557.2467812530667</v>
      </c>
      <c r="AT168" s="201">
        <v>2543.286263280102</v>
      </c>
      <c r="AU168" s="201">
        <v>2523.7245834304945</v>
      </c>
      <c r="AV168" s="201">
        <v>2495.3397339314956</v>
      </c>
      <c r="AW168" s="201">
        <v>2458.206481480966</v>
      </c>
      <c r="AX168" s="201">
        <v>2352.6473770787074</v>
      </c>
      <c r="AY168" s="201">
        <v>2310.109289505499</v>
      </c>
      <c r="AZ168" s="201">
        <v>2260.7714454932234</v>
      </c>
      <c r="BA168" s="202">
        <v>2160.4424277930643</v>
      </c>
    </row>
    <row r="169" spans="1:53">
      <c r="A169" s="198" t="s">
        <v>534</v>
      </c>
      <c r="B169" s="199" t="s">
        <v>535</v>
      </c>
      <c r="C169" s="200">
        <v>3663.2797095298638</v>
      </c>
      <c r="D169" s="201">
        <v>3980.0828099999994</v>
      </c>
      <c r="E169" s="201">
        <v>4070.4454899999996</v>
      </c>
      <c r="F169" s="201">
        <v>5076.2727299999997</v>
      </c>
      <c r="G169" s="201">
        <v>5427.5730800000001</v>
      </c>
      <c r="H169" s="201">
        <v>6204.5483793539661</v>
      </c>
      <c r="I169" s="201">
        <v>6795.6027599999989</v>
      </c>
      <c r="J169" s="201">
        <v>7081.5362899999991</v>
      </c>
      <c r="K169" s="201">
        <v>7019.1801299999997</v>
      </c>
      <c r="L169" s="201">
        <v>7295.6016100000006</v>
      </c>
      <c r="M169" s="201">
        <v>7611.9227499554072</v>
      </c>
      <c r="N169" s="201">
        <v>7839.2081774705794</v>
      </c>
      <c r="O169" s="201">
        <v>8117.5112815068551</v>
      </c>
      <c r="P169" s="201">
        <v>8691.6516283486599</v>
      </c>
      <c r="Q169" s="201">
        <v>9088.8272131977992</v>
      </c>
      <c r="R169" s="201">
        <v>9397.826509639659</v>
      </c>
      <c r="S169" s="201">
        <v>8161.5044310991962</v>
      </c>
      <c r="T169" s="201">
        <v>7902.509647551452</v>
      </c>
      <c r="U169" s="201">
        <v>5823.6371622436527</v>
      </c>
      <c r="V169" s="201">
        <v>5078.3139545427193</v>
      </c>
      <c r="W169" s="201">
        <v>4736.3178046414941</v>
      </c>
      <c r="X169" s="201">
        <v>5088.1484451347806</v>
      </c>
      <c r="Y169" s="201">
        <v>4589.7322334229348</v>
      </c>
      <c r="Z169" s="201">
        <v>4362.8616188992219</v>
      </c>
      <c r="AA169" s="201">
        <v>4248.9037044731958</v>
      </c>
      <c r="AB169" s="201">
        <v>4209.3731800578489</v>
      </c>
      <c r="AC169" s="201">
        <v>4298.6275818769345</v>
      </c>
      <c r="AD169" s="201">
        <v>4472.5305400554953</v>
      </c>
      <c r="AE169" s="201">
        <v>4490.874634903269</v>
      </c>
      <c r="AF169" s="201">
        <v>4285.7648093325615</v>
      </c>
      <c r="AG169" s="201">
        <v>3977.6811913320998</v>
      </c>
      <c r="AH169" s="201">
        <v>3786.2858390026322</v>
      </c>
      <c r="AI169" s="201">
        <v>3404.0197951989117</v>
      </c>
      <c r="AJ169" s="201">
        <v>3436.0112994523088</v>
      </c>
      <c r="AK169" s="201">
        <v>3319.7239981405423</v>
      </c>
      <c r="AL169" s="201">
        <v>3152.0271742992254</v>
      </c>
      <c r="AM169" s="201">
        <v>3365.6071595246613</v>
      </c>
      <c r="AN169" s="201">
        <v>3249.5771800725415</v>
      </c>
      <c r="AO169" s="201">
        <v>3153.323175150083</v>
      </c>
      <c r="AP169" s="201">
        <v>3171.9570271115394</v>
      </c>
      <c r="AQ169" s="201">
        <v>3085.6584758358376</v>
      </c>
      <c r="AR169" s="201">
        <v>3242.6329731942792</v>
      </c>
      <c r="AS169" s="201">
        <v>3226.8147779225801</v>
      </c>
      <c r="AT169" s="201">
        <v>3246.3513284683709</v>
      </c>
      <c r="AU169" s="201">
        <v>3101.3404150051483</v>
      </c>
      <c r="AV169" s="201">
        <v>3078.4555710943678</v>
      </c>
      <c r="AW169" s="201">
        <v>2938.7372417847046</v>
      </c>
      <c r="AX169" s="201">
        <v>2658.9180263369344</v>
      </c>
      <c r="AY169" s="201">
        <v>2571.4424021972318</v>
      </c>
      <c r="AZ169" s="201">
        <v>2483.6871971140408</v>
      </c>
      <c r="BA169" s="202">
        <v>2320.6399084568297</v>
      </c>
    </row>
    <row r="170" spans="1:53">
      <c r="A170" s="193" t="s">
        <v>87</v>
      </c>
      <c r="B170" s="194" t="s">
        <v>536</v>
      </c>
      <c r="C170" s="195">
        <v>0</v>
      </c>
      <c r="D170" s="196">
        <v>0</v>
      </c>
      <c r="E170" s="196">
        <v>0</v>
      </c>
      <c r="F170" s="196">
        <v>0</v>
      </c>
      <c r="G170" s="196">
        <v>0</v>
      </c>
      <c r="H170" s="196">
        <v>0</v>
      </c>
      <c r="I170" s="196">
        <v>0</v>
      </c>
      <c r="J170" s="196">
        <v>0</v>
      </c>
      <c r="K170" s="196">
        <v>0</v>
      </c>
      <c r="L170" s="196">
        <v>0</v>
      </c>
      <c r="M170" s="196">
        <v>0</v>
      </c>
      <c r="N170" s="196">
        <v>0</v>
      </c>
      <c r="O170" s="196">
        <v>0</v>
      </c>
      <c r="P170" s="196">
        <v>0</v>
      </c>
      <c r="Q170" s="196">
        <v>0</v>
      </c>
      <c r="R170" s="196">
        <v>0</v>
      </c>
      <c r="S170" s="196">
        <v>1.3269582955754707E-2</v>
      </c>
      <c r="T170" s="196">
        <v>3.2529439363925584E-2</v>
      </c>
      <c r="U170" s="196">
        <v>6.1024761864225681E-2</v>
      </c>
      <c r="V170" s="196">
        <v>0.11688961791404982</v>
      </c>
      <c r="W170" s="196">
        <v>0.28966469747378665</v>
      </c>
      <c r="X170" s="196">
        <v>0.3789220011127406</v>
      </c>
      <c r="Y170" s="196">
        <v>0.4052447578342066</v>
      </c>
      <c r="Z170" s="196">
        <v>0.42742289831586888</v>
      </c>
      <c r="AA170" s="196">
        <v>0.4438452791995891</v>
      </c>
      <c r="AB170" s="196">
        <v>0.45395593021407293</v>
      </c>
      <c r="AC170" s="196">
        <v>0.45766265755174779</v>
      </c>
      <c r="AD170" s="196">
        <v>0.45629554130519362</v>
      </c>
      <c r="AE170" s="196">
        <v>0.45343752277061727</v>
      </c>
      <c r="AF170" s="196">
        <v>0.56851836393469579</v>
      </c>
      <c r="AG170" s="196">
        <v>5.652367350243523</v>
      </c>
      <c r="AH170" s="196">
        <v>21.941996256962966</v>
      </c>
      <c r="AI170" s="196">
        <v>52.223724371849428</v>
      </c>
      <c r="AJ170" s="196">
        <v>99.417105176931187</v>
      </c>
      <c r="AK170" s="196">
        <v>165.69030322073525</v>
      </c>
      <c r="AL170" s="196">
        <v>253.10551927743569</v>
      </c>
      <c r="AM170" s="196">
        <v>362.57970658820756</v>
      </c>
      <c r="AN170" s="196">
        <v>495.7381693567919</v>
      </c>
      <c r="AO170" s="196">
        <v>650.06278609027629</v>
      </c>
      <c r="AP170" s="196">
        <v>826.48598225051023</v>
      </c>
      <c r="AQ170" s="196">
        <v>1026.1126872080276</v>
      </c>
      <c r="AR170" s="196">
        <v>1250.264357965312</v>
      </c>
      <c r="AS170" s="196">
        <v>1498.7195736623048</v>
      </c>
      <c r="AT170" s="196">
        <v>1768.8053636986756</v>
      </c>
      <c r="AU170" s="196">
        <v>2062.5691239958264</v>
      </c>
      <c r="AV170" s="196">
        <v>2378.52403176095</v>
      </c>
      <c r="AW170" s="196">
        <v>2714.65407444926</v>
      </c>
      <c r="AX170" s="196">
        <v>3076.8977651129612</v>
      </c>
      <c r="AY170" s="196">
        <v>3453.955286755147</v>
      </c>
      <c r="AZ170" s="196">
        <v>3895.7381518316979</v>
      </c>
      <c r="BA170" s="197">
        <v>4311.4330593432132</v>
      </c>
    </row>
    <row r="171" spans="1:53">
      <c r="A171" s="213" t="s">
        <v>537</v>
      </c>
      <c r="B171" s="214" t="s">
        <v>538</v>
      </c>
      <c r="C171" s="215">
        <v>0</v>
      </c>
      <c r="D171" s="216">
        <v>0</v>
      </c>
      <c r="E171" s="216">
        <v>0</v>
      </c>
      <c r="F171" s="216">
        <v>0</v>
      </c>
      <c r="G171" s="216">
        <v>0</v>
      </c>
      <c r="H171" s="216">
        <v>0</v>
      </c>
      <c r="I171" s="216">
        <v>0</v>
      </c>
      <c r="J171" s="216">
        <v>0</v>
      </c>
      <c r="K171" s="216">
        <v>0</v>
      </c>
      <c r="L171" s="216">
        <v>0</v>
      </c>
      <c r="M171" s="216">
        <v>0</v>
      </c>
      <c r="N171" s="216">
        <v>0</v>
      </c>
      <c r="O171" s="216">
        <v>0</v>
      </c>
      <c r="P171" s="216">
        <v>0</v>
      </c>
      <c r="Q171" s="216">
        <v>0</v>
      </c>
      <c r="R171" s="216">
        <v>0</v>
      </c>
      <c r="S171" s="216">
        <v>2.1065050079580611E-2</v>
      </c>
      <c r="T171" s="216">
        <v>4.2109698711525922E-2</v>
      </c>
      <c r="U171" s="216">
        <v>0.12584473425429091</v>
      </c>
      <c r="V171" s="216">
        <v>0.20941793962526128</v>
      </c>
      <c r="W171" s="216">
        <v>0.33565058923743429</v>
      </c>
      <c r="X171" s="216">
        <v>0.56447557367271473</v>
      </c>
      <c r="Y171" s="216">
        <v>0.94771178183770943</v>
      </c>
      <c r="Z171" s="216">
        <v>1.4257429298292723</v>
      </c>
      <c r="AA171" s="216">
        <v>2.2154510316978784</v>
      </c>
      <c r="AB171" s="216">
        <v>3.2978801903936779</v>
      </c>
      <c r="AC171" s="216">
        <v>5.1145946445467105</v>
      </c>
      <c r="AD171" s="216">
        <v>7.5320262548887014</v>
      </c>
      <c r="AE171" s="216">
        <v>10.730452599286803</v>
      </c>
      <c r="AF171" s="216">
        <v>15.082324893254608</v>
      </c>
      <c r="AG171" s="216">
        <v>20.783222013707672</v>
      </c>
      <c r="AH171" s="216">
        <v>28.300798248683172</v>
      </c>
      <c r="AI171" s="216">
        <v>38.408872162358811</v>
      </c>
      <c r="AJ171" s="216">
        <v>51.800880028088571</v>
      </c>
      <c r="AK171" s="216">
        <v>70.237937508940888</v>
      </c>
      <c r="AL171" s="216">
        <v>93.373324543353405</v>
      </c>
      <c r="AM171" s="216">
        <v>123.08209421761561</v>
      </c>
      <c r="AN171" s="216">
        <v>162.50916298880813</v>
      </c>
      <c r="AO171" s="216">
        <v>213.46637667188645</v>
      </c>
      <c r="AP171" s="216">
        <v>279.92430922124117</v>
      </c>
      <c r="AQ171" s="216">
        <v>365.02894769834359</v>
      </c>
      <c r="AR171" s="216">
        <v>472.97599812868555</v>
      </c>
      <c r="AS171" s="216">
        <v>607.3876457234785</v>
      </c>
      <c r="AT171" s="216">
        <v>775.49211379123062</v>
      </c>
      <c r="AU171" s="216">
        <v>985.12156820604685</v>
      </c>
      <c r="AV171" s="216">
        <v>1243.6604433018465</v>
      </c>
      <c r="AW171" s="216">
        <v>1559.6662132790952</v>
      </c>
      <c r="AX171" s="216">
        <v>1940.6515475740573</v>
      </c>
      <c r="AY171" s="216">
        <v>2395.0632908974335</v>
      </c>
      <c r="AZ171" s="216">
        <v>2924.5588309386007</v>
      </c>
      <c r="BA171" s="217">
        <v>3546.0603022348973</v>
      </c>
    </row>
    <row r="172" spans="1:53">
      <c r="A172" s="218" t="s">
        <v>539</v>
      </c>
      <c r="B172" s="219" t="s">
        <v>540</v>
      </c>
      <c r="C172" s="220">
        <v>0</v>
      </c>
      <c r="D172" s="221">
        <v>0</v>
      </c>
      <c r="E172" s="221">
        <v>0</v>
      </c>
      <c r="F172" s="221">
        <v>0</v>
      </c>
      <c r="G172" s="221">
        <v>0</v>
      </c>
      <c r="H172" s="221">
        <v>0</v>
      </c>
      <c r="I172" s="221">
        <v>0</v>
      </c>
      <c r="J172" s="221">
        <v>0</v>
      </c>
      <c r="K172" s="221">
        <v>0</v>
      </c>
      <c r="L172" s="221">
        <v>0</v>
      </c>
      <c r="M172" s="221">
        <v>0</v>
      </c>
      <c r="N172" s="221">
        <v>0</v>
      </c>
      <c r="O172" s="221">
        <v>0</v>
      </c>
      <c r="P172" s="221">
        <v>0</v>
      </c>
      <c r="Q172" s="221">
        <v>0</v>
      </c>
      <c r="R172" s="221">
        <v>0</v>
      </c>
      <c r="S172" s="221">
        <v>0.39357267296732118</v>
      </c>
      <c r="T172" s="221">
        <v>0.88722916455031042</v>
      </c>
      <c r="U172" s="221">
        <v>1.4978309695618235</v>
      </c>
      <c r="V172" s="221">
        <v>2.2742764014855776</v>
      </c>
      <c r="W172" s="221">
        <v>3.594871686101643</v>
      </c>
      <c r="X172" s="221">
        <v>3.9277109615616608</v>
      </c>
      <c r="Y172" s="221">
        <v>3.9731821797107494</v>
      </c>
      <c r="Z172" s="221">
        <v>3.9629112214478632</v>
      </c>
      <c r="AA172" s="221">
        <v>3.860442799900313</v>
      </c>
      <c r="AB172" s="221">
        <v>3.6943802226688427</v>
      </c>
      <c r="AC172" s="221">
        <v>3.5014523086493337</v>
      </c>
      <c r="AD172" s="221">
        <v>3.2197538247975923</v>
      </c>
      <c r="AE172" s="221">
        <v>2.9014155001503341</v>
      </c>
      <c r="AF172" s="221">
        <v>2.847504268959657</v>
      </c>
      <c r="AG172" s="221">
        <v>9.25654834683756</v>
      </c>
      <c r="AH172" s="221">
        <v>26.830344471357527</v>
      </c>
      <c r="AI172" s="221">
        <v>54.614059270531001</v>
      </c>
      <c r="AJ172" s="221">
        <v>92.224875156548009</v>
      </c>
      <c r="AK172" s="221">
        <v>137.51230711703766</v>
      </c>
      <c r="AL172" s="221">
        <v>188.93115756696349</v>
      </c>
      <c r="AM172" s="221">
        <v>244.05831252053292</v>
      </c>
      <c r="AN172" s="221">
        <v>300.77020461848798</v>
      </c>
      <c r="AO172" s="221">
        <v>356.77575169218727</v>
      </c>
      <c r="AP172" s="221">
        <v>409.47288399645748</v>
      </c>
      <c r="AQ172" s="221">
        <v>459.32676593080583</v>
      </c>
      <c r="AR172" s="221">
        <v>505.92556409122841</v>
      </c>
      <c r="AS172" s="221">
        <v>548.75200130921894</v>
      </c>
      <c r="AT172" s="221">
        <v>587.39827859273703</v>
      </c>
      <c r="AU172" s="221">
        <v>620.63677133663009</v>
      </c>
      <c r="AV172" s="221">
        <v>650.09376067067251</v>
      </c>
      <c r="AW172" s="221">
        <v>675.83524507483355</v>
      </c>
      <c r="AX172" s="221">
        <v>698.3135713081125</v>
      </c>
      <c r="AY172" s="221">
        <v>717.47953863187308</v>
      </c>
      <c r="AZ172" s="221">
        <v>733.86148820871369</v>
      </c>
      <c r="BA172" s="222">
        <v>748.68650931707828</v>
      </c>
    </row>
    <row r="174" spans="1:53">
      <c r="A174" s="255" t="s">
        <v>560</v>
      </c>
    </row>
    <row r="175" spans="1:53">
      <c r="A175" s="265" t="s">
        <v>350</v>
      </c>
      <c r="B175" s="256" t="s">
        <v>349</v>
      </c>
      <c r="C175" s="257">
        <v>2000</v>
      </c>
      <c r="D175" s="258">
        <v>2001</v>
      </c>
      <c r="E175" s="258">
        <v>2002</v>
      </c>
      <c r="F175" s="258">
        <v>2003</v>
      </c>
      <c r="G175" s="258">
        <v>2004</v>
      </c>
      <c r="H175" s="258">
        <v>2005</v>
      </c>
      <c r="I175" s="258">
        <v>2006</v>
      </c>
      <c r="J175" s="258">
        <v>2007</v>
      </c>
      <c r="K175" s="258">
        <v>2008</v>
      </c>
      <c r="L175" s="258">
        <v>2009</v>
      </c>
      <c r="M175" s="258">
        <v>2010</v>
      </c>
      <c r="N175" s="258">
        <v>2011</v>
      </c>
      <c r="O175" s="258">
        <v>2012</v>
      </c>
      <c r="P175" s="258">
        <v>2013</v>
      </c>
      <c r="Q175" s="258">
        <v>2014</v>
      </c>
      <c r="R175" s="258">
        <v>2015</v>
      </c>
      <c r="S175" s="258">
        <v>2016</v>
      </c>
      <c r="T175" s="258">
        <v>2017</v>
      </c>
      <c r="U175" s="258">
        <v>2018</v>
      </c>
      <c r="V175" s="258">
        <v>2019</v>
      </c>
      <c r="W175" s="258">
        <v>2020</v>
      </c>
      <c r="X175" s="258">
        <v>2021</v>
      </c>
      <c r="Y175" s="258">
        <v>2022</v>
      </c>
      <c r="Z175" s="258">
        <v>2023</v>
      </c>
      <c r="AA175" s="258">
        <v>2024</v>
      </c>
      <c r="AB175" s="258">
        <v>2025</v>
      </c>
      <c r="AC175" s="258">
        <v>2026</v>
      </c>
      <c r="AD175" s="258">
        <v>2027</v>
      </c>
      <c r="AE175" s="258">
        <v>2028</v>
      </c>
      <c r="AF175" s="258">
        <v>2029</v>
      </c>
      <c r="AG175" s="258">
        <v>2030</v>
      </c>
      <c r="AH175" s="258">
        <v>2031</v>
      </c>
      <c r="AI175" s="258">
        <v>2032</v>
      </c>
      <c r="AJ175" s="258">
        <v>2033</v>
      </c>
      <c r="AK175" s="258">
        <v>2034</v>
      </c>
      <c r="AL175" s="258">
        <v>2035</v>
      </c>
      <c r="AM175" s="258">
        <v>2036</v>
      </c>
      <c r="AN175" s="258">
        <v>2037</v>
      </c>
      <c r="AO175" s="258">
        <v>2038</v>
      </c>
      <c r="AP175" s="258">
        <v>2039</v>
      </c>
      <c r="AQ175" s="258">
        <v>2040</v>
      </c>
      <c r="AR175" s="258">
        <v>2041</v>
      </c>
      <c r="AS175" s="258">
        <v>2042</v>
      </c>
      <c r="AT175" s="258">
        <v>2043</v>
      </c>
      <c r="AU175" s="258">
        <v>2044</v>
      </c>
      <c r="AV175" s="258">
        <v>2045</v>
      </c>
      <c r="AW175" s="258">
        <v>2046</v>
      </c>
      <c r="AX175" s="258">
        <v>2047</v>
      </c>
      <c r="AY175" s="258">
        <v>2048</v>
      </c>
      <c r="AZ175" s="258">
        <v>2049</v>
      </c>
      <c r="BA175" s="259">
        <v>2050</v>
      </c>
    </row>
    <row r="176" spans="1:53">
      <c r="A176" s="260" t="s">
        <v>381</v>
      </c>
      <c r="B176" s="261" t="s">
        <v>382</v>
      </c>
      <c r="C176" s="262">
        <v>230559.90255087492</v>
      </c>
      <c r="D176" s="263">
        <v>231704.70000000007</v>
      </c>
      <c r="E176" s="263">
        <v>229032.99999999994</v>
      </c>
      <c r="F176" s="263">
        <v>233741.60000000003</v>
      </c>
      <c r="G176" s="263">
        <v>232601.19999999995</v>
      </c>
      <c r="H176" s="263">
        <v>234172.08846851968</v>
      </c>
      <c r="I176" s="263">
        <v>230591.19999999995</v>
      </c>
      <c r="J176" s="263">
        <v>222563.20000000001</v>
      </c>
      <c r="K176" s="263">
        <v>219244.40000000002</v>
      </c>
      <c r="L176" s="263">
        <v>206628.1</v>
      </c>
      <c r="M176" s="263">
        <v>212948.67201681476</v>
      </c>
      <c r="N176" s="263">
        <v>198625.27467278167</v>
      </c>
      <c r="O176" s="263">
        <v>203876.11063341965</v>
      </c>
      <c r="P176" s="263">
        <v>201197.14340307639</v>
      </c>
      <c r="Q176" s="263">
        <v>189706.98385401812</v>
      </c>
      <c r="R176" s="263">
        <v>190745.24696665743</v>
      </c>
      <c r="S176" s="263">
        <v>191454.56028575447</v>
      </c>
      <c r="T176" s="263">
        <v>189339.6353967195</v>
      </c>
      <c r="U176" s="263">
        <v>185989.983769866</v>
      </c>
      <c r="V176" s="263">
        <v>184326.08814248181</v>
      </c>
      <c r="W176" s="263">
        <v>182154.91771129379</v>
      </c>
      <c r="X176" s="263">
        <v>181583.443082691</v>
      </c>
      <c r="Y176" s="263">
        <v>179382.0655125496</v>
      </c>
      <c r="Z176" s="263">
        <v>175810.96008409283</v>
      </c>
      <c r="AA176" s="263">
        <v>171932.04413499963</v>
      </c>
      <c r="AB176" s="263">
        <v>171199.32675341025</v>
      </c>
      <c r="AC176" s="263">
        <v>172457.58484905865</v>
      </c>
      <c r="AD176" s="263">
        <v>174890.20500927541</v>
      </c>
      <c r="AE176" s="263">
        <v>173725.21148487699</v>
      </c>
      <c r="AF176" s="263">
        <v>174002.85997822325</v>
      </c>
      <c r="AG176" s="263">
        <v>172456.807355155</v>
      </c>
      <c r="AH176" s="263">
        <v>172985.54557310336</v>
      </c>
      <c r="AI176" s="263">
        <v>172733.36629686301</v>
      </c>
      <c r="AJ176" s="263">
        <v>172497.92671651792</v>
      </c>
      <c r="AK176" s="263">
        <v>172401.18751828937</v>
      </c>
      <c r="AL176" s="263">
        <v>169229.51039197913</v>
      </c>
      <c r="AM176" s="263">
        <v>168106.83781768224</v>
      </c>
      <c r="AN176" s="263">
        <v>168105.16623931879</v>
      </c>
      <c r="AO176" s="263">
        <v>168362.18421545214</v>
      </c>
      <c r="AP176" s="263">
        <v>168346.1006580033</v>
      </c>
      <c r="AQ176" s="263">
        <v>168293.47526144286</v>
      </c>
      <c r="AR176" s="263">
        <v>168236.86667309186</v>
      </c>
      <c r="AS176" s="263">
        <v>168277.72662103357</v>
      </c>
      <c r="AT176" s="263">
        <v>167510.10173720372</v>
      </c>
      <c r="AU176" s="263">
        <v>167393.67931247607</v>
      </c>
      <c r="AV176" s="263">
        <v>173255.8422091626</v>
      </c>
      <c r="AW176" s="263">
        <v>173922.97702333692</v>
      </c>
      <c r="AX176" s="263">
        <v>174043.04823521935</v>
      </c>
      <c r="AY176" s="263">
        <v>174020.76545974059</v>
      </c>
      <c r="AZ176" s="263">
        <v>173887.69003199969</v>
      </c>
      <c r="BA176" s="264">
        <v>173798.20184005806</v>
      </c>
    </row>
    <row r="177" spans="1:53">
      <c r="A177" s="193" t="s">
        <v>383</v>
      </c>
      <c r="B177" s="194" t="s">
        <v>384</v>
      </c>
      <c r="C177" s="195">
        <v>36515.841167160499</v>
      </c>
      <c r="D177" s="196">
        <v>38744.601390000018</v>
      </c>
      <c r="E177" s="196">
        <v>37385.40129999994</v>
      </c>
      <c r="F177" s="196">
        <v>40140.875309999989</v>
      </c>
      <c r="G177" s="196">
        <v>37095.72477999999</v>
      </c>
      <c r="H177" s="196">
        <v>37906.211412591889</v>
      </c>
      <c r="I177" s="196">
        <v>41237.274099999988</v>
      </c>
      <c r="J177" s="196">
        <v>38826.677330000013</v>
      </c>
      <c r="K177" s="196">
        <v>36326.351899999994</v>
      </c>
      <c r="L177" s="196">
        <v>29914.57811000002</v>
      </c>
      <c r="M177" s="196">
        <v>30917.74284649724</v>
      </c>
      <c r="N177" s="196">
        <v>30729.196517562872</v>
      </c>
      <c r="O177" s="196">
        <v>38948.688659381878</v>
      </c>
      <c r="P177" s="196">
        <v>37339.806177844999</v>
      </c>
      <c r="Q177" s="196">
        <v>30252.154815638714</v>
      </c>
      <c r="R177" s="196">
        <v>23803.261585360116</v>
      </c>
      <c r="S177" s="196">
        <v>22952.621437789159</v>
      </c>
      <c r="T177" s="196">
        <v>20397.882952493299</v>
      </c>
      <c r="U177" s="196">
        <v>15439.26014440729</v>
      </c>
      <c r="V177" s="196">
        <v>14196.91547055784</v>
      </c>
      <c r="W177" s="196">
        <v>15436.62096429044</v>
      </c>
      <c r="X177" s="196">
        <v>15610.143320592857</v>
      </c>
      <c r="Y177" s="196">
        <v>10505.751288882637</v>
      </c>
      <c r="Z177" s="196">
        <v>10360.682117054483</v>
      </c>
      <c r="AA177" s="196">
        <v>8384.4855917111872</v>
      </c>
      <c r="AB177" s="196">
        <v>8371.559356728023</v>
      </c>
      <c r="AC177" s="196">
        <v>7539.450625952928</v>
      </c>
      <c r="AD177" s="196">
        <v>7457.4337154507939</v>
      </c>
      <c r="AE177" s="196">
        <v>7514.6072989039676</v>
      </c>
      <c r="AF177" s="196">
        <v>7555.9525697279441</v>
      </c>
      <c r="AG177" s="196">
        <v>7578.123957673838</v>
      </c>
      <c r="AH177" s="196">
        <v>7622.3686911293507</v>
      </c>
      <c r="AI177" s="196">
        <v>6471.1794049995478</v>
      </c>
      <c r="AJ177" s="196">
        <v>5254.7828471114353</v>
      </c>
      <c r="AK177" s="196">
        <v>4034.1724710389835</v>
      </c>
      <c r="AL177" s="196">
        <v>3938.5430532775035</v>
      </c>
      <c r="AM177" s="196">
        <v>3897.7774883227412</v>
      </c>
      <c r="AN177" s="196">
        <v>3857.3670267249281</v>
      </c>
      <c r="AO177" s="196">
        <v>3805.4666110002836</v>
      </c>
      <c r="AP177" s="196">
        <v>3755.2481387152511</v>
      </c>
      <c r="AQ177" s="196">
        <v>3707.4624616679503</v>
      </c>
      <c r="AR177" s="196">
        <v>3620.4196968025562</v>
      </c>
      <c r="AS177" s="196">
        <v>3576.473319753874</v>
      </c>
      <c r="AT177" s="196">
        <v>3436.7728499973082</v>
      </c>
      <c r="AU177" s="196">
        <v>3321.3068482044373</v>
      </c>
      <c r="AV177" s="196">
        <v>3262.2529206459967</v>
      </c>
      <c r="AW177" s="196">
        <v>3200.3870922682572</v>
      </c>
      <c r="AX177" s="196">
        <v>3151.5756391788573</v>
      </c>
      <c r="AY177" s="196">
        <v>3108.766113984776</v>
      </c>
      <c r="AZ177" s="196">
        <v>2992.5096414081577</v>
      </c>
      <c r="BA177" s="197">
        <v>2930.6333563808307</v>
      </c>
    </row>
    <row r="178" spans="1:53">
      <c r="A178" s="198" t="s">
        <v>385</v>
      </c>
      <c r="B178" s="199" t="s">
        <v>386</v>
      </c>
      <c r="C178" s="200">
        <v>36515.841167160499</v>
      </c>
      <c r="D178" s="201">
        <v>38744.601390000018</v>
      </c>
      <c r="E178" s="201">
        <v>37385.40129999994</v>
      </c>
      <c r="F178" s="201">
        <v>40140.875309999989</v>
      </c>
      <c r="G178" s="201">
        <v>37095.72477999999</v>
      </c>
      <c r="H178" s="201">
        <v>37906.211412591889</v>
      </c>
      <c r="I178" s="201">
        <v>41237.274099999988</v>
      </c>
      <c r="J178" s="201">
        <v>38826.677330000013</v>
      </c>
      <c r="K178" s="201">
        <v>36326.351899999994</v>
      </c>
      <c r="L178" s="201">
        <v>29914.57811000002</v>
      </c>
      <c r="M178" s="201">
        <v>30917.74284649724</v>
      </c>
      <c r="N178" s="201">
        <v>30729.196517562872</v>
      </c>
      <c r="O178" s="201">
        <v>38948.688659381878</v>
      </c>
      <c r="P178" s="201">
        <v>37339.806177844999</v>
      </c>
      <c r="Q178" s="201">
        <v>30252.154815638714</v>
      </c>
      <c r="R178" s="201">
        <v>23803.261585360116</v>
      </c>
      <c r="S178" s="201">
        <v>22952.621437789159</v>
      </c>
      <c r="T178" s="201">
        <v>20397.882952493299</v>
      </c>
      <c r="U178" s="201">
        <v>15439.26014440729</v>
      </c>
      <c r="V178" s="201">
        <v>14196.91547055784</v>
      </c>
      <c r="W178" s="201">
        <v>15436.62096429044</v>
      </c>
      <c r="X178" s="201">
        <v>15610.143320592857</v>
      </c>
      <c r="Y178" s="201">
        <v>10505.751288882637</v>
      </c>
      <c r="Z178" s="201">
        <v>10360.682117054483</v>
      </c>
      <c r="AA178" s="201">
        <v>8384.4855917111872</v>
      </c>
      <c r="AB178" s="201">
        <v>8371.559356728023</v>
      </c>
      <c r="AC178" s="201">
        <v>7539.450625952928</v>
      </c>
      <c r="AD178" s="201">
        <v>7457.4337154507939</v>
      </c>
      <c r="AE178" s="201">
        <v>7514.6072989039676</v>
      </c>
      <c r="AF178" s="201">
        <v>7555.9525697279441</v>
      </c>
      <c r="AG178" s="201">
        <v>7578.123957673838</v>
      </c>
      <c r="AH178" s="201">
        <v>7622.3686911293507</v>
      </c>
      <c r="AI178" s="201">
        <v>6471.1794049995478</v>
      </c>
      <c r="AJ178" s="201">
        <v>5254.7828471114353</v>
      </c>
      <c r="AK178" s="201">
        <v>4034.1724710389835</v>
      </c>
      <c r="AL178" s="201">
        <v>3938.5430532775035</v>
      </c>
      <c r="AM178" s="201">
        <v>3897.7774883227412</v>
      </c>
      <c r="AN178" s="201">
        <v>3857.3670267249281</v>
      </c>
      <c r="AO178" s="201">
        <v>3805.4666110002836</v>
      </c>
      <c r="AP178" s="201">
        <v>3755.2481387152511</v>
      </c>
      <c r="AQ178" s="201">
        <v>3707.4624616679503</v>
      </c>
      <c r="AR178" s="201">
        <v>3620.4196968025562</v>
      </c>
      <c r="AS178" s="201">
        <v>3576.473319753874</v>
      </c>
      <c r="AT178" s="201">
        <v>3436.7728499973082</v>
      </c>
      <c r="AU178" s="201">
        <v>3321.3068482044373</v>
      </c>
      <c r="AV178" s="201">
        <v>3262.2529206459967</v>
      </c>
      <c r="AW178" s="201">
        <v>3200.3870922682572</v>
      </c>
      <c r="AX178" s="201">
        <v>3151.5756391788573</v>
      </c>
      <c r="AY178" s="201">
        <v>3108.766113984776</v>
      </c>
      <c r="AZ178" s="201">
        <v>2992.5096414081577</v>
      </c>
      <c r="BA178" s="202">
        <v>2930.6333563808307</v>
      </c>
    </row>
    <row r="179" spans="1:53">
      <c r="A179" s="203" t="s">
        <v>387</v>
      </c>
      <c r="B179" s="204" t="s">
        <v>388</v>
      </c>
      <c r="C179" s="205">
        <v>36597.353202320359</v>
      </c>
      <c r="D179" s="206">
        <v>38788.798029999998</v>
      </c>
      <c r="E179" s="206">
        <v>37296.899959999959</v>
      </c>
      <c r="F179" s="206">
        <v>39702.124169999996</v>
      </c>
      <c r="G179" s="206">
        <v>36592.221349999978</v>
      </c>
      <c r="H179" s="206">
        <v>37474.711574080073</v>
      </c>
      <c r="I179" s="206">
        <v>40809.676400000004</v>
      </c>
      <c r="J179" s="206">
        <v>38299.577440000008</v>
      </c>
      <c r="K179" s="206">
        <v>35821.306400000001</v>
      </c>
      <c r="L179" s="206">
        <v>29910.475390000014</v>
      </c>
      <c r="M179" s="206">
        <v>31333.892491011371</v>
      </c>
      <c r="N179" s="206">
        <v>31405.599097209455</v>
      </c>
      <c r="O179" s="206">
        <v>39120.443567568276</v>
      </c>
      <c r="P179" s="206">
        <v>36935.392701322788</v>
      </c>
      <c r="Q179" s="206">
        <v>29833.314330811372</v>
      </c>
      <c r="R179" s="206">
        <v>23065.332385491722</v>
      </c>
      <c r="S179" s="206">
        <v>22447.564665833368</v>
      </c>
      <c r="T179" s="206">
        <v>19915.862560760113</v>
      </c>
      <c r="U179" s="206">
        <v>14990.327745768946</v>
      </c>
      <c r="V179" s="206">
        <v>13754.351501590338</v>
      </c>
      <c r="W179" s="206">
        <v>14998.913856134528</v>
      </c>
      <c r="X179" s="206">
        <v>15172.004016627177</v>
      </c>
      <c r="Y179" s="206">
        <v>10068.384242612521</v>
      </c>
      <c r="Z179" s="206">
        <v>9930.4022986579421</v>
      </c>
      <c r="AA179" s="206">
        <v>7955.0541726768633</v>
      </c>
      <c r="AB179" s="206">
        <v>7939.8097394829747</v>
      </c>
      <c r="AC179" s="206">
        <v>7101.8423590339153</v>
      </c>
      <c r="AD179" s="206">
        <v>7014.8354892944035</v>
      </c>
      <c r="AE179" s="206">
        <v>7063.0045562041769</v>
      </c>
      <c r="AF179" s="206">
        <v>7097.8812053665697</v>
      </c>
      <c r="AG179" s="206">
        <v>7117.8444420833021</v>
      </c>
      <c r="AH179" s="206">
        <v>7158.4912158963352</v>
      </c>
      <c r="AI179" s="206">
        <v>6004.7972998909863</v>
      </c>
      <c r="AJ179" s="206">
        <v>4794.1422508895357</v>
      </c>
      <c r="AK179" s="206">
        <v>3579.7391588881028</v>
      </c>
      <c r="AL179" s="206">
        <v>3491.443069779923</v>
      </c>
      <c r="AM179" s="206">
        <v>3455.0968623753174</v>
      </c>
      <c r="AN179" s="206">
        <v>3419.7942532898001</v>
      </c>
      <c r="AO179" s="206">
        <v>3376.2088061837335</v>
      </c>
      <c r="AP179" s="206">
        <v>3334.1493970744227</v>
      </c>
      <c r="AQ179" s="206">
        <v>3294.1918254609454</v>
      </c>
      <c r="AR179" s="206">
        <v>3214.0562468114313</v>
      </c>
      <c r="AS179" s="206">
        <v>3177.2491166451555</v>
      </c>
      <c r="AT179" s="206">
        <v>3046.1693466894085</v>
      </c>
      <c r="AU179" s="206">
        <v>2942.1581511475506</v>
      </c>
      <c r="AV179" s="206">
        <v>2892.8372092654663</v>
      </c>
      <c r="AW179" s="206">
        <v>2841.8841262202973</v>
      </c>
      <c r="AX179" s="206">
        <v>2800.7823779777518</v>
      </c>
      <c r="AY179" s="206">
        <v>2759.516041982627</v>
      </c>
      <c r="AZ179" s="206">
        <v>2653.5669092779217</v>
      </c>
      <c r="BA179" s="207">
        <v>2603.4701212008299</v>
      </c>
    </row>
    <row r="180" spans="1:53">
      <c r="A180" s="208" t="s">
        <v>389</v>
      </c>
      <c r="B180" s="209" t="s">
        <v>390</v>
      </c>
      <c r="C180" s="210">
        <v>0</v>
      </c>
      <c r="D180" s="211">
        <v>0</v>
      </c>
      <c r="E180" s="211">
        <v>0</v>
      </c>
      <c r="F180" s="211">
        <v>0</v>
      </c>
      <c r="G180" s="211">
        <v>0</v>
      </c>
      <c r="H180" s="211">
        <v>0</v>
      </c>
      <c r="I180" s="211">
        <v>0</v>
      </c>
      <c r="J180" s="211">
        <v>0</v>
      </c>
      <c r="K180" s="211">
        <v>0</v>
      </c>
      <c r="L180" s="211">
        <v>0</v>
      </c>
      <c r="M180" s="211">
        <v>0</v>
      </c>
      <c r="N180" s="211">
        <v>0</v>
      </c>
      <c r="O180" s="211">
        <v>0</v>
      </c>
      <c r="P180" s="211">
        <v>0</v>
      </c>
      <c r="Q180" s="211">
        <v>0</v>
      </c>
      <c r="R180" s="211">
        <v>0</v>
      </c>
      <c r="S180" s="211">
        <v>0</v>
      </c>
      <c r="T180" s="211">
        <v>0</v>
      </c>
      <c r="U180" s="211">
        <v>0</v>
      </c>
      <c r="V180" s="211">
        <v>0</v>
      </c>
      <c r="W180" s="211">
        <v>0</v>
      </c>
      <c r="X180" s="211">
        <v>0</v>
      </c>
      <c r="Y180" s="211">
        <v>0</v>
      </c>
      <c r="Z180" s="211">
        <v>0</v>
      </c>
      <c r="AA180" s="211">
        <v>0</v>
      </c>
      <c r="AB180" s="211">
        <v>0</v>
      </c>
      <c r="AC180" s="211">
        <v>0</v>
      </c>
      <c r="AD180" s="211">
        <v>0</v>
      </c>
      <c r="AE180" s="211">
        <v>0</v>
      </c>
      <c r="AF180" s="211">
        <v>0</v>
      </c>
      <c r="AG180" s="211">
        <v>0</v>
      </c>
      <c r="AH180" s="211">
        <v>0</v>
      </c>
      <c r="AI180" s="211">
        <v>0</v>
      </c>
      <c r="AJ180" s="211">
        <v>0</v>
      </c>
      <c r="AK180" s="211">
        <v>0</v>
      </c>
      <c r="AL180" s="211">
        <v>0</v>
      </c>
      <c r="AM180" s="211">
        <v>0</v>
      </c>
      <c r="AN180" s="211">
        <v>0</v>
      </c>
      <c r="AO180" s="211">
        <v>0</v>
      </c>
      <c r="AP180" s="211">
        <v>0</v>
      </c>
      <c r="AQ180" s="211">
        <v>0</v>
      </c>
      <c r="AR180" s="211">
        <v>0</v>
      </c>
      <c r="AS180" s="211">
        <v>0</v>
      </c>
      <c r="AT180" s="211">
        <v>0</v>
      </c>
      <c r="AU180" s="211">
        <v>0</v>
      </c>
      <c r="AV180" s="211">
        <v>0</v>
      </c>
      <c r="AW180" s="211">
        <v>0</v>
      </c>
      <c r="AX180" s="211">
        <v>0</v>
      </c>
      <c r="AY180" s="211">
        <v>0</v>
      </c>
      <c r="AZ180" s="211">
        <v>0</v>
      </c>
      <c r="BA180" s="212">
        <v>0</v>
      </c>
    </row>
    <row r="181" spans="1:53">
      <c r="A181" s="208" t="s">
        <v>391</v>
      </c>
      <c r="B181" s="209" t="s">
        <v>392</v>
      </c>
      <c r="C181" s="210">
        <v>6098.6667384386728</v>
      </c>
      <c r="D181" s="211">
        <v>5288.2135699999963</v>
      </c>
      <c r="E181" s="211">
        <v>4741.1999999999643</v>
      </c>
      <c r="F181" s="211">
        <v>4779.4121199999981</v>
      </c>
      <c r="G181" s="211">
        <v>4477.1024499999867</v>
      </c>
      <c r="H181" s="211">
        <v>4529.4025509567991</v>
      </c>
      <c r="I181" s="211">
        <v>4869.4975900000045</v>
      </c>
      <c r="J181" s="211">
        <v>4956.6973500000049</v>
      </c>
      <c r="K181" s="211">
        <v>5131.9104500000021</v>
      </c>
      <c r="L181" s="211">
        <v>4267.0097600000099</v>
      </c>
      <c r="M181" s="211">
        <v>4643.0648695240097</v>
      </c>
      <c r="N181" s="211">
        <v>4550.0190163159496</v>
      </c>
      <c r="O181" s="211">
        <v>4321.6531407700468</v>
      </c>
      <c r="P181" s="211">
        <v>4864.0252120820633</v>
      </c>
      <c r="Q181" s="211">
        <v>4451.3715550979705</v>
      </c>
      <c r="R181" s="211">
        <v>3610.6758428232006</v>
      </c>
      <c r="S181" s="211">
        <v>2579.1288885238341</v>
      </c>
      <c r="T181" s="211">
        <v>2471.1570741310679</v>
      </c>
      <c r="U181" s="211">
        <v>2296.2998396818657</v>
      </c>
      <c r="V181" s="211">
        <v>2265.962962096673</v>
      </c>
      <c r="W181" s="211">
        <v>2243.5364445799983</v>
      </c>
      <c r="X181" s="211">
        <v>2243.7954752634037</v>
      </c>
      <c r="Y181" s="211">
        <v>2239.4848897627598</v>
      </c>
      <c r="Z181" s="211">
        <v>2196.8750160998916</v>
      </c>
      <c r="AA181" s="211">
        <v>2202.4350837980683</v>
      </c>
      <c r="AB181" s="211">
        <v>2224.1341717004739</v>
      </c>
      <c r="AC181" s="211">
        <v>2263.5841590042342</v>
      </c>
      <c r="AD181" s="211">
        <v>2307.452201418052</v>
      </c>
      <c r="AE181" s="211">
        <v>2352.4274883803164</v>
      </c>
      <c r="AF181" s="211">
        <v>2380.0307737797784</v>
      </c>
      <c r="AG181" s="211">
        <v>2387.4893431197925</v>
      </c>
      <c r="AH181" s="211">
        <v>2408.845185099934</v>
      </c>
      <c r="AI181" s="211">
        <v>2422.5482504054735</v>
      </c>
      <c r="AJ181" s="211">
        <v>2398.1427263527862</v>
      </c>
      <c r="AK181" s="211">
        <v>2372.1767695151693</v>
      </c>
      <c r="AL181" s="211">
        <v>2343.3835158553434</v>
      </c>
      <c r="AM181" s="211">
        <v>2329.6626699950607</v>
      </c>
      <c r="AN181" s="211">
        <v>2312.3464662991573</v>
      </c>
      <c r="AO181" s="211">
        <v>2278.7621989550767</v>
      </c>
      <c r="AP181" s="211">
        <v>2246.6371252539366</v>
      </c>
      <c r="AQ181" s="211">
        <v>2216.3383341405174</v>
      </c>
      <c r="AR181" s="211">
        <v>2192.4948195228544</v>
      </c>
      <c r="AS181" s="211">
        <v>2165.8920261569019</v>
      </c>
      <c r="AT181" s="211">
        <v>2128.2163833827058</v>
      </c>
      <c r="AU181" s="211">
        <v>2077.4747308391957</v>
      </c>
      <c r="AV181" s="211">
        <v>2038.6476156446838</v>
      </c>
      <c r="AW181" s="211">
        <v>1994.8831226584362</v>
      </c>
      <c r="AX181" s="211">
        <v>1969.4114982988872</v>
      </c>
      <c r="AY181" s="211">
        <v>1968.6191745636584</v>
      </c>
      <c r="AZ181" s="211">
        <v>1933.3138240453327</v>
      </c>
      <c r="BA181" s="212">
        <v>1893.4881976580514</v>
      </c>
    </row>
    <row r="182" spans="1:53">
      <c r="A182" s="208" t="s">
        <v>393</v>
      </c>
      <c r="B182" s="209" t="s">
        <v>394</v>
      </c>
      <c r="C182" s="210">
        <v>30498.686463881691</v>
      </c>
      <c r="D182" s="211">
        <v>33500.584459999998</v>
      </c>
      <c r="E182" s="211">
        <v>32555.699959999994</v>
      </c>
      <c r="F182" s="211">
        <v>34922.712049999995</v>
      </c>
      <c r="G182" s="211">
        <v>32115.118899999998</v>
      </c>
      <c r="H182" s="211">
        <v>32945.309023123278</v>
      </c>
      <c r="I182" s="211">
        <v>35940.178809999998</v>
      </c>
      <c r="J182" s="211">
        <v>33342.880090000006</v>
      </c>
      <c r="K182" s="211">
        <v>30689.395949999998</v>
      </c>
      <c r="L182" s="211">
        <v>25643.465630000002</v>
      </c>
      <c r="M182" s="211">
        <v>26690.827621487362</v>
      </c>
      <c r="N182" s="211">
        <v>26855.580080893506</v>
      </c>
      <c r="O182" s="211">
        <v>34798.790426798223</v>
      </c>
      <c r="P182" s="211">
        <v>32071.367489240725</v>
      </c>
      <c r="Q182" s="211">
        <v>25381.942775713404</v>
      </c>
      <c r="R182" s="211">
        <v>19454.656542668519</v>
      </c>
      <c r="S182" s="211">
        <v>19868.435777309536</v>
      </c>
      <c r="T182" s="211">
        <v>17444.705486629038</v>
      </c>
      <c r="U182" s="211">
        <v>12694.02790608708</v>
      </c>
      <c r="V182" s="211">
        <v>11488.388539493664</v>
      </c>
      <c r="W182" s="211">
        <v>12755.377411554529</v>
      </c>
      <c r="X182" s="211">
        <v>12928.208541363772</v>
      </c>
      <c r="Y182" s="211">
        <v>7828.8993528497613</v>
      </c>
      <c r="Z182" s="211">
        <v>7733.5272825580505</v>
      </c>
      <c r="AA182" s="211">
        <v>5752.6190888787951</v>
      </c>
      <c r="AB182" s="211">
        <v>5715.6755677824995</v>
      </c>
      <c r="AC182" s="211">
        <v>4838.2582000296807</v>
      </c>
      <c r="AD182" s="211">
        <v>4707.3832878763524</v>
      </c>
      <c r="AE182" s="211">
        <v>4710.5770678238605</v>
      </c>
      <c r="AF182" s="211">
        <v>4717.8504315867904</v>
      </c>
      <c r="AG182" s="211">
        <v>4730.3550989635096</v>
      </c>
      <c r="AH182" s="211">
        <v>4749.6460307964007</v>
      </c>
      <c r="AI182" s="211">
        <v>3582.2490494855128</v>
      </c>
      <c r="AJ182" s="211">
        <v>2395.99952453675</v>
      </c>
      <c r="AK182" s="211">
        <v>1207.562389372933</v>
      </c>
      <c r="AL182" s="211">
        <v>1148.0595539245796</v>
      </c>
      <c r="AM182" s="211">
        <v>1125.4341923802567</v>
      </c>
      <c r="AN182" s="211">
        <v>1107.4477869906423</v>
      </c>
      <c r="AO182" s="211">
        <v>1097.4466072286573</v>
      </c>
      <c r="AP182" s="211">
        <v>1087.5122718204864</v>
      </c>
      <c r="AQ182" s="211">
        <v>1077.853491320428</v>
      </c>
      <c r="AR182" s="211">
        <v>1021.5614272885764</v>
      </c>
      <c r="AS182" s="211">
        <v>1011.3570904882538</v>
      </c>
      <c r="AT182" s="211">
        <v>917.95296330670249</v>
      </c>
      <c r="AU182" s="211">
        <v>864.68342030835572</v>
      </c>
      <c r="AV182" s="211">
        <v>854.18959362078249</v>
      </c>
      <c r="AW182" s="211">
        <v>847.0010035618609</v>
      </c>
      <c r="AX182" s="211">
        <v>831.37087967886441</v>
      </c>
      <c r="AY182" s="211">
        <v>790.8968674189689</v>
      </c>
      <c r="AZ182" s="211">
        <v>720.253085232589</v>
      </c>
      <c r="BA182" s="212">
        <v>709.98192354277853</v>
      </c>
    </row>
    <row r="183" spans="1:53">
      <c r="A183" s="208" t="s">
        <v>395</v>
      </c>
      <c r="B183" s="209" t="s">
        <v>396</v>
      </c>
      <c r="C183" s="210">
        <v>0</v>
      </c>
      <c r="D183" s="211">
        <v>0</v>
      </c>
      <c r="E183" s="211">
        <v>0</v>
      </c>
      <c r="F183" s="211">
        <v>0</v>
      </c>
      <c r="G183" s="211">
        <v>0</v>
      </c>
      <c r="H183" s="211">
        <v>0</v>
      </c>
      <c r="I183" s="211">
        <v>0</v>
      </c>
      <c r="J183" s="211">
        <v>0</v>
      </c>
      <c r="K183" s="211">
        <v>0</v>
      </c>
      <c r="L183" s="211">
        <v>0</v>
      </c>
      <c r="M183" s="211">
        <v>0</v>
      </c>
      <c r="N183" s="211">
        <v>0</v>
      </c>
      <c r="O183" s="211">
        <v>0</v>
      </c>
      <c r="P183" s="211">
        <v>0</v>
      </c>
      <c r="Q183" s="211">
        <v>0</v>
      </c>
      <c r="R183" s="211">
        <v>0</v>
      </c>
      <c r="S183" s="211">
        <v>0</v>
      </c>
      <c r="T183" s="211">
        <v>0</v>
      </c>
      <c r="U183" s="211">
        <v>0</v>
      </c>
      <c r="V183" s="211">
        <v>0</v>
      </c>
      <c r="W183" s="211">
        <v>0</v>
      </c>
      <c r="X183" s="211">
        <v>0</v>
      </c>
      <c r="Y183" s="211">
        <v>0</v>
      </c>
      <c r="Z183" s="211">
        <v>0</v>
      </c>
      <c r="AA183" s="211">
        <v>0</v>
      </c>
      <c r="AB183" s="211">
        <v>0</v>
      </c>
      <c r="AC183" s="211">
        <v>0</v>
      </c>
      <c r="AD183" s="211">
        <v>0</v>
      </c>
      <c r="AE183" s="211">
        <v>0</v>
      </c>
      <c r="AF183" s="211">
        <v>0</v>
      </c>
      <c r="AG183" s="211">
        <v>0</v>
      </c>
      <c r="AH183" s="211">
        <v>0</v>
      </c>
      <c r="AI183" s="211">
        <v>0</v>
      </c>
      <c r="AJ183" s="211">
        <v>0</v>
      </c>
      <c r="AK183" s="211">
        <v>0</v>
      </c>
      <c r="AL183" s="211">
        <v>0</v>
      </c>
      <c r="AM183" s="211">
        <v>0</v>
      </c>
      <c r="AN183" s="211">
        <v>0</v>
      </c>
      <c r="AO183" s="211">
        <v>0</v>
      </c>
      <c r="AP183" s="211">
        <v>0</v>
      </c>
      <c r="AQ183" s="211">
        <v>0</v>
      </c>
      <c r="AR183" s="211">
        <v>0</v>
      </c>
      <c r="AS183" s="211">
        <v>0</v>
      </c>
      <c r="AT183" s="211">
        <v>0</v>
      </c>
      <c r="AU183" s="211">
        <v>0</v>
      </c>
      <c r="AV183" s="211">
        <v>0</v>
      </c>
      <c r="AW183" s="211">
        <v>0</v>
      </c>
      <c r="AX183" s="211">
        <v>0</v>
      </c>
      <c r="AY183" s="211">
        <v>0</v>
      </c>
      <c r="AZ183" s="211">
        <v>0</v>
      </c>
      <c r="BA183" s="212">
        <v>0</v>
      </c>
    </row>
    <row r="184" spans="1:53">
      <c r="A184" s="203" t="s">
        <v>397</v>
      </c>
      <c r="B184" s="204" t="s">
        <v>398</v>
      </c>
      <c r="C184" s="205">
        <v>-18.889792265790504</v>
      </c>
      <c r="D184" s="206">
        <v>-20.999949999981482</v>
      </c>
      <c r="E184" s="206">
        <v>-25.199910000012892</v>
      </c>
      <c r="F184" s="206">
        <v>-34.99508000000003</v>
      </c>
      <c r="G184" s="206">
        <v>-8.399809999991021</v>
      </c>
      <c r="H184" s="206">
        <v>-2.0792915959306697</v>
      </c>
      <c r="I184" s="206">
        <v>-2.8421709430404007E-14</v>
      </c>
      <c r="J184" s="206">
        <v>5.6000600000031397</v>
      </c>
      <c r="K184" s="206">
        <v>-2.0957899999969243</v>
      </c>
      <c r="L184" s="206">
        <v>-24.400029999991062</v>
      </c>
      <c r="M184" s="206">
        <v>-8.384646229518637</v>
      </c>
      <c r="N184" s="206">
        <v>-16.813543209952286</v>
      </c>
      <c r="O184" s="206">
        <v>-6.9982276344715615</v>
      </c>
      <c r="P184" s="206">
        <v>-22.403768455429514</v>
      </c>
      <c r="Q184" s="206">
        <v>-17.48352465082101</v>
      </c>
      <c r="R184" s="206">
        <v>0.71559071690353449</v>
      </c>
      <c r="S184" s="206">
        <v>9.5951646392498446</v>
      </c>
      <c r="T184" s="206">
        <v>9.572332854545806</v>
      </c>
      <c r="U184" s="206">
        <v>11.412474279493637</v>
      </c>
      <c r="V184" s="206">
        <v>11.6682377727183</v>
      </c>
      <c r="W184" s="206">
        <v>11.882009230133804</v>
      </c>
      <c r="X184" s="206">
        <v>13.26231128976832</v>
      </c>
      <c r="Y184" s="206">
        <v>13.360367863329259</v>
      </c>
      <c r="Z184" s="206">
        <v>11.110014955581079</v>
      </c>
      <c r="AA184" s="206">
        <v>9.4080145145366885</v>
      </c>
      <c r="AB184" s="206">
        <v>8.1846493534007578</v>
      </c>
      <c r="AC184" s="206">
        <v>6.9739178243191446</v>
      </c>
      <c r="AD184" s="206">
        <v>4.0373309243616333</v>
      </c>
      <c r="AE184" s="206">
        <v>4.3747812949486971</v>
      </c>
      <c r="AF184" s="206">
        <v>4.4557066080722763</v>
      </c>
      <c r="AG184" s="206">
        <v>4.5137068537727032</v>
      </c>
      <c r="AH184" s="206">
        <v>4.555463278912157</v>
      </c>
      <c r="AI184" s="206">
        <v>4.0955586795878673</v>
      </c>
      <c r="AJ184" s="206">
        <v>3.5807979198291662</v>
      </c>
      <c r="AK184" s="206">
        <v>3.0990076339417811</v>
      </c>
      <c r="AL184" s="206">
        <v>2.6351209294940929</v>
      </c>
      <c r="AM184" s="206">
        <v>2.2003288104794478</v>
      </c>
      <c r="AN184" s="206">
        <v>1.8374509407639046</v>
      </c>
      <c r="AO184" s="206">
        <v>1.5998058968834989</v>
      </c>
      <c r="AP184" s="206">
        <v>1.3527290752937589</v>
      </c>
      <c r="AQ184" s="206">
        <v>1.1162204073053026</v>
      </c>
      <c r="AR184" s="206">
        <v>0.88695898351837776</v>
      </c>
      <c r="AS184" s="206">
        <v>0.6859771407635904</v>
      </c>
      <c r="AT184" s="206">
        <v>0.51366171093947344</v>
      </c>
      <c r="AU184" s="206">
        <v>0.37240606748571548</v>
      </c>
      <c r="AV184" s="206">
        <v>0.26271932839282774</v>
      </c>
      <c r="AW184" s="206">
        <v>0.17517607886928621</v>
      </c>
      <c r="AX184" s="206">
        <v>0.10770842669814074</v>
      </c>
      <c r="AY184" s="206">
        <v>6.1429401259119887E-2</v>
      </c>
      <c r="AZ184" s="206">
        <v>2.4059326897788225E-2</v>
      </c>
      <c r="BA184" s="207">
        <v>4.6108279153194709E-3</v>
      </c>
    </row>
    <row r="185" spans="1:53">
      <c r="A185" s="203" t="s">
        <v>399</v>
      </c>
      <c r="B185" s="204" t="s">
        <v>400</v>
      </c>
      <c r="C185" s="205">
        <v>-62.622242894078227</v>
      </c>
      <c r="D185" s="206">
        <v>-23.196690000000672</v>
      </c>
      <c r="E185" s="206">
        <v>113.70124999999939</v>
      </c>
      <c r="F185" s="206">
        <v>473.74621999999999</v>
      </c>
      <c r="G185" s="206">
        <v>511.90323999999896</v>
      </c>
      <c r="H185" s="206">
        <v>433.57913010774951</v>
      </c>
      <c r="I185" s="206">
        <v>427.59769999997911</v>
      </c>
      <c r="J185" s="206">
        <v>521.49983000000043</v>
      </c>
      <c r="K185" s="206">
        <v>507.14128999999934</v>
      </c>
      <c r="L185" s="206">
        <v>28.502750000000106</v>
      </c>
      <c r="M185" s="206">
        <v>-407.7649982846151</v>
      </c>
      <c r="N185" s="206">
        <v>-659.58903643663393</v>
      </c>
      <c r="O185" s="206">
        <v>-164.75668055191841</v>
      </c>
      <c r="P185" s="206">
        <v>426.81724497764094</v>
      </c>
      <c r="Q185" s="206">
        <v>436.32400947816132</v>
      </c>
      <c r="R185" s="206">
        <v>737.21360915149194</v>
      </c>
      <c r="S185" s="206">
        <v>495.46160731653981</v>
      </c>
      <c r="T185" s="206">
        <v>472.44805887864379</v>
      </c>
      <c r="U185" s="206">
        <v>437.5199243588487</v>
      </c>
      <c r="V185" s="206">
        <v>430.89573119478302</v>
      </c>
      <c r="W185" s="206">
        <v>425.82509892577798</v>
      </c>
      <c r="X185" s="206">
        <v>424.87699267591108</v>
      </c>
      <c r="Y185" s="206">
        <v>424.00667840678557</v>
      </c>
      <c r="Z185" s="206">
        <v>419.16980344095907</v>
      </c>
      <c r="AA185" s="206">
        <v>420.02340451978739</v>
      </c>
      <c r="AB185" s="206">
        <v>423.56496789164839</v>
      </c>
      <c r="AC185" s="206">
        <v>430.6343490946914</v>
      </c>
      <c r="AD185" s="206">
        <v>438.56089523202854</v>
      </c>
      <c r="AE185" s="206">
        <v>447.22796140484149</v>
      </c>
      <c r="AF185" s="206">
        <v>453.61565775330143</v>
      </c>
      <c r="AG185" s="206">
        <v>455.76580873676448</v>
      </c>
      <c r="AH185" s="206">
        <v>459.32201195410255</v>
      </c>
      <c r="AI185" s="206">
        <v>462.28654642897402</v>
      </c>
      <c r="AJ185" s="206">
        <v>457.05979830207025</v>
      </c>
      <c r="AK185" s="206">
        <v>451.33430451693914</v>
      </c>
      <c r="AL185" s="206">
        <v>444.46486256808657</v>
      </c>
      <c r="AM185" s="206">
        <v>440.48029713694484</v>
      </c>
      <c r="AN185" s="206">
        <v>435.73532249436471</v>
      </c>
      <c r="AO185" s="206">
        <v>427.6579989196664</v>
      </c>
      <c r="AP185" s="206">
        <v>419.74601256553478</v>
      </c>
      <c r="AQ185" s="206">
        <v>412.15441579969945</v>
      </c>
      <c r="AR185" s="206">
        <v>405.47649100760646</v>
      </c>
      <c r="AS185" s="206">
        <v>398.53822596795499</v>
      </c>
      <c r="AT185" s="206">
        <v>390.08984159696013</v>
      </c>
      <c r="AU185" s="206">
        <v>378.77629098939997</v>
      </c>
      <c r="AV185" s="206">
        <v>369.15299205213717</v>
      </c>
      <c r="AW185" s="206">
        <v>358.32778996909167</v>
      </c>
      <c r="AX185" s="206">
        <v>350.68555277440782</v>
      </c>
      <c r="AY185" s="206">
        <v>349.18864260089015</v>
      </c>
      <c r="AZ185" s="206">
        <v>338.91867280333793</v>
      </c>
      <c r="BA185" s="207">
        <v>327.15862435208521</v>
      </c>
    </row>
    <row r="186" spans="1:53">
      <c r="A186" s="208" t="s">
        <v>401</v>
      </c>
      <c r="B186" s="209" t="s">
        <v>402</v>
      </c>
      <c r="C186" s="210">
        <v>-62.622242894078227</v>
      </c>
      <c r="D186" s="211">
        <v>-23.196690000000672</v>
      </c>
      <c r="E186" s="211">
        <v>113.70124999999939</v>
      </c>
      <c r="F186" s="211">
        <v>473.74621999999999</v>
      </c>
      <c r="G186" s="211">
        <v>511.90323999999896</v>
      </c>
      <c r="H186" s="211">
        <v>433.57913010774951</v>
      </c>
      <c r="I186" s="211">
        <v>427.59769999997911</v>
      </c>
      <c r="J186" s="211">
        <v>521.49983000000043</v>
      </c>
      <c r="K186" s="211">
        <v>507.14128999999934</v>
      </c>
      <c r="L186" s="211">
        <v>28.502750000000106</v>
      </c>
      <c r="M186" s="211">
        <v>-407.7649982846151</v>
      </c>
      <c r="N186" s="211">
        <v>-659.58903643663393</v>
      </c>
      <c r="O186" s="211">
        <v>-164.75668055191841</v>
      </c>
      <c r="P186" s="211">
        <v>426.81724497764094</v>
      </c>
      <c r="Q186" s="211">
        <v>436.32400947816132</v>
      </c>
      <c r="R186" s="211">
        <v>737.21360915149194</v>
      </c>
      <c r="S186" s="211">
        <v>495.46160731653981</v>
      </c>
      <c r="T186" s="211">
        <v>472.44805887864379</v>
      </c>
      <c r="U186" s="211">
        <v>437.5199243588487</v>
      </c>
      <c r="V186" s="211">
        <v>430.89573119478302</v>
      </c>
      <c r="W186" s="211">
        <v>425.82509892577798</v>
      </c>
      <c r="X186" s="211">
        <v>424.87699267591108</v>
      </c>
      <c r="Y186" s="211">
        <v>424.00667840678557</v>
      </c>
      <c r="Z186" s="211">
        <v>419.16980344095907</v>
      </c>
      <c r="AA186" s="211">
        <v>420.02340451978739</v>
      </c>
      <c r="AB186" s="211">
        <v>423.56496789164839</v>
      </c>
      <c r="AC186" s="211">
        <v>430.6343490946914</v>
      </c>
      <c r="AD186" s="211">
        <v>438.56089523202854</v>
      </c>
      <c r="AE186" s="211">
        <v>447.22796140484149</v>
      </c>
      <c r="AF186" s="211">
        <v>453.61565775330143</v>
      </c>
      <c r="AG186" s="211">
        <v>455.76580873676448</v>
      </c>
      <c r="AH186" s="211">
        <v>459.32201195410255</v>
      </c>
      <c r="AI186" s="211">
        <v>462.28654642897402</v>
      </c>
      <c r="AJ186" s="211">
        <v>457.05979830207025</v>
      </c>
      <c r="AK186" s="211">
        <v>451.33430451693914</v>
      </c>
      <c r="AL186" s="211">
        <v>444.46486256808657</v>
      </c>
      <c r="AM186" s="211">
        <v>440.48029713694484</v>
      </c>
      <c r="AN186" s="211">
        <v>435.73532249436471</v>
      </c>
      <c r="AO186" s="211">
        <v>427.6579989196664</v>
      </c>
      <c r="AP186" s="211">
        <v>419.74601256553478</v>
      </c>
      <c r="AQ186" s="211">
        <v>412.15441579969945</v>
      </c>
      <c r="AR186" s="211">
        <v>405.47649100760646</v>
      </c>
      <c r="AS186" s="211">
        <v>398.53822596795499</v>
      </c>
      <c r="AT186" s="211">
        <v>390.08984159696013</v>
      </c>
      <c r="AU186" s="211">
        <v>378.77629098939997</v>
      </c>
      <c r="AV186" s="211">
        <v>369.15299205213717</v>
      </c>
      <c r="AW186" s="211">
        <v>358.32778996909167</v>
      </c>
      <c r="AX186" s="211">
        <v>350.68555277440782</v>
      </c>
      <c r="AY186" s="211">
        <v>349.18864260089015</v>
      </c>
      <c r="AZ186" s="211">
        <v>338.91867280333793</v>
      </c>
      <c r="BA186" s="212">
        <v>327.15862435208521</v>
      </c>
    </row>
    <row r="187" spans="1:53">
      <c r="A187" s="208" t="s">
        <v>403</v>
      </c>
      <c r="B187" s="209" t="s">
        <v>404</v>
      </c>
      <c r="C187" s="210">
        <v>0</v>
      </c>
      <c r="D187" s="211">
        <v>0</v>
      </c>
      <c r="E187" s="211">
        <v>0</v>
      </c>
      <c r="F187" s="211">
        <v>0</v>
      </c>
      <c r="G187" s="211">
        <v>0</v>
      </c>
      <c r="H187" s="211">
        <v>0</v>
      </c>
      <c r="I187" s="211">
        <v>0</v>
      </c>
      <c r="J187" s="211">
        <v>0</v>
      </c>
      <c r="K187" s="211">
        <v>0</v>
      </c>
      <c r="L187" s="211">
        <v>0</v>
      </c>
      <c r="M187" s="211">
        <v>0</v>
      </c>
      <c r="N187" s="211">
        <v>0</v>
      </c>
      <c r="O187" s="211">
        <v>0</v>
      </c>
      <c r="P187" s="211">
        <v>0</v>
      </c>
      <c r="Q187" s="211">
        <v>0</v>
      </c>
      <c r="R187" s="211">
        <v>0</v>
      </c>
      <c r="S187" s="211">
        <v>0</v>
      </c>
      <c r="T187" s="211">
        <v>0</v>
      </c>
      <c r="U187" s="211">
        <v>0</v>
      </c>
      <c r="V187" s="211">
        <v>0</v>
      </c>
      <c r="W187" s="211">
        <v>0</v>
      </c>
      <c r="X187" s="211">
        <v>0</v>
      </c>
      <c r="Y187" s="211">
        <v>0</v>
      </c>
      <c r="Z187" s="211">
        <v>0</v>
      </c>
      <c r="AA187" s="211">
        <v>0</v>
      </c>
      <c r="AB187" s="211">
        <v>0</v>
      </c>
      <c r="AC187" s="211">
        <v>0</v>
      </c>
      <c r="AD187" s="211">
        <v>0</v>
      </c>
      <c r="AE187" s="211">
        <v>0</v>
      </c>
      <c r="AF187" s="211">
        <v>0</v>
      </c>
      <c r="AG187" s="211">
        <v>0</v>
      </c>
      <c r="AH187" s="211">
        <v>0</v>
      </c>
      <c r="AI187" s="211">
        <v>0</v>
      </c>
      <c r="AJ187" s="211">
        <v>0</v>
      </c>
      <c r="AK187" s="211">
        <v>0</v>
      </c>
      <c r="AL187" s="211">
        <v>0</v>
      </c>
      <c r="AM187" s="211">
        <v>0</v>
      </c>
      <c r="AN187" s="211">
        <v>0</v>
      </c>
      <c r="AO187" s="211">
        <v>0</v>
      </c>
      <c r="AP187" s="211">
        <v>0</v>
      </c>
      <c r="AQ187" s="211">
        <v>0</v>
      </c>
      <c r="AR187" s="211">
        <v>0</v>
      </c>
      <c r="AS187" s="211">
        <v>0</v>
      </c>
      <c r="AT187" s="211">
        <v>0</v>
      </c>
      <c r="AU187" s="211">
        <v>0</v>
      </c>
      <c r="AV187" s="211">
        <v>0</v>
      </c>
      <c r="AW187" s="211">
        <v>0</v>
      </c>
      <c r="AX187" s="211">
        <v>0</v>
      </c>
      <c r="AY187" s="211">
        <v>0</v>
      </c>
      <c r="AZ187" s="211">
        <v>0</v>
      </c>
      <c r="BA187" s="212">
        <v>0</v>
      </c>
    </row>
    <row r="188" spans="1:53">
      <c r="A188" s="203" t="s">
        <v>405</v>
      </c>
      <c r="B188" s="204" t="s">
        <v>406</v>
      </c>
      <c r="C188" s="205">
        <v>5.6843418860808015E-14</v>
      </c>
      <c r="D188" s="206">
        <v>5.6843418860808015E-14</v>
      </c>
      <c r="E188" s="206">
        <v>2.8421709430404007E-14</v>
      </c>
      <c r="F188" s="206">
        <v>2.8421709430404007E-14</v>
      </c>
      <c r="G188" s="206">
        <v>-5.6843418860808015E-14</v>
      </c>
      <c r="H188" s="206">
        <v>-8.5265128291212022E-14</v>
      </c>
      <c r="I188" s="206">
        <v>0</v>
      </c>
      <c r="J188" s="206">
        <v>2.8421709430404007E-14</v>
      </c>
      <c r="K188" s="206">
        <v>5.6843418860808015E-14</v>
      </c>
      <c r="L188" s="206">
        <v>2.8421709430404007E-14</v>
      </c>
      <c r="M188" s="206">
        <v>2.8421709430404007E-13</v>
      </c>
      <c r="N188" s="206">
        <v>2.5579538487363607E-13</v>
      </c>
      <c r="O188" s="206">
        <v>-2.8421709430404007E-14</v>
      </c>
      <c r="P188" s="206">
        <v>0</v>
      </c>
      <c r="Q188" s="206">
        <v>0</v>
      </c>
      <c r="R188" s="206">
        <v>2.8421709430404007E-14</v>
      </c>
      <c r="S188" s="206">
        <v>2.8421709430404007E-14</v>
      </c>
      <c r="T188" s="206">
        <v>5.6843418860808015E-14</v>
      </c>
      <c r="U188" s="206">
        <v>2.8421709430404007E-14</v>
      </c>
      <c r="V188" s="206">
        <v>4.2632564145606011E-14</v>
      </c>
      <c r="W188" s="206">
        <v>5.6843418860808015E-14</v>
      </c>
      <c r="X188" s="206">
        <v>2.8421709430404007E-14</v>
      </c>
      <c r="Y188" s="206">
        <v>4.2632564145606011E-14</v>
      </c>
      <c r="Z188" s="206">
        <v>2.8421709430404007E-14</v>
      </c>
      <c r="AA188" s="206">
        <v>2.8421709430404007E-14</v>
      </c>
      <c r="AB188" s="206">
        <v>4.2632564145606011E-14</v>
      </c>
      <c r="AC188" s="206">
        <v>4.2632564145606011E-14</v>
      </c>
      <c r="AD188" s="206">
        <v>5.6843418860808015E-14</v>
      </c>
      <c r="AE188" s="206">
        <v>4.2632564145606011E-14</v>
      </c>
      <c r="AF188" s="206">
        <v>4.2632564145606011E-14</v>
      </c>
      <c r="AG188" s="206">
        <v>4.2632564145606011E-14</v>
      </c>
      <c r="AH188" s="206">
        <v>4.2632564145606011E-14</v>
      </c>
      <c r="AI188" s="206">
        <v>4.2632564145606011E-14</v>
      </c>
      <c r="AJ188" s="206">
        <v>4.2632564145606011E-14</v>
      </c>
      <c r="AK188" s="206">
        <v>4.2632564145606011E-14</v>
      </c>
      <c r="AL188" s="206">
        <v>2.8421709430404007E-14</v>
      </c>
      <c r="AM188" s="206">
        <v>4.2632564145606011E-14</v>
      </c>
      <c r="AN188" s="206">
        <v>5.6843418860808015E-14</v>
      </c>
      <c r="AO188" s="206">
        <v>2.8421709430404007E-14</v>
      </c>
      <c r="AP188" s="206">
        <v>5.6843418860808015E-14</v>
      </c>
      <c r="AQ188" s="206">
        <v>2.8421709430404007E-14</v>
      </c>
      <c r="AR188" s="206">
        <v>2.8421709430404007E-14</v>
      </c>
      <c r="AS188" s="206">
        <v>5.6843418860808015E-14</v>
      </c>
      <c r="AT188" s="206">
        <v>5.6843418860808015E-14</v>
      </c>
      <c r="AU188" s="206">
        <v>2.8421709430404007E-14</v>
      </c>
      <c r="AV188" s="206">
        <v>5.6843418860808015E-14</v>
      </c>
      <c r="AW188" s="206">
        <v>2.8421709430404007E-14</v>
      </c>
      <c r="AX188" s="206">
        <v>5.6843418860808015E-14</v>
      </c>
      <c r="AY188" s="206">
        <v>2.8421709430404007E-14</v>
      </c>
      <c r="AZ188" s="206">
        <v>2.8421709430404007E-14</v>
      </c>
      <c r="BA188" s="207">
        <v>2.8421709430404007E-14</v>
      </c>
    </row>
    <row r="189" spans="1:53">
      <c r="A189" s="198" t="s">
        <v>407</v>
      </c>
      <c r="B189" s="199" t="s">
        <v>408</v>
      </c>
      <c r="C189" s="200">
        <v>0</v>
      </c>
      <c r="D189" s="201">
        <v>0</v>
      </c>
      <c r="E189" s="201">
        <v>0</v>
      </c>
      <c r="F189" s="201">
        <v>0</v>
      </c>
      <c r="G189" s="201">
        <v>0</v>
      </c>
      <c r="H189" s="201">
        <v>0</v>
      </c>
      <c r="I189" s="201">
        <v>0</v>
      </c>
      <c r="J189" s="201">
        <v>0</v>
      </c>
      <c r="K189" s="201">
        <v>0</v>
      </c>
      <c r="L189" s="201">
        <v>0</v>
      </c>
      <c r="M189" s="201">
        <v>0</v>
      </c>
      <c r="N189" s="201">
        <v>0</v>
      </c>
      <c r="O189" s="201">
        <v>0</v>
      </c>
      <c r="P189" s="201">
        <v>0</v>
      </c>
      <c r="Q189" s="201">
        <v>0</v>
      </c>
      <c r="R189" s="201">
        <v>0</v>
      </c>
      <c r="S189" s="201">
        <v>0</v>
      </c>
      <c r="T189" s="201">
        <v>0</v>
      </c>
      <c r="U189" s="201">
        <v>0</v>
      </c>
      <c r="V189" s="201">
        <v>0</v>
      </c>
      <c r="W189" s="201">
        <v>0</v>
      </c>
      <c r="X189" s="201">
        <v>0</v>
      </c>
      <c r="Y189" s="201">
        <v>0</v>
      </c>
      <c r="Z189" s="201">
        <v>0</v>
      </c>
      <c r="AA189" s="201">
        <v>0</v>
      </c>
      <c r="AB189" s="201">
        <v>0</v>
      </c>
      <c r="AC189" s="201">
        <v>0</v>
      </c>
      <c r="AD189" s="201">
        <v>0</v>
      </c>
      <c r="AE189" s="201">
        <v>0</v>
      </c>
      <c r="AF189" s="201">
        <v>0</v>
      </c>
      <c r="AG189" s="201">
        <v>0</v>
      </c>
      <c r="AH189" s="201">
        <v>0</v>
      </c>
      <c r="AI189" s="201">
        <v>0</v>
      </c>
      <c r="AJ189" s="201">
        <v>0</v>
      </c>
      <c r="AK189" s="201">
        <v>0</v>
      </c>
      <c r="AL189" s="201">
        <v>0</v>
      </c>
      <c r="AM189" s="201">
        <v>0</v>
      </c>
      <c r="AN189" s="201">
        <v>0</v>
      </c>
      <c r="AO189" s="201">
        <v>0</v>
      </c>
      <c r="AP189" s="201">
        <v>0</v>
      </c>
      <c r="AQ189" s="201">
        <v>0</v>
      </c>
      <c r="AR189" s="201">
        <v>0</v>
      </c>
      <c r="AS189" s="201">
        <v>0</v>
      </c>
      <c r="AT189" s="201">
        <v>0</v>
      </c>
      <c r="AU189" s="201">
        <v>0</v>
      </c>
      <c r="AV189" s="201">
        <v>0</v>
      </c>
      <c r="AW189" s="201">
        <v>0</v>
      </c>
      <c r="AX189" s="201">
        <v>0</v>
      </c>
      <c r="AY189" s="201">
        <v>0</v>
      </c>
      <c r="AZ189" s="201">
        <v>0</v>
      </c>
      <c r="BA189" s="202">
        <v>0</v>
      </c>
    </row>
    <row r="190" spans="1:53">
      <c r="A190" s="203" t="s">
        <v>409</v>
      </c>
      <c r="B190" s="204" t="s">
        <v>410</v>
      </c>
      <c r="C190" s="205">
        <v>0</v>
      </c>
      <c r="D190" s="206">
        <v>0</v>
      </c>
      <c r="E190" s="206">
        <v>0</v>
      </c>
      <c r="F190" s="206">
        <v>0</v>
      </c>
      <c r="G190" s="206">
        <v>0</v>
      </c>
      <c r="H190" s="206">
        <v>0</v>
      </c>
      <c r="I190" s="206">
        <v>0</v>
      </c>
      <c r="J190" s="206">
        <v>0</v>
      </c>
      <c r="K190" s="206">
        <v>0</v>
      </c>
      <c r="L190" s="206">
        <v>0</v>
      </c>
      <c r="M190" s="206">
        <v>0</v>
      </c>
      <c r="N190" s="206">
        <v>0</v>
      </c>
      <c r="O190" s="206">
        <v>0</v>
      </c>
      <c r="P190" s="206">
        <v>0</v>
      </c>
      <c r="Q190" s="206">
        <v>0</v>
      </c>
      <c r="R190" s="206">
        <v>0</v>
      </c>
      <c r="S190" s="206">
        <v>0</v>
      </c>
      <c r="T190" s="206">
        <v>0</v>
      </c>
      <c r="U190" s="206">
        <v>0</v>
      </c>
      <c r="V190" s="206">
        <v>0</v>
      </c>
      <c r="W190" s="206">
        <v>0</v>
      </c>
      <c r="X190" s="206">
        <v>0</v>
      </c>
      <c r="Y190" s="206">
        <v>0</v>
      </c>
      <c r="Z190" s="206">
        <v>0</v>
      </c>
      <c r="AA190" s="206">
        <v>0</v>
      </c>
      <c r="AB190" s="206">
        <v>0</v>
      </c>
      <c r="AC190" s="206">
        <v>0</v>
      </c>
      <c r="AD190" s="206">
        <v>0</v>
      </c>
      <c r="AE190" s="206">
        <v>0</v>
      </c>
      <c r="AF190" s="206">
        <v>0</v>
      </c>
      <c r="AG190" s="206">
        <v>0</v>
      </c>
      <c r="AH190" s="206">
        <v>0</v>
      </c>
      <c r="AI190" s="206">
        <v>0</v>
      </c>
      <c r="AJ190" s="206">
        <v>0</v>
      </c>
      <c r="AK190" s="206">
        <v>0</v>
      </c>
      <c r="AL190" s="206">
        <v>0</v>
      </c>
      <c r="AM190" s="206">
        <v>0</v>
      </c>
      <c r="AN190" s="206">
        <v>0</v>
      </c>
      <c r="AO190" s="206">
        <v>0</v>
      </c>
      <c r="AP190" s="206">
        <v>0</v>
      </c>
      <c r="AQ190" s="206">
        <v>0</v>
      </c>
      <c r="AR190" s="206">
        <v>0</v>
      </c>
      <c r="AS190" s="206">
        <v>0</v>
      </c>
      <c r="AT190" s="206">
        <v>0</v>
      </c>
      <c r="AU190" s="206">
        <v>0</v>
      </c>
      <c r="AV190" s="206">
        <v>0</v>
      </c>
      <c r="AW190" s="206">
        <v>0</v>
      </c>
      <c r="AX190" s="206">
        <v>0</v>
      </c>
      <c r="AY190" s="206">
        <v>0</v>
      </c>
      <c r="AZ190" s="206">
        <v>0</v>
      </c>
      <c r="BA190" s="207">
        <v>0</v>
      </c>
    </row>
    <row r="191" spans="1:53">
      <c r="A191" s="203" t="s">
        <v>411</v>
      </c>
      <c r="B191" s="204" t="s">
        <v>412</v>
      </c>
      <c r="C191" s="205">
        <v>0</v>
      </c>
      <c r="D191" s="206">
        <v>0</v>
      </c>
      <c r="E191" s="206">
        <v>0</v>
      </c>
      <c r="F191" s="206">
        <v>0</v>
      </c>
      <c r="G191" s="206">
        <v>0</v>
      </c>
      <c r="H191" s="206">
        <v>0</v>
      </c>
      <c r="I191" s="206">
        <v>0</v>
      </c>
      <c r="J191" s="206">
        <v>0</v>
      </c>
      <c r="K191" s="206">
        <v>0</v>
      </c>
      <c r="L191" s="206">
        <v>0</v>
      </c>
      <c r="M191" s="206">
        <v>0</v>
      </c>
      <c r="N191" s="206">
        <v>0</v>
      </c>
      <c r="O191" s="206">
        <v>0</v>
      </c>
      <c r="P191" s="206">
        <v>0</v>
      </c>
      <c r="Q191" s="206">
        <v>0</v>
      </c>
      <c r="R191" s="206">
        <v>0</v>
      </c>
      <c r="S191" s="206">
        <v>0</v>
      </c>
      <c r="T191" s="206">
        <v>0</v>
      </c>
      <c r="U191" s="206">
        <v>0</v>
      </c>
      <c r="V191" s="206">
        <v>0</v>
      </c>
      <c r="W191" s="206">
        <v>0</v>
      </c>
      <c r="X191" s="206">
        <v>0</v>
      </c>
      <c r="Y191" s="206">
        <v>0</v>
      </c>
      <c r="Z191" s="206">
        <v>0</v>
      </c>
      <c r="AA191" s="206">
        <v>0</v>
      </c>
      <c r="AB191" s="206">
        <v>0</v>
      </c>
      <c r="AC191" s="206">
        <v>0</v>
      </c>
      <c r="AD191" s="206">
        <v>0</v>
      </c>
      <c r="AE191" s="206">
        <v>0</v>
      </c>
      <c r="AF191" s="206">
        <v>0</v>
      </c>
      <c r="AG191" s="206">
        <v>0</v>
      </c>
      <c r="AH191" s="206">
        <v>0</v>
      </c>
      <c r="AI191" s="206">
        <v>0</v>
      </c>
      <c r="AJ191" s="206">
        <v>0</v>
      </c>
      <c r="AK191" s="206">
        <v>0</v>
      </c>
      <c r="AL191" s="206">
        <v>0</v>
      </c>
      <c r="AM191" s="206">
        <v>0</v>
      </c>
      <c r="AN191" s="206">
        <v>0</v>
      </c>
      <c r="AO191" s="206">
        <v>0</v>
      </c>
      <c r="AP191" s="206">
        <v>0</v>
      </c>
      <c r="AQ191" s="206">
        <v>0</v>
      </c>
      <c r="AR191" s="206">
        <v>0</v>
      </c>
      <c r="AS191" s="206">
        <v>0</v>
      </c>
      <c r="AT191" s="206">
        <v>0</v>
      </c>
      <c r="AU191" s="206">
        <v>0</v>
      </c>
      <c r="AV191" s="206">
        <v>0</v>
      </c>
      <c r="AW191" s="206">
        <v>0</v>
      </c>
      <c r="AX191" s="206">
        <v>0</v>
      </c>
      <c r="AY191" s="206">
        <v>0</v>
      </c>
      <c r="AZ191" s="206">
        <v>0</v>
      </c>
      <c r="BA191" s="207">
        <v>0</v>
      </c>
    </row>
    <row r="192" spans="1:53">
      <c r="A192" s="203" t="s">
        <v>413</v>
      </c>
      <c r="B192" s="204" t="s">
        <v>414</v>
      </c>
      <c r="C192" s="205">
        <v>0</v>
      </c>
      <c r="D192" s="206">
        <v>0</v>
      </c>
      <c r="E192" s="206">
        <v>0</v>
      </c>
      <c r="F192" s="206">
        <v>0</v>
      </c>
      <c r="G192" s="206">
        <v>0</v>
      </c>
      <c r="H192" s="206">
        <v>0</v>
      </c>
      <c r="I192" s="206">
        <v>0</v>
      </c>
      <c r="J192" s="206">
        <v>0</v>
      </c>
      <c r="K192" s="206">
        <v>0</v>
      </c>
      <c r="L192" s="206">
        <v>0</v>
      </c>
      <c r="M192" s="206">
        <v>0</v>
      </c>
      <c r="N192" s="206">
        <v>0</v>
      </c>
      <c r="O192" s="206">
        <v>0</v>
      </c>
      <c r="P192" s="206">
        <v>0</v>
      </c>
      <c r="Q192" s="206">
        <v>0</v>
      </c>
      <c r="R192" s="206">
        <v>0</v>
      </c>
      <c r="S192" s="206">
        <v>0</v>
      </c>
      <c r="T192" s="206">
        <v>0</v>
      </c>
      <c r="U192" s="206">
        <v>0</v>
      </c>
      <c r="V192" s="206">
        <v>0</v>
      </c>
      <c r="W192" s="206">
        <v>0</v>
      </c>
      <c r="X192" s="206">
        <v>0</v>
      </c>
      <c r="Y192" s="206">
        <v>0</v>
      </c>
      <c r="Z192" s="206">
        <v>0</v>
      </c>
      <c r="AA192" s="206">
        <v>0</v>
      </c>
      <c r="AB192" s="206">
        <v>0</v>
      </c>
      <c r="AC192" s="206">
        <v>0</v>
      </c>
      <c r="AD192" s="206">
        <v>0</v>
      </c>
      <c r="AE192" s="206">
        <v>0</v>
      </c>
      <c r="AF192" s="206">
        <v>0</v>
      </c>
      <c r="AG192" s="206">
        <v>0</v>
      </c>
      <c r="AH192" s="206">
        <v>0</v>
      </c>
      <c r="AI192" s="206">
        <v>0</v>
      </c>
      <c r="AJ192" s="206">
        <v>0</v>
      </c>
      <c r="AK192" s="206">
        <v>0</v>
      </c>
      <c r="AL192" s="206">
        <v>0</v>
      </c>
      <c r="AM192" s="206">
        <v>0</v>
      </c>
      <c r="AN192" s="206">
        <v>0</v>
      </c>
      <c r="AO192" s="206">
        <v>0</v>
      </c>
      <c r="AP192" s="206">
        <v>0</v>
      </c>
      <c r="AQ192" s="206">
        <v>0</v>
      </c>
      <c r="AR192" s="206">
        <v>0</v>
      </c>
      <c r="AS192" s="206">
        <v>0</v>
      </c>
      <c r="AT192" s="206">
        <v>0</v>
      </c>
      <c r="AU192" s="206">
        <v>0</v>
      </c>
      <c r="AV192" s="206">
        <v>0</v>
      </c>
      <c r="AW192" s="206">
        <v>0</v>
      </c>
      <c r="AX192" s="206">
        <v>0</v>
      </c>
      <c r="AY192" s="206">
        <v>0</v>
      </c>
      <c r="AZ192" s="206">
        <v>0</v>
      </c>
      <c r="BA192" s="207">
        <v>0</v>
      </c>
    </row>
    <row r="193" spans="1:53">
      <c r="A193" s="203" t="s">
        <v>415</v>
      </c>
      <c r="B193" s="204" t="s">
        <v>416</v>
      </c>
      <c r="C193" s="205">
        <v>0</v>
      </c>
      <c r="D193" s="206">
        <v>0</v>
      </c>
      <c r="E193" s="206">
        <v>0</v>
      </c>
      <c r="F193" s="206">
        <v>0</v>
      </c>
      <c r="G193" s="206">
        <v>0</v>
      </c>
      <c r="H193" s="206">
        <v>0</v>
      </c>
      <c r="I193" s="206">
        <v>0</v>
      </c>
      <c r="J193" s="206">
        <v>0</v>
      </c>
      <c r="K193" s="206">
        <v>0</v>
      </c>
      <c r="L193" s="206">
        <v>0</v>
      </c>
      <c r="M193" s="206">
        <v>0</v>
      </c>
      <c r="N193" s="206">
        <v>0</v>
      </c>
      <c r="O193" s="206">
        <v>0</v>
      </c>
      <c r="P193" s="206">
        <v>0</v>
      </c>
      <c r="Q193" s="206">
        <v>0</v>
      </c>
      <c r="R193" s="206">
        <v>0</v>
      </c>
      <c r="S193" s="206">
        <v>0</v>
      </c>
      <c r="T193" s="206">
        <v>0</v>
      </c>
      <c r="U193" s="206">
        <v>0</v>
      </c>
      <c r="V193" s="206">
        <v>0</v>
      </c>
      <c r="W193" s="206">
        <v>0</v>
      </c>
      <c r="X193" s="206">
        <v>0</v>
      </c>
      <c r="Y193" s="206">
        <v>0</v>
      </c>
      <c r="Z193" s="206">
        <v>0</v>
      </c>
      <c r="AA193" s="206">
        <v>0</v>
      </c>
      <c r="AB193" s="206">
        <v>0</v>
      </c>
      <c r="AC193" s="206">
        <v>0</v>
      </c>
      <c r="AD193" s="206">
        <v>0</v>
      </c>
      <c r="AE193" s="206">
        <v>0</v>
      </c>
      <c r="AF193" s="206">
        <v>0</v>
      </c>
      <c r="AG193" s="206">
        <v>0</v>
      </c>
      <c r="AH193" s="206">
        <v>0</v>
      </c>
      <c r="AI193" s="206">
        <v>0</v>
      </c>
      <c r="AJ193" s="206">
        <v>0</v>
      </c>
      <c r="AK193" s="206">
        <v>0</v>
      </c>
      <c r="AL193" s="206">
        <v>0</v>
      </c>
      <c r="AM193" s="206">
        <v>0</v>
      </c>
      <c r="AN193" s="206">
        <v>0</v>
      </c>
      <c r="AO193" s="206">
        <v>0</v>
      </c>
      <c r="AP193" s="206">
        <v>0</v>
      </c>
      <c r="AQ193" s="206">
        <v>0</v>
      </c>
      <c r="AR193" s="206">
        <v>0</v>
      </c>
      <c r="AS193" s="206">
        <v>0</v>
      </c>
      <c r="AT193" s="206">
        <v>0</v>
      </c>
      <c r="AU193" s="206">
        <v>0</v>
      </c>
      <c r="AV193" s="206">
        <v>0</v>
      </c>
      <c r="AW193" s="206">
        <v>0</v>
      </c>
      <c r="AX193" s="206">
        <v>0</v>
      </c>
      <c r="AY193" s="206">
        <v>0</v>
      </c>
      <c r="AZ193" s="206">
        <v>0</v>
      </c>
      <c r="BA193" s="207">
        <v>0</v>
      </c>
    </row>
    <row r="194" spans="1:53">
      <c r="A194" s="198" t="s">
        <v>417</v>
      </c>
      <c r="B194" s="199" t="s">
        <v>418</v>
      </c>
      <c r="C194" s="200">
        <v>0</v>
      </c>
      <c r="D194" s="201">
        <v>0</v>
      </c>
      <c r="E194" s="201">
        <v>0</v>
      </c>
      <c r="F194" s="201">
        <v>0</v>
      </c>
      <c r="G194" s="201">
        <v>0</v>
      </c>
      <c r="H194" s="201">
        <v>0</v>
      </c>
      <c r="I194" s="201">
        <v>0</v>
      </c>
      <c r="J194" s="201">
        <v>0</v>
      </c>
      <c r="K194" s="201">
        <v>0</v>
      </c>
      <c r="L194" s="201">
        <v>0</v>
      </c>
      <c r="M194" s="201">
        <v>0</v>
      </c>
      <c r="N194" s="201">
        <v>0</v>
      </c>
      <c r="O194" s="201">
        <v>0</v>
      </c>
      <c r="P194" s="201">
        <v>0</v>
      </c>
      <c r="Q194" s="201">
        <v>0</v>
      </c>
      <c r="R194" s="201">
        <v>0</v>
      </c>
      <c r="S194" s="201">
        <v>0</v>
      </c>
      <c r="T194" s="201">
        <v>0</v>
      </c>
      <c r="U194" s="201">
        <v>0</v>
      </c>
      <c r="V194" s="201">
        <v>0</v>
      </c>
      <c r="W194" s="201">
        <v>0</v>
      </c>
      <c r="X194" s="201">
        <v>0</v>
      </c>
      <c r="Y194" s="201">
        <v>0</v>
      </c>
      <c r="Z194" s="201">
        <v>0</v>
      </c>
      <c r="AA194" s="201">
        <v>0</v>
      </c>
      <c r="AB194" s="201">
        <v>0</v>
      </c>
      <c r="AC194" s="201">
        <v>0</v>
      </c>
      <c r="AD194" s="201">
        <v>0</v>
      </c>
      <c r="AE194" s="201">
        <v>0</v>
      </c>
      <c r="AF194" s="201">
        <v>0</v>
      </c>
      <c r="AG194" s="201">
        <v>0</v>
      </c>
      <c r="AH194" s="201">
        <v>0</v>
      </c>
      <c r="AI194" s="201">
        <v>0</v>
      </c>
      <c r="AJ194" s="201">
        <v>0</v>
      </c>
      <c r="AK194" s="201">
        <v>0</v>
      </c>
      <c r="AL194" s="201">
        <v>0</v>
      </c>
      <c r="AM194" s="201">
        <v>0</v>
      </c>
      <c r="AN194" s="201">
        <v>0</v>
      </c>
      <c r="AO194" s="201">
        <v>0</v>
      </c>
      <c r="AP194" s="201">
        <v>0</v>
      </c>
      <c r="AQ194" s="201">
        <v>0</v>
      </c>
      <c r="AR194" s="201">
        <v>0</v>
      </c>
      <c r="AS194" s="201">
        <v>0</v>
      </c>
      <c r="AT194" s="201">
        <v>0</v>
      </c>
      <c r="AU194" s="201">
        <v>0</v>
      </c>
      <c r="AV194" s="201">
        <v>0</v>
      </c>
      <c r="AW194" s="201">
        <v>0</v>
      </c>
      <c r="AX194" s="201">
        <v>0</v>
      </c>
      <c r="AY194" s="201">
        <v>0</v>
      </c>
      <c r="AZ194" s="201">
        <v>0</v>
      </c>
      <c r="BA194" s="202">
        <v>0</v>
      </c>
    </row>
    <row r="195" spans="1:53">
      <c r="A195" s="193" t="s">
        <v>419</v>
      </c>
      <c r="B195" s="194" t="s">
        <v>420</v>
      </c>
      <c r="C195" s="195">
        <v>81030.950390289974</v>
      </c>
      <c r="D195" s="196">
        <v>79286.610319999978</v>
      </c>
      <c r="E195" s="196">
        <v>79130.596160000016</v>
      </c>
      <c r="F195" s="196">
        <v>81172.28244000001</v>
      </c>
      <c r="G195" s="196">
        <v>82584.468829999983</v>
      </c>
      <c r="H195" s="196">
        <v>84463.405535361686</v>
      </c>
      <c r="I195" s="196">
        <v>83422.383509999941</v>
      </c>
      <c r="J195" s="196">
        <v>79942.631989999994</v>
      </c>
      <c r="K195" s="196">
        <v>77574.032760000031</v>
      </c>
      <c r="L195" s="196">
        <v>73284.071099999957</v>
      </c>
      <c r="M195" s="196">
        <v>72979.528269548769</v>
      </c>
      <c r="N195" s="196">
        <v>70290.283564998434</v>
      </c>
      <c r="O195" s="196">
        <v>69655.315562241289</v>
      </c>
      <c r="P195" s="196">
        <v>67468.953426041422</v>
      </c>
      <c r="Q195" s="196">
        <v>67954.739786551174</v>
      </c>
      <c r="R195" s="196">
        <v>69935.166320122255</v>
      </c>
      <c r="S195" s="196">
        <v>70879.921196298892</v>
      </c>
      <c r="T195" s="196">
        <v>71823.486464454225</v>
      </c>
      <c r="U195" s="196">
        <v>71934.70035787001</v>
      </c>
      <c r="V195" s="196">
        <v>71735.003199699873</v>
      </c>
      <c r="W195" s="196">
        <v>70941.096074775298</v>
      </c>
      <c r="X195" s="196">
        <v>70264.770000494071</v>
      </c>
      <c r="Y195" s="196">
        <v>69737.849366903101</v>
      </c>
      <c r="Z195" s="196">
        <v>68702.188961084932</v>
      </c>
      <c r="AA195" s="196">
        <v>67970.015494919586</v>
      </c>
      <c r="AB195" s="196">
        <v>67606.735802661758</v>
      </c>
      <c r="AC195" s="196">
        <v>67445.865806436748</v>
      </c>
      <c r="AD195" s="196">
        <v>67370.299232903664</v>
      </c>
      <c r="AE195" s="196">
        <v>67232.431140525907</v>
      </c>
      <c r="AF195" s="196">
        <v>67168.433328002866</v>
      </c>
      <c r="AG195" s="196">
        <v>66920.375855257385</v>
      </c>
      <c r="AH195" s="196">
        <v>66955.107750041119</v>
      </c>
      <c r="AI195" s="196">
        <v>66715.285661603586</v>
      </c>
      <c r="AJ195" s="196">
        <v>66413.342840707031</v>
      </c>
      <c r="AK195" s="196">
        <v>66145.385333278289</v>
      </c>
      <c r="AL195" s="196">
        <v>65466.095825407108</v>
      </c>
      <c r="AM195" s="196">
        <v>65248.45121221208</v>
      </c>
      <c r="AN195" s="196">
        <v>64817.405196499109</v>
      </c>
      <c r="AO195" s="196">
        <v>64456.431633355074</v>
      </c>
      <c r="AP195" s="196">
        <v>63998.454885516046</v>
      </c>
      <c r="AQ195" s="196">
        <v>63528.19592106482</v>
      </c>
      <c r="AR195" s="196">
        <v>62975.407677619623</v>
      </c>
      <c r="AS195" s="196">
        <v>62589.973182740199</v>
      </c>
      <c r="AT195" s="196">
        <v>61759.031952144112</v>
      </c>
      <c r="AU195" s="196">
        <v>61079.674401673648</v>
      </c>
      <c r="AV195" s="196">
        <v>60687.664225392284</v>
      </c>
      <c r="AW195" s="196">
        <v>60341.140029343544</v>
      </c>
      <c r="AX195" s="196">
        <v>59881.217819429832</v>
      </c>
      <c r="AY195" s="196">
        <v>59323.590742433844</v>
      </c>
      <c r="AZ195" s="196">
        <v>58765.67475823783</v>
      </c>
      <c r="BA195" s="197">
        <v>58216.59030109617</v>
      </c>
    </row>
    <row r="196" spans="1:53">
      <c r="A196" s="198" t="s">
        <v>421</v>
      </c>
      <c r="B196" s="199" t="s">
        <v>422</v>
      </c>
      <c r="C196" s="200">
        <v>89946.975221964356</v>
      </c>
      <c r="D196" s="201">
        <v>84091.399359999996</v>
      </c>
      <c r="E196" s="201">
        <v>88015.549469999998</v>
      </c>
      <c r="F196" s="201">
        <v>89255.101280000003</v>
      </c>
      <c r="G196" s="201">
        <v>96559.013019999984</v>
      </c>
      <c r="H196" s="201">
        <v>91795.82393064526</v>
      </c>
      <c r="I196" s="201">
        <v>88001.800219999961</v>
      </c>
      <c r="J196" s="201">
        <v>86141.598969999992</v>
      </c>
      <c r="K196" s="201">
        <v>85685.682460000011</v>
      </c>
      <c r="L196" s="201">
        <v>79849.266029999984</v>
      </c>
      <c r="M196" s="201">
        <v>77240.702395378888</v>
      </c>
      <c r="N196" s="201">
        <v>78425.585100894168</v>
      </c>
      <c r="O196" s="201">
        <v>75544.284617056328</v>
      </c>
      <c r="P196" s="201">
        <v>68488.583431554915</v>
      </c>
      <c r="Q196" s="201">
        <v>63871.871482884628</v>
      </c>
      <c r="R196" s="201">
        <v>63915.439609485591</v>
      </c>
      <c r="S196" s="201">
        <v>64680.604918855912</v>
      </c>
      <c r="T196" s="201">
        <v>65401.974446577224</v>
      </c>
      <c r="U196" s="201">
        <v>65383.199355753444</v>
      </c>
      <c r="V196" s="201">
        <v>65111.445424078513</v>
      </c>
      <c r="W196" s="201">
        <v>64343.779785649487</v>
      </c>
      <c r="X196" s="201">
        <v>63675.758823894597</v>
      </c>
      <c r="Y196" s="201">
        <v>63126.374472780677</v>
      </c>
      <c r="Z196" s="201">
        <v>62128.986685830467</v>
      </c>
      <c r="AA196" s="201">
        <v>61393.136483284812</v>
      </c>
      <c r="AB196" s="201">
        <v>61015.844040146054</v>
      </c>
      <c r="AC196" s="201">
        <v>60816.776405844583</v>
      </c>
      <c r="AD196" s="201">
        <v>60692.339417339179</v>
      </c>
      <c r="AE196" s="201">
        <v>60506.577835215838</v>
      </c>
      <c r="AF196" s="201">
        <v>60396.246195193948</v>
      </c>
      <c r="AG196" s="201">
        <v>60137.464692168549</v>
      </c>
      <c r="AH196" s="201">
        <v>60127.968038564679</v>
      </c>
      <c r="AI196" s="201">
        <v>59860.068084296217</v>
      </c>
      <c r="AJ196" s="201">
        <v>59542.923971856188</v>
      </c>
      <c r="AK196" s="201">
        <v>59271.207179615289</v>
      </c>
      <c r="AL196" s="201">
        <v>58660.201947104782</v>
      </c>
      <c r="AM196" s="201">
        <v>58446.391982476045</v>
      </c>
      <c r="AN196" s="201">
        <v>58061.95304862468</v>
      </c>
      <c r="AO196" s="201">
        <v>57734.642115298571</v>
      </c>
      <c r="AP196" s="201">
        <v>57333.325754177866</v>
      </c>
      <c r="AQ196" s="201">
        <v>56922.486175985177</v>
      </c>
      <c r="AR196" s="201">
        <v>56449.421576394103</v>
      </c>
      <c r="AS196" s="201">
        <v>56104.784300329171</v>
      </c>
      <c r="AT196" s="201">
        <v>55373.513497360589</v>
      </c>
      <c r="AU196" s="201">
        <v>54736.565110757598</v>
      </c>
      <c r="AV196" s="201">
        <v>54386.788769049272</v>
      </c>
      <c r="AW196" s="201">
        <v>54085.050630051235</v>
      </c>
      <c r="AX196" s="201">
        <v>53692.898056089594</v>
      </c>
      <c r="AY196" s="201">
        <v>53199.547182872477</v>
      </c>
      <c r="AZ196" s="201">
        <v>52717.20301720361</v>
      </c>
      <c r="BA196" s="202">
        <v>52243.247409564072</v>
      </c>
    </row>
    <row r="197" spans="1:53">
      <c r="A197" s="203" t="s">
        <v>423</v>
      </c>
      <c r="B197" s="204" t="s">
        <v>424</v>
      </c>
      <c r="C197" s="205">
        <v>87148.353204796353</v>
      </c>
      <c r="D197" s="206">
        <v>81525.291710000005</v>
      </c>
      <c r="E197" s="206">
        <v>84958.02128999999</v>
      </c>
      <c r="F197" s="206">
        <v>85854.586340000009</v>
      </c>
      <c r="G197" s="206">
        <v>90759.616829999999</v>
      </c>
      <c r="H197" s="206">
        <v>87228.898622594861</v>
      </c>
      <c r="I197" s="206">
        <v>82489.813399999985</v>
      </c>
      <c r="J197" s="206">
        <v>82129.005340000003</v>
      </c>
      <c r="K197" s="206">
        <v>81708.567520000011</v>
      </c>
      <c r="L197" s="206">
        <v>76527.789439999979</v>
      </c>
      <c r="M197" s="206">
        <v>73863.500708772874</v>
      </c>
      <c r="N197" s="206">
        <v>75212.794028956734</v>
      </c>
      <c r="O197" s="206">
        <v>71343.823346114092</v>
      </c>
      <c r="P197" s="206">
        <v>63484.85947209756</v>
      </c>
      <c r="Q197" s="206">
        <v>60211.031894442007</v>
      </c>
      <c r="R197" s="206">
        <v>60260.004436525756</v>
      </c>
      <c r="S197" s="206">
        <v>60221.352359634657</v>
      </c>
      <c r="T197" s="206">
        <v>60976.233750053631</v>
      </c>
      <c r="U197" s="206">
        <v>60924.691830362914</v>
      </c>
      <c r="V197" s="206">
        <v>60643.087219636793</v>
      </c>
      <c r="W197" s="206">
        <v>59872.947740693518</v>
      </c>
      <c r="X197" s="206">
        <v>59193.434037870218</v>
      </c>
      <c r="Y197" s="206">
        <v>58601.487721485151</v>
      </c>
      <c r="Z197" s="206">
        <v>57508.567987914532</v>
      </c>
      <c r="AA197" s="206">
        <v>56675.165056194419</v>
      </c>
      <c r="AB197" s="206">
        <v>56279.374280227727</v>
      </c>
      <c r="AC197" s="206">
        <v>56065.449543107119</v>
      </c>
      <c r="AD197" s="206">
        <v>55915.038556313208</v>
      </c>
      <c r="AE197" s="206">
        <v>55675.946103407921</v>
      </c>
      <c r="AF197" s="206">
        <v>55539.222263618503</v>
      </c>
      <c r="AG197" s="206">
        <v>55260.956988838414</v>
      </c>
      <c r="AH197" s="206">
        <v>55242.487754631096</v>
      </c>
      <c r="AI197" s="206">
        <v>54907.662275275259</v>
      </c>
      <c r="AJ197" s="206">
        <v>54523.549771894053</v>
      </c>
      <c r="AK197" s="206">
        <v>54212.299077094925</v>
      </c>
      <c r="AL197" s="206">
        <v>53570.463963717491</v>
      </c>
      <c r="AM197" s="206">
        <v>53345.392330995921</v>
      </c>
      <c r="AN197" s="206">
        <v>52960.614417089309</v>
      </c>
      <c r="AO197" s="206">
        <v>52626.902990091723</v>
      </c>
      <c r="AP197" s="206">
        <v>52225.153849537921</v>
      </c>
      <c r="AQ197" s="206">
        <v>51811.654804267382</v>
      </c>
      <c r="AR197" s="206">
        <v>51349.918080754636</v>
      </c>
      <c r="AS197" s="206">
        <v>50991.393695726765</v>
      </c>
      <c r="AT197" s="206">
        <v>50210.387250197244</v>
      </c>
      <c r="AU197" s="206">
        <v>49481.361743123831</v>
      </c>
      <c r="AV197" s="206">
        <v>49118.13729767716</v>
      </c>
      <c r="AW197" s="206">
        <v>48802.522406611206</v>
      </c>
      <c r="AX197" s="206">
        <v>48396.65259745712</v>
      </c>
      <c r="AY197" s="206">
        <v>47853.36960034541</v>
      </c>
      <c r="AZ197" s="206">
        <v>47342.197406665357</v>
      </c>
      <c r="BA197" s="207">
        <v>46854.256551825812</v>
      </c>
    </row>
    <row r="198" spans="1:53">
      <c r="A198" s="208" t="s">
        <v>425</v>
      </c>
      <c r="B198" s="209" t="s">
        <v>426</v>
      </c>
      <c r="C198" s="210">
        <v>81783.068936275173</v>
      </c>
      <c r="D198" s="211">
        <v>76209.189530000003</v>
      </c>
      <c r="E198" s="211">
        <v>79679.989289999998</v>
      </c>
      <c r="F198" s="211">
        <v>80828.25907</v>
      </c>
      <c r="G198" s="211">
        <v>85036.363069999992</v>
      </c>
      <c r="H198" s="211">
        <v>82318.823942388408</v>
      </c>
      <c r="I198" s="211">
        <v>77761.950389999984</v>
      </c>
      <c r="J198" s="211">
        <v>77746.342100000009</v>
      </c>
      <c r="K198" s="211">
        <v>77317.991970000017</v>
      </c>
      <c r="L198" s="211">
        <v>72575.763809999975</v>
      </c>
      <c r="M198" s="211">
        <v>69781.577429364057</v>
      </c>
      <c r="N198" s="211">
        <v>71657.946868346218</v>
      </c>
      <c r="O198" s="211">
        <v>68359.976577478737</v>
      </c>
      <c r="P198" s="211">
        <v>60238.20362905701</v>
      </c>
      <c r="Q198" s="211">
        <v>56809.483862731402</v>
      </c>
      <c r="R198" s="211">
        <v>56785.017395991868</v>
      </c>
      <c r="S198" s="211">
        <v>56844.963722490786</v>
      </c>
      <c r="T198" s="211">
        <v>57690.176379062505</v>
      </c>
      <c r="U198" s="211">
        <v>57751.548327292556</v>
      </c>
      <c r="V198" s="211">
        <v>57587.022554830961</v>
      </c>
      <c r="W198" s="211">
        <v>56945.867104186946</v>
      </c>
      <c r="X198" s="211">
        <v>56385.383195159899</v>
      </c>
      <c r="Y198" s="211">
        <v>55902.150155856943</v>
      </c>
      <c r="Z198" s="211">
        <v>54926.384888894114</v>
      </c>
      <c r="AA198" s="211">
        <v>54196.042504487756</v>
      </c>
      <c r="AB198" s="211">
        <v>53888.316666444181</v>
      </c>
      <c r="AC198" s="211">
        <v>53752.845474882197</v>
      </c>
      <c r="AD198" s="211">
        <v>53674.72986975716</v>
      </c>
      <c r="AE198" s="211">
        <v>53505.8125664943</v>
      </c>
      <c r="AF198" s="211">
        <v>53434.097037951033</v>
      </c>
      <c r="AG198" s="211">
        <v>53221.827949917722</v>
      </c>
      <c r="AH198" s="211">
        <v>53259.630111321021</v>
      </c>
      <c r="AI198" s="211">
        <v>52984.374386838921</v>
      </c>
      <c r="AJ198" s="211">
        <v>52658.217309912812</v>
      </c>
      <c r="AK198" s="211">
        <v>52401.324419185839</v>
      </c>
      <c r="AL198" s="211">
        <v>51819.678354971795</v>
      </c>
      <c r="AM198" s="211">
        <v>51642.641365202609</v>
      </c>
      <c r="AN198" s="211">
        <v>51307.753317846116</v>
      </c>
      <c r="AO198" s="211">
        <v>51020.200913693508</v>
      </c>
      <c r="AP198" s="211">
        <v>50664.196012434295</v>
      </c>
      <c r="AQ198" s="211">
        <v>50294.515627694564</v>
      </c>
      <c r="AR198" s="211">
        <v>49876.104087434345</v>
      </c>
      <c r="AS198" s="211">
        <v>49555.903101444143</v>
      </c>
      <c r="AT198" s="211">
        <v>48819.371356930074</v>
      </c>
      <c r="AU198" s="211">
        <v>48130.511735106287</v>
      </c>
      <c r="AV198" s="211">
        <v>47800.525353516452</v>
      </c>
      <c r="AW198" s="211">
        <v>47515.668043251033</v>
      </c>
      <c r="AX198" s="211">
        <v>47140.996770535829</v>
      </c>
      <c r="AY198" s="211">
        <v>46629.227028066416</v>
      </c>
      <c r="AZ198" s="211">
        <v>46148.213304587989</v>
      </c>
      <c r="BA198" s="212">
        <v>45689.141558789124</v>
      </c>
    </row>
    <row r="199" spans="1:53">
      <c r="A199" s="208" t="s">
        <v>427</v>
      </c>
      <c r="B199" s="209" t="s">
        <v>428</v>
      </c>
      <c r="C199" s="210">
        <v>5365.2842685211608</v>
      </c>
      <c r="D199" s="211">
        <v>5316.1021800000008</v>
      </c>
      <c r="E199" s="211">
        <v>5278.0320000000002</v>
      </c>
      <c r="F199" s="211">
        <v>5026.3272700000007</v>
      </c>
      <c r="G199" s="211">
        <v>5723.2537599999996</v>
      </c>
      <c r="H199" s="211">
        <v>4910.0746802064668</v>
      </c>
      <c r="I199" s="211">
        <v>4727.8630099999991</v>
      </c>
      <c r="J199" s="211">
        <v>4382.6632399999999</v>
      </c>
      <c r="K199" s="211">
        <v>4390.5755499999996</v>
      </c>
      <c r="L199" s="211">
        <v>3952.0256300000001</v>
      </c>
      <c r="M199" s="211">
        <v>4081.9232794088166</v>
      </c>
      <c r="N199" s="211">
        <v>3554.8471606105259</v>
      </c>
      <c r="O199" s="211">
        <v>2983.846768635372</v>
      </c>
      <c r="P199" s="211">
        <v>3246.6558430405485</v>
      </c>
      <c r="Q199" s="211">
        <v>3401.5480317106067</v>
      </c>
      <c r="R199" s="211">
        <v>3474.9870405338811</v>
      </c>
      <c r="S199" s="211">
        <v>3376.3886371438762</v>
      </c>
      <c r="T199" s="211">
        <v>3286.0573709911232</v>
      </c>
      <c r="U199" s="211">
        <v>3173.1435030703597</v>
      </c>
      <c r="V199" s="211">
        <v>3056.0646648058378</v>
      </c>
      <c r="W199" s="211">
        <v>2927.0806365065728</v>
      </c>
      <c r="X199" s="211">
        <v>2808.0508427103168</v>
      </c>
      <c r="Y199" s="211">
        <v>2699.3375656282051</v>
      </c>
      <c r="Z199" s="211">
        <v>2582.1830990204107</v>
      </c>
      <c r="AA199" s="211">
        <v>2479.1225517066641</v>
      </c>
      <c r="AB199" s="211">
        <v>2391.0576137835419</v>
      </c>
      <c r="AC199" s="211">
        <v>2312.6040682249063</v>
      </c>
      <c r="AD199" s="211">
        <v>2240.308686556044</v>
      </c>
      <c r="AE199" s="211">
        <v>2170.1335369136118</v>
      </c>
      <c r="AF199" s="211">
        <v>2105.1252256674766</v>
      </c>
      <c r="AG199" s="211">
        <v>2039.1290389206843</v>
      </c>
      <c r="AH199" s="211">
        <v>1982.8576433100773</v>
      </c>
      <c r="AI199" s="211">
        <v>1923.2878884363522</v>
      </c>
      <c r="AJ199" s="211">
        <v>1865.3324619812422</v>
      </c>
      <c r="AK199" s="211">
        <v>1810.974657909092</v>
      </c>
      <c r="AL199" s="211">
        <v>1750.7856087456978</v>
      </c>
      <c r="AM199" s="211">
        <v>1702.7509657933183</v>
      </c>
      <c r="AN199" s="211">
        <v>1652.8610992431995</v>
      </c>
      <c r="AO199" s="211">
        <v>1606.7020763982196</v>
      </c>
      <c r="AP199" s="211">
        <v>1560.9578371036278</v>
      </c>
      <c r="AQ199" s="211">
        <v>1517.1391765728217</v>
      </c>
      <c r="AR199" s="211">
        <v>1473.813993320289</v>
      </c>
      <c r="AS199" s="211">
        <v>1435.4905942826199</v>
      </c>
      <c r="AT199" s="211">
        <v>1391.0158932671634</v>
      </c>
      <c r="AU199" s="211">
        <v>1350.8500080175318</v>
      </c>
      <c r="AV199" s="211">
        <v>1317.6119441607066</v>
      </c>
      <c r="AW199" s="211">
        <v>1286.8543633601632</v>
      </c>
      <c r="AX199" s="211">
        <v>1255.6558269212937</v>
      </c>
      <c r="AY199" s="211">
        <v>1224.1425722789941</v>
      </c>
      <c r="AZ199" s="211">
        <v>1193.9841020773683</v>
      </c>
      <c r="BA199" s="212">
        <v>1165.1149930366932</v>
      </c>
    </row>
    <row r="200" spans="1:53">
      <c r="A200" s="203" t="s">
        <v>429</v>
      </c>
      <c r="B200" s="204" t="s">
        <v>430</v>
      </c>
      <c r="C200" s="205">
        <v>2798.6220171680243</v>
      </c>
      <c r="D200" s="206">
        <v>2566.1076500000004</v>
      </c>
      <c r="E200" s="206">
        <v>3057.5281800000002</v>
      </c>
      <c r="F200" s="206">
        <v>3400.5149399999996</v>
      </c>
      <c r="G200" s="206">
        <v>5799.3961900000013</v>
      </c>
      <c r="H200" s="206">
        <v>4566.9253080503777</v>
      </c>
      <c r="I200" s="206">
        <v>5511.9868200000001</v>
      </c>
      <c r="J200" s="206">
        <v>4012.5936299999998</v>
      </c>
      <c r="K200" s="206">
        <v>3977.1149399999999</v>
      </c>
      <c r="L200" s="206">
        <v>3321.4765900000002</v>
      </c>
      <c r="M200" s="206">
        <v>3377.2016866060108</v>
      </c>
      <c r="N200" s="206">
        <v>3212.7910719374177</v>
      </c>
      <c r="O200" s="206">
        <v>4200.4612709422081</v>
      </c>
      <c r="P200" s="206">
        <v>5003.7239594573548</v>
      </c>
      <c r="Q200" s="206">
        <v>3660.8395884426272</v>
      </c>
      <c r="R200" s="206">
        <v>3655.4351729598388</v>
      </c>
      <c r="S200" s="206">
        <v>4459.2525592212523</v>
      </c>
      <c r="T200" s="206">
        <v>4425.7406965235859</v>
      </c>
      <c r="U200" s="206">
        <v>4458.507525390527</v>
      </c>
      <c r="V200" s="206">
        <v>4468.3582044417144</v>
      </c>
      <c r="W200" s="206">
        <v>4470.8320449559633</v>
      </c>
      <c r="X200" s="206">
        <v>4482.3247860243773</v>
      </c>
      <c r="Y200" s="206">
        <v>4524.8867512955248</v>
      </c>
      <c r="Z200" s="206">
        <v>4620.4186979159322</v>
      </c>
      <c r="AA200" s="206">
        <v>4717.9714270903914</v>
      </c>
      <c r="AB200" s="206">
        <v>4736.4697599183237</v>
      </c>
      <c r="AC200" s="206">
        <v>4751.3268627374819</v>
      </c>
      <c r="AD200" s="206">
        <v>4777.3008610259712</v>
      </c>
      <c r="AE200" s="206">
        <v>4830.6317318079246</v>
      </c>
      <c r="AF200" s="206">
        <v>4857.0239315754479</v>
      </c>
      <c r="AG200" s="206">
        <v>4876.5077033301395</v>
      </c>
      <c r="AH200" s="206">
        <v>4885.4802839335789</v>
      </c>
      <c r="AI200" s="206">
        <v>4952.4058090209546</v>
      </c>
      <c r="AJ200" s="206">
        <v>5019.3741999621343</v>
      </c>
      <c r="AK200" s="206">
        <v>5058.908102520355</v>
      </c>
      <c r="AL200" s="206">
        <v>5089.7379833872883</v>
      </c>
      <c r="AM200" s="206">
        <v>5100.9996514801169</v>
      </c>
      <c r="AN200" s="206">
        <v>5101.3386315353664</v>
      </c>
      <c r="AO200" s="206">
        <v>5107.7391252068519</v>
      </c>
      <c r="AP200" s="206">
        <v>5108.1719046399421</v>
      </c>
      <c r="AQ200" s="206">
        <v>5110.8313717177953</v>
      </c>
      <c r="AR200" s="206">
        <v>5099.5034956394666</v>
      </c>
      <c r="AS200" s="206">
        <v>5113.3906046024094</v>
      </c>
      <c r="AT200" s="206">
        <v>5163.1262471633536</v>
      </c>
      <c r="AU200" s="206">
        <v>5255.2033676337796</v>
      </c>
      <c r="AV200" s="206">
        <v>5268.6514713721244</v>
      </c>
      <c r="AW200" s="206">
        <v>5282.5282234400256</v>
      </c>
      <c r="AX200" s="206">
        <v>5296.2454586324729</v>
      </c>
      <c r="AY200" s="206">
        <v>5346.1775825270688</v>
      </c>
      <c r="AZ200" s="206">
        <v>5375.0056105382555</v>
      </c>
      <c r="BA200" s="207">
        <v>5388.9908577382594</v>
      </c>
    </row>
    <row r="201" spans="1:53">
      <c r="A201" s="208" t="s">
        <v>431</v>
      </c>
      <c r="B201" s="209" t="s">
        <v>432</v>
      </c>
      <c r="C201" s="210">
        <v>2666.6596390559916</v>
      </c>
      <c r="D201" s="211">
        <v>2438.2075000000009</v>
      </c>
      <c r="E201" s="211">
        <v>2930.628040000001</v>
      </c>
      <c r="F201" s="211">
        <v>3278.7151899999994</v>
      </c>
      <c r="G201" s="211">
        <v>5707.9961999999996</v>
      </c>
      <c r="H201" s="211">
        <v>4566.9253080503777</v>
      </c>
      <c r="I201" s="211">
        <v>5511.9868200000001</v>
      </c>
      <c r="J201" s="211">
        <v>4012.5936299999998</v>
      </c>
      <c r="K201" s="211">
        <v>3977.1149399999999</v>
      </c>
      <c r="L201" s="211">
        <v>3321.4765900000002</v>
      </c>
      <c r="M201" s="211">
        <v>3377.2016866060108</v>
      </c>
      <c r="N201" s="211">
        <v>3212.7910719374177</v>
      </c>
      <c r="O201" s="211">
        <v>4200.4612709422081</v>
      </c>
      <c r="P201" s="211">
        <v>5003.7239594573548</v>
      </c>
      <c r="Q201" s="211">
        <v>3616.366480526719</v>
      </c>
      <c r="R201" s="211">
        <v>3604.3221671680994</v>
      </c>
      <c r="S201" s="211">
        <v>4440.1355252794228</v>
      </c>
      <c r="T201" s="211">
        <v>4406.2982768943511</v>
      </c>
      <c r="U201" s="211">
        <v>4438.9361915654654</v>
      </c>
      <c r="V201" s="211">
        <v>4448.7327741115132</v>
      </c>
      <c r="W201" s="211">
        <v>4451.2953005893005</v>
      </c>
      <c r="X201" s="211">
        <v>4462.8505333958637</v>
      </c>
      <c r="Y201" s="211">
        <v>4505.4398008284379</v>
      </c>
      <c r="Z201" s="211">
        <v>4601.1234305168309</v>
      </c>
      <c r="AA201" s="211">
        <v>4698.7555796444176</v>
      </c>
      <c r="AB201" s="211">
        <v>4717.2423287693709</v>
      </c>
      <c r="AC201" s="211">
        <v>4732.0377108392786</v>
      </c>
      <c r="AD201" s="211">
        <v>4757.9274462254289</v>
      </c>
      <c r="AE201" s="211">
        <v>4811.1891780678152</v>
      </c>
      <c r="AF201" s="211">
        <v>4837.4943115176047</v>
      </c>
      <c r="AG201" s="211">
        <v>4856.9371689735908</v>
      </c>
      <c r="AH201" s="211">
        <v>4865.7960897936318</v>
      </c>
      <c r="AI201" s="211">
        <v>4932.6784181795983</v>
      </c>
      <c r="AJ201" s="211">
        <v>4999.6196120519253</v>
      </c>
      <c r="AK201" s="211">
        <v>5039.1174166706596</v>
      </c>
      <c r="AL201" s="211">
        <v>5070.0183005013305</v>
      </c>
      <c r="AM201" s="211">
        <v>5081.2325046942115</v>
      </c>
      <c r="AN201" s="211">
        <v>5081.579732148668</v>
      </c>
      <c r="AO201" s="211">
        <v>5087.9709740951148</v>
      </c>
      <c r="AP201" s="211">
        <v>5088.4199147247627</v>
      </c>
      <c r="AQ201" s="211">
        <v>5091.0996183473944</v>
      </c>
      <c r="AR201" s="211">
        <v>5079.8153756106121</v>
      </c>
      <c r="AS201" s="211">
        <v>5093.7026206271967</v>
      </c>
      <c r="AT201" s="211">
        <v>5143.5591330116122</v>
      </c>
      <c r="AU201" s="211">
        <v>5235.7223936398514</v>
      </c>
      <c r="AV201" s="211">
        <v>5249.1767699845486</v>
      </c>
      <c r="AW201" s="211">
        <v>5263.0449987763386</v>
      </c>
      <c r="AX201" s="211">
        <v>5276.7845464266757</v>
      </c>
      <c r="AY201" s="211">
        <v>5326.7681918114959</v>
      </c>
      <c r="AZ201" s="211">
        <v>5355.6489005957719</v>
      </c>
      <c r="BA201" s="212">
        <v>5369.6878663443567</v>
      </c>
    </row>
    <row r="202" spans="1:53">
      <c r="A202" s="208" t="s">
        <v>433</v>
      </c>
      <c r="B202" s="209" t="s">
        <v>434</v>
      </c>
      <c r="C202" s="210">
        <v>131.96237811203281</v>
      </c>
      <c r="D202" s="211">
        <v>127.90014999999998</v>
      </c>
      <c r="E202" s="211">
        <v>126.90013999999996</v>
      </c>
      <c r="F202" s="211">
        <v>121.79975</v>
      </c>
      <c r="G202" s="211">
        <v>91.399990000000003</v>
      </c>
      <c r="H202" s="211">
        <v>0</v>
      </c>
      <c r="I202" s="211">
        <v>0</v>
      </c>
      <c r="J202" s="211">
        <v>0</v>
      </c>
      <c r="K202" s="211">
        <v>0</v>
      </c>
      <c r="L202" s="211">
        <v>0</v>
      </c>
      <c r="M202" s="211">
        <v>0</v>
      </c>
      <c r="N202" s="211">
        <v>0</v>
      </c>
      <c r="O202" s="211">
        <v>0</v>
      </c>
      <c r="P202" s="211">
        <v>0</v>
      </c>
      <c r="Q202" s="211">
        <v>39.075195576835959</v>
      </c>
      <c r="R202" s="211">
        <v>18.749395844554055</v>
      </c>
      <c r="S202" s="211">
        <v>19.117033941830151</v>
      </c>
      <c r="T202" s="211">
        <v>19.442419629234752</v>
      </c>
      <c r="U202" s="211">
        <v>19.571333825061174</v>
      </c>
      <c r="V202" s="211">
        <v>19.625430330200651</v>
      </c>
      <c r="W202" s="211">
        <v>19.536744366663513</v>
      </c>
      <c r="X202" s="211">
        <v>19.474252628511845</v>
      </c>
      <c r="Y202" s="211">
        <v>19.446950467086921</v>
      </c>
      <c r="Z202" s="211">
        <v>19.295267399101029</v>
      </c>
      <c r="AA202" s="211">
        <v>19.215847445973957</v>
      </c>
      <c r="AB202" s="211">
        <v>19.227431148951741</v>
      </c>
      <c r="AC202" s="211">
        <v>19.289151898203578</v>
      </c>
      <c r="AD202" s="211">
        <v>19.37341480054274</v>
      </c>
      <c r="AE202" s="211">
        <v>19.44255374010994</v>
      </c>
      <c r="AF202" s="211">
        <v>19.529620057844639</v>
      </c>
      <c r="AG202" s="211">
        <v>19.570534356549253</v>
      </c>
      <c r="AH202" s="211">
        <v>19.68419413994668</v>
      </c>
      <c r="AI202" s="211">
        <v>19.727390841355863</v>
      </c>
      <c r="AJ202" s="211">
        <v>19.75458791020996</v>
      </c>
      <c r="AK202" s="211">
        <v>19.790685849695176</v>
      </c>
      <c r="AL202" s="211">
        <v>19.719682885958633</v>
      </c>
      <c r="AM202" s="211">
        <v>19.767146785904202</v>
      </c>
      <c r="AN202" s="211">
        <v>19.758899386697959</v>
      </c>
      <c r="AO202" s="211">
        <v>19.768151111738799</v>
      </c>
      <c r="AP202" s="211">
        <v>19.751989915178722</v>
      </c>
      <c r="AQ202" s="211">
        <v>19.731753370399389</v>
      </c>
      <c r="AR202" s="211">
        <v>19.688120028853845</v>
      </c>
      <c r="AS202" s="211">
        <v>19.687983975212969</v>
      </c>
      <c r="AT202" s="211">
        <v>19.567114151742263</v>
      </c>
      <c r="AU202" s="211">
        <v>19.480973993927314</v>
      </c>
      <c r="AV202" s="211">
        <v>19.474701387575415</v>
      </c>
      <c r="AW202" s="211">
        <v>19.483224663687412</v>
      </c>
      <c r="AX202" s="211">
        <v>19.460912205798138</v>
      </c>
      <c r="AY202" s="211">
        <v>19.409390715573721</v>
      </c>
      <c r="AZ202" s="211">
        <v>19.35670994248283</v>
      </c>
      <c r="BA202" s="212">
        <v>19.302991393904509</v>
      </c>
    </row>
    <row r="203" spans="1:53">
      <c r="A203" s="208" t="s">
        <v>435</v>
      </c>
      <c r="B203" s="209" t="s">
        <v>436</v>
      </c>
      <c r="C203" s="210">
        <v>0</v>
      </c>
      <c r="D203" s="211">
        <v>0</v>
      </c>
      <c r="E203" s="211">
        <v>0</v>
      </c>
      <c r="F203" s="211">
        <v>0</v>
      </c>
      <c r="G203" s="211">
        <v>0</v>
      </c>
      <c r="H203" s="211">
        <v>0</v>
      </c>
      <c r="I203" s="211">
        <v>0</v>
      </c>
      <c r="J203" s="211">
        <v>0</v>
      </c>
      <c r="K203" s="211">
        <v>0</v>
      </c>
      <c r="L203" s="211">
        <v>0</v>
      </c>
      <c r="M203" s="211">
        <v>0</v>
      </c>
      <c r="N203" s="211">
        <v>0</v>
      </c>
      <c r="O203" s="211">
        <v>0</v>
      </c>
      <c r="P203" s="211">
        <v>0</v>
      </c>
      <c r="Q203" s="211">
        <v>5.3979123390712065</v>
      </c>
      <c r="R203" s="211">
        <v>32.363609947186092</v>
      </c>
      <c r="S203" s="211">
        <v>0</v>
      </c>
      <c r="T203" s="211">
        <v>0</v>
      </c>
      <c r="U203" s="211">
        <v>0</v>
      </c>
      <c r="V203" s="211">
        <v>0</v>
      </c>
      <c r="W203" s="211">
        <v>0</v>
      </c>
      <c r="X203" s="211">
        <v>0</v>
      </c>
      <c r="Y203" s="211">
        <v>0</v>
      </c>
      <c r="Z203" s="211">
        <v>0</v>
      </c>
      <c r="AA203" s="211">
        <v>0</v>
      </c>
      <c r="AB203" s="211">
        <v>0</v>
      </c>
      <c r="AC203" s="211">
        <v>0</v>
      </c>
      <c r="AD203" s="211">
        <v>0</v>
      </c>
      <c r="AE203" s="211">
        <v>0</v>
      </c>
      <c r="AF203" s="211">
        <v>0</v>
      </c>
      <c r="AG203" s="211">
        <v>0</v>
      </c>
      <c r="AH203" s="211">
        <v>0</v>
      </c>
      <c r="AI203" s="211">
        <v>0</v>
      </c>
      <c r="AJ203" s="211">
        <v>0</v>
      </c>
      <c r="AK203" s="211">
        <v>0</v>
      </c>
      <c r="AL203" s="211">
        <v>0</v>
      </c>
      <c r="AM203" s="211">
        <v>0</v>
      </c>
      <c r="AN203" s="211">
        <v>0</v>
      </c>
      <c r="AO203" s="211">
        <v>0</v>
      </c>
      <c r="AP203" s="211">
        <v>0</v>
      </c>
      <c r="AQ203" s="211">
        <v>0</v>
      </c>
      <c r="AR203" s="211">
        <v>0</v>
      </c>
      <c r="AS203" s="211">
        <v>0</v>
      </c>
      <c r="AT203" s="211">
        <v>0</v>
      </c>
      <c r="AU203" s="211">
        <v>0</v>
      </c>
      <c r="AV203" s="211">
        <v>0</v>
      </c>
      <c r="AW203" s="211">
        <v>0</v>
      </c>
      <c r="AX203" s="211">
        <v>0</v>
      </c>
      <c r="AY203" s="211">
        <v>0</v>
      </c>
      <c r="AZ203" s="211">
        <v>0</v>
      </c>
      <c r="BA203" s="212">
        <v>0</v>
      </c>
    </row>
    <row r="204" spans="1:53">
      <c r="A204" s="198" t="s">
        <v>437</v>
      </c>
      <c r="B204" s="199" t="s">
        <v>438</v>
      </c>
      <c r="C204" s="200">
        <v>-8916.0248316743819</v>
      </c>
      <c r="D204" s="201">
        <v>-4804.7890400000324</v>
      </c>
      <c r="E204" s="201">
        <v>-8884.9533099999826</v>
      </c>
      <c r="F204" s="201">
        <v>-8082.8188399999781</v>
      </c>
      <c r="G204" s="201">
        <v>-13974.544190000001</v>
      </c>
      <c r="H204" s="201">
        <v>-7332.4183952835592</v>
      </c>
      <c r="I204" s="201">
        <v>-4579.4167100000341</v>
      </c>
      <c r="J204" s="201">
        <v>-6198.9669799999974</v>
      </c>
      <c r="K204" s="201">
        <v>-8111.6496999999945</v>
      </c>
      <c r="L204" s="201">
        <v>-6565.1949300000269</v>
      </c>
      <c r="M204" s="201">
        <v>-4261.1741258301045</v>
      </c>
      <c r="N204" s="201">
        <v>-8135.3015358957346</v>
      </c>
      <c r="O204" s="201">
        <v>-5888.9690548150393</v>
      </c>
      <c r="P204" s="201">
        <v>-1019.6300055135143</v>
      </c>
      <c r="Q204" s="201">
        <v>4082.8683036665607</v>
      </c>
      <c r="R204" s="201">
        <v>6019.7267106366635</v>
      </c>
      <c r="S204" s="201">
        <v>6199.3162774429802</v>
      </c>
      <c r="T204" s="201">
        <v>6421.5120178770085</v>
      </c>
      <c r="U204" s="201">
        <v>6551.5010021165726</v>
      </c>
      <c r="V204" s="201">
        <v>6623.5577756213534</v>
      </c>
      <c r="W204" s="201">
        <v>6597.3162891258035</v>
      </c>
      <c r="X204" s="201">
        <v>6589.0111765994661</v>
      </c>
      <c r="Y204" s="201">
        <v>6611.474894122417</v>
      </c>
      <c r="Z204" s="201">
        <v>6573.2022752544726</v>
      </c>
      <c r="AA204" s="201">
        <v>6576.8790116347591</v>
      </c>
      <c r="AB204" s="201">
        <v>6590.8917625157119</v>
      </c>
      <c r="AC204" s="201">
        <v>6629.0894005921582</v>
      </c>
      <c r="AD204" s="201">
        <v>6677.959815564478</v>
      </c>
      <c r="AE204" s="201">
        <v>6725.8533053100618</v>
      </c>
      <c r="AF204" s="201">
        <v>6772.1871328089037</v>
      </c>
      <c r="AG204" s="201">
        <v>6782.9111630888438</v>
      </c>
      <c r="AH204" s="201">
        <v>6827.1397114764404</v>
      </c>
      <c r="AI204" s="201">
        <v>6855.2175773073686</v>
      </c>
      <c r="AJ204" s="201">
        <v>6870.4188688508366</v>
      </c>
      <c r="AK204" s="201">
        <v>6874.1781536630006</v>
      </c>
      <c r="AL204" s="201">
        <v>6805.8938783023259</v>
      </c>
      <c r="AM204" s="201">
        <v>6802.0592297360345</v>
      </c>
      <c r="AN204" s="201">
        <v>6755.4521478744282</v>
      </c>
      <c r="AO204" s="201">
        <v>6721.7895180564956</v>
      </c>
      <c r="AP204" s="201">
        <v>6665.1291313381807</v>
      </c>
      <c r="AQ204" s="201">
        <v>6605.70974507965</v>
      </c>
      <c r="AR204" s="201">
        <v>6525.9861012255205</v>
      </c>
      <c r="AS204" s="201">
        <v>6485.1888824110283</v>
      </c>
      <c r="AT204" s="201">
        <v>6385.5184547835161</v>
      </c>
      <c r="AU204" s="201">
        <v>6343.1092909160507</v>
      </c>
      <c r="AV204" s="201">
        <v>6300.875456343012</v>
      </c>
      <c r="AW204" s="201">
        <v>6256.0893992923084</v>
      </c>
      <c r="AX204" s="201">
        <v>6188.3197633402378</v>
      </c>
      <c r="AY204" s="201">
        <v>6124.0435595613671</v>
      </c>
      <c r="AZ204" s="201">
        <v>6048.47174103422</v>
      </c>
      <c r="BA204" s="202">
        <v>5973.3428915320983</v>
      </c>
    </row>
    <row r="205" spans="1:53">
      <c r="A205" s="203" t="s">
        <v>439</v>
      </c>
      <c r="B205" s="204" t="s">
        <v>440</v>
      </c>
      <c r="C205" s="205">
        <v>3.534919270087812</v>
      </c>
      <c r="D205" s="206">
        <v>0</v>
      </c>
      <c r="E205" s="206">
        <v>-2.4000000000000909</v>
      </c>
      <c r="F205" s="206">
        <v>1.1999999999979991</v>
      </c>
      <c r="G205" s="206">
        <v>0</v>
      </c>
      <c r="H205" s="206">
        <v>8.0958133495164475</v>
      </c>
      <c r="I205" s="206">
        <v>-3.5145500000010088</v>
      </c>
      <c r="J205" s="206">
        <v>2.2856100000010429</v>
      </c>
      <c r="K205" s="206">
        <v>13.338039999999182</v>
      </c>
      <c r="L205" s="206">
        <v>6.8212102632969618E-13</v>
      </c>
      <c r="M205" s="206">
        <v>1.3642420526593924E-12</v>
      </c>
      <c r="N205" s="206">
        <v>6.8212102632969618E-13</v>
      </c>
      <c r="O205" s="206">
        <v>5.6843418860808015E-13</v>
      </c>
      <c r="P205" s="206">
        <v>-4.5474735088646412E-13</v>
      </c>
      <c r="Q205" s="206">
        <v>0</v>
      </c>
      <c r="R205" s="206">
        <v>0</v>
      </c>
      <c r="S205" s="206">
        <v>29.045931182018421</v>
      </c>
      <c r="T205" s="206">
        <v>146.83459998637773</v>
      </c>
      <c r="U205" s="206">
        <v>195.61266930385932</v>
      </c>
      <c r="V205" s="206">
        <v>232.44189435286853</v>
      </c>
      <c r="W205" s="206">
        <v>275.47160095129857</v>
      </c>
      <c r="X205" s="206">
        <v>292.87964258530656</v>
      </c>
      <c r="Y205" s="206">
        <v>354.03179208725624</v>
      </c>
      <c r="Z205" s="206">
        <v>354.44526443171094</v>
      </c>
      <c r="AA205" s="206">
        <v>410.27794472956566</v>
      </c>
      <c r="AB205" s="206">
        <v>461.61917100945539</v>
      </c>
      <c r="AC205" s="206">
        <v>513.21303292340031</v>
      </c>
      <c r="AD205" s="206">
        <v>563.85848572637315</v>
      </c>
      <c r="AE205" s="206">
        <v>612.74448396128651</v>
      </c>
      <c r="AF205" s="206">
        <v>658.36585648046866</v>
      </c>
      <c r="AG205" s="206">
        <v>701.67578030752884</v>
      </c>
      <c r="AH205" s="206">
        <v>742.87614169215612</v>
      </c>
      <c r="AI205" s="206">
        <v>783.14531093117512</v>
      </c>
      <c r="AJ205" s="206">
        <v>822.10960821592562</v>
      </c>
      <c r="AK205" s="206">
        <v>858.39189470171573</v>
      </c>
      <c r="AL205" s="206">
        <v>774.46078773709246</v>
      </c>
      <c r="AM205" s="206">
        <v>808.41275347487544</v>
      </c>
      <c r="AN205" s="206">
        <v>777.33869553633076</v>
      </c>
      <c r="AO205" s="206">
        <v>759.97428390737718</v>
      </c>
      <c r="AP205" s="206">
        <v>744.08546963738672</v>
      </c>
      <c r="AQ205" s="206">
        <v>726.15655036985436</v>
      </c>
      <c r="AR205" s="206">
        <v>635.27501094906506</v>
      </c>
      <c r="AS205" s="206">
        <v>651.87228911407703</v>
      </c>
      <c r="AT205" s="206">
        <v>559.87321226971915</v>
      </c>
      <c r="AU205" s="206">
        <v>574.3488605669844</v>
      </c>
      <c r="AV205" s="206">
        <v>585.40549804939644</v>
      </c>
      <c r="AW205" s="206">
        <v>594.74960824299899</v>
      </c>
      <c r="AX205" s="206">
        <v>601.23465130162276</v>
      </c>
      <c r="AY205" s="206">
        <v>607.71643849138877</v>
      </c>
      <c r="AZ205" s="206">
        <v>613.29689359724057</v>
      </c>
      <c r="BA205" s="207">
        <v>617.6822280456845</v>
      </c>
    </row>
    <row r="206" spans="1:53">
      <c r="A206" s="208" t="s">
        <v>441</v>
      </c>
      <c r="B206" s="209" t="s">
        <v>442</v>
      </c>
      <c r="C206" s="210">
        <v>3.5349192700870162</v>
      </c>
      <c r="D206" s="211">
        <v>0</v>
      </c>
      <c r="E206" s="211">
        <v>-2.4000000000001478</v>
      </c>
      <c r="F206" s="211">
        <v>1.1999999999990791</v>
      </c>
      <c r="G206" s="211">
        <v>3.979039320256561E-13</v>
      </c>
      <c r="H206" s="211">
        <v>1.1942294831371782</v>
      </c>
      <c r="I206" s="211">
        <v>-7.3896444519050419E-13</v>
      </c>
      <c r="J206" s="211">
        <v>7.3896444519050419E-13</v>
      </c>
      <c r="K206" s="211">
        <v>-3.5527136788005009E-13</v>
      </c>
      <c r="L206" s="211">
        <v>-1.5631940186722204E-13</v>
      </c>
      <c r="M206" s="211">
        <v>1.1368683772161603E-12</v>
      </c>
      <c r="N206" s="211">
        <v>6.6435745793569367E-13</v>
      </c>
      <c r="O206" s="211">
        <v>0</v>
      </c>
      <c r="P206" s="211">
        <v>-4.5474735088646412E-13</v>
      </c>
      <c r="Q206" s="211">
        <v>2.8421709430404007E-13</v>
      </c>
      <c r="R206" s="211">
        <v>-2.2737367544323206E-13</v>
      </c>
      <c r="S206" s="211">
        <v>5.1159076974727213E-13</v>
      </c>
      <c r="T206" s="211">
        <v>1.9895196601282805E-13</v>
      </c>
      <c r="U206" s="211">
        <v>-5.7553961596568115E-13</v>
      </c>
      <c r="V206" s="211">
        <v>-1.2789769243681803E-13</v>
      </c>
      <c r="W206" s="211">
        <v>-8.5265128291212022E-14</v>
      </c>
      <c r="X206" s="211">
        <v>-1.5631940186722204E-13</v>
      </c>
      <c r="Y206" s="211">
        <v>3.4816594052244909E-13</v>
      </c>
      <c r="Z206" s="211">
        <v>-5.6132876125047915E-13</v>
      </c>
      <c r="AA206" s="211">
        <v>3.1263880373444408E-13</v>
      </c>
      <c r="AB206" s="211">
        <v>3.694822225952521E-13</v>
      </c>
      <c r="AC206" s="211">
        <v>4.2632564145606011E-13</v>
      </c>
      <c r="AD206" s="211">
        <v>-1.4210854715202004E-14</v>
      </c>
      <c r="AE206" s="211">
        <v>-3.5527136788005009E-13</v>
      </c>
      <c r="AF206" s="211">
        <v>1.2079226507921703E-13</v>
      </c>
      <c r="AG206" s="211">
        <v>-2.7000623958883807E-13</v>
      </c>
      <c r="AH206" s="211">
        <v>-1.2789769243681803E-13</v>
      </c>
      <c r="AI206" s="211">
        <v>5.4711790653527714E-13</v>
      </c>
      <c r="AJ206" s="211">
        <v>-3.836930773104541E-13</v>
      </c>
      <c r="AK206" s="211">
        <v>-5.4711790653527714E-13</v>
      </c>
      <c r="AL206" s="211">
        <v>4.9737991503207013E-14</v>
      </c>
      <c r="AM206" s="211">
        <v>-2.5579538487363607E-13</v>
      </c>
      <c r="AN206" s="211">
        <v>-1.7053025658242404E-13</v>
      </c>
      <c r="AO206" s="211">
        <v>-7.1054273576010019E-15</v>
      </c>
      <c r="AP206" s="211">
        <v>4.9737991503207013E-14</v>
      </c>
      <c r="AQ206" s="211">
        <v>7.1054273576010019E-14</v>
      </c>
      <c r="AR206" s="211">
        <v>1.1368683772161603E-13</v>
      </c>
      <c r="AS206" s="211">
        <v>-2.2737367544323206E-13</v>
      </c>
      <c r="AT206" s="211">
        <v>1.7053025658242404E-13</v>
      </c>
      <c r="AU206" s="211">
        <v>-3.5527136788005009E-15</v>
      </c>
      <c r="AV206" s="211">
        <v>-7.460698725481052E-14</v>
      </c>
      <c r="AW206" s="211">
        <v>7.1054273576010019E-15</v>
      </c>
      <c r="AX206" s="211">
        <v>1.3145040611561853E-13</v>
      </c>
      <c r="AY206" s="211">
        <v>1.7763568394002505E-14</v>
      </c>
      <c r="AZ206" s="211">
        <v>-3.3750779948604759E-13</v>
      </c>
      <c r="BA206" s="212">
        <v>2.9842794901924208E-13</v>
      </c>
    </row>
    <row r="207" spans="1:53">
      <c r="A207" s="208" t="s">
        <v>443</v>
      </c>
      <c r="B207" s="209" t="s">
        <v>444</v>
      </c>
      <c r="C207" s="210">
        <v>0</v>
      </c>
      <c r="D207" s="211">
        <v>0</v>
      </c>
      <c r="E207" s="211">
        <v>2.2737367544323206E-13</v>
      </c>
      <c r="F207" s="211">
        <v>-1.3642420526593924E-12</v>
      </c>
      <c r="G207" s="211">
        <v>0</v>
      </c>
      <c r="H207" s="211">
        <v>6.9015838663783597</v>
      </c>
      <c r="I207" s="211">
        <v>-3.5145500000003267</v>
      </c>
      <c r="J207" s="211">
        <v>2.2856100000003607</v>
      </c>
      <c r="K207" s="211">
        <v>13.338040000000092</v>
      </c>
      <c r="L207" s="211">
        <v>2.2737367544323206E-13</v>
      </c>
      <c r="M207" s="211">
        <v>-2.2737367544323206E-13</v>
      </c>
      <c r="N207" s="211">
        <v>-1.1368683772161603E-13</v>
      </c>
      <c r="O207" s="211">
        <v>2.2737367544323206E-13</v>
      </c>
      <c r="P207" s="211">
        <v>3.4106051316484809E-13</v>
      </c>
      <c r="Q207" s="211">
        <v>-2.2737367544323206E-13</v>
      </c>
      <c r="R207" s="211">
        <v>0</v>
      </c>
      <c r="S207" s="211">
        <v>29.045931182017739</v>
      </c>
      <c r="T207" s="211">
        <v>146.83459998637761</v>
      </c>
      <c r="U207" s="211">
        <v>195.61266930385989</v>
      </c>
      <c r="V207" s="211">
        <v>232.44189435286876</v>
      </c>
      <c r="W207" s="211">
        <v>275.47160095129846</v>
      </c>
      <c r="X207" s="211">
        <v>292.8796425853069</v>
      </c>
      <c r="Y207" s="211">
        <v>354.03179208725624</v>
      </c>
      <c r="Z207" s="211">
        <v>354.44526443171151</v>
      </c>
      <c r="AA207" s="211">
        <v>410.27794472956543</v>
      </c>
      <c r="AB207" s="211">
        <v>461.61917100945561</v>
      </c>
      <c r="AC207" s="211">
        <v>513.21303292339962</v>
      </c>
      <c r="AD207" s="211">
        <v>563.85848572637371</v>
      </c>
      <c r="AE207" s="211">
        <v>612.74448396128673</v>
      </c>
      <c r="AF207" s="211">
        <v>658.36585648046866</v>
      </c>
      <c r="AG207" s="211">
        <v>701.67578030752884</v>
      </c>
      <c r="AH207" s="211">
        <v>742.87614169215635</v>
      </c>
      <c r="AI207" s="211">
        <v>783.14531093117489</v>
      </c>
      <c r="AJ207" s="211">
        <v>822.10960821592562</v>
      </c>
      <c r="AK207" s="211">
        <v>858.39189470171618</v>
      </c>
      <c r="AL207" s="211">
        <v>774.46078773709246</v>
      </c>
      <c r="AM207" s="211">
        <v>808.41275347487613</v>
      </c>
      <c r="AN207" s="211">
        <v>777.33869553633087</v>
      </c>
      <c r="AO207" s="211">
        <v>759.97428390737741</v>
      </c>
      <c r="AP207" s="211">
        <v>744.08546963738695</v>
      </c>
      <c r="AQ207" s="211">
        <v>726.15655036985402</v>
      </c>
      <c r="AR207" s="211">
        <v>635.27501094906529</v>
      </c>
      <c r="AS207" s="211">
        <v>651.87228911407738</v>
      </c>
      <c r="AT207" s="211">
        <v>559.87321226971926</v>
      </c>
      <c r="AU207" s="211">
        <v>574.34886056698463</v>
      </c>
      <c r="AV207" s="211">
        <v>585.40549804939678</v>
      </c>
      <c r="AW207" s="211">
        <v>594.74960824299887</v>
      </c>
      <c r="AX207" s="211">
        <v>601.23465130162265</v>
      </c>
      <c r="AY207" s="211">
        <v>607.71643849138843</v>
      </c>
      <c r="AZ207" s="211">
        <v>613.29689359724091</v>
      </c>
      <c r="BA207" s="212">
        <v>617.68222804568427</v>
      </c>
    </row>
    <row r="208" spans="1:53">
      <c r="A208" s="203" t="s">
        <v>445</v>
      </c>
      <c r="B208" s="204" t="s">
        <v>446</v>
      </c>
      <c r="C208" s="205">
        <v>-435.08278979577608</v>
      </c>
      <c r="D208" s="206">
        <v>-13.203850000010789</v>
      </c>
      <c r="E208" s="206">
        <v>-620.70108999999911</v>
      </c>
      <c r="F208" s="206">
        <v>53.898730000010346</v>
      </c>
      <c r="G208" s="206">
        <v>-646.80277999998725</v>
      </c>
      <c r="H208" s="206">
        <v>-448.4591814635146</v>
      </c>
      <c r="I208" s="206">
        <v>-409.51157000001467</v>
      </c>
      <c r="J208" s="206">
        <v>-755.11636000000908</v>
      </c>
      <c r="K208" s="206">
        <v>-199.57257999998455</v>
      </c>
      <c r="L208" s="206">
        <v>-167.93529000000399</v>
      </c>
      <c r="M208" s="206">
        <v>-384.78904717303703</v>
      </c>
      <c r="N208" s="206">
        <v>-700.36645620659283</v>
      </c>
      <c r="O208" s="206">
        <v>-927.15377242973545</v>
      </c>
      <c r="P208" s="206">
        <v>-793.61348922196839</v>
      </c>
      <c r="Q208" s="206">
        <v>-509.39037173416136</v>
      </c>
      <c r="R208" s="206">
        <v>-3.2759756991035829</v>
      </c>
      <c r="S208" s="206">
        <v>49.203488650680356</v>
      </c>
      <c r="T208" s="206">
        <v>202.98282466300088</v>
      </c>
      <c r="U208" s="206">
        <v>254.34892014105117</v>
      </c>
      <c r="V208" s="206">
        <v>301.53743197187168</v>
      </c>
      <c r="W208" s="206">
        <v>351.969702930945</v>
      </c>
      <c r="X208" s="206">
        <v>394.68549579601358</v>
      </c>
      <c r="Y208" s="206">
        <v>472.08846954378532</v>
      </c>
      <c r="Z208" s="206">
        <v>507.15299981784665</v>
      </c>
      <c r="AA208" s="206">
        <v>572.11896859972057</v>
      </c>
      <c r="AB208" s="206">
        <v>638.86186561381328</v>
      </c>
      <c r="AC208" s="206">
        <v>675.82954230728092</v>
      </c>
      <c r="AD208" s="206">
        <v>727.84405038806108</v>
      </c>
      <c r="AE208" s="206">
        <v>796.55385164201016</v>
      </c>
      <c r="AF208" s="206">
        <v>856.75865274412308</v>
      </c>
      <c r="AG208" s="206">
        <v>901.28206041192152</v>
      </c>
      <c r="AH208" s="206">
        <v>960.98005242245881</v>
      </c>
      <c r="AI208" s="206">
        <v>1013.3952232881907</v>
      </c>
      <c r="AJ208" s="206">
        <v>1063.5767220821713</v>
      </c>
      <c r="AK208" s="206">
        <v>1112.3649839154677</v>
      </c>
      <c r="AL208" s="206">
        <v>1132.6323627523043</v>
      </c>
      <c r="AM208" s="206">
        <v>1183.0133965561508</v>
      </c>
      <c r="AN208" s="206">
        <v>1218.3824147099522</v>
      </c>
      <c r="AO208" s="206">
        <v>1257.67368724069</v>
      </c>
      <c r="AP208" s="206">
        <v>1294.0001444329614</v>
      </c>
      <c r="AQ208" s="206">
        <v>1332.256100526678</v>
      </c>
      <c r="AR208" s="206">
        <v>1364.3278788455746</v>
      </c>
      <c r="AS208" s="206">
        <v>1414.0560592730499</v>
      </c>
      <c r="AT208" s="206">
        <v>1441.8875183931341</v>
      </c>
      <c r="AU208" s="206">
        <v>1500.4399713549833</v>
      </c>
      <c r="AV208" s="206">
        <v>1545.5528913344324</v>
      </c>
      <c r="AW208" s="206">
        <v>1600.8352843877688</v>
      </c>
      <c r="AX208" s="206">
        <v>1655.8948976224865</v>
      </c>
      <c r="AY208" s="206">
        <v>1715.9682611640069</v>
      </c>
      <c r="AZ208" s="206">
        <v>1782.6207431255384</v>
      </c>
      <c r="BA208" s="207">
        <v>1844.7175998586863</v>
      </c>
    </row>
    <row r="209" spans="1:53">
      <c r="A209" s="203" t="s">
        <v>447</v>
      </c>
      <c r="B209" s="204" t="s">
        <v>448</v>
      </c>
      <c r="C209" s="205">
        <v>-2132.3055287538045</v>
      </c>
      <c r="D209" s="206">
        <v>-1299.824779999999</v>
      </c>
      <c r="E209" s="206">
        <v>-2729.5815600000024</v>
      </c>
      <c r="F209" s="206">
        <v>-3428.6290700000027</v>
      </c>
      <c r="G209" s="206">
        <v>-5543.2774300000092</v>
      </c>
      <c r="H209" s="206">
        <v>-4167.2714640301419</v>
      </c>
      <c r="I209" s="206">
        <v>-3373.8797000000013</v>
      </c>
      <c r="J209" s="206">
        <v>-4089.6256300000023</v>
      </c>
      <c r="K209" s="206">
        <v>-4105.1844599999968</v>
      </c>
      <c r="L209" s="206">
        <v>-5298.191790000008</v>
      </c>
      <c r="M209" s="206">
        <v>-5899.0513770997441</v>
      </c>
      <c r="N209" s="206">
        <v>-6382.6557667689467</v>
      </c>
      <c r="O209" s="206">
        <v>-7249.4310906361043</v>
      </c>
      <c r="P209" s="206">
        <v>-7264.0466935512304</v>
      </c>
      <c r="Q209" s="206">
        <v>-5442.529349840408</v>
      </c>
      <c r="R209" s="206">
        <v>-7130.5685742130099</v>
      </c>
      <c r="S209" s="206">
        <v>-6997.9758479966531</v>
      </c>
      <c r="T209" s="206">
        <v>-7144.0312877026518</v>
      </c>
      <c r="U209" s="206">
        <v>-7101.0370575339475</v>
      </c>
      <c r="V209" s="206">
        <v>-6995.3000763712353</v>
      </c>
      <c r="W209" s="206">
        <v>-6857.0194751213185</v>
      </c>
      <c r="X209" s="206">
        <v>-6716.3218391273786</v>
      </c>
      <c r="Y209" s="206">
        <v>-6589.6199606388436</v>
      </c>
      <c r="Z209" s="206">
        <v>-6435.0203297343323</v>
      </c>
      <c r="AA209" s="206">
        <v>-6287.7942941343354</v>
      </c>
      <c r="AB209" s="206">
        <v>-6189.7430566222993</v>
      </c>
      <c r="AC209" s="206">
        <v>-6112.5200668566249</v>
      </c>
      <c r="AD209" s="206">
        <v>-6055.712643465391</v>
      </c>
      <c r="AE209" s="206">
        <v>-6001.4496891434319</v>
      </c>
      <c r="AF209" s="206">
        <v>-5952.3619153374584</v>
      </c>
      <c r="AG209" s="206">
        <v>-5901.1504410423713</v>
      </c>
      <c r="AH209" s="206">
        <v>-5852.6094716495045</v>
      </c>
      <c r="AI209" s="206">
        <v>-5791.1118472640446</v>
      </c>
      <c r="AJ209" s="206">
        <v>-5727.1473111723571</v>
      </c>
      <c r="AK209" s="206">
        <v>-5666.326833565563</v>
      </c>
      <c r="AL209" s="206">
        <v>-5566.3295588632864</v>
      </c>
      <c r="AM209" s="206">
        <v>-5495.662379242367</v>
      </c>
      <c r="AN209" s="206">
        <v>-5408.0048643331338</v>
      </c>
      <c r="AO209" s="206">
        <v>-5326.0966745625647</v>
      </c>
      <c r="AP209" s="206">
        <v>-5236.1333573680513</v>
      </c>
      <c r="AQ209" s="206">
        <v>-5145.588061190072</v>
      </c>
      <c r="AR209" s="206">
        <v>-5042.9085389334705</v>
      </c>
      <c r="AS209" s="206">
        <v>-4965.0026753734201</v>
      </c>
      <c r="AT209" s="206">
        <v>-4859.883609486249</v>
      </c>
      <c r="AU209" s="206">
        <v>-4780.8576553511666</v>
      </c>
      <c r="AV209" s="206">
        <v>-4710.2983007760795</v>
      </c>
      <c r="AW209" s="206">
        <v>-4641.7409245085473</v>
      </c>
      <c r="AX209" s="206">
        <v>-4567.98401772547</v>
      </c>
      <c r="AY209" s="206">
        <v>-4501.2984636610963</v>
      </c>
      <c r="AZ209" s="206">
        <v>-4432.4111161182936</v>
      </c>
      <c r="BA209" s="207">
        <v>-4360.9358619932118</v>
      </c>
    </row>
    <row r="210" spans="1:53">
      <c r="A210" s="208" t="s">
        <v>449</v>
      </c>
      <c r="B210" s="209" t="s">
        <v>450</v>
      </c>
      <c r="C210" s="210">
        <v>-2150.1711991233606</v>
      </c>
      <c r="D210" s="211">
        <v>-1304.0246699999989</v>
      </c>
      <c r="E210" s="211">
        <v>-2734.7814599999947</v>
      </c>
      <c r="F210" s="211">
        <v>-3435.029050000001</v>
      </c>
      <c r="G210" s="211">
        <v>-5556.177640000009</v>
      </c>
      <c r="H210" s="211">
        <v>-4174.795081075692</v>
      </c>
      <c r="I210" s="211">
        <v>-3381.379570000001</v>
      </c>
      <c r="J210" s="211">
        <v>-4113.2255800000021</v>
      </c>
      <c r="K210" s="211">
        <v>-4127.7845499999967</v>
      </c>
      <c r="L210" s="211">
        <v>-5322.9917300000088</v>
      </c>
      <c r="M210" s="211">
        <v>-5919.4965352165473</v>
      </c>
      <c r="N210" s="211">
        <v>-6405.2505717958775</v>
      </c>
      <c r="O210" s="211">
        <v>-7267.702808605507</v>
      </c>
      <c r="P210" s="211">
        <v>-7281.2436010011079</v>
      </c>
      <c r="Q210" s="211">
        <v>-5458.6753158620431</v>
      </c>
      <c r="R210" s="211">
        <v>-7143.4662503729705</v>
      </c>
      <c r="S210" s="211">
        <v>-7011.0106485784145</v>
      </c>
      <c r="T210" s="211">
        <v>-7157.9061720486097</v>
      </c>
      <c r="U210" s="211">
        <v>-7115.2790036756796</v>
      </c>
      <c r="V210" s="211">
        <v>-7009.7911925435619</v>
      </c>
      <c r="W210" s="211">
        <v>-6871.6886730387887</v>
      </c>
      <c r="X210" s="211">
        <v>-6731.1694250423589</v>
      </c>
      <c r="Y210" s="211">
        <v>-6604.6361559724446</v>
      </c>
      <c r="Z210" s="211">
        <v>-6450.1967364383781</v>
      </c>
      <c r="AA210" s="211">
        <v>-6303.1411893891564</v>
      </c>
      <c r="AB210" s="211">
        <v>-6205.2466656647557</v>
      </c>
      <c r="AC210" s="211">
        <v>-6128.2196057886722</v>
      </c>
      <c r="AD210" s="211">
        <v>-6071.615099194285</v>
      </c>
      <c r="AE210" s="211">
        <v>-6017.5305341351486</v>
      </c>
      <c r="AF210" s="211">
        <v>-5968.5966213703814</v>
      </c>
      <c r="AG210" s="211">
        <v>-5917.4991955490259</v>
      </c>
      <c r="AH210" s="211">
        <v>-5869.0486782615098</v>
      </c>
      <c r="AI210" s="211">
        <v>-5807.6214758281239</v>
      </c>
      <c r="AJ210" s="211">
        <v>-5743.6960344894669</v>
      </c>
      <c r="AK210" s="211">
        <v>-5682.8845324883314</v>
      </c>
      <c r="AL210" s="211">
        <v>-5582.8814764497438</v>
      </c>
      <c r="AM210" s="211">
        <v>-5512.2076862710492</v>
      </c>
      <c r="AN210" s="211">
        <v>-5424.5343778744409</v>
      </c>
      <c r="AO210" s="211">
        <v>-5342.6680460843509</v>
      </c>
      <c r="AP210" s="211">
        <v>-5252.6721609929791</v>
      </c>
      <c r="AQ210" s="211">
        <v>-5162.1037138213287</v>
      </c>
      <c r="AR210" s="211">
        <v>-5059.4070429411004</v>
      </c>
      <c r="AS210" s="211">
        <v>-4981.4757443356448</v>
      </c>
      <c r="AT210" s="211">
        <v>-4876.3190809529788</v>
      </c>
      <c r="AU210" s="211">
        <v>-4797.2339536560739</v>
      </c>
      <c r="AV210" s="211">
        <v>-4726.6444964944694</v>
      </c>
      <c r="AW210" s="211">
        <v>-4658.0522713139399</v>
      </c>
      <c r="AX210" s="211">
        <v>-4584.2012354883027</v>
      </c>
      <c r="AY210" s="211">
        <v>-4517.4592153417489</v>
      </c>
      <c r="AZ210" s="211">
        <v>-4448.4303177226084</v>
      </c>
      <c r="BA210" s="212">
        <v>-4376.792657846534</v>
      </c>
    </row>
    <row r="211" spans="1:53">
      <c r="A211" s="208" t="s">
        <v>451</v>
      </c>
      <c r="B211" s="209" t="s">
        <v>452</v>
      </c>
      <c r="C211" s="210">
        <v>17.865670369551903</v>
      </c>
      <c r="D211" s="211">
        <v>4.1998900000000106</v>
      </c>
      <c r="E211" s="211">
        <v>5.1998999999999995</v>
      </c>
      <c r="F211" s="211">
        <v>6.3999799999999816</v>
      </c>
      <c r="G211" s="211">
        <v>12.90020999999998</v>
      </c>
      <c r="H211" s="211">
        <v>7.5236170455546301</v>
      </c>
      <c r="I211" s="211">
        <v>7.4998699999999872</v>
      </c>
      <c r="J211" s="211">
        <v>23.59995</v>
      </c>
      <c r="K211" s="211">
        <v>22.600090000000005</v>
      </c>
      <c r="L211" s="211">
        <v>24.799939999999999</v>
      </c>
      <c r="M211" s="211">
        <v>20.445158116803249</v>
      </c>
      <c r="N211" s="211">
        <v>22.594805026931478</v>
      </c>
      <c r="O211" s="211">
        <v>18.271717969403362</v>
      </c>
      <c r="P211" s="211">
        <v>17.196907449878363</v>
      </c>
      <c r="Q211" s="211">
        <v>16.14596602163634</v>
      </c>
      <c r="R211" s="211">
        <v>12.897676159960728</v>
      </c>
      <c r="S211" s="211">
        <v>13.034800581761067</v>
      </c>
      <c r="T211" s="211">
        <v>13.874884345957486</v>
      </c>
      <c r="U211" s="211">
        <v>14.241946141731631</v>
      </c>
      <c r="V211" s="211">
        <v>14.491116172326182</v>
      </c>
      <c r="W211" s="211">
        <v>14.669197917470472</v>
      </c>
      <c r="X211" s="211">
        <v>14.847585914979774</v>
      </c>
      <c r="Y211" s="211">
        <v>15.016195333600749</v>
      </c>
      <c r="Z211" s="211">
        <v>15.176406704045313</v>
      </c>
      <c r="AA211" s="211">
        <v>15.346895254820858</v>
      </c>
      <c r="AB211" s="211">
        <v>15.503609042456119</v>
      </c>
      <c r="AC211" s="211">
        <v>15.699538932046725</v>
      </c>
      <c r="AD211" s="211">
        <v>15.90245572889358</v>
      </c>
      <c r="AE211" s="211">
        <v>16.080844991716482</v>
      </c>
      <c r="AF211" s="211">
        <v>16.234706032922649</v>
      </c>
      <c r="AG211" s="211">
        <v>16.348754506654402</v>
      </c>
      <c r="AH211" s="211">
        <v>16.439206612004469</v>
      </c>
      <c r="AI211" s="211">
        <v>16.509628564079289</v>
      </c>
      <c r="AJ211" s="211">
        <v>16.548723317109832</v>
      </c>
      <c r="AK211" s="211">
        <v>16.557698922768584</v>
      </c>
      <c r="AL211" s="211">
        <v>16.551917586457133</v>
      </c>
      <c r="AM211" s="211">
        <v>16.545307028682558</v>
      </c>
      <c r="AN211" s="211">
        <v>16.529513541307058</v>
      </c>
      <c r="AO211" s="211">
        <v>16.57137152178634</v>
      </c>
      <c r="AP211" s="211">
        <v>16.538803624928526</v>
      </c>
      <c r="AQ211" s="211">
        <v>16.515652631255801</v>
      </c>
      <c r="AR211" s="211">
        <v>16.498504007630533</v>
      </c>
      <c r="AS211" s="211">
        <v>16.473068962224133</v>
      </c>
      <c r="AT211" s="211">
        <v>16.435471466730576</v>
      </c>
      <c r="AU211" s="211">
        <v>16.376298304906612</v>
      </c>
      <c r="AV211" s="211">
        <v>16.346195718390049</v>
      </c>
      <c r="AW211" s="211">
        <v>16.311346805391633</v>
      </c>
      <c r="AX211" s="211">
        <v>16.217217762832924</v>
      </c>
      <c r="AY211" s="211">
        <v>16.160751680651718</v>
      </c>
      <c r="AZ211" s="211">
        <v>16.019201604314226</v>
      </c>
      <c r="BA211" s="212">
        <v>15.856795853322131</v>
      </c>
    </row>
    <row r="212" spans="1:53">
      <c r="A212" s="203" t="s">
        <v>453</v>
      </c>
      <c r="B212" s="204" t="s">
        <v>454</v>
      </c>
      <c r="C212" s="205">
        <v>4081.4524993408777</v>
      </c>
      <c r="D212" s="206">
        <v>5676.3939600000012</v>
      </c>
      <c r="E212" s="206">
        <v>6434.2719699999971</v>
      </c>
      <c r="F212" s="206">
        <v>6616.1045799999993</v>
      </c>
      <c r="G212" s="206">
        <v>6763.7609499999926</v>
      </c>
      <c r="H212" s="206">
        <v>8319.2324568654567</v>
      </c>
      <c r="I212" s="206">
        <v>7317.3056599999982</v>
      </c>
      <c r="J212" s="206">
        <v>7286.9959700000036</v>
      </c>
      <c r="K212" s="206">
        <v>6458.5319499999969</v>
      </c>
      <c r="L212" s="206">
        <v>6498.1321399999997</v>
      </c>
      <c r="M212" s="206">
        <v>7213.35073047472</v>
      </c>
      <c r="N212" s="206">
        <v>6357.4753694510437</v>
      </c>
      <c r="O212" s="206">
        <v>6737.3894309292536</v>
      </c>
      <c r="P212" s="206">
        <v>7929.8755302755908</v>
      </c>
      <c r="Q212" s="206">
        <v>8163.496865499239</v>
      </c>
      <c r="R212" s="206">
        <v>7816.4615025004423</v>
      </c>
      <c r="S212" s="206">
        <v>8007.1258349295613</v>
      </c>
      <c r="T212" s="206">
        <v>8358.5802455328594</v>
      </c>
      <c r="U212" s="206">
        <v>8545.6793006159824</v>
      </c>
      <c r="V212" s="206">
        <v>8634.4604661694484</v>
      </c>
      <c r="W212" s="206">
        <v>8616.3133580703834</v>
      </c>
      <c r="X212" s="206">
        <v>8691.2512207704294</v>
      </c>
      <c r="Y212" s="206">
        <v>8724.2623872115055</v>
      </c>
      <c r="Z212" s="206">
        <v>8724.0689036240692</v>
      </c>
      <c r="AA212" s="206">
        <v>8647.9462562023764</v>
      </c>
      <c r="AB212" s="206">
        <v>8712.3940343785289</v>
      </c>
      <c r="AC212" s="206">
        <v>8819.6310973804175</v>
      </c>
      <c r="AD212" s="206">
        <v>8929.2430512408409</v>
      </c>
      <c r="AE212" s="206">
        <v>8983.7834831615437</v>
      </c>
      <c r="AF212" s="206">
        <v>9028.8142189218179</v>
      </c>
      <c r="AG212" s="206">
        <v>9040.7595537583784</v>
      </c>
      <c r="AH212" s="206">
        <v>9094.5015403703947</v>
      </c>
      <c r="AI212" s="206">
        <v>9059.7995981987424</v>
      </c>
      <c r="AJ212" s="206">
        <v>9013.0702054331286</v>
      </c>
      <c r="AK212" s="206">
        <v>8992.8104796284024</v>
      </c>
      <c r="AL212" s="206">
        <v>8936.9264093003803</v>
      </c>
      <c r="AM212" s="206">
        <v>8934.4710225332692</v>
      </c>
      <c r="AN212" s="206">
        <v>8921.5394362364968</v>
      </c>
      <c r="AO212" s="206">
        <v>8937.6266209248024</v>
      </c>
      <c r="AP212" s="206">
        <v>8919.1380351607368</v>
      </c>
      <c r="AQ212" s="206">
        <v>8903.7740716535627</v>
      </c>
      <c r="AR212" s="206">
        <v>8904.1617194310602</v>
      </c>
      <c r="AS212" s="206">
        <v>8880.848542332762</v>
      </c>
      <c r="AT212" s="206">
        <v>8811.8877508161186</v>
      </c>
      <c r="AU212" s="206">
        <v>8700.8141821948884</v>
      </c>
      <c r="AV212" s="206">
        <v>8675.8228043303243</v>
      </c>
      <c r="AW212" s="206">
        <v>8641.834338137287</v>
      </c>
      <c r="AX212" s="206">
        <v>8565.2878048782586</v>
      </c>
      <c r="AY212" s="206">
        <v>8499.1259432549159</v>
      </c>
      <c r="AZ212" s="206">
        <v>8388.7169937367544</v>
      </c>
      <c r="BA212" s="207">
        <v>8270.3419679421713</v>
      </c>
    </row>
    <row r="213" spans="1:53">
      <c r="A213" s="208" t="s">
        <v>455</v>
      </c>
      <c r="B213" s="209" t="s">
        <v>456</v>
      </c>
      <c r="C213" s="210">
        <v>0</v>
      </c>
      <c r="D213" s="211">
        <v>0</v>
      </c>
      <c r="E213" s="211">
        <v>0</v>
      </c>
      <c r="F213" s="211">
        <v>0</v>
      </c>
      <c r="G213" s="211">
        <v>0</v>
      </c>
      <c r="H213" s="211">
        <v>0</v>
      </c>
      <c r="I213" s="211">
        <v>0</v>
      </c>
      <c r="J213" s="211">
        <v>0</v>
      </c>
      <c r="K213" s="211">
        <v>0</v>
      </c>
      <c r="L213" s="211">
        <v>0</v>
      </c>
      <c r="M213" s="211">
        <v>0</v>
      </c>
      <c r="N213" s="211">
        <v>0</v>
      </c>
      <c r="O213" s="211">
        <v>0</v>
      </c>
      <c r="P213" s="211">
        <v>0</v>
      </c>
      <c r="Q213" s="211">
        <v>0</v>
      </c>
      <c r="R213" s="211">
        <v>0</v>
      </c>
      <c r="S213" s="211">
        <v>0</v>
      </c>
      <c r="T213" s="211">
        <v>0</v>
      </c>
      <c r="U213" s="211">
        <v>0</v>
      </c>
      <c r="V213" s="211">
        <v>0</v>
      </c>
      <c r="W213" s="211">
        <v>0</v>
      </c>
      <c r="X213" s="211">
        <v>0</v>
      </c>
      <c r="Y213" s="211">
        <v>0</v>
      </c>
      <c r="Z213" s="211">
        <v>0</v>
      </c>
      <c r="AA213" s="211">
        <v>0</v>
      </c>
      <c r="AB213" s="211">
        <v>0</v>
      </c>
      <c r="AC213" s="211">
        <v>0</v>
      </c>
      <c r="AD213" s="211">
        <v>0</v>
      </c>
      <c r="AE213" s="211">
        <v>0</v>
      </c>
      <c r="AF213" s="211">
        <v>0</v>
      </c>
      <c r="AG213" s="211">
        <v>0</v>
      </c>
      <c r="AH213" s="211">
        <v>0</v>
      </c>
      <c r="AI213" s="211">
        <v>0</v>
      </c>
      <c r="AJ213" s="211">
        <v>0</v>
      </c>
      <c r="AK213" s="211">
        <v>0</v>
      </c>
      <c r="AL213" s="211">
        <v>0</v>
      </c>
      <c r="AM213" s="211">
        <v>0</v>
      </c>
      <c r="AN213" s="211">
        <v>0</v>
      </c>
      <c r="AO213" s="211">
        <v>0</v>
      </c>
      <c r="AP213" s="211">
        <v>0</v>
      </c>
      <c r="AQ213" s="211">
        <v>0</v>
      </c>
      <c r="AR213" s="211">
        <v>0</v>
      </c>
      <c r="AS213" s="211">
        <v>0</v>
      </c>
      <c r="AT213" s="211">
        <v>0</v>
      </c>
      <c r="AU213" s="211">
        <v>0</v>
      </c>
      <c r="AV213" s="211">
        <v>0</v>
      </c>
      <c r="AW213" s="211">
        <v>0</v>
      </c>
      <c r="AX213" s="211">
        <v>0</v>
      </c>
      <c r="AY213" s="211">
        <v>0</v>
      </c>
      <c r="AZ213" s="211">
        <v>0</v>
      </c>
      <c r="BA213" s="212">
        <v>0</v>
      </c>
    </row>
    <row r="214" spans="1:53">
      <c r="A214" s="208" t="s">
        <v>457</v>
      </c>
      <c r="B214" s="209" t="s">
        <v>458</v>
      </c>
      <c r="C214" s="210">
        <v>4274.5346026516199</v>
      </c>
      <c r="D214" s="211">
        <v>5527.4971500000029</v>
      </c>
      <c r="E214" s="211">
        <v>6550.3838699999978</v>
      </c>
      <c r="F214" s="211">
        <v>6804.1073599999982</v>
      </c>
      <c r="G214" s="211">
        <v>6880.0449499999941</v>
      </c>
      <c r="H214" s="211">
        <v>8161.9303469680453</v>
      </c>
      <c r="I214" s="211">
        <v>7056.5061799999939</v>
      </c>
      <c r="J214" s="211">
        <v>6889.8017200000013</v>
      </c>
      <c r="K214" s="211">
        <v>6123.3228499999987</v>
      </c>
      <c r="L214" s="211">
        <v>6046.5557899999985</v>
      </c>
      <c r="M214" s="211">
        <v>6400.4684564777663</v>
      </c>
      <c r="N214" s="211">
        <v>5919.1694660623416</v>
      </c>
      <c r="O214" s="211">
        <v>6077.1485100731279</v>
      </c>
      <c r="P214" s="211">
        <v>7701.3001109163661</v>
      </c>
      <c r="Q214" s="211">
        <v>7642.530196901389</v>
      </c>
      <c r="R214" s="211">
        <v>7118.1030416520289</v>
      </c>
      <c r="S214" s="211">
        <v>7398.866016736808</v>
      </c>
      <c r="T214" s="211">
        <v>7942.0157758809173</v>
      </c>
      <c r="U214" s="211">
        <v>8089.1299222248181</v>
      </c>
      <c r="V214" s="211">
        <v>8166.498633808581</v>
      </c>
      <c r="W214" s="211">
        <v>8228.1573918200411</v>
      </c>
      <c r="X214" s="211">
        <v>8288.5713995037131</v>
      </c>
      <c r="Y214" s="211">
        <v>8327.6452204625421</v>
      </c>
      <c r="Z214" s="211">
        <v>8401.6692008373684</v>
      </c>
      <c r="AA214" s="211">
        <v>8432.4328513597102</v>
      </c>
      <c r="AB214" s="211">
        <v>8496.5251080240196</v>
      </c>
      <c r="AC214" s="211">
        <v>8586.7633871533453</v>
      </c>
      <c r="AD214" s="211">
        <v>8680.9613253379375</v>
      </c>
      <c r="AE214" s="211">
        <v>8766.9329024666222</v>
      </c>
      <c r="AF214" s="211">
        <v>8831.0028456281307</v>
      </c>
      <c r="AG214" s="211">
        <v>8875.5089349206646</v>
      </c>
      <c r="AH214" s="211">
        <v>8915.0803003491783</v>
      </c>
      <c r="AI214" s="211">
        <v>8926.6939749773737</v>
      </c>
      <c r="AJ214" s="211">
        <v>8928.5697150324813</v>
      </c>
      <c r="AK214" s="211">
        <v>8905.5232453666104</v>
      </c>
      <c r="AL214" s="211">
        <v>8894.1793402796266</v>
      </c>
      <c r="AM214" s="211">
        <v>8880.6468799642917</v>
      </c>
      <c r="AN214" s="211">
        <v>8855.6742765781255</v>
      </c>
      <c r="AO214" s="211">
        <v>8861.0229385510502</v>
      </c>
      <c r="AP214" s="211">
        <v>8832.269790102273</v>
      </c>
      <c r="AQ214" s="211">
        <v>8807.6247437463462</v>
      </c>
      <c r="AR214" s="211">
        <v>8797.5916888531829</v>
      </c>
      <c r="AS214" s="211">
        <v>8767.6941492955448</v>
      </c>
      <c r="AT214" s="211">
        <v>8741.9844784398156</v>
      </c>
      <c r="AU214" s="211">
        <v>8688.420093735489</v>
      </c>
      <c r="AV214" s="211">
        <v>8658.3609016877708</v>
      </c>
      <c r="AW214" s="211">
        <v>8619.2612208084538</v>
      </c>
      <c r="AX214" s="211">
        <v>8537.4866168677472</v>
      </c>
      <c r="AY214" s="211">
        <v>8486.4876742970864</v>
      </c>
      <c r="AZ214" s="211">
        <v>8373.9319926085936</v>
      </c>
      <c r="BA214" s="212">
        <v>8251.3168679899172</v>
      </c>
    </row>
    <row r="215" spans="1:53">
      <c r="A215" s="208" t="s">
        <v>459</v>
      </c>
      <c r="B215" s="209" t="s">
        <v>460</v>
      </c>
      <c r="C215" s="210">
        <v>-193.08210331074588</v>
      </c>
      <c r="D215" s="211">
        <v>148.89680999999973</v>
      </c>
      <c r="E215" s="211">
        <v>-116.11190000000033</v>
      </c>
      <c r="F215" s="211">
        <v>-188.00278000000026</v>
      </c>
      <c r="G215" s="211">
        <v>-116.28399999999965</v>
      </c>
      <c r="H215" s="211">
        <v>157.30210989740863</v>
      </c>
      <c r="I215" s="211">
        <v>260.79948000000104</v>
      </c>
      <c r="J215" s="211">
        <v>397.19425000000092</v>
      </c>
      <c r="K215" s="211">
        <v>335.20909999999913</v>
      </c>
      <c r="L215" s="211">
        <v>451.57634999999891</v>
      </c>
      <c r="M215" s="211">
        <v>812.8822739969537</v>
      </c>
      <c r="N215" s="211">
        <v>438.30590338869979</v>
      </c>
      <c r="O215" s="211">
        <v>660.24092085612529</v>
      </c>
      <c r="P215" s="211">
        <v>228.57541935922609</v>
      </c>
      <c r="Q215" s="211">
        <v>520.96666859784909</v>
      </c>
      <c r="R215" s="211">
        <v>698.35846084841296</v>
      </c>
      <c r="S215" s="211">
        <v>608.25981819275376</v>
      </c>
      <c r="T215" s="211">
        <v>416.56446965194482</v>
      </c>
      <c r="U215" s="211">
        <v>456.54937839116292</v>
      </c>
      <c r="V215" s="211">
        <v>467.9618323608679</v>
      </c>
      <c r="W215" s="211">
        <v>388.15596625034141</v>
      </c>
      <c r="X215" s="211">
        <v>402.67982126671768</v>
      </c>
      <c r="Y215" s="211">
        <v>396.61716674896616</v>
      </c>
      <c r="Z215" s="211">
        <v>322.39970278669898</v>
      </c>
      <c r="AA215" s="211">
        <v>215.51340484266575</v>
      </c>
      <c r="AB215" s="211">
        <v>215.86892635451068</v>
      </c>
      <c r="AC215" s="211">
        <v>232.86771022707308</v>
      </c>
      <c r="AD215" s="211">
        <v>248.28172590290296</v>
      </c>
      <c r="AE215" s="211">
        <v>216.85058069492015</v>
      </c>
      <c r="AF215" s="211">
        <v>197.81137329368948</v>
      </c>
      <c r="AG215" s="211">
        <v>165.25061883771332</v>
      </c>
      <c r="AH215" s="211">
        <v>179.42124002121864</v>
      </c>
      <c r="AI215" s="211">
        <v>133.10562322137048</v>
      </c>
      <c r="AJ215" s="211">
        <v>84.50049040064664</v>
      </c>
      <c r="AK215" s="211">
        <v>87.287234261792264</v>
      </c>
      <c r="AL215" s="211">
        <v>42.747069020752406</v>
      </c>
      <c r="AM215" s="211">
        <v>53.824142568975276</v>
      </c>
      <c r="AN215" s="211">
        <v>65.865159658374978</v>
      </c>
      <c r="AO215" s="211">
        <v>76.603682373753827</v>
      </c>
      <c r="AP215" s="211">
        <v>86.868245058464936</v>
      </c>
      <c r="AQ215" s="211">
        <v>96.14932790721582</v>
      </c>
      <c r="AR215" s="211">
        <v>106.57003057787801</v>
      </c>
      <c r="AS215" s="211">
        <v>113.15439303721473</v>
      </c>
      <c r="AT215" s="211">
        <v>69.903272376300492</v>
      </c>
      <c r="AU215" s="211">
        <v>12.394088459400109</v>
      </c>
      <c r="AV215" s="211">
        <v>17.46190264255506</v>
      </c>
      <c r="AW215" s="211">
        <v>22.573117328834087</v>
      </c>
      <c r="AX215" s="211">
        <v>27.801188010511169</v>
      </c>
      <c r="AY215" s="211">
        <v>12.638268957828132</v>
      </c>
      <c r="AZ215" s="211">
        <v>14.785001128162094</v>
      </c>
      <c r="BA215" s="212">
        <v>19.025099952253868</v>
      </c>
    </row>
    <row r="216" spans="1:53">
      <c r="A216" s="203" t="s">
        <v>461</v>
      </c>
      <c r="B216" s="204" t="s">
        <v>462</v>
      </c>
      <c r="C216" s="205">
        <v>-739.84855913195861</v>
      </c>
      <c r="D216" s="206">
        <v>-766.00687000000062</v>
      </c>
      <c r="E216" s="206">
        <v>-2060.8022000000001</v>
      </c>
      <c r="F216" s="206">
        <v>-1816.9968800000006</v>
      </c>
      <c r="G216" s="206">
        <v>-2347.4966700000009</v>
      </c>
      <c r="H216" s="206">
        <v>-1636.6445793679527</v>
      </c>
      <c r="I216" s="206">
        <v>-1029.0030499999998</v>
      </c>
      <c r="J216" s="206">
        <v>-1320.30828</v>
      </c>
      <c r="K216" s="206">
        <v>-1554.9924299999996</v>
      </c>
      <c r="L216" s="206">
        <v>-525.2327000000007</v>
      </c>
      <c r="M216" s="206">
        <v>-777.47570104973965</v>
      </c>
      <c r="N216" s="206">
        <v>-663.98857858241649</v>
      </c>
      <c r="O216" s="206">
        <v>-283.06025363686445</v>
      </c>
      <c r="P216" s="206">
        <v>389.19902027551598</v>
      </c>
      <c r="Q216" s="206">
        <v>145.09702808752718</v>
      </c>
      <c r="R216" s="206">
        <v>562.04687649110019</v>
      </c>
      <c r="S216" s="206">
        <v>257.5655477988621</v>
      </c>
      <c r="T216" s="206">
        <v>165.87861210749929</v>
      </c>
      <c r="U216" s="206">
        <v>65.087900300757155</v>
      </c>
      <c r="V216" s="206">
        <v>-24.889250721732424</v>
      </c>
      <c r="W216" s="206">
        <v>-117.27511730614037</v>
      </c>
      <c r="X216" s="206">
        <v>-207.14712851440208</v>
      </c>
      <c r="Y216" s="206">
        <v>-301.2685009500226</v>
      </c>
      <c r="Z216" s="206">
        <v>-375.50530009877275</v>
      </c>
      <c r="AA216" s="206">
        <v>-454.04281595765565</v>
      </c>
      <c r="AB216" s="206">
        <v>-536.88449169918658</v>
      </c>
      <c r="AC216" s="206">
        <v>-615.59091117724802</v>
      </c>
      <c r="AD216" s="206">
        <v>-692.69205008464519</v>
      </c>
      <c r="AE216" s="206">
        <v>-765.90663023650995</v>
      </c>
      <c r="AF216" s="206">
        <v>-837.12344956335414</v>
      </c>
      <c r="AG216" s="206">
        <v>-902.16737657239219</v>
      </c>
      <c r="AH216" s="206">
        <v>-970.79817784728425</v>
      </c>
      <c r="AI216" s="206">
        <v>-1033.3650830655613</v>
      </c>
      <c r="AJ216" s="206">
        <v>-1092.5911812069623</v>
      </c>
      <c r="AK216" s="206">
        <v>-1152.8912629210363</v>
      </c>
      <c r="AL216" s="206">
        <v>-1187.238315719854</v>
      </c>
      <c r="AM216" s="206">
        <v>-1242.0555481783529</v>
      </c>
      <c r="AN216" s="206">
        <v>-1290.0373847691867</v>
      </c>
      <c r="AO216" s="206">
        <v>-1342.4292079599527</v>
      </c>
      <c r="AP216" s="206">
        <v>-1387.178986240524</v>
      </c>
      <c r="AQ216" s="206">
        <v>-1433.5209064397998</v>
      </c>
      <c r="AR216" s="206">
        <v>-1469.5344250747601</v>
      </c>
      <c r="AS216" s="206">
        <v>-1506.6317593845799</v>
      </c>
      <c r="AT216" s="206">
        <v>-1532.6726022349878</v>
      </c>
      <c r="AU216" s="206">
        <v>-1552.6248667699842</v>
      </c>
      <c r="AV216" s="206">
        <v>-1587.3579119146927</v>
      </c>
      <c r="AW216" s="206">
        <v>-1617.4109070738275</v>
      </c>
      <c r="AX216" s="206">
        <v>-1641.8388324168809</v>
      </c>
      <c r="AY216" s="206">
        <v>-1658.7526203139637</v>
      </c>
      <c r="AZ216" s="206">
        <v>-1671.2880936529236</v>
      </c>
      <c r="BA216" s="207">
        <v>-1683.5338040476463</v>
      </c>
    </row>
    <row r="217" spans="1:53">
      <c r="A217" s="203" t="s">
        <v>463</v>
      </c>
      <c r="B217" s="204" t="s">
        <v>464</v>
      </c>
      <c r="C217" s="205">
        <v>-3887.4869687522696</v>
      </c>
      <c r="D217" s="206">
        <v>-2603.632930000007</v>
      </c>
      <c r="E217" s="206">
        <v>-4184.5891599999959</v>
      </c>
      <c r="F217" s="206">
        <v>-3082.1363300000121</v>
      </c>
      <c r="G217" s="206">
        <v>-3840.2631099999999</v>
      </c>
      <c r="H217" s="206">
        <v>-2047.2612176668226</v>
      </c>
      <c r="I217" s="206">
        <v>946.83500999999524</v>
      </c>
      <c r="J217" s="206">
        <v>466.16793999998481</v>
      </c>
      <c r="K217" s="206">
        <v>-714.2889000000032</v>
      </c>
      <c r="L217" s="206">
        <v>-440.69287999999869</v>
      </c>
      <c r="M217" s="206">
        <v>1169.6453527291742</v>
      </c>
      <c r="N217" s="206">
        <v>246.6434192916895</v>
      </c>
      <c r="O217" s="206">
        <v>2318.2421345780385</v>
      </c>
      <c r="P217" s="206">
        <v>3880.3873448093509</v>
      </c>
      <c r="Q217" s="206">
        <v>5795.5849637071115</v>
      </c>
      <c r="R217" s="206">
        <v>8240.14583887361</v>
      </c>
      <c r="S217" s="206">
        <v>8330.3252767384147</v>
      </c>
      <c r="T217" s="206">
        <v>8259.1079100543393</v>
      </c>
      <c r="U217" s="206">
        <v>8144.3081208934127</v>
      </c>
      <c r="V217" s="206">
        <v>8015.4513150545936</v>
      </c>
      <c r="W217" s="206">
        <v>7801.8074251791659</v>
      </c>
      <c r="X217" s="206">
        <v>7571.875280176042</v>
      </c>
      <c r="Y217" s="206">
        <v>7368.5426527005548</v>
      </c>
      <c r="Z217" s="206">
        <v>7142.2548204784107</v>
      </c>
      <c r="AA217" s="206">
        <v>6995.5314636984767</v>
      </c>
      <c r="AB217" s="206">
        <v>6825.687379984025</v>
      </c>
      <c r="AC217" s="206">
        <v>6698.7878511359049</v>
      </c>
      <c r="AD217" s="206">
        <v>6567.1292527610931</v>
      </c>
      <c r="AE217" s="206">
        <v>6454.8570682192767</v>
      </c>
      <c r="AF217" s="206">
        <v>6373.2209681914683</v>
      </c>
      <c r="AG217" s="206">
        <v>6270.1996516595864</v>
      </c>
      <c r="AH217" s="206">
        <v>6201.9571241034937</v>
      </c>
      <c r="AI217" s="206">
        <v>6141.9586959144144</v>
      </c>
      <c r="AJ217" s="206">
        <v>6071.5641615657551</v>
      </c>
      <c r="AK217" s="206">
        <v>5993.1047718800073</v>
      </c>
      <c r="AL217" s="206">
        <v>5929.1425095375125</v>
      </c>
      <c r="AM217" s="206">
        <v>5842.973771572415</v>
      </c>
      <c r="AN217" s="206">
        <v>5759.6005843854655</v>
      </c>
      <c r="AO217" s="206">
        <v>5660.0950332884204</v>
      </c>
      <c r="AP217" s="206">
        <v>5562.850468628807</v>
      </c>
      <c r="AQ217" s="206">
        <v>5459.1676064531348</v>
      </c>
      <c r="AR217" s="206">
        <v>5373.0702519360166</v>
      </c>
      <c r="AS217" s="206">
        <v>5258.7964858990017</v>
      </c>
      <c r="AT217" s="206">
        <v>5154.0452777585961</v>
      </c>
      <c r="AU217" s="206">
        <v>5024.4868419667182</v>
      </c>
      <c r="AV217" s="206">
        <v>4914.4110665649077</v>
      </c>
      <c r="AW217" s="206">
        <v>4812.926301894724</v>
      </c>
      <c r="AX217" s="206">
        <v>4713.6425569964777</v>
      </c>
      <c r="AY217" s="206">
        <v>4579.5170436864537</v>
      </c>
      <c r="AZ217" s="206">
        <v>4472.55056501324</v>
      </c>
      <c r="BA217" s="207">
        <v>4376.8518445855207</v>
      </c>
    </row>
    <row r="218" spans="1:53">
      <c r="A218" s="203" t="s">
        <v>465</v>
      </c>
      <c r="B218" s="204" t="s">
        <v>466</v>
      </c>
      <c r="C218" s="205">
        <v>-5195.3715091482682</v>
      </c>
      <c r="D218" s="206">
        <v>-4982.3918999999987</v>
      </c>
      <c r="E218" s="206">
        <v>-5753.4340099999981</v>
      </c>
      <c r="F218" s="206">
        <v>-6412.5490700000009</v>
      </c>
      <c r="G218" s="206">
        <v>-8963.3809199999996</v>
      </c>
      <c r="H218" s="206">
        <v>-7599.1358320697218</v>
      </c>
      <c r="I218" s="206">
        <v>-8109.2736300000015</v>
      </c>
      <c r="J218" s="206">
        <v>-7432.0418500000014</v>
      </c>
      <c r="K218" s="206">
        <v>-8155.2063399999997</v>
      </c>
      <c r="L218" s="206">
        <v>-6193.7290100000009</v>
      </c>
      <c r="M218" s="206">
        <v>-5354.9342356368015</v>
      </c>
      <c r="N218" s="206">
        <v>-6276.8699396976426</v>
      </c>
      <c r="O218" s="206">
        <v>-6022.739786984127</v>
      </c>
      <c r="P218" s="206">
        <v>-5213.5283425473081</v>
      </c>
      <c r="Q218" s="206">
        <v>-3973.4427422550625</v>
      </c>
      <c r="R218" s="206">
        <v>-3112.6430312261969</v>
      </c>
      <c r="S218" s="206">
        <v>-3080.6865705949003</v>
      </c>
      <c r="T218" s="206">
        <v>-3129.1983764353959</v>
      </c>
      <c r="U218" s="206">
        <v>-3100.252579995642</v>
      </c>
      <c r="V218" s="206">
        <v>-3083.3417135169307</v>
      </c>
      <c r="W218" s="206">
        <v>-3018.27790877808</v>
      </c>
      <c r="X218" s="206">
        <v>-2983.2817162092097</v>
      </c>
      <c r="Y218" s="206">
        <v>-2973.3108533991785</v>
      </c>
      <c r="Z218" s="206">
        <v>-2926.3043598115441</v>
      </c>
      <c r="AA218" s="206">
        <v>-2916.3156741031212</v>
      </c>
      <c r="AB218" s="206">
        <v>-2942.5460576372107</v>
      </c>
      <c r="AC218" s="206">
        <v>-2983.4900479935704</v>
      </c>
      <c r="AD218" s="206">
        <v>-3009.9141556716681</v>
      </c>
      <c r="AE218" s="206">
        <v>-3023.1891257905631</v>
      </c>
      <c r="AF218" s="206">
        <v>-3043.6162739288088</v>
      </c>
      <c r="AG218" s="206">
        <v>-3028.7456663240359</v>
      </c>
      <c r="AH218" s="206">
        <v>-3059.7561266146222</v>
      </c>
      <c r="AI218" s="206">
        <v>-3051.4484371468038</v>
      </c>
      <c r="AJ218" s="206">
        <v>-3035.4995364636798</v>
      </c>
      <c r="AK218" s="206">
        <v>-3038.1267524373434</v>
      </c>
      <c r="AL218" s="206">
        <v>-3018.3212512156501</v>
      </c>
      <c r="AM218" s="206">
        <v>-3044.2065468173164</v>
      </c>
      <c r="AN218" s="206">
        <v>-3057.4548271526742</v>
      </c>
      <c r="AO218" s="206">
        <v>-3074.3859992415782</v>
      </c>
      <c r="AP218" s="206">
        <v>-3096.9999026741702</v>
      </c>
      <c r="AQ218" s="206">
        <v>-3117.7902401269239</v>
      </c>
      <c r="AR218" s="206">
        <v>-3138.4569974807764</v>
      </c>
      <c r="AS218" s="206">
        <v>-3159.5846837104882</v>
      </c>
      <c r="AT218" s="206">
        <v>-3137.5705037337375</v>
      </c>
      <c r="AU218" s="206">
        <v>-3096.3959825931265</v>
      </c>
      <c r="AV218" s="206">
        <v>-3106.8112172483698</v>
      </c>
      <c r="AW218" s="206">
        <v>-3131.7864866010027</v>
      </c>
      <c r="AX218" s="206">
        <v>-3152.5867729598258</v>
      </c>
      <c r="AY218" s="206">
        <v>-3154.0819224130196</v>
      </c>
      <c r="AZ218" s="206">
        <v>-3163.0672731075979</v>
      </c>
      <c r="BA218" s="207">
        <v>-3168.0571429485344</v>
      </c>
    </row>
    <row r="219" spans="1:53">
      <c r="A219" s="203" t="s">
        <v>467</v>
      </c>
      <c r="B219" s="204" t="s">
        <v>468</v>
      </c>
      <c r="C219" s="205">
        <v>-610.91689470324582</v>
      </c>
      <c r="D219" s="206">
        <v>-816.12266999999838</v>
      </c>
      <c r="E219" s="206">
        <v>32.282740000000103</v>
      </c>
      <c r="F219" s="206">
        <v>-13.710799999999381</v>
      </c>
      <c r="G219" s="206">
        <v>602.9157699999987</v>
      </c>
      <c r="H219" s="206">
        <v>239.02560909960494</v>
      </c>
      <c r="I219" s="206">
        <v>81.625120000000152</v>
      </c>
      <c r="J219" s="206">
        <v>-357.32438000000093</v>
      </c>
      <c r="K219" s="206">
        <v>145.72502000000031</v>
      </c>
      <c r="L219" s="206">
        <v>-437.54540000000088</v>
      </c>
      <c r="M219" s="206">
        <v>-227.91984807469908</v>
      </c>
      <c r="N219" s="206">
        <v>-715.53958338285747</v>
      </c>
      <c r="O219" s="206">
        <v>-462.21571663549457</v>
      </c>
      <c r="P219" s="206">
        <v>52.096624446548503</v>
      </c>
      <c r="Q219" s="206">
        <v>-95.948089797685043</v>
      </c>
      <c r="R219" s="206">
        <v>-352.43992609017869</v>
      </c>
      <c r="S219" s="206">
        <v>-395.28738326500252</v>
      </c>
      <c r="T219" s="206">
        <v>-438.64251032903212</v>
      </c>
      <c r="U219" s="206">
        <v>-452.24627160890577</v>
      </c>
      <c r="V219" s="206">
        <v>-456.80229131751003</v>
      </c>
      <c r="W219" s="206">
        <v>-455.67329680042121</v>
      </c>
      <c r="X219" s="206">
        <v>-454.92977887733332</v>
      </c>
      <c r="Y219" s="206">
        <v>-443.25109243264023</v>
      </c>
      <c r="Z219" s="206">
        <v>-417.88972345291859</v>
      </c>
      <c r="AA219" s="206">
        <v>-390.84283740028241</v>
      </c>
      <c r="AB219" s="206">
        <v>-378.4970825114342</v>
      </c>
      <c r="AC219" s="206">
        <v>-366.77109712740048</v>
      </c>
      <c r="AD219" s="206">
        <v>-351.79617533019427</v>
      </c>
      <c r="AE219" s="206">
        <v>-331.540136503545</v>
      </c>
      <c r="AF219" s="206">
        <v>-311.87092469936488</v>
      </c>
      <c r="AG219" s="206">
        <v>-298.94239910978149</v>
      </c>
      <c r="AH219" s="206">
        <v>-290.01137100066444</v>
      </c>
      <c r="AI219" s="206">
        <v>-267.15588354873762</v>
      </c>
      <c r="AJ219" s="206">
        <v>-244.66379960313498</v>
      </c>
      <c r="AK219" s="206">
        <v>-225.14912753866201</v>
      </c>
      <c r="AL219" s="206">
        <v>-195.37906522617368</v>
      </c>
      <c r="AM219" s="206">
        <v>-184.88724016264268</v>
      </c>
      <c r="AN219" s="206">
        <v>-165.91190673882647</v>
      </c>
      <c r="AO219" s="206">
        <v>-150.6682255406904</v>
      </c>
      <c r="AP219" s="206">
        <v>-134.63274023897657</v>
      </c>
      <c r="AQ219" s="206">
        <v>-118.74537616679618</v>
      </c>
      <c r="AR219" s="206">
        <v>-99.948798447184799</v>
      </c>
      <c r="AS219" s="206">
        <v>-89.165375739378305</v>
      </c>
      <c r="AT219" s="206">
        <v>-52.048588999088224</v>
      </c>
      <c r="AU219" s="206">
        <v>-27.102060453265494</v>
      </c>
      <c r="AV219" s="206">
        <v>-15.849373996913073</v>
      </c>
      <c r="AW219" s="206">
        <v>-3.3178151870920374</v>
      </c>
      <c r="AX219" s="206">
        <v>14.669475643571332</v>
      </c>
      <c r="AY219" s="206">
        <v>35.848879352682161</v>
      </c>
      <c r="AZ219" s="206">
        <v>58.053028440259368</v>
      </c>
      <c r="BA219" s="207">
        <v>76.276060089414386</v>
      </c>
    </row>
    <row r="220" spans="1:53">
      <c r="A220" s="208" t="s">
        <v>469</v>
      </c>
      <c r="B220" s="209" t="s">
        <v>470</v>
      </c>
      <c r="C220" s="210">
        <v>16.647651894353885</v>
      </c>
      <c r="D220" s="211">
        <v>22.899880000000024</v>
      </c>
      <c r="E220" s="211">
        <v>46.899410000000003</v>
      </c>
      <c r="F220" s="211">
        <v>58.299870000000027</v>
      </c>
      <c r="G220" s="211">
        <v>156.2007899999999</v>
      </c>
      <c r="H220" s="211">
        <v>152.02525620988862</v>
      </c>
      <c r="I220" s="211">
        <v>96.900169999999974</v>
      </c>
      <c r="J220" s="211">
        <v>106.20011000000004</v>
      </c>
      <c r="K220" s="211">
        <v>95.800250000000091</v>
      </c>
      <c r="L220" s="211">
        <v>117.69954000000004</v>
      </c>
      <c r="M220" s="211">
        <v>162.46302087009488</v>
      </c>
      <c r="N220" s="211">
        <v>82.282325952086126</v>
      </c>
      <c r="O220" s="211">
        <v>150.99844325371635</v>
      </c>
      <c r="P220" s="211">
        <v>169.84333608082363</v>
      </c>
      <c r="Q220" s="211">
        <v>-41.941538283290811</v>
      </c>
      <c r="R220" s="211">
        <v>16.766854575890022</v>
      </c>
      <c r="S220" s="211">
        <v>21.809547714356086</v>
      </c>
      <c r="T220" s="211">
        <v>19.523152157654721</v>
      </c>
      <c r="U220" s="211">
        <v>17.594109016240168</v>
      </c>
      <c r="V220" s="211">
        <v>15.987470052776956</v>
      </c>
      <c r="W220" s="211">
        <v>14.736261979905493</v>
      </c>
      <c r="X220" s="211">
        <v>13.41662648894993</v>
      </c>
      <c r="Y220" s="211">
        <v>12.045429318811529</v>
      </c>
      <c r="Z220" s="211">
        <v>10.972367383272456</v>
      </c>
      <c r="AA220" s="211">
        <v>9.8277008206834466</v>
      </c>
      <c r="AB220" s="211">
        <v>8.9025146261188013</v>
      </c>
      <c r="AC220" s="211">
        <v>8.7381771386864102</v>
      </c>
      <c r="AD220" s="211">
        <v>8.5832311305972269</v>
      </c>
      <c r="AE220" s="211">
        <v>8.5890058137761116</v>
      </c>
      <c r="AF220" s="211">
        <v>8.6540885062065058</v>
      </c>
      <c r="AG220" s="211">
        <v>8.7631970802700891</v>
      </c>
      <c r="AH220" s="211">
        <v>8.8726701042832872</v>
      </c>
      <c r="AI220" s="211">
        <v>9.0985400616857817</v>
      </c>
      <c r="AJ220" s="211">
        <v>9.3144861233487006</v>
      </c>
      <c r="AK220" s="211">
        <v>9.4433332179173419</v>
      </c>
      <c r="AL220" s="211">
        <v>10.020468675399968</v>
      </c>
      <c r="AM220" s="211">
        <v>10.183486645886404</v>
      </c>
      <c r="AN220" s="211">
        <v>10.523958390917414</v>
      </c>
      <c r="AO220" s="211">
        <v>10.760159635989908</v>
      </c>
      <c r="AP220" s="211">
        <v>11.092836119381957</v>
      </c>
      <c r="AQ220" s="211">
        <v>11.436516897097476</v>
      </c>
      <c r="AR220" s="211">
        <v>11.994615221144443</v>
      </c>
      <c r="AS220" s="211">
        <v>12.223050865385687</v>
      </c>
      <c r="AT220" s="211">
        <v>13.520512719394247</v>
      </c>
      <c r="AU220" s="211">
        <v>14.098323072406515</v>
      </c>
      <c r="AV220" s="211">
        <v>14.429380667338933</v>
      </c>
      <c r="AW220" s="211">
        <v>14.827028136095663</v>
      </c>
      <c r="AX220" s="211">
        <v>15.335755867737674</v>
      </c>
      <c r="AY220" s="211">
        <v>15.764137135577897</v>
      </c>
      <c r="AZ220" s="211">
        <v>16.293564899780137</v>
      </c>
      <c r="BA220" s="212">
        <v>16.929847599608877</v>
      </c>
    </row>
    <row r="221" spans="1:53">
      <c r="A221" s="208" t="s">
        <v>471</v>
      </c>
      <c r="B221" s="209" t="s">
        <v>472</v>
      </c>
      <c r="C221" s="210">
        <v>-456.43466634040925</v>
      </c>
      <c r="D221" s="211">
        <v>-559.80102999999986</v>
      </c>
      <c r="E221" s="211">
        <v>-114.39912999999967</v>
      </c>
      <c r="F221" s="211">
        <v>-53.096129999999789</v>
      </c>
      <c r="G221" s="211">
        <v>155.40100999999947</v>
      </c>
      <c r="H221" s="211">
        <v>107.33708026383806</v>
      </c>
      <c r="I221" s="211">
        <v>431.39744999999999</v>
      </c>
      <c r="J221" s="211">
        <v>344.19771999999989</v>
      </c>
      <c r="K221" s="211">
        <v>200.60462000000041</v>
      </c>
      <c r="L221" s="211">
        <v>-49.202179999999885</v>
      </c>
      <c r="M221" s="211">
        <v>155.48871599257274</v>
      </c>
      <c r="N221" s="211">
        <v>69.217316203023472</v>
      </c>
      <c r="O221" s="211">
        <v>-47.148133104629721</v>
      </c>
      <c r="P221" s="211">
        <v>62.458178528344149</v>
      </c>
      <c r="Q221" s="211">
        <v>77.863187406977431</v>
      </c>
      <c r="R221" s="211">
        <v>15.357534764093032</v>
      </c>
      <c r="S221" s="211">
        <v>24.496753638495761</v>
      </c>
      <c r="T221" s="211">
        <v>14.281376283347129</v>
      </c>
      <c r="U221" s="211">
        <v>7.7492020613738646</v>
      </c>
      <c r="V221" s="211">
        <v>6.3508851330386733</v>
      </c>
      <c r="W221" s="211">
        <v>5.5308782947786312</v>
      </c>
      <c r="X221" s="211">
        <v>4.4516057258857131</v>
      </c>
      <c r="Y221" s="211">
        <v>3.2928476990867921</v>
      </c>
      <c r="Z221" s="211">
        <v>3.214009614316808</v>
      </c>
      <c r="AA221" s="211">
        <v>3.3633648343112554</v>
      </c>
      <c r="AB221" s="211">
        <v>3.0021237719786882</v>
      </c>
      <c r="AC221" s="211">
        <v>2.9613744748529598</v>
      </c>
      <c r="AD221" s="211">
        <v>2.907022917108975</v>
      </c>
      <c r="AE221" s="211">
        <v>3.197628222995661</v>
      </c>
      <c r="AF221" s="211">
        <v>3.5972127386928037</v>
      </c>
      <c r="AG221" s="211">
        <v>4.0892683866626385</v>
      </c>
      <c r="AH221" s="211">
        <v>4.5468488275514574</v>
      </c>
      <c r="AI221" s="211">
        <v>5.2658497576678656</v>
      </c>
      <c r="AJ221" s="211">
        <v>5.9473074217239628</v>
      </c>
      <c r="AK221" s="211">
        <v>6.4125559970580639</v>
      </c>
      <c r="AL221" s="211">
        <v>7.8959886676016708</v>
      </c>
      <c r="AM221" s="211">
        <v>8.4049646753446154</v>
      </c>
      <c r="AN221" s="211">
        <v>9.3094675696840454</v>
      </c>
      <c r="AO221" s="211">
        <v>9.9605909859656663</v>
      </c>
      <c r="AP221" s="211">
        <v>10.819371408649999</v>
      </c>
      <c r="AQ221" s="211">
        <v>11.689672379091917</v>
      </c>
      <c r="AR221" s="211">
        <v>13.03441677598164</v>
      </c>
      <c r="AS221" s="211">
        <v>13.614606132865731</v>
      </c>
      <c r="AT221" s="211">
        <v>16.616705102197614</v>
      </c>
      <c r="AU221" s="211">
        <v>17.974279050640689</v>
      </c>
      <c r="AV221" s="211">
        <v>18.745165615170265</v>
      </c>
      <c r="AW221" s="211">
        <v>19.649343665184119</v>
      </c>
      <c r="AX221" s="211">
        <v>20.803378308901074</v>
      </c>
      <c r="AY221" s="211">
        <v>21.771822821471687</v>
      </c>
      <c r="AZ221" s="211">
        <v>22.962703171922158</v>
      </c>
      <c r="BA221" s="212">
        <v>24.389324669146504</v>
      </c>
    </row>
    <row r="222" spans="1:53">
      <c r="A222" s="208" t="s">
        <v>473</v>
      </c>
      <c r="B222" s="209" t="s">
        <v>474</v>
      </c>
      <c r="C222" s="210">
        <v>-2.7941611516923786</v>
      </c>
      <c r="D222" s="211">
        <v>-70.801689999999326</v>
      </c>
      <c r="E222" s="211">
        <v>-4.7062100000000555</v>
      </c>
      <c r="F222" s="211">
        <v>-82.901749999999311</v>
      </c>
      <c r="G222" s="211">
        <v>-111.78974000000107</v>
      </c>
      <c r="H222" s="211">
        <v>23.286689611972406</v>
      </c>
      <c r="I222" s="211">
        <v>-199.39870999999971</v>
      </c>
      <c r="J222" s="211">
        <v>-26.101320000000214</v>
      </c>
      <c r="K222" s="211">
        <v>204.90085000000022</v>
      </c>
      <c r="L222" s="211">
        <v>-89.304169999999658</v>
      </c>
      <c r="M222" s="211">
        <v>201.20368959167286</v>
      </c>
      <c r="N222" s="211">
        <v>30.739086138948551</v>
      </c>
      <c r="O222" s="211">
        <v>58.684446769683746</v>
      </c>
      <c r="P222" s="211">
        <v>554.74350977326537</v>
      </c>
      <c r="Q222" s="211">
        <v>407.3022190745545</v>
      </c>
      <c r="R222" s="211">
        <v>436.87224445699735</v>
      </c>
      <c r="S222" s="211">
        <v>444.6930625878955</v>
      </c>
      <c r="T222" s="211">
        <v>444.94271131928826</v>
      </c>
      <c r="U222" s="211">
        <v>445.65820611707022</v>
      </c>
      <c r="V222" s="211">
        <v>446.07413182392384</v>
      </c>
      <c r="W222" s="211">
        <v>447.60392923958648</v>
      </c>
      <c r="X222" s="211">
        <v>448.34269470067466</v>
      </c>
      <c r="Y222" s="211">
        <v>448.92353292045118</v>
      </c>
      <c r="Z222" s="211">
        <v>452.67616434658839</v>
      </c>
      <c r="AA222" s="211">
        <v>457.49156298550247</v>
      </c>
      <c r="AB222" s="211">
        <v>461.32513894268959</v>
      </c>
      <c r="AC222" s="211">
        <v>466.72290621840489</v>
      </c>
      <c r="AD222" s="211">
        <v>472.40736497773219</v>
      </c>
      <c r="AE222" s="211">
        <v>479.1398638284179</v>
      </c>
      <c r="AF222" s="211">
        <v>486.20579375981265</v>
      </c>
      <c r="AG222" s="211">
        <v>493.51500603259592</v>
      </c>
      <c r="AH222" s="211">
        <v>500.73508647436415</v>
      </c>
      <c r="AI222" s="211">
        <v>508.72194841908436</v>
      </c>
      <c r="AJ222" s="211">
        <v>516.69159998012378</v>
      </c>
      <c r="AK222" s="211">
        <v>524.14279268021664</v>
      </c>
      <c r="AL222" s="211">
        <v>534.35118925247252</v>
      </c>
      <c r="AM222" s="211">
        <v>541.96915164997313</v>
      </c>
      <c r="AN222" s="211">
        <v>550.73793846994067</v>
      </c>
      <c r="AO222" s="211">
        <v>558.88244716688632</v>
      </c>
      <c r="AP222" s="211">
        <v>567.67331652791677</v>
      </c>
      <c r="AQ222" s="211">
        <v>576.57694083339015</v>
      </c>
      <c r="AR222" s="211">
        <v>586.85873782189014</v>
      </c>
      <c r="AS222" s="211">
        <v>595.18190293687553</v>
      </c>
      <c r="AT222" s="211">
        <v>610.04939938840516</v>
      </c>
      <c r="AU222" s="211">
        <v>620.56350508908167</v>
      </c>
      <c r="AV222" s="211">
        <v>630.01494248882886</v>
      </c>
      <c r="AW222" s="211">
        <v>640.20131881235829</v>
      </c>
      <c r="AX222" s="211">
        <v>650.86487541297402</v>
      </c>
      <c r="AY222" s="211">
        <v>660.9495096389046</v>
      </c>
      <c r="AZ222" s="211">
        <v>671.55114987652428</v>
      </c>
      <c r="BA222" s="212">
        <v>682.71818900262815</v>
      </c>
    </row>
    <row r="223" spans="1:53">
      <c r="A223" s="208" t="s">
        <v>475</v>
      </c>
      <c r="B223" s="209" t="s">
        <v>476</v>
      </c>
      <c r="C223" s="210">
        <v>145.98665614224421</v>
      </c>
      <c r="D223" s="211">
        <v>111.58263000000034</v>
      </c>
      <c r="E223" s="211">
        <v>201.88726000000031</v>
      </c>
      <c r="F223" s="211">
        <v>217.88383000000022</v>
      </c>
      <c r="G223" s="211">
        <v>417.50093999999967</v>
      </c>
      <c r="H223" s="211">
        <v>447.4437889289552</v>
      </c>
      <c r="I223" s="211">
        <v>242.02551000000017</v>
      </c>
      <c r="J223" s="211">
        <v>-205.51852000000002</v>
      </c>
      <c r="K223" s="211">
        <v>216.72014999999988</v>
      </c>
      <c r="L223" s="211">
        <v>166.3641699999998</v>
      </c>
      <c r="M223" s="211">
        <v>98.177331817318077</v>
      </c>
      <c r="N223" s="211">
        <v>-139.56249358324965</v>
      </c>
      <c r="O223" s="211">
        <v>16.240773929941383</v>
      </c>
      <c r="P223" s="211">
        <v>61.674279884285511</v>
      </c>
      <c r="Q223" s="211">
        <v>-69.791066013141062</v>
      </c>
      <c r="R223" s="211">
        <v>-113.59179553156241</v>
      </c>
      <c r="S223" s="211">
        <v>-98.931164036195298</v>
      </c>
      <c r="T223" s="211">
        <v>-107.45566140144831</v>
      </c>
      <c r="U223" s="211">
        <v>-100.49624024737329</v>
      </c>
      <c r="V223" s="211">
        <v>-91.119131103484676</v>
      </c>
      <c r="W223" s="211">
        <v>-81.12137778653539</v>
      </c>
      <c r="X223" s="211">
        <v>-77.080136918516587</v>
      </c>
      <c r="Y223" s="211">
        <v>-68.824458711502075</v>
      </c>
      <c r="Z223" s="211">
        <v>-52.894005550114088</v>
      </c>
      <c r="AA223" s="211">
        <v>-38.460137648739646</v>
      </c>
      <c r="AB223" s="211">
        <v>-32.27753981335988</v>
      </c>
      <c r="AC223" s="211">
        <v>-28.195474667376914</v>
      </c>
      <c r="AD223" s="211">
        <v>-19.980794317258812</v>
      </c>
      <c r="AE223" s="211">
        <v>-9.7790201036595192</v>
      </c>
      <c r="AF223" s="211">
        <v>-2.3928910398296921E-2</v>
      </c>
      <c r="AG223" s="211">
        <v>3.0324895871763715</v>
      </c>
      <c r="AH223" s="211">
        <v>3.3737699319463275</v>
      </c>
      <c r="AI223" s="211">
        <v>14.385779643977088</v>
      </c>
      <c r="AJ223" s="211">
        <v>25.595186222006021</v>
      </c>
      <c r="AK223" s="211">
        <v>36.22343836342327</v>
      </c>
      <c r="AL223" s="211">
        <v>50.102807388370422</v>
      </c>
      <c r="AM223" s="211">
        <v>52.943481745342098</v>
      </c>
      <c r="AN223" s="211">
        <v>59.55937402259417</v>
      </c>
      <c r="AO223" s="211">
        <v>65.127882070257925</v>
      </c>
      <c r="AP223" s="211">
        <v>70.423696004005535</v>
      </c>
      <c r="AQ223" s="211">
        <v>75.837220457401031</v>
      </c>
      <c r="AR223" s="211">
        <v>79.694400555002062</v>
      </c>
      <c r="AS223" s="211">
        <v>83.553457690964251</v>
      </c>
      <c r="AT223" s="211">
        <v>97.043761442666323</v>
      </c>
      <c r="AU223" s="211">
        <v>109.70090814925538</v>
      </c>
      <c r="AV223" s="211">
        <v>113.59242008864558</v>
      </c>
      <c r="AW223" s="211">
        <v>118.0949565695912</v>
      </c>
      <c r="AX223" s="211">
        <v>126.09001086761862</v>
      </c>
      <c r="AY223" s="211">
        <v>137.76869658427847</v>
      </c>
      <c r="AZ223" s="211">
        <v>149.52126149341365</v>
      </c>
      <c r="BA223" s="212">
        <v>156.35384523358624</v>
      </c>
    </row>
    <row r="224" spans="1:53">
      <c r="A224" s="208" t="s">
        <v>477</v>
      </c>
      <c r="B224" s="209" t="s">
        <v>478</v>
      </c>
      <c r="C224" s="210">
        <v>6.6870721075862321</v>
      </c>
      <c r="D224" s="211">
        <v>-45.800439999999981</v>
      </c>
      <c r="E224" s="211">
        <v>-42.997930000000032</v>
      </c>
      <c r="F224" s="211">
        <v>-20.096940000000089</v>
      </c>
      <c r="G224" s="211">
        <v>-13.400040000000011</v>
      </c>
      <c r="H224" s="211">
        <v>-24.839992768007676</v>
      </c>
      <c r="I224" s="211">
        <v>40.10004</v>
      </c>
      <c r="J224" s="211">
        <v>33.399880000000003</v>
      </c>
      <c r="K224" s="211">
        <v>22.900350000000017</v>
      </c>
      <c r="L224" s="211">
        <v>25.799590000000002</v>
      </c>
      <c r="M224" s="211">
        <v>29.616864277889803</v>
      </c>
      <c r="N224" s="211">
        <v>27.706103415687636</v>
      </c>
      <c r="O224" s="211">
        <v>31.527670221715713</v>
      </c>
      <c r="P224" s="211">
        <v>36.185159425785713</v>
      </c>
      <c r="Q224" s="211">
        <v>45.500101796153324</v>
      </c>
      <c r="R224" s="211">
        <v>17.579035149183248</v>
      </c>
      <c r="S224" s="211">
        <v>21.789331076145416</v>
      </c>
      <c r="T224" s="211">
        <v>20.830128144914067</v>
      </c>
      <c r="U224" s="211">
        <v>20.022313919329537</v>
      </c>
      <c r="V224" s="211">
        <v>19.350525690318293</v>
      </c>
      <c r="W224" s="211">
        <v>18.865623873831794</v>
      </c>
      <c r="X224" s="211">
        <v>18.907584436154828</v>
      </c>
      <c r="Y224" s="211">
        <v>18.947477848195472</v>
      </c>
      <c r="Z224" s="211">
        <v>19.083020038899985</v>
      </c>
      <c r="AA224" s="211">
        <v>19.257482058373881</v>
      </c>
      <c r="AB224" s="211">
        <v>19.410310190695895</v>
      </c>
      <c r="AC224" s="211">
        <v>19.619132664027283</v>
      </c>
      <c r="AD224" s="211">
        <v>19.841438646338865</v>
      </c>
      <c r="AE224" s="211">
        <v>20.09653902389141</v>
      </c>
      <c r="AF224" s="211">
        <v>20.362844982625859</v>
      </c>
      <c r="AG224" s="211">
        <v>20.636486916044916</v>
      </c>
      <c r="AH224" s="211">
        <v>20.908932377266957</v>
      </c>
      <c r="AI224" s="211">
        <v>21.204634462283558</v>
      </c>
      <c r="AJ224" s="211">
        <v>21.501387381287472</v>
      </c>
      <c r="AK224" s="211">
        <v>21.784436456869621</v>
      </c>
      <c r="AL224" s="211">
        <v>22.148259445428131</v>
      </c>
      <c r="AM224" s="211">
        <v>22.438063153983578</v>
      </c>
      <c r="AN224" s="211">
        <v>22.762792100457084</v>
      </c>
      <c r="AO224" s="211">
        <v>23.070586750838771</v>
      </c>
      <c r="AP224" s="211">
        <v>23.398730138026785</v>
      </c>
      <c r="AQ224" s="211">
        <v>23.731639127494489</v>
      </c>
      <c r="AR224" s="211">
        <v>24.1064860426346</v>
      </c>
      <c r="AS224" s="211">
        <v>24.425854596298741</v>
      </c>
      <c r="AT224" s="211">
        <v>24.937017896444239</v>
      </c>
      <c r="AU224" s="211">
        <v>25.322186000528646</v>
      </c>
      <c r="AV224" s="211">
        <v>25.683308164320316</v>
      </c>
      <c r="AW224" s="211">
        <v>26.070970796256773</v>
      </c>
      <c r="AX224" s="211">
        <v>26.470405900468215</v>
      </c>
      <c r="AY224" s="211">
        <v>26.852120136663203</v>
      </c>
      <c r="AZ224" s="211">
        <v>27.248269105257933</v>
      </c>
      <c r="BA224" s="212">
        <v>27.66040879018383</v>
      </c>
    </row>
    <row r="225" spans="1:53">
      <c r="A225" s="208" t="s">
        <v>479</v>
      </c>
      <c r="B225" s="209" t="s">
        <v>480</v>
      </c>
      <c r="C225" s="210">
        <v>-321.00944735532664</v>
      </c>
      <c r="D225" s="211">
        <v>-274.20201999999989</v>
      </c>
      <c r="E225" s="211">
        <v>-54.400659999999846</v>
      </c>
      <c r="F225" s="211">
        <v>-133.79967999999991</v>
      </c>
      <c r="G225" s="211">
        <v>-0.99719000000015967</v>
      </c>
      <c r="H225" s="211">
        <v>-466.22721314704074</v>
      </c>
      <c r="I225" s="211">
        <v>-529.39933999999994</v>
      </c>
      <c r="J225" s="211">
        <v>-609.50224999999989</v>
      </c>
      <c r="K225" s="211">
        <v>-595.20119999999986</v>
      </c>
      <c r="L225" s="211">
        <v>-608.90235000000007</v>
      </c>
      <c r="M225" s="211">
        <v>-874.86947062424701</v>
      </c>
      <c r="N225" s="211">
        <v>-785.92192150935398</v>
      </c>
      <c r="O225" s="211">
        <v>-672.51891770592147</v>
      </c>
      <c r="P225" s="211">
        <v>-832.80783924595585</v>
      </c>
      <c r="Q225" s="211">
        <v>-514.88099377893809</v>
      </c>
      <c r="R225" s="211">
        <v>-725.42379950477937</v>
      </c>
      <c r="S225" s="211">
        <v>-809.14491424570087</v>
      </c>
      <c r="T225" s="211">
        <v>-830.76421683278863</v>
      </c>
      <c r="U225" s="211">
        <v>-842.77386247554648</v>
      </c>
      <c r="V225" s="211">
        <v>-853.44617291408326</v>
      </c>
      <c r="W225" s="211">
        <v>-861.28861240198796</v>
      </c>
      <c r="X225" s="211">
        <v>-862.96815331048083</v>
      </c>
      <c r="Y225" s="211">
        <v>-857.63592150768227</v>
      </c>
      <c r="Z225" s="211">
        <v>-850.9412792858825</v>
      </c>
      <c r="AA225" s="211">
        <v>-842.32281045041498</v>
      </c>
      <c r="AB225" s="211">
        <v>-838.85963022955764</v>
      </c>
      <c r="AC225" s="211">
        <v>-836.61721295599375</v>
      </c>
      <c r="AD225" s="211">
        <v>-835.55443868471332</v>
      </c>
      <c r="AE225" s="211">
        <v>-832.78415328896608</v>
      </c>
      <c r="AF225" s="211">
        <v>-830.66693577630372</v>
      </c>
      <c r="AG225" s="211">
        <v>-828.97884711253209</v>
      </c>
      <c r="AH225" s="211">
        <v>-828.44867871607767</v>
      </c>
      <c r="AI225" s="211">
        <v>-825.83263589343642</v>
      </c>
      <c r="AJ225" s="211">
        <v>-823.71376673162456</v>
      </c>
      <c r="AK225" s="211">
        <v>-823.15568425414642</v>
      </c>
      <c r="AL225" s="211">
        <v>-819.8977786554459</v>
      </c>
      <c r="AM225" s="211">
        <v>-820.826388033174</v>
      </c>
      <c r="AN225" s="211">
        <v>-818.80543729241936</v>
      </c>
      <c r="AO225" s="211">
        <v>-818.46989215063013</v>
      </c>
      <c r="AP225" s="211">
        <v>-818.04069043695722</v>
      </c>
      <c r="AQ225" s="211">
        <v>-818.01736586127095</v>
      </c>
      <c r="AR225" s="211">
        <v>-815.637454863838</v>
      </c>
      <c r="AS225" s="211">
        <v>-818.16424796176784</v>
      </c>
      <c r="AT225" s="211">
        <v>-814.21598554819468</v>
      </c>
      <c r="AU225" s="211">
        <v>-814.76126181517839</v>
      </c>
      <c r="AV225" s="211">
        <v>-818.31459102121744</v>
      </c>
      <c r="AW225" s="211">
        <v>-822.16143316657929</v>
      </c>
      <c r="AX225" s="211">
        <v>-824.89495071412739</v>
      </c>
      <c r="AY225" s="211">
        <v>-827.2574069642136</v>
      </c>
      <c r="AZ225" s="211">
        <v>-829.52392010663857</v>
      </c>
      <c r="BA225" s="212">
        <v>-831.77555520574015</v>
      </c>
    </row>
    <row r="226" spans="1:53">
      <c r="A226" s="193" t="s">
        <v>481</v>
      </c>
      <c r="B226" s="194" t="s">
        <v>482</v>
      </c>
      <c r="C226" s="195">
        <v>87399.313429346992</v>
      </c>
      <c r="D226" s="196">
        <v>86649.80567999999</v>
      </c>
      <c r="E226" s="196">
        <v>85855.228069999997</v>
      </c>
      <c r="F226" s="196">
        <v>85881.828279999987</v>
      </c>
      <c r="G226" s="196">
        <v>87751.564529999989</v>
      </c>
      <c r="H226" s="196">
        <v>85472.813027711338</v>
      </c>
      <c r="I226" s="196">
        <v>81062.336729999981</v>
      </c>
      <c r="J226" s="196">
        <v>81963.932639999985</v>
      </c>
      <c r="K226" s="196">
        <v>84477.743289999999</v>
      </c>
      <c r="L226" s="196">
        <v>78248.543009999994</v>
      </c>
      <c r="M226" s="196">
        <v>85050.125106569292</v>
      </c>
      <c r="N226" s="196">
        <v>70516.279307190402</v>
      </c>
      <c r="O226" s="196">
        <v>66522.668359178555</v>
      </c>
      <c r="P226" s="196">
        <v>65683.54617933961</v>
      </c>
      <c r="Q226" s="196">
        <v>60072.895170024924</v>
      </c>
      <c r="R226" s="196">
        <v>61279.757322862235</v>
      </c>
      <c r="S226" s="196">
        <v>60827.422943030862</v>
      </c>
      <c r="T226" s="196">
        <v>59057.987531474544</v>
      </c>
      <c r="U226" s="196">
        <v>59835.52238991209</v>
      </c>
      <c r="V226" s="196">
        <v>59443.954857420154</v>
      </c>
      <c r="W226" s="196">
        <v>55874.91861317365</v>
      </c>
      <c r="X226" s="196">
        <v>55720.310572041504</v>
      </c>
      <c r="Y226" s="196">
        <v>59452.807499932991</v>
      </c>
      <c r="Z226" s="196">
        <v>60885.72985874048</v>
      </c>
      <c r="AA226" s="196">
        <v>63326.594350020969</v>
      </c>
      <c r="AB226" s="196">
        <v>63269.071978301072</v>
      </c>
      <c r="AC226" s="196">
        <v>61243.719972460371</v>
      </c>
      <c r="AD226" s="196">
        <v>58791.746711916829</v>
      </c>
      <c r="AE226" s="196">
        <v>60603.952709993668</v>
      </c>
      <c r="AF226" s="196">
        <v>60341.897783963243</v>
      </c>
      <c r="AG226" s="196">
        <v>63468.120577376336</v>
      </c>
      <c r="AH226" s="196">
        <v>62623.985693909213</v>
      </c>
      <c r="AI226" s="196">
        <v>63400.026862579049</v>
      </c>
      <c r="AJ226" s="196">
        <v>63921.045669496365</v>
      </c>
      <c r="AK226" s="196">
        <v>64035.674271498719</v>
      </c>
      <c r="AL226" s="196">
        <v>63745.20132815266</v>
      </c>
      <c r="AM226" s="196">
        <v>61126.427935709107</v>
      </c>
      <c r="AN226" s="196">
        <v>60112.486139075307</v>
      </c>
      <c r="AO226" s="196">
        <v>59680.804332423679</v>
      </c>
      <c r="AP226" s="196">
        <v>59172.85899074412</v>
      </c>
      <c r="AQ226" s="196">
        <v>58772.061477727475</v>
      </c>
      <c r="AR226" s="196">
        <v>58355.512295398454</v>
      </c>
      <c r="AS226" s="196">
        <v>57867.566176684573</v>
      </c>
      <c r="AT226" s="196">
        <v>56985.90101336388</v>
      </c>
      <c r="AU226" s="196">
        <v>54669.221058473282</v>
      </c>
      <c r="AV226" s="196">
        <v>50570.380682255098</v>
      </c>
      <c r="AW226" s="196">
        <v>51475.123084174018</v>
      </c>
      <c r="AX226" s="196">
        <v>51028.526249491289</v>
      </c>
      <c r="AY226" s="196">
        <v>51076.549199957459</v>
      </c>
      <c r="AZ226" s="196">
        <v>50663.956333517272</v>
      </c>
      <c r="BA226" s="197">
        <v>50194.594679444446</v>
      </c>
    </row>
    <row r="227" spans="1:53">
      <c r="A227" s="198" t="s">
        <v>68</v>
      </c>
      <c r="B227" s="199" t="s">
        <v>483</v>
      </c>
      <c r="C227" s="200">
        <v>87399.313429346978</v>
      </c>
      <c r="D227" s="201">
        <v>86649.80567999999</v>
      </c>
      <c r="E227" s="201">
        <v>85855.228070000012</v>
      </c>
      <c r="F227" s="201">
        <v>85881.828279999987</v>
      </c>
      <c r="G227" s="201">
        <v>87751.564529999974</v>
      </c>
      <c r="H227" s="201">
        <v>85472.813027711338</v>
      </c>
      <c r="I227" s="201">
        <v>81062.336729999995</v>
      </c>
      <c r="J227" s="201">
        <v>81963.932639999985</v>
      </c>
      <c r="K227" s="201">
        <v>84477.743289999999</v>
      </c>
      <c r="L227" s="201">
        <v>78248.543009999994</v>
      </c>
      <c r="M227" s="201">
        <v>85050.125106569292</v>
      </c>
      <c r="N227" s="201">
        <v>70516.279307190402</v>
      </c>
      <c r="O227" s="201">
        <v>66522.66835917857</v>
      </c>
      <c r="P227" s="201">
        <v>65683.54617933961</v>
      </c>
      <c r="Q227" s="201">
        <v>60072.895170024916</v>
      </c>
      <c r="R227" s="201">
        <v>61279.757322862228</v>
      </c>
      <c r="S227" s="201">
        <v>60827.422943030862</v>
      </c>
      <c r="T227" s="201">
        <v>59057.987531474544</v>
      </c>
      <c r="U227" s="201">
        <v>59835.522389912097</v>
      </c>
      <c r="V227" s="201">
        <v>59443.954857420154</v>
      </c>
      <c r="W227" s="201">
        <v>55874.91861317365</v>
      </c>
      <c r="X227" s="201">
        <v>55720.310572041504</v>
      </c>
      <c r="Y227" s="201">
        <v>59452.807499932984</v>
      </c>
      <c r="Z227" s="201">
        <v>60885.72985874048</v>
      </c>
      <c r="AA227" s="201">
        <v>63326.594350020961</v>
      </c>
      <c r="AB227" s="201">
        <v>63269.071978301072</v>
      </c>
      <c r="AC227" s="201">
        <v>61243.719972460371</v>
      </c>
      <c r="AD227" s="201">
        <v>58791.746711916829</v>
      </c>
      <c r="AE227" s="201">
        <v>60603.952709993668</v>
      </c>
      <c r="AF227" s="201">
        <v>60341.897783963243</v>
      </c>
      <c r="AG227" s="201">
        <v>63468.120577376336</v>
      </c>
      <c r="AH227" s="201">
        <v>62623.985693909213</v>
      </c>
      <c r="AI227" s="201">
        <v>63400.026862579056</v>
      </c>
      <c r="AJ227" s="201">
        <v>63921.045669496365</v>
      </c>
      <c r="AK227" s="201">
        <v>64035.674271498719</v>
      </c>
      <c r="AL227" s="201">
        <v>63745.201328152652</v>
      </c>
      <c r="AM227" s="201">
        <v>61126.427935709107</v>
      </c>
      <c r="AN227" s="201">
        <v>60112.486139075299</v>
      </c>
      <c r="AO227" s="201">
        <v>59680.804332423671</v>
      </c>
      <c r="AP227" s="201">
        <v>59172.85899074412</v>
      </c>
      <c r="AQ227" s="201">
        <v>58772.061477727468</v>
      </c>
      <c r="AR227" s="201">
        <v>58355.512295398461</v>
      </c>
      <c r="AS227" s="201">
        <v>57867.566176684573</v>
      </c>
      <c r="AT227" s="201">
        <v>56985.901013363866</v>
      </c>
      <c r="AU227" s="201">
        <v>54669.221058473289</v>
      </c>
      <c r="AV227" s="201">
        <v>50570.380682255105</v>
      </c>
      <c r="AW227" s="201">
        <v>51475.123084174018</v>
      </c>
      <c r="AX227" s="201">
        <v>51028.526249491297</v>
      </c>
      <c r="AY227" s="201">
        <v>51076.549199957451</v>
      </c>
      <c r="AZ227" s="201">
        <v>50663.956333517264</v>
      </c>
      <c r="BA227" s="202">
        <v>50194.594679444446</v>
      </c>
    </row>
    <row r="228" spans="1:53">
      <c r="A228" s="198" t="s">
        <v>484</v>
      </c>
      <c r="B228" s="199" t="s">
        <v>485</v>
      </c>
      <c r="C228" s="200">
        <v>2.2737367544323206E-13</v>
      </c>
      <c r="D228" s="201">
        <v>-1.1368683772161603E-13</v>
      </c>
      <c r="E228" s="201">
        <v>-2.2737367544323206E-13</v>
      </c>
      <c r="F228" s="201">
        <v>0</v>
      </c>
      <c r="G228" s="201">
        <v>-1.7053025658242404E-13</v>
      </c>
      <c r="H228" s="201">
        <v>-6.8212102632969618E-13</v>
      </c>
      <c r="I228" s="201">
        <v>0</v>
      </c>
      <c r="J228" s="201">
        <v>-5.6843418860808015E-13</v>
      </c>
      <c r="K228" s="201">
        <v>0</v>
      </c>
      <c r="L228" s="201">
        <v>3.4106051316484809E-13</v>
      </c>
      <c r="M228" s="201">
        <v>1.0800249583553523E-12</v>
      </c>
      <c r="N228" s="201">
        <v>-2.2737367544323206E-13</v>
      </c>
      <c r="O228" s="201">
        <v>-1.3073986337985843E-12</v>
      </c>
      <c r="P228" s="201">
        <v>-7.3896444519050419E-13</v>
      </c>
      <c r="Q228" s="201">
        <v>2.2737367544323206E-13</v>
      </c>
      <c r="R228" s="201">
        <v>1.0231815394945443E-12</v>
      </c>
      <c r="S228" s="201">
        <v>-5.6843418860808015E-14</v>
      </c>
      <c r="T228" s="201">
        <v>-1.1368683772161603E-13</v>
      </c>
      <c r="U228" s="201">
        <v>1.1368683772161603E-13</v>
      </c>
      <c r="V228" s="201">
        <v>2.8421709430404007E-14</v>
      </c>
      <c r="W228" s="201">
        <v>1.7053025658242404E-13</v>
      </c>
      <c r="X228" s="201">
        <v>1.4210854715202004E-13</v>
      </c>
      <c r="Y228" s="201">
        <v>-2.8421709430404007E-14</v>
      </c>
      <c r="Z228" s="201">
        <v>-1.9895196601282805E-13</v>
      </c>
      <c r="AA228" s="201">
        <v>-1.1368683772161603E-13</v>
      </c>
      <c r="AB228" s="201">
        <v>-2.8421709430404007E-14</v>
      </c>
      <c r="AC228" s="201">
        <v>-1.1368683772161603E-13</v>
      </c>
      <c r="AD228" s="201">
        <v>-8.5265128291212022E-14</v>
      </c>
      <c r="AE228" s="201">
        <v>1.1368683772161603E-13</v>
      </c>
      <c r="AF228" s="201">
        <v>5.6843418860808015E-14</v>
      </c>
      <c r="AG228" s="201">
        <v>1.1368683772161603E-13</v>
      </c>
      <c r="AH228" s="201">
        <v>-1.7053025658242404E-13</v>
      </c>
      <c r="AI228" s="201">
        <v>2.8421709430404007E-13</v>
      </c>
      <c r="AJ228" s="201">
        <v>-3.4106051316484809E-13</v>
      </c>
      <c r="AK228" s="201">
        <v>8.5265128291212022E-14</v>
      </c>
      <c r="AL228" s="201">
        <v>-5.6843418860808015E-14</v>
      </c>
      <c r="AM228" s="201">
        <v>2.5579538487363607E-13</v>
      </c>
      <c r="AN228" s="201">
        <v>-2.8421709430404007E-14</v>
      </c>
      <c r="AO228" s="201">
        <v>-1.1368683772161603E-13</v>
      </c>
      <c r="AP228" s="201">
        <v>3.694822225952521E-13</v>
      </c>
      <c r="AQ228" s="201">
        <v>0</v>
      </c>
      <c r="AR228" s="201">
        <v>-1.1368683772161603E-13</v>
      </c>
      <c r="AS228" s="201">
        <v>-1.4210854715202004E-13</v>
      </c>
      <c r="AT228" s="201">
        <v>1.1368683772161603E-13</v>
      </c>
      <c r="AU228" s="201">
        <v>1.9895196601282805E-13</v>
      </c>
      <c r="AV228" s="201">
        <v>-2.8421709430404007E-14</v>
      </c>
      <c r="AW228" s="201">
        <v>5.6843418860808015E-14</v>
      </c>
      <c r="AX228" s="201">
        <v>-2.8421709430404007E-14</v>
      </c>
      <c r="AY228" s="201">
        <v>-1.9895196601282805E-13</v>
      </c>
      <c r="AZ228" s="201">
        <v>5.6843418860808015E-14</v>
      </c>
      <c r="BA228" s="202">
        <v>1.1368683772161603E-13</v>
      </c>
    </row>
    <row r="229" spans="1:53">
      <c r="A229" s="203" t="s">
        <v>486</v>
      </c>
      <c r="B229" s="204" t="s">
        <v>487</v>
      </c>
      <c r="C229" s="205">
        <v>2.8421709430404007E-14</v>
      </c>
      <c r="D229" s="206">
        <v>5.6843418860808015E-14</v>
      </c>
      <c r="E229" s="206">
        <v>5.6843418860808015E-14</v>
      </c>
      <c r="F229" s="206">
        <v>-1.1368683772161603E-13</v>
      </c>
      <c r="G229" s="206">
        <v>-2.2737367544323206E-13</v>
      </c>
      <c r="H229" s="206">
        <v>-2.2737367544323206E-13</v>
      </c>
      <c r="I229" s="206">
        <v>1.1368683772161603E-13</v>
      </c>
      <c r="J229" s="206">
        <v>-5.6843418860808015E-14</v>
      </c>
      <c r="K229" s="206">
        <v>-1.1368683772161603E-13</v>
      </c>
      <c r="L229" s="206">
        <v>2.8421709430404007E-14</v>
      </c>
      <c r="M229" s="206">
        <v>9.5212726591853425E-13</v>
      </c>
      <c r="N229" s="206">
        <v>2.8421709430404007E-13</v>
      </c>
      <c r="O229" s="206">
        <v>-4.9737991503207013E-13</v>
      </c>
      <c r="P229" s="206">
        <v>-7.673861546209082E-13</v>
      </c>
      <c r="Q229" s="206">
        <v>4.2632564145606011E-14</v>
      </c>
      <c r="R229" s="206">
        <v>-9.9475983006414026E-14</v>
      </c>
      <c r="S229" s="206">
        <v>1.4210854715202004E-14</v>
      </c>
      <c r="T229" s="206">
        <v>2.8421709430404007E-14</v>
      </c>
      <c r="U229" s="206">
        <v>-1.4210854715202004E-14</v>
      </c>
      <c r="V229" s="206">
        <v>5.6843418860808015E-14</v>
      </c>
      <c r="W229" s="206">
        <v>4.2632564145606011E-14</v>
      </c>
      <c r="X229" s="206">
        <v>1.4210854715202004E-14</v>
      </c>
      <c r="Y229" s="206">
        <v>-2.8421709430404007E-14</v>
      </c>
      <c r="Z229" s="206">
        <v>-3.5527136788005009E-14</v>
      </c>
      <c r="AA229" s="206">
        <v>1.4210854715202004E-14</v>
      </c>
      <c r="AB229" s="206">
        <v>-2.8421709430404007E-14</v>
      </c>
      <c r="AC229" s="206">
        <v>7.1054273576010019E-14</v>
      </c>
      <c r="AD229" s="206">
        <v>-3.5527136788005009E-14</v>
      </c>
      <c r="AE229" s="206">
        <v>4.9737991503207013E-14</v>
      </c>
      <c r="AF229" s="206">
        <v>2.1316282072803006E-14</v>
      </c>
      <c r="AG229" s="206">
        <v>5.6843418860808015E-14</v>
      </c>
      <c r="AH229" s="206">
        <v>-4.2632564145606011E-14</v>
      </c>
      <c r="AI229" s="206">
        <v>4.9737991503207013E-14</v>
      </c>
      <c r="AJ229" s="206">
        <v>0</v>
      </c>
      <c r="AK229" s="206">
        <v>-7.1054273576010019E-15</v>
      </c>
      <c r="AL229" s="206">
        <v>-1.4210854715202004E-14</v>
      </c>
      <c r="AM229" s="206">
        <v>2.8421709430404007E-14</v>
      </c>
      <c r="AN229" s="206">
        <v>7.1054273576010019E-14</v>
      </c>
      <c r="AO229" s="206">
        <v>4.2632564145606011E-14</v>
      </c>
      <c r="AP229" s="206">
        <v>7.815970093361102E-14</v>
      </c>
      <c r="AQ229" s="206">
        <v>4.2632564145606011E-14</v>
      </c>
      <c r="AR229" s="206">
        <v>-3.5527136788005009E-14</v>
      </c>
      <c r="AS229" s="206">
        <v>-5.6843418860808015E-14</v>
      </c>
      <c r="AT229" s="206">
        <v>-3.5527136788005009E-14</v>
      </c>
      <c r="AU229" s="206">
        <v>-1.4210854715202004E-14</v>
      </c>
      <c r="AV229" s="206">
        <v>-4.2632564145606011E-14</v>
      </c>
      <c r="AW229" s="206">
        <v>2.8421709430404007E-14</v>
      </c>
      <c r="AX229" s="206">
        <v>-4.9737991503207013E-14</v>
      </c>
      <c r="AY229" s="206">
        <v>0</v>
      </c>
      <c r="AZ229" s="206">
        <v>-4.2632564145606011E-14</v>
      </c>
      <c r="BA229" s="207">
        <v>-2.1316282072803006E-14</v>
      </c>
    </row>
    <row r="230" spans="1:53">
      <c r="A230" s="203" t="s">
        <v>488</v>
      </c>
      <c r="B230" s="204" t="s">
        <v>489</v>
      </c>
      <c r="C230" s="205">
        <v>4.5474735088646412E-13</v>
      </c>
      <c r="D230" s="206">
        <v>0</v>
      </c>
      <c r="E230" s="206">
        <v>-3.4106051316484809E-13</v>
      </c>
      <c r="F230" s="206">
        <v>-3.4106051316484809E-13</v>
      </c>
      <c r="G230" s="206">
        <v>-2.2737367544323206E-13</v>
      </c>
      <c r="H230" s="206">
        <v>-3.4106051316484809E-13</v>
      </c>
      <c r="I230" s="206">
        <v>1.1368683772161603E-13</v>
      </c>
      <c r="J230" s="206">
        <v>-1.7053025658242404E-13</v>
      </c>
      <c r="K230" s="206">
        <v>1.7053025658242404E-13</v>
      </c>
      <c r="L230" s="206">
        <v>1.7053025658242404E-13</v>
      </c>
      <c r="M230" s="206">
        <v>2.8421709430404007E-13</v>
      </c>
      <c r="N230" s="206">
        <v>-5.1159076974727213E-13</v>
      </c>
      <c r="O230" s="206">
        <v>-8.5265128291212022E-13</v>
      </c>
      <c r="P230" s="206">
        <v>5.6843418860808015E-14</v>
      </c>
      <c r="Q230" s="206">
        <v>-1.7053025658242404E-13</v>
      </c>
      <c r="R230" s="206">
        <v>9.0949470177292824E-13</v>
      </c>
      <c r="S230" s="206">
        <v>-8.5265128291212022E-14</v>
      </c>
      <c r="T230" s="206">
        <v>-8.5265128291212022E-14</v>
      </c>
      <c r="U230" s="206">
        <v>2.2737367544323206E-13</v>
      </c>
      <c r="V230" s="206">
        <v>-2.8421709430404007E-14</v>
      </c>
      <c r="W230" s="206">
        <v>1.1368683772161603E-13</v>
      </c>
      <c r="X230" s="206">
        <v>0</v>
      </c>
      <c r="Y230" s="206">
        <v>2.8421709430404007E-14</v>
      </c>
      <c r="Z230" s="206">
        <v>0</v>
      </c>
      <c r="AA230" s="206">
        <v>-8.5265128291212022E-14</v>
      </c>
      <c r="AB230" s="206">
        <v>5.6843418860808015E-14</v>
      </c>
      <c r="AC230" s="206">
        <v>-2.8421709430404007E-14</v>
      </c>
      <c r="AD230" s="206">
        <v>-8.5265128291212022E-14</v>
      </c>
      <c r="AE230" s="206">
        <v>1.1368683772161603E-13</v>
      </c>
      <c r="AF230" s="206">
        <v>5.6843418860808015E-14</v>
      </c>
      <c r="AG230" s="206">
        <v>1.7053025658242404E-13</v>
      </c>
      <c r="AH230" s="206">
        <v>-8.5265128291212022E-14</v>
      </c>
      <c r="AI230" s="206">
        <v>2.8421709430404007E-14</v>
      </c>
      <c r="AJ230" s="206">
        <v>-1.1368683772161603E-13</v>
      </c>
      <c r="AK230" s="206">
        <v>0</v>
      </c>
      <c r="AL230" s="206">
        <v>0</v>
      </c>
      <c r="AM230" s="206">
        <v>1.1368683772161603E-13</v>
      </c>
      <c r="AN230" s="206">
        <v>8.5265128291212022E-14</v>
      </c>
      <c r="AO230" s="206">
        <v>-8.5265128291212022E-14</v>
      </c>
      <c r="AP230" s="206">
        <v>1.9895196601282805E-13</v>
      </c>
      <c r="AQ230" s="206">
        <v>-8.5265128291212022E-14</v>
      </c>
      <c r="AR230" s="206">
        <v>2.8421709430404007E-14</v>
      </c>
      <c r="AS230" s="206">
        <v>-8.5265128291212022E-14</v>
      </c>
      <c r="AT230" s="206">
        <v>8.5265128291212022E-14</v>
      </c>
      <c r="AU230" s="206">
        <v>1.9895196601282805E-13</v>
      </c>
      <c r="AV230" s="206">
        <v>-8.5265128291212022E-14</v>
      </c>
      <c r="AW230" s="206">
        <v>-4.2632564145606011E-14</v>
      </c>
      <c r="AX230" s="206">
        <v>1.4210854715202004E-14</v>
      </c>
      <c r="AY230" s="206">
        <v>-2.1316282072803006E-13</v>
      </c>
      <c r="AZ230" s="206">
        <v>-2.8421709430404007E-14</v>
      </c>
      <c r="BA230" s="207">
        <v>7.1054273576010019E-14</v>
      </c>
    </row>
    <row r="231" spans="1:53">
      <c r="A231" s="203" t="s">
        <v>490</v>
      </c>
      <c r="B231" s="204" t="s">
        <v>491</v>
      </c>
      <c r="C231" s="205">
        <v>0</v>
      </c>
      <c r="D231" s="206">
        <v>0</v>
      </c>
      <c r="E231" s="206">
        <v>0</v>
      </c>
      <c r="F231" s="206">
        <v>0</v>
      </c>
      <c r="G231" s="206">
        <v>0</v>
      </c>
      <c r="H231" s="206">
        <v>0</v>
      </c>
      <c r="I231" s="206">
        <v>0</v>
      </c>
      <c r="J231" s="206">
        <v>0</v>
      </c>
      <c r="K231" s="206">
        <v>0</v>
      </c>
      <c r="L231" s="206">
        <v>0</v>
      </c>
      <c r="M231" s="206">
        <v>0</v>
      </c>
      <c r="N231" s="206">
        <v>0</v>
      </c>
      <c r="O231" s="206">
        <v>0</v>
      </c>
      <c r="P231" s="206">
        <v>0</v>
      </c>
      <c r="Q231" s="206">
        <v>0</v>
      </c>
      <c r="R231" s="206">
        <v>0</v>
      </c>
      <c r="S231" s="206">
        <v>0</v>
      </c>
      <c r="T231" s="206">
        <v>0</v>
      </c>
      <c r="U231" s="206">
        <v>0</v>
      </c>
      <c r="V231" s="206">
        <v>0</v>
      </c>
      <c r="W231" s="206">
        <v>0</v>
      </c>
      <c r="X231" s="206">
        <v>0</v>
      </c>
      <c r="Y231" s="206">
        <v>0</v>
      </c>
      <c r="Z231" s="206">
        <v>0</v>
      </c>
      <c r="AA231" s="206">
        <v>0</v>
      </c>
      <c r="AB231" s="206">
        <v>0</v>
      </c>
      <c r="AC231" s="206">
        <v>0</v>
      </c>
      <c r="AD231" s="206">
        <v>0</v>
      </c>
      <c r="AE231" s="206">
        <v>0</v>
      </c>
      <c r="AF231" s="206">
        <v>0</v>
      </c>
      <c r="AG231" s="206">
        <v>0</v>
      </c>
      <c r="AH231" s="206">
        <v>0</v>
      </c>
      <c r="AI231" s="206">
        <v>0</v>
      </c>
      <c r="AJ231" s="206">
        <v>0</v>
      </c>
      <c r="AK231" s="206">
        <v>0</v>
      </c>
      <c r="AL231" s="206">
        <v>0</v>
      </c>
      <c r="AM231" s="206">
        <v>0</v>
      </c>
      <c r="AN231" s="206">
        <v>0</v>
      </c>
      <c r="AO231" s="206">
        <v>0</v>
      </c>
      <c r="AP231" s="206">
        <v>0</v>
      </c>
      <c r="AQ231" s="206">
        <v>0</v>
      </c>
      <c r="AR231" s="206">
        <v>0</v>
      </c>
      <c r="AS231" s="206">
        <v>0</v>
      </c>
      <c r="AT231" s="206">
        <v>0</v>
      </c>
      <c r="AU231" s="206">
        <v>0</v>
      </c>
      <c r="AV231" s="206">
        <v>0</v>
      </c>
      <c r="AW231" s="206">
        <v>0</v>
      </c>
      <c r="AX231" s="206">
        <v>0</v>
      </c>
      <c r="AY231" s="206">
        <v>0</v>
      </c>
      <c r="AZ231" s="206">
        <v>0</v>
      </c>
      <c r="BA231" s="207">
        <v>0</v>
      </c>
    </row>
    <row r="232" spans="1:53">
      <c r="A232" s="203" t="s">
        <v>492</v>
      </c>
      <c r="B232" s="204" t="s">
        <v>493</v>
      </c>
      <c r="C232" s="205">
        <v>0</v>
      </c>
      <c r="D232" s="206">
        <v>0</v>
      </c>
      <c r="E232" s="206">
        <v>0</v>
      </c>
      <c r="F232" s="206">
        <v>0</v>
      </c>
      <c r="G232" s="206">
        <v>0</v>
      </c>
      <c r="H232" s="206">
        <v>0</v>
      </c>
      <c r="I232" s="206">
        <v>0</v>
      </c>
      <c r="J232" s="206">
        <v>0</v>
      </c>
      <c r="K232" s="206">
        <v>0</v>
      </c>
      <c r="L232" s="206">
        <v>0</v>
      </c>
      <c r="M232" s="206">
        <v>0</v>
      </c>
      <c r="N232" s="206">
        <v>0</v>
      </c>
      <c r="O232" s="206">
        <v>0</v>
      </c>
      <c r="P232" s="206">
        <v>0</v>
      </c>
      <c r="Q232" s="206">
        <v>0</v>
      </c>
      <c r="R232" s="206">
        <v>0</v>
      </c>
      <c r="S232" s="206">
        <v>0</v>
      </c>
      <c r="T232" s="206">
        <v>0</v>
      </c>
      <c r="U232" s="206">
        <v>0</v>
      </c>
      <c r="V232" s="206">
        <v>0</v>
      </c>
      <c r="W232" s="206">
        <v>0</v>
      </c>
      <c r="X232" s="206">
        <v>0</v>
      </c>
      <c r="Y232" s="206">
        <v>0</v>
      </c>
      <c r="Z232" s="206">
        <v>0</v>
      </c>
      <c r="AA232" s="206">
        <v>0</v>
      </c>
      <c r="AB232" s="206">
        <v>0</v>
      </c>
      <c r="AC232" s="206">
        <v>0</v>
      </c>
      <c r="AD232" s="206">
        <v>0</v>
      </c>
      <c r="AE232" s="206">
        <v>0</v>
      </c>
      <c r="AF232" s="206">
        <v>0</v>
      </c>
      <c r="AG232" s="206">
        <v>0</v>
      </c>
      <c r="AH232" s="206">
        <v>0</v>
      </c>
      <c r="AI232" s="206">
        <v>0</v>
      </c>
      <c r="AJ232" s="206">
        <v>0</v>
      </c>
      <c r="AK232" s="206">
        <v>0</v>
      </c>
      <c r="AL232" s="206">
        <v>0</v>
      </c>
      <c r="AM232" s="206">
        <v>0</v>
      </c>
      <c r="AN232" s="206">
        <v>0</v>
      </c>
      <c r="AO232" s="206">
        <v>0</v>
      </c>
      <c r="AP232" s="206">
        <v>0</v>
      </c>
      <c r="AQ232" s="206">
        <v>0</v>
      </c>
      <c r="AR232" s="206">
        <v>0</v>
      </c>
      <c r="AS232" s="206">
        <v>0</v>
      </c>
      <c r="AT232" s="206">
        <v>0</v>
      </c>
      <c r="AU232" s="206">
        <v>0</v>
      </c>
      <c r="AV232" s="206">
        <v>0</v>
      </c>
      <c r="AW232" s="206">
        <v>0</v>
      </c>
      <c r="AX232" s="206">
        <v>0</v>
      </c>
      <c r="AY232" s="206">
        <v>0</v>
      </c>
      <c r="AZ232" s="206">
        <v>0</v>
      </c>
      <c r="BA232" s="207">
        <v>0</v>
      </c>
    </row>
    <row r="233" spans="1:53">
      <c r="A233" s="193" t="s">
        <v>494</v>
      </c>
      <c r="B233" s="194" t="s">
        <v>495</v>
      </c>
      <c r="C233" s="195">
        <v>21942.294831374798</v>
      </c>
      <c r="D233" s="196">
        <v>23240.100000000002</v>
      </c>
      <c r="E233" s="196">
        <v>22660.7</v>
      </c>
      <c r="F233" s="196">
        <v>22876.899999999994</v>
      </c>
      <c r="G233" s="196">
        <v>20635.999999999996</v>
      </c>
      <c r="H233" s="196">
        <v>21053.644788382495</v>
      </c>
      <c r="I233" s="196">
        <v>19462.899999999998</v>
      </c>
      <c r="J233" s="196">
        <v>16258.299999999997</v>
      </c>
      <c r="K233" s="196">
        <v>13538.999999999998</v>
      </c>
      <c r="L233" s="196">
        <v>17824.099999999995</v>
      </c>
      <c r="M233" s="196">
        <v>16029.234737747198</v>
      </c>
      <c r="N233" s="196">
        <v>17793.637145313802</v>
      </c>
      <c r="O233" s="196">
        <v>18161.220980223592</v>
      </c>
      <c r="P233" s="196">
        <v>18213.337154867699</v>
      </c>
      <c r="Q233" s="196">
        <v>16444.014521830501</v>
      </c>
      <c r="R233" s="196">
        <v>18145.743766122101</v>
      </c>
      <c r="S233" s="196">
        <v>19814.4463699919</v>
      </c>
      <c r="T233" s="196">
        <v>19945.824895796293</v>
      </c>
      <c r="U233" s="196">
        <v>20079.761926463179</v>
      </c>
      <c r="V233" s="196">
        <v>20275.112039344782</v>
      </c>
      <c r="W233" s="196">
        <v>20412.042255981469</v>
      </c>
      <c r="X233" s="196">
        <v>20095.097391491807</v>
      </c>
      <c r="Y233" s="196">
        <v>19833.066486715572</v>
      </c>
      <c r="Z233" s="196">
        <v>15081.330943182784</v>
      </c>
      <c r="AA233" s="196">
        <v>10325.040336578375</v>
      </c>
      <c r="AB233" s="196">
        <v>9665.5774131492544</v>
      </c>
      <c r="AC233" s="196">
        <v>13079.695246043819</v>
      </c>
      <c r="AD233" s="196">
        <v>16900.929336032161</v>
      </c>
      <c r="AE233" s="196">
        <v>13688.516899250659</v>
      </c>
      <c r="AF233" s="196">
        <v>13689.288292529984</v>
      </c>
      <c r="AG233" s="196">
        <v>9035.9650398156355</v>
      </c>
      <c r="AH233" s="196">
        <v>9034.8985628247101</v>
      </c>
      <c r="AI233" s="196">
        <v>9034.4353430647661</v>
      </c>
      <c r="AJ233" s="196">
        <v>9028.3299308654387</v>
      </c>
      <c r="AK233" s="196">
        <v>9022.4730098089913</v>
      </c>
      <c r="AL233" s="196">
        <v>4853.6984683579731</v>
      </c>
      <c r="AM233" s="196">
        <v>4853.4719240820614</v>
      </c>
      <c r="AN233" s="196">
        <v>4853.3529563683996</v>
      </c>
      <c r="AO233" s="196">
        <v>4853.1353455554799</v>
      </c>
      <c r="AP233" s="196">
        <v>4852.916556536642</v>
      </c>
      <c r="AQ233" s="196">
        <v>4852.7101933994209</v>
      </c>
      <c r="AR233" s="196">
        <v>4852.5303496190681</v>
      </c>
      <c r="AS233" s="196">
        <v>4852.3453362542014</v>
      </c>
      <c r="AT233" s="196">
        <v>4676.0652773162374</v>
      </c>
      <c r="AU233" s="196">
        <v>6545.4290005521316</v>
      </c>
      <c r="AV233" s="196">
        <v>17539.746272201253</v>
      </c>
      <c r="AW233" s="196">
        <v>17535.813152851981</v>
      </c>
      <c r="AX233" s="196">
        <v>17524.384351215238</v>
      </c>
      <c r="AY233" s="196">
        <v>17507.026643530498</v>
      </c>
      <c r="AZ233" s="196">
        <v>17500.166788674753</v>
      </c>
      <c r="BA233" s="197">
        <v>17491.226696054844</v>
      </c>
    </row>
    <row r="234" spans="1:53">
      <c r="A234" s="193" t="s">
        <v>496</v>
      </c>
      <c r="B234" s="194" t="s">
        <v>497</v>
      </c>
      <c r="C234" s="195">
        <v>0</v>
      </c>
      <c r="D234" s="196">
        <v>-4.5474735088646412E-13</v>
      </c>
      <c r="E234" s="196">
        <v>0</v>
      </c>
      <c r="F234" s="196">
        <v>2.2737367544323206E-13</v>
      </c>
      <c r="G234" s="196">
        <v>0</v>
      </c>
      <c r="H234" s="196">
        <v>-2.2737367544323206E-13</v>
      </c>
      <c r="I234" s="196">
        <v>-4.5474735088646412E-13</v>
      </c>
      <c r="J234" s="196">
        <v>-2.2737367544323206E-13</v>
      </c>
      <c r="K234" s="196">
        <v>-4.5474735088646412E-13</v>
      </c>
      <c r="L234" s="196">
        <v>0</v>
      </c>
      <c r="M234" s="196">
        <v>-2.2737367544323206E-13</v>
      </c>
      <c r="N234" s="196">
        <v>4.5474735088646412E-13</v>
      </c>
      <c r="O234" s="196">
        <v>-6.8212102632969618E-13</v>
      </c>
      <c r="P234" s="196">
        <v>0</v>
      </c>
      <c r="Q234" s="196">
        <v>-9.0949470177292824E-13</v>
      </c>
      <c r="R234" s="196">
        <v>6.8212102632969618E-13</v>
      </c>
      <c r="S234" s="196">
        <v>2.2737367544323206E-13</v>
      </c>
      <c r="T234" s="196">
        <v>2.2737367544323206E-13</v>
      </c>
      <c r="U234" s="196">
        <v>2.2737367544323206E-13</v>
      </c>
      <c r="V234" s="196">
        <v>4.5474735088646412E-13</v>
      </c>
      <c r="W234" s="196">
        <v>0</v>
      </c>
      <c r="X234" s="196">
        <v>0</v>
      </c>
      <c r="Y234" s="196">
        <v>0</v>
      </c>
      <c r="Z234" s="196">
        <v>-2.2737367544323206E-13</v>
      </c>
      <c r="AA234" s="196">
        <v>2.2737367544323206E-13</v>
      </c>
      <c r="AB234" s="196">
        <v>4.5474735088646412E-13</v>
      </c>
      <c r="AC234" s="196">
        <v>0</v>
      </c>
      <c r="AD234" s="196">
        <v>0</v>
      </c>
      <c r="AE234" s="196">
        <v>0</v>
      </c>
      <c r="AF234" s="196">
        <v>2.2737367544323206E-13</v>
      </c>
      <c r="AG234" s="196">
        <v>4.5474735088646412E-13</v>
      </c>
      <c r="AH234" s="196">
        <v>0</v>
      </c>
      <c r="AI234" s="196">
        <v>0</v>
      </c>
      <c r="AJ234" s="196">
        <v>2.2737367544323206E-13</v>
      </c>
      <c r="AK234" s="196">
        <v>2.2737367544323206E-13</v>
      </c>
      <c r="AL234" s="196">
        <v>4.5474735088646412E-13</v>
      </c>
      <c r="AM234" s="196">
        <v>0</v>
      </c>
      <c r="AN234" s="196">
        <v>-1.3642420526593924E-12</v>
      </c>
      <c r="AO234" s="196">
        <v>0</v>
      </c>
      <c r="AP234" s="196">
        <v>-4.5474735088646412E-13</v>
      </c>
      <c r="AQ234" s="196">
        <v>4.5474735088646412E-13</v>
      </c>
      <c r="AR234" s="196">
        <v>4.5474735088646412E-13</v>
      </c>
      <c r="AS234" s="196">
        <v>0</v>
      </c>
      <c r="AT234" s="196">
        <v>4.5474735088646412E-13</v>
      </c>
      <c r="AU234" s="196">
        <v>0</v>
      </c>
      <c r="AV234" s="196">
        <v>0</v>
      </c>
      <c r="AW234" s="196">
        <v>4.5474735088646412E-13</v>
      </c>
      <c r="AX234" s="196">
        <v>-4.5474735088646412E-13</v>
      </c>
      <c r="AY234" s="196">
        <v>9.0949470177292824E-13</v>
      </c>
      <c r="AZ234" s="196">
        <v>4.5474735088646412E-13</v>
      </c>
      <c r="BA234" s="197">
        <v>4.5474735088646412E-13</v>
      </c>
    </row>
    <row r="235" spans="1:53">
      <c r="A235" s="193" t="s">
        <v>498</v>
      </c>
      <c r="B235" s="194" t="s">
        <v>499</v>
      </c>
      <c r="C235" s="195">
        <v>2263.7814995748895</v>
      </c>
      <c r="D235" s="196">
        <v>2274.8002999999999</v>
      </c>
      <c r="E235" s="196">
        <v>2523.9</v>
      </c>
      <c r="F235" s="196">
        <v>2705.0988500000003</v>
      </c>
      <c r="G235" s="196">
        <v>3242.3013299999993</v>
      </c>
      <c r="H235" s="196">
        <v>3904.8203119073091</v>
      </c>
      <c r="I235" s="196">
        <v>4202.4987299999993</v>
      </c>
      <c r="J235" s="196">
        <v>4530.0986199999988</v>
      </c>
      <c r="K235" s="196">
        <v>5851.7957400000014</v>
      </c>
      <c r="L235" s="196">
        <v>6566.6962699999995</v>
      </c>
      <c r="M235" s="196">
        <v>7277.30097972351</v>
      </c>
      <c r="N235" s="196">
        <v>8009.1716824305013</v>
      </c>
      <c r="O235" s="196">
        <v>8749.9993335192885</v>
      </c>
      <c r="P235" s="196">
        <v>10635.402296259597</v>
      </c>
      <c r="Q235" s="196">
        <v>12357.361673589645</v>
      </c>
      <c r="R235" s="196">
        <v>14740.087243598422</v>
      </c>
      <c r="S235" s="196">
        <v>14704.722225808229</v>
      </c>
      <c r="T235" s="196">
        <v>15806.374135580936</v>
      </c>
      <c r="U235" s="196">
        <v>16651.05444474411</v>
      </c>
      <c r="V235" s="196">
        <v>17392.660882502329</v>
      </c>
      <c r="W235" s="196">
        <v>18255.578009446261</v>
      </c>
      <c r="X235" s="196">
        <v>18650.398666520348</v>
      </c>
      <c r="Y235" s="196">
        <v>18729.070558610387</v>
      </c>
      <c r="Z235" s="196">
        <v>19672.41513085879</v>
      </c>
      <c r="AA235" s="196">
        <v>20807.246093464732</v>
      </c>
      <c r="AB235" s="196">
        <v>21183.038874569953</v>
      </c>
      <c r="AC235" s="196">
        <v>21968.088962116679</v>
      </c>
      <c r="AD235" s="196">
        <v>23057.184581915091</v>
      </c>
      <c r="AE235" s="196">
        <v>23441.112584841278</v>
      </c>
      <c r="AF235" s="196">
        <v>24013.694745544923</v>
      </c>
      <c r="AG235" s="196">
        <v>24310.16189841411</v>
      </c>
      <c r="AH235" s="196">
        <v>25539.159909347763</v>
      </c>
      <c r="AI235" s="196">
        <v>25974.515392935329</v>
      </c>
      <c r="AJ235" s="196">
        <v>26751.220845150077</v>
      </c>
      <c r="AK235" s="196">
        <v>28001.803185536661</v>
      </c>
      <c r="AL235" s="196">
        <v>30038.674601003953</v>
      </c>
      <c r="AM235" s="196">
        <v>31763.201044072237</v>
      </c>
      <c r="AN235" s="196">
        <v>33204.909685450868</v>
      </c>
      <c r="AO235" s="196">
        <v>34268.227555120517</v>
      </c>
      <c r="AP235" s="196">
        <v>35232.384167126875</v>
      </c>
      <c r="AQ235" s="196">
        <v>36061.394762164608</v>
      </c>
      <c r="AR235" s="196">
        <v>37009.819304961457</v>
      </c>
      <c r="AS235" s="196">
        <v>37916.04576651039</v>
      </c>
      <c r="AT235" s="196">
        <v>39104.424588721442</v>
      </c>
      <c r="AU235" s="196">
        <v>40151.176352786861</v>
      </c>
      <c r="AV235" s="196">
        <v>39488.798112587028</v>
      </c>
      <c r="AW235" s="196">
        <v>39620.510196425224</v>
      </c>
      <c r="AX235" s="196">
        <v>40628.260611183869</v>
      </c>
      <c r="AY235" s="196">
        <v>41099.782001118423</v>
      </c>
      <c r="AZ235" s="196">
        <v>41970.34839407754</v>
      </c>
      <c r="BA235" s="197">
        <v>42862.88961325636</v>
      </c>
    </row>
    <row r="236" spans="1:53">
      <c r="A236" s="198" t="s">
        <v>500</v>
      </c>
      <c r="B236" s="199" t="s">
        <v>501</v>
      </c>
      <c r="C236" s="200">
        <v>437.32683672494517</v>
      </c>
      <c r="D236" s="201">
        <v>348.79999999999973</v>
      </c>
      <c r="E236" s="201">
        <v>411.59999999999991</v>
      </c>
      <c r="F236" s="201">
        <v>277.50000000000006</v>
      </c>
      <c r="G236" s="201">
        <v>416.39999999999969</v>
      </c>
      <c r="H236" s="201">
        <v>423.21104423426004</v>
      </c>
      <c r="I236" s="201">
        <v>394.89999999999969</v>
      </c>
      <c r="J236" s="201">
        <v>436.49999999999972</v>
      </c>
      <c r="K236" s="201">
        <v>442.40000000000049</v>
      </c>
      <c r="L236" s="201">
        <v>449.7000000000001</v>
      </c>
      <c r="M236" s="201">
        <v>306.5348237317271</v>
      </c>
      <c r="N236" s="201">
        <v>488.29655106525325</v>
      </c>
      <c r="O236" s="201">
        <v>454.52374128212472</v>
      </c>
      <c r="P236" s="201">
        <v>404.46164134900175</v>
      </c>
      <c r="Q236" s="201">
        <v>506.71156969523258</v>
      </c>
      <c r="R236" s="201">
        <v>540.74710996465069</v>
      </c>
      <c r="S236" s="201">
        <v>391.6944980524957</v>
      </c>
      <c r="T236" s="201">
        <v>386.63891646102587</v>
      </c>
      <c r="U236" s="201">
        <v>416.05598093420491</v>
      </c>
      <c r="V236" s="201">
        <v>416.50293894176275</v>
      </c>
      <c r="W236" s="201">
        <v>331.81735957801573</v>
      </c>
      <c r="X236" s="201">
        <v>334.28450633142842</v>
      </c>
      <c r="Y236" s="201">
        <v>462.5334728584084</v>
      </c>
      <c r="Z236" s="201">
        <v>349.24932452175784</v>
      </c>
      <c r="AA236" s="201">
        <v>486.63666971368457</v>
      </c>
      <c r="AB236" s="201">
        <v>489.94941456360635</v>
      </c>
      <c r="AC236" s="201">
        <v>498.3874929595483</v>
      </c>
      <c r="AD236" s="201">
        <v>507.76979836791764</v>
      </c>
      <c r="AE236" s="201">
        <v>511.39744167424095</v>
      </c>
      <c r="AF236" s="201">
        <v>519.73638717301935</v>
      </c>
      <c r="AG236" s="201">
        <v>523.56851724342403</v>
      </c>
      <c r="AH236" s="201">
        <v>532.60124002098166</v>
      </c>
      <c r="AI236" s="201">
        <v>533.13333729100214</v>
      </c>
      <c r="AJ236" s="201">
        <v>534.03727660540324</v>
      </c>
      <c r="AK236" s="201">
        <v>535.60258962839112</v>
      </c>
      <c r="AL236" s="201">
        <v>535.94227999255759</v>
      </c>
      <c r="AM236" s="201">
        <v>533.98693054542412</v>
      </c>
      <c r="AN236" s="201">
        <v>531.78435169550016</v>
      </c>
      <c r="AO236" s="201">
        <v>529.26551722483089</v>
      </c>
      <c r="AP236" s="201">
        <v>526.39425972339643</v>
      </c>
      <c r="AQ236" s="201">
        <v>521.97057115133657</v>
      </c>
      <c r="AR236" s="201">
        <v>517.24902651089599</v>
      </c>
      <c r="AS236" s="201">
        <v>512.20011199643352</v>
      </c>
      <c r="AT236" s="201">
        <v>507.6524044581393</v>
      </c>
      <c r="AU236" s="201">
        <v>513.37627211775464</v>
      </c>
      <c r="AV236" s="201">
        <v>506.82988325439294</v>
      </c>
      <c r="AW236" s="201">
        <v>501.84799324305783</v>
      </c>
      <c r="AX236" s="201">
        <v>502.66334665974733</v>
      </c>
      <c r="AY236" s="201">
        <v>504.03233517848662</v>
      </c>
      <c r="AZ236" s="201">
        <v>504.44108122790499</v>
      </c>
      <c r="BA236" s="202">
        <v>505.69439806000918</v>
      </c>
    </row>
    <row r="237" spans="1:53">
      <c r="A237" s="198" t="s">
        <v>502</v>
      </c>
      <c r="B237" s="199" t="s">
        <v>503</v>
      </c>
      <c r="C237" s="200">
        <v>81.422566160313409</v>
      </c>
      <c r="D237" s="201">
        <v>82.999999999999943</v>
      </c>
      <c r="E237" s="201">
        <v>107.99999999999996</v>
      </c>
      <c r="F237" s="201">
        <v>110.49999999999997</v>
      </c>
      <c r="G237" s="201">
        <v>166.39999999999989</v>
      </c>
      <c r="H237" s="201">
        <v>249.68950033438395</v>
      </c>
      <c r="I237" s="201">
        <v>363.29999999999961</v>
      </c>
      <c r="J237" s="201">
        <v>453.49999999999989</v>
      </c>
      <c r="K237" s="201">
        <v>612.60000000000105</v>
      </c>
      <c r="L237" s="201">
        <v>798.1999999999997</v>
      </c>
      <c r="M237" s="201">
        <v>881.77128116938866</v>
      </c>
      <c r="N237" s="201">
        <v>1345.8249737269509</v>
      </c>
      <c r="O237" s="201">
        <v>1705.503009458298</v>
      </c>
      <c r="P237" s="201">
        <v>2441.6260628642417</v>
      </c>
      <c r="Q237" s="201">
        <v>2748.5908092098975</v>
      </c>
      <c r="R237" s="201">
        <v>3466.0361134995674</v>
      </c>
      <c r="S237" s="201">
        <v>4010.344727669898</v>
      </c>
      <c r="T237" s="201">
        <v>5152.8912210805966</v>
      </c>
      <c r="U237" s="201">
        <v>6145.6992995734245</v>
      </c>
      <c r="V237" s="201">
        <v>6856.1744175159856</v>
      </c>
      <c r="W237" s="201">
        <v>7935.9973074601839</v>
      </c>
      <c r="X237" s="201">
        <v>8175.6996015855666</v>
      </c>
      <c r="Y237" s="201">
        <v>8422.1756234742097</v>
      </c>
      <c r="Z237" s="201">
        <v>9231.10750807154</v>
      </c>
      <c r="AA237" s="201">
        <v>10085.878577376356</v>
      </c>
      <c r="AB237" s="201">
        <v>10542.784073581504</v>
      </c>
      <c r="AC237" s="201">
        <v>11028.677993116502</v>
      </c>
      <c r="AD237" s="201">
        <v>11567.340796253275</v>
      </c>
      <c r="AE237" s="201">
        <v>12111.00170883477</v>
      </c>
      <c r="AF237" s="201">
        <v>12685.614308140417</v>
      </c>
      <c r="AG237" s="201">
        <v>13260.816210690551</v>
      </c>
      <c r="AH237" s="201">
        <v>14058.507271560167</v>
      </c>
      <c r="AI237" s="201">
        <v>14771.329172551337</v>
      </c>
      <c r="AJ237" s="201">
        <v>15495.836184751668</v>
      </c>
      <c r="AK237" s="201">
        <v>16267.117138853371</v>
      </c>
      <c r="AL237" s="201">
        <v>17965.285777338966</v>
      </c>
      <c r="AM237" s="201">
        <v>19720.001410785488</v>
      </c>
      <c r="AN237" s="201">
        <v>20816.888449649916</v>
      </c>
      <c r="AO237" s="201">
        <v>21570.777801365919</v>
      </c>
      <c r="AP237" s="201">
        <v>22263.006641983513</v>
      </c>
      <c r="AQ237" s="201">
        <v>22945.889199582827</v>
      </c>
      <c r="AR237" s="201">
        <v>23646.991282258128</v>
      </c>
      <c r="AS237" s="201">
        <v>24403.379606579754</v>
      </c>
      <c r="AT237" s="201">
        <v>25146.527444290918</v>
      </c>
      <c r="AU237" s="201">
        <v>25869.294874329211</v>
      </c>
      <c r="AV237" s="201">
        <v>25307.758887139589</v>
      </c>
      <c r="AW237" s="201">
        <v>25533.976574881304</v>
      </c>
      <c r="AX237" s="201">
        <v>26322.688278475744</v>
      </c>
      <c r="AY237" s="201">
        <v>27034.207750318197</v>
      </c>
      <c r="AZ237" s="201">
        <v>27807.849982502277</v>
      </c>
      <c r="BA237" s="202">
        <v>28554.158671282665</v>
      </c>
    </row>
    <row r="238" spans="1:53">
      <c r="A238" s="198" t="s">
        <v>504</v>
      </c>
      <c r="B238" s="199" t="s">
        <v>505</v>
      </c>
      <c r="C238" s="200">
        <v>11.29741091048064</v>
      </c>
      <c r="D238" s="201">
        <v>13.399999999999997</v>
      </c>
      <c r="E238" s="201">
        <v>16.3</v>
      </c>
      <c r="F238" s="201">
        <v>20.100000000000005</v>
      </c>
      <c r="G238" s="201">
        <v>24.9</v>
      </c>
      <c r="H238" s="201">
        <v>30.046813795738942</v>
      </c>
      <c r="I238" s="201">
        <v>37.199999999999982</v>
      </c>
      <c r="J238" s="201">
        <v>46.100000000000009</v>
      </c>
      <c r="K238" s="201">
        <v>30.999999999999989</v>
      </c>
      <c r="L238" s="201">
        <v>34.900000000000006</v>
      </c>
      <c r="M238" s="201">
        <v>42.705646316996244</v>
      </c>
      <c r="N238" s="201">
        <v>65.348237317282937</v>
      </c>
      <c r="O238" s="201">
        <v>164.01547721410083</v>
      </c>
      <c r="P238" s="201">
        <v>220.57418553549309</v>
      </c>
      <c r="Q238" s="201">
        <v>396.91411101557196</v>
      </c>
      <c r="R238" s="201">
        <v>700.79774529473548</v>
      </c>
      <c r="S238" s="201">
        <v>891.40197324045255</v>
      </c>
      <c r="T238" s="201">
        <v>989.93766255121989</v>
      </c>
      <c r="U238" s="201">
        <v>1052.2276669641949</v>
      </c>
      <c r="V238" s="201">
        <v>1147.0609439683515</v>
      </c>
      <c r="W238" s="201">
        <v>1245.3611941647298</v>
      </c>
      <c r="X238" s="201">
        <v>1259.0508908515683</v>
      </c>
      <c r="Y238" s="201">
        <v>1271.6607567529154</v>
      </c>
      <c r="Z238" s="201">
        <v>1300.4567149569659</v>
      </c>
      <c r="AA238" s="201">
        <v>1336.1861197308303</v>
      </c>
      <c r="AB238" s="201">
        <v>1363.3442745718189</v>
      </c>
      <c r="AC238" s="201">
        <v>1391.9933524054916</v>
      </c>
      <c r="AD238" s="201">
        <v>1422.9045200512257</v>
      </c>
      <c r="AE238" s="201">
        <v>1456.1848772249614</v>
      </c>
      <c r="AF238" s="201">
        <v>1494.2396706580037</v>
      </c>
      <c r="AG238" s="201">
        <v>1535.2239371811838</v>
      </c>
      <c r="AH238" s="201">
        <v>1588.0351621310883</v>
      </c>
      <c r="AI238" s="201">
        <v>1636.5210470969507</v>
      </c>
      <c r="AJ238" s="201">
        <v>1698.4621037634959</v>
      </c>
      <c r="AK238" s="201">
        <v>1761.7026437843617</v>
      </c>
      <c r="AL238" s="201">
        <v>1910.2052051409119</v>
      </c>
      <c r="AM238" s="201">
        <v>2047.5645483591682</v>
      </c>
      <c r="AN238" s="201">
        <v>2162.1522047625649</v>
      </c>
      <c r="AO238" s="201">
        <v>2256.8539542341732</v>
      </c>
      <c r="AP238" s="201">
        <v>2371.4054574098536</v>
      </c>
      <c r="AQ238" s="201">
        <v>2508.7605496966589</v>
      </c>
      <c r="AR238" s="201">
        <v>2616.3311347785302</v>
      </c>
      <c r="AS238" s="201">
        <v>2705.7348798699168</v>
      </c>
      <c r="AT238" s="201">
        <v>2790.0364450128759</v>
      </c>
      <c r="AU238" s="201">
        <v>2882.3073321931679</v>
      </c>
      <c r="AV238" s="201">
        <v>3011.1135940894869</v>
      </c>
      <c r="AW238" s="201">
        <v>3081.8117469272966</v>
      </c>
      <c r="AX238" s="201">
        <v>3151.5104379343188</v>
      </c>
      <c r="AY238" s="201">
        <v>3224.5220856503001</v>
      </c>
      <c r="AZ238" s="201">
        <v>3299.2316130898316</v>
      </c>
      <c r="BA238" s="202">
        <v>3372.206230424295</v>
      </c>
    </row>
    <row r="239" spans="1:53">
      <c r="A239" s="203" t="s">
        <v>322</v>
      </c>
      <c r="B239" s="204" t="s">
        <v>506</v>
      </c>
      <c r="C239" s="205">
        <v>11.20187255182964</v>
      </c>
      <c r="D239" s="206">
        <v>13.199999999999998</v>
      </c>
      <c r="E239" s="206">
        <v>16.100000000000001</v>
      </c>
      <c r="F239" s="206">
        <v>19.800000000000004</v>
      </c>
      <c r="G239" s="206">
        <v>24.599999999999998</v>
      </c>
      <c r="H239" s="206">
        <v>29.354160695519202</v>
      </c>
      <c r="I239" s="206">
        <v>36.299999999999983</v>
      </c>
      <c r="J239" s="206">
        <v>44.900000000000006</v>
      </c>
      <c r="K239" s="206">
        <v>29.499999999999986</v>
      </c>
      <c r="L239" s="206">
        <v>33.200000000000003</v>
      </c>
      <c r="M239" s="206">
        <v>39.170727046909313</v>
      </c>
      <c r="N239" s="206">
        <v>44.401452183051475</v>
      </c>
      <c r="O239" s="206">
        <v>47.769179325499188</v>
      </c>
      <c r="P239" s="206">
        <v>47.888602273813142</v>
      </c>
      <c r="Q239" s="206">
        <v>49.560523550205282</v>
      </c>
      <c r="R239" s="206">
        <v>50.683099264354588</v>
      </c>
      <c r="S239" s="206">
        <v>63.877004153247647</v>
      </c>
      <c r="T239" s="206">
        <v>76.067880860603978</v>
      </c>
      <c r="U239" s="206">
        <v>88.588016881764545</v>
      </c>
      <c r="V239" s="206">
        <v>100.78922624229308</v>
      </c>
      <c r="W239" s="206">
        <v>112.3913443698341</v>
      </c>
      <c r="X239" s="206">
        <v>126.09722115660539</v>
      </c>
      <c r="Y239" s="206">
        <v>138.71591279798088</v>
      </c>
      <c r="Z239" s="206">
        <v>154.03672679948338</v>
      </c>
      <c r="AA239" s="206">
        <v>171.32952444697719</v>
      </c>
      <c r="AB239" s="206">
        <v>187.67787885075325</v>
      </c>
      <c r="AC239" s="206">
        <v>204.29697010933074</v>
      </c>
      <c r="AD239" s="206">
        <v>222.58239033211109</v>
      </c>
      <c r="AE239" s="206">
        <v>243.07930782482268</v>
      </c>
      <c r="AF239" s="206">
        <v>265.11849083224473</v>
      </c>
      <c r="AG239" s="206">
        <v>287.72311273026759</v>
      </c>
      <c r="AH239" s="206">
        <v>310.26249256830397</v>
      </c>
      <c r="AI239" s="206">
        <v>326.20737898985368</v>
      </c>
      <c r="AJ239" s="206">
        <v>346.68179874749853</v>
      </c>
      <c r="AK239" s="206">
        <v>367.94840632502502</v>
      </c>
      <c r="AL239" s="206">
        <v>390.88133586453029</v>
      </c>
      <c r="AM239" s="206">
        <v>412.29515373652475</v>
      </c>
      <c r="AN239" s="206">
        <v>434.69647060123469</v>
      </c>
      <c r="AO239" s="206">
        <v>452.78507400166995</v>
      </c>
      <c r="AP239" s="206">
        <v>471.67186925554188</v>
      </c>
      <c r="AQ239" s="206">
        <v>491.12202480017925</v>
      </c>
      <c r="AR239" s="206">
        <v>511.26584828755318</v>
      </c>
      <c r="AS239" s="206">
        <v>531.51317540098444</v>
      </c>
      <c r="AT239" s="206">
        <v>551.57075886075347</v>
      </c>
      <c r="AU239" s="206">
        <v>570.37212011394161</v>
      </c>
      <c r="AV239" s="206">
        <v>589.74810873682111</v>
      </c>
      <c r="AW239" s="206">
        <v>607.70174472904398</v>
      </c>
      <c r="AX239" s="206">
        <v>625.02536457204678</v>
      </c>
      <c r="AY239" s="206">
        <v>641.57725760508731</v>
      </c>
      <c r="AZ239" s="206">
        <v>660.69968898994716</v>
      </c>
      <c r="BA239" s="207">
        <v>679.40655188889752</v>
      </c>
    </row>
    <row r="240" spans="1:53">
      <c r="A240" s="203" t="s">
        <v>507</v>
      </c>
      <c r="B240" s="204" t="s">
        <v>508</v>
      </c>
      <c r="C240" s="205">
        <v>9.5538358651000022E-2</v>
      </c>
      <c r="D240" s="206">
        <v>0.19999999999999984</v>
      </c>
      <c r="E240" s="206">
        <v>0.19999999999999996</v>
      </c>
      <c r="F240" s="206">
        <v>0.29999999999999993</v>
      </c>
      <c r="G240" s="206">
        <v>0.29999999999999988</v>
      </c>
      <c r="H240" s="206">
        <v>0.69265310021974036</v>
      </c>
      <c r="I240" s="206">
        <v>0.89999999999999913</v>
      </c>
      <c r="J240" s="206">
        <v>1.1999999999999995</v>
      </c>
      <c r="K240" s="206">
        <v>1.5000000000000022</v>
      </c>
      <c r="L240" s="206">
        <v>1.7000000000000002</v>
      </c>
      <c r="M240" s="206">
        <v>3.5349192700869287</v>
      </c>
      <c r="N240" s="206">
        <v>20.946785134231462</v>
      </c>
      <c r="O240" s="206">
        <v>116.24629788860165</v>
      </c>
      <c r="P240" s="206">
        <v>172.68558326167994</v>
      </c>
      <c r="Q240" s="206">
        <v>347.35358746536667</v>
      </c>
      <c r="R240" s="206">
        <v>650.11464603038087</v>
      </c>
      <c r="S240" s="206">
        <v>827.52496908720491</v>
      </c>
      <c r="T240" s="206">
        <v>913.86978169061592</v>
      </c>
      <c r="U240" s="206">
        <v>963.63965008243031</v>
      </c>
      <c r="V240" s="206">
        <v>1046.2717177260583</v>
      </c>
      <c r="W240" s="206">
        <v>1132.9698497948957</v>
      </c>
      <c r="X240" s="206">
        <v>1132.9536696949629</v>
      </c>
      <c r="Y240" s="206">
        <v>1132.9448439549344</v>
      </c>
      <c r="Z240" s="206">
        <v>1146.4199881574825</v>
      </c>
      <c r="AA240" s="206">
        <v>1164.8565952838533</v>
      </c>
      <c r="AB240" s="206">
        <v>1175.6663957210656</v>
      </c>
      <c r="AC240" s="206">
        <v>1187.6963822961609</v>
      </c>
      <c r="AD240" s="206">
        <v>1200.3221297191146</v>
      </c>
      <c r="AE240" s="206">
        <v>1213.1055694001386</v>
      </c>
      <c r="AF240" s="206">
        <v>1229.1211798257589</v>
      </c>
      <c r="AG240" s="206">
        <v>1247.5008244509163</v>
      </c>
      <c r="AH240" s="206">
        <v>1277.7726695627844</v>
      </c>
      <c r="AI240" s="206">
        <v>1310.3136681070971</v>
      </c>
      <c r="AJ240" s="206">
        <v>1351.7803050159973</v>
      </c>
      <c r="AK240" s="206">
        <v>1393.7542374593368</v>
      </c>
      <c r="AL240" s="206">
        <v>1519.3238692763816</v>
      </c>
      <c r="AM240" s="206">
        <v>1635.2693946226434</v>
      </c>
      <c r="AN240" s="206">
        <v>1727.4557341613304</v>
      </c>
      <c r="AO240" s="206">
        <v>1804.0688802325035</v>
      </c>
      <c r="AP240" s="206">
        <v>1899.733588154312</v>
      </c>
      <c r="AQ240" s="206">
        <v>2017.6385248964798</v>
      </c>
      <c r="AR240" s="206">
        <v>2105.0652864909771</v>
      </c>
      <c r="AS240" s="206">
        <v>2174.2217044689323</v>
      </c>
      <c r="AT240" s="206">
        <v>2238.4656861521225</v>
      </c>
      <c r="AU240" s="206">
        <v>2311.9352120792264</v>
      </c>
      <c r="AV240" s="206">
        <v>2421.3654853526659</v>
      </c>
      <c r="AW240" s="206">
        <v>2474.1100021982525</v>
      </c>
      <c r="AX240" s="206">
        <v>2526.485073362272</v>
      </c>
      <c r="AY240" s="206">
        <v>2582.9448280452129</v>
      </c>
      <c r="AZ240" s="206">
        <v>2638.5319240998842</v>
      </c>
      <c r="BA240" s="207">
        <v>2692.7996785353976</v>
      </c>
    </row>
    <row r="241" spans="1:53">
      <c r="A241" s="198" t="s">
        <v>509</v>
      </c>
      <c r="B241" s="199" t="s">
        <v>510</v>
      </c>
      <c r="C241" s="200">
        <v>0</v>
      </c>
      <c r="D241" s="201">
        <v>0</v>
      </c>
      <c r="E241" s="201">
        <v>0</v>
      </c>
      <c r="F241" s="201">
        <v>0</v>
      </c>
      <c r="G241" s="201">
        <v>0</v>
      </c>
      <c r="H241" s="201">
        <v>0</v>
      </c>
      <c r="I241" s="201">
        <v>0</v>
      </c>
      <c r="J241" s="201">
        <v>0</v>
      </c>
      <c r="K241" s="201">
        <v>0</v>
      </c>
      <c r="L241" s="201">
        <v>9.9999999999999964E-2</v>
      </c>
      <c r="M241" s="201">
        <v>0.16719212763924948</v>
      </c>
      <c r="N241" s="201">
        <v>9.5538358651000244E-2</v>
      </c>
      <c r="O241" s="201">
        <v>0.33438425527848908</v>
      </c>
      <c r="P241" s="201">
        <v>0.52546097258048996</v>
      </c>
      <c r="Q241" s="201">
        <v>0.16719212763924987</v>
      </c>
      <c r="R241" s="201">
        <v>0.16719212763924993</v>
      </c>
      <c r="S241" s="201">
        <v>0.36884673258813933</v>
      </c>
      <c r="T241" s="201">
        <v>0.36884673258813916</v>
      </c>
      <c r="U241" s="201">
        <v>0.36884673258813944</v>
      </c>
      <c r="V241" s="201">
        <v>0.36884673258813955</v>
      </c>
      <c r="W241" s="201">
        <v>0.3688467325881396</v>
      </c>
      <c r="X241" s="201">
        <v>0.36884673258813955</v>
      </c>
      <c r="Y241" s="201">
        <v>0.36884673258813955</v>
      </c>
      <c r="Z241" s="201">
        <v>0.36884673258813955</v>
      </c>
      <c r="AA241" s="201">
        <v>0.3688467325881396</v>
      </c>
      <c r="AB241" s="201">
        <v>0.36884673258813955</v>
      </c>
      <c r="AC241" s="201">
        <v>0.3688467325881396</v>
      </c>
      <c r="AD241" s="201">
        <v>0.36884673258813916</v>
      </c>
      <c r="AE241" s="201">
        <v>0.36884673258813944</v>
      </c>
      <c r="AF241" s="201">
        <v>0.36884673258813944</v>
      </c>
      <c r="AG241" s="201">
        <v>0.36884673258813944</v>
      </c>
      <c r="AH241" s="201">
        <v>0.3688467325881396</v>
      </c>
      <c r="AI241" s="201">
        <v>0.36884673258813944</v>
      </c>
      <c r="AJ241" s="201">
        <v>0.36884673258813933</v>
      </c>
      <c r="AK241" s="201">
        <v>0.36884673258813933</v>
      </c>
      <c r="AL241" s="201">
        <v>0.36884673258813927</v>
      </c>
      <c r="AM241" s="201">
        <v>0.36884673258813944</v>
      </c>
      <c r="AN241" s="201">
        <v>0.36884673258813955</v>
      </c>
      <c r="AO241" s="201">
        <v>0.36884673258813955</v>
      </c>
      <c r="AP241" s="201">
        <v>0.36884673258813933</v>
      </c>
      <c r="AQ241" s="201">
        <v>0.36921594853667611</v>
      </c>
      <c r="AR241" s="201">
        <v>0.36921594853667589</v>
      </c>
      <c r="AS241" s="201">
        <v>0.36921594853667611</v>
      </c>
      <c r="AT241" s="201">
        <v>0.36921594853667594</v>
      </c>
      <c r="AU241" s="201">
        <v>2.0202382089742654</v>
      </c>
      <c r="AV241" s="201">
        <v>5.5904867679374055</v>
      </c>
      <c r="AW241" s="201">
        <v>5.5848962811694722</v>
      </c>
      <c r="AX241" s="201">
        <v>5.5848962811694696</v>
      </c>
      <c r="AY241" s="201">
        <v>7.2481862639725936</v>
      </c>
      <c r="AZ241" s="201">
        <v>9.4647463456579164</v>
      </c>
      <c r="BA241" s="202">
        <v>17.537618228719079</v>
      </c>
    </row>
    <row r="242" spans="1:53">
      <c r="A242" s="198" t="s">
        <v>511</v>
      </c>
      <c r="B242" s="199" t="s">
        <v>512</v>
      </c>
      <c r="C242" s="200">
        <v>1732.9464943202797</v>
      </c>
      <c r="D242" s="201">
        <v>1828.8003000000001</v>
      </c>
      <c r="E242" s="201">
        <v>1987.2000000000003</v>
      </c>
      <c r="F242" s="201">
        <v>2296.1988500000002</v>
      </c>
      <c r="G242" s="201">
        <v>2633.8013299999998</v>
      </c>
      <c r="H242" s="201">
        <v>3201.0847620840559</v>
      </c>
      <c r="I242" s="201">
        <v>3406.29873</v>
      </c>
      <c r="J242" s="201">
        <v>3593.1986199999992</v>
      </c>
      <c r="K242" s="201">
        <v>4764.9957399999994</v>
      </c>
      <c r="L242" s="201">
        <v>5282.9962699999996</v>
      </c>
      <c r="M242" s="201">
        <v>6045.3338449188877</v>
      </c>
      <c r="N242" s="201">
        <v>6108.8181905034926</v>
      </c>
      <c r="O242" s="201">
        <v>6424.8345298506165</v>
      </c>
      <c r="P242" s="201">
        <v>7567.4267540794117</v>
      </c>
      <c r="Q242" s="201">
        <v>8704.1898000824331</v>
      </c>
      <c r="R242" s="201">
        <v>10031.550891252957</v>
      </c>
      <c r="S242" s="201">
        <v>9410.111788735092</v>
      </c>
      <c r="T242" s="201">
        <v>9275.7541789831594</v>
      </c>
      <c r="U242" s="201">
        <v>9036.0488146390035</v>
      </c>
      <c r="V242" s="201">
        <v>8971.9569677778018</v>
      </c>
      <c r="W242" s="201">
        <v>8741.4566013839394</v>
      </c>
      <c r="X242" s="201">
        <v>8880.4125079533733</v>
      </c>
      <c r="Y242" s="201">
        <v>8571.7973137429126</v>
      </c>
      <c r="Z242" s="201">
        <v>8790.74086750469</v>
      </c>
      <c r="AA242" s="201">
        <v>8897.7065918421213</v>
      </c>
      <c r="AB242" s="201">
        <v>8786.1169856057495</v>
      </c>
      <c r="AC242" s="201">
        <v>9048.1875426613806</v>
      </c>
      <c r="AD242" s="201">
        <v>9558.3013673928417</v>
      </c>
      <c r="AE242" s="201">
        <v>9361.6393893302557</v>
      </c>
      <c r="AF242" s="201">
        <v>9313.1800700747572</v>
      </c>
      <c r="AG242" s="201">
        <v>8989.6182896786158</v>
      </c>
      <c r="AH242" s="201">
        <v>9359.0209194722083</v>
      </c>
      <c r="AI242" s="201">
        <v>9032.4863450406374</v>
      </c>
      <c r="AJ242" s="201">
        <v>9021.7774300919082</v>
      </c>
      <c r="AK242" s="201">
        <v>9436.1939956165515</v>
      </c>
      <c r="AL242" s="201">
        <v>9625.9285454362398</v>
      </c>
      <c r="AM242" s="201">
        <v>9460.2434060835567</v>
      </c>
      <c r="AN242" s="201">
        <v>9692.6127730891749</v>
      </c>
      <c r="AO242" s="201">
        <v>9909.7951049161566</v>
      </c>
      <c r="AP242" s="201">
        <v>10069.981020183308</v>
      </c>
      <c r="AQ242" s="201">
        <v>10083.095265488495</v>
      </c>
      <c r="AR242" s="201">
        <v>10227.531348043052</v>
      </c>
      <c r="AS242" s="201">
        <v>10292.976176447744</v>
      </c>
      <c r="AT242" s="201">
        <v>10658.412269565255</v>
      </c>
      <c r="AU242" s="201">
        <v>10882.715235083237</v>
      </c>
      <c r="AV242" s="201">
        <v>10656.01940592895</v>
      </c>
      <c r="AW242" s="201">
        <v>10495.784940861475</v>
      </c>
      <c r="AX242" s="201">
        <v>10644.293222095424</v>
      </c>
      <c r="AY242" s="201">
        <v>10328.232635882301</v>
      </c>
      <c r="AZ242" s="201">
        <v>10347.806299053314</v>
      </c>
      <c r="BA242" s="202">
        <v>10411.724416179524</v>
      </c>
    </row>
    <row r="243" spans="1:53">
      <c r="A243" s="203" t="s">
        <v>513</v>
      </c>
      <c r="B243" s="204" t="s">
        <v>514</v>
      </c>
      <c r="C243" s="205">
        <v>658.92800906911305</v>
      </c>
      <c r="D243" s="206">
        <v>632.91632000000004</v>
      </c>
      <c r="E243" s="206">
        <v>704.61803999999995</v>
      </c>
      <c r="F243" s="206">
        <v>812.19972999999982</v>
      </c>
      <c r="G243" s="206">
        <v>933.12073999999984</v>
      </c>
      <c r="H243" s="206">
        <v>1339.8710843326191</v>
      </c>
      <c r="I243" s="206">
        <v>1369.9367199999997</v>
      </c>
      <c r="J243" s="206">
        <v>1288.0996599999999</v>
      </c>
      <c r="K243" s="206">
        <v>1975.1854299999995</v>
      </c>
      <c r="L243" s="206">
        <v>2130.4762399999995</v>
      </c>
      <c r="M243" s="206">
        <v>2659.5734380283611</v>
      </c>
      <c r="N243" s="206">
        <v>2742.011680395362</v>
      </c>
      <c r="O243" s="206">
        <v>3106.6830998179366</v>
      </c>
      <c r="P243" s="206">
        <v>4080.2608820750202</v>
      </c>
      <c r="Q243" s="206">
        <v>4884.9242052443324</v>
      </c>
      <c r="R243" s="206">
        <v>6096.9470949551851</v>
      </c>
      <c r="S243" s="206">
        <v>5621.6879038998422</v>
      </c>
      <c r="T243" s="206">
        <v>5499.5113870849364</v>
      </c>
      <c r="U243" s="206">
        <v>5090.8284819521759</v>
      </c>
      <c r="V243" s="206">
        <v>4902.7298072221993</v>
      </c>
      <c r="W243" s="206">
        <v>5013.957262334503</v>
      </c>
      <c r="X243" s="206">
        <v>5141.541116433782</v>
      </c>
      <c r="Y243" s="206">
        <v>4454.2071488802148</v>
      </c>
      <c r="Z243" s="206">
        <v>4463.7121207222381</v>
      </c>
      <c r="AA243" s="206">
        <v>4202.845632804725</v>
      </c>
      <c r="AB243" s="206">
        <v>4073.9275234762972</v>
      </c>
      <c r="AC243" s="206">
        <v>4492.5132141092927</v>
      </c>
      <c r="AD243" s="206">
        <v>5181.6678747402038</v>
      </c>
      <c r="AE243" s="206">
        <v>4787.5534327539153</v>
      </c>
      <c r="AF243" s="206">
        <v>4738.196672007407</v>
      </c>
      <c r="AG243" s="206">
        <v>4101.4784220555157</v>
      </c>
      <c r="AH243" s="206">
        <v>4502.4323348844428</v>
      </c>
      <c r="AI243" s="206">
        <v>4105.5353514475173</v>
      </c>
      <c r="AJ243" s="206">
        <v>4002.6790593910027</v>
      </c>
      <c r="AK243" s="206">
        <v>4287.8142019762709</v>
      </c>
      <c r="AL243" s="206">
        <v>4428.1282525064671</v>
      </c>
      <c r="AM243" s="206">
        <v>4535.9395677104676</v>
      </c>
      <c r="AN243" s="206">
        <v>4783.1995300833296</v>
      </c>
      <c r="AO243" s="206">
        <v>4952.4002715103243</v>
      </c>
      <c r="AP243" s="206">
        <v>5071.6025959236204</v>
      </c>
      <c r="AQ243" s="206">
        <v>5051.4097443564096</v>
      </c>
      <c r="AR243" s="206">
        <v>5146.8833665960647</v>
      </c>
      <c r="AS243" s="206">
        <v>5168.8570757459665</v>
      </c>
      <c r="AT243" s="206">
        <v>5466.4252780691068</v>
      </c>
      <c r="AU243" s="206">
        <v>5804.1511499877388</v>
      </c>
      <c r="AV243" s="206">
        <v>6012.4154965058424</v>
      </c>
      <c r="AW243" s="206">
        <v>5628.8660265603939</v>
      </c>
      <c r="AX243" s="206">
        <v>5616.514844895587</v>
      </c>
      <c r="AY243" s="206">
        <v>5160.9195395660918</v>
      </c>
      <c r="AZ243" s="206">
        <v>4978.4013837721495</v>
      </c>
      <c r="BA243" s="207">
        <v>4807.7481128566924</v>
      </c>
    </row>
    <row r="244" spans="1:53">
      <c r="A244" s="203" t="s">
        <v>515</v>
      </c>
      <c r="B244" s="204" t="s">
        <v>516</v>
      </c>
      <c r="C244" s="205">
        <v>0</v>
      </c>
      <c r="D244" s="206">
        <v>0</v>
      </c>
      <c r="E244" s="206">
        <v>0</v>
      </c>
      <c r="F244" s="206">
        <v>0</v>
      </c>
      <c r="G244" s="206">
        <v>0</v>
      </c>
      <c r="H244" s="206">
        <v>0</v>
      </c>
      <c r="I244" s="206">
        <v>0</v>
      </c>
      <c r="J244" s="206">
        <v>0</v>
      </c>
      <c r="K244" s="206">
        <v>0</v>
      </c>
      <c r="L244" s="206">
        <v>0</v>
      </c>
      <c r="M244" s="206">
        <v>0</v>
      </c>
      <c r="N244" s="206">
        <v>0</v>
      </c>
      <c r="O244" s="206">
        <v>0</v>
      </c>
      <c r="P244" s="206">
        <v>0</v>
      </c>
      <c r="Q244" s="206">
        <v>0</v>
      </c>
      <c r="R244" s="206">
        <v>0</v>
      </c>
      <c r="S244" s="206">
        <v>0</v>
      </c>
      <c r="T244" s="206">
        <v>0</v>
      </c>
      <c r="U244" s="206">
        <v>0</v>
      </c>
      <c r="V244" s="206">
        <v>0</v>
      </c>
      <c r="W244" s="206">
        <v>0</v>
      </c>
      <c r="X244" s="206">
        <v>0</v>
      </c>
      <c r="Y244" s="206">
        <v>6.6753823423378461E-2</v>
      </c>
      <c r="Z244" s="206">
        <v>8.8151222474977448E-2</v>
      </c>
      <c r="AA244" s="206">
        <v>0.1091868923306233</v>
      </c>
      <c r="AB244" s="206">
        <v>0.12277655338588216</v>
      </c>
      <c r="AC244" s="206">
        <v>0.14506509160090361</v>
      </c>
      <c r="AD244" s="206">
        <v>0.17259565861846513</v>
      </c>
      <c r="AE244" s="206">
        <v>0.20553462250434454</v>
      </c>
      <c r="AF244" s="206">
        <v>0.2878551895163039</v>
      </c>
      <c r="AG244" s="206">
        <v>0.39356438391755605</v>
      </c>
      <c r="AH244" s="206">
        <v>0.47023719986377444</v>
      </c>
      <c r="AI244" s="206">
        <v>0.78191531871200093</v>
      </c>
      <c r="AJ244" s="206">
        <v>1.1263109878730551</v>
      </c>
      <c r="AK244" s="206">
        <v>1.7552814913632424</v>
      </c>
      <c r="AL244" s="206">
        <v>2.4273340025047569</v>
      </c>
      <c r="AM244" s="206">
        <v>2.9094690690032796</v>
      </c>
      <c r="AN244" s="206">
        <v>4.1722043581166055</v>
      </c>
      <c r="AO244" s="206">
        <v>5.7025457318036832</v>
      </c>
      <c r="AP244" s="206">
        <v>7.3493870765227154</v>
      </c>
      <c r="AQ244" s="206">
        <v>9.5251668746149587</v>
      </c>
      <c r="AR244" s="206">
        <v>11.084244801446713</v>
      </c>
      <c r="AS244" s="206">
        <v>13.776421164624995</v>
      </c>
      <c r="AT244" s="206">
        <v>16.971680265559073</v>
      </c>
      <c r="AU244" s="206">
        <v>22.279311918249931</v>
      </c>
      <c r="AV244" s="206">
        <v>25.042578640095993</v>
      </c>
      <c r="AW244" s="206">
        <v>30.423973704793561</v>
      </c>
      <c r="AX244" s="206">
        <v>44.106227433584571</v>
      </c>
      <c r="AY244" s="206">
        <v>49.556831077122389</v>
      </c>
      <c r="AZ244" s="206">
        <v>68.114569592043949</v>
      </c>
      <c r="BA244" s="207">
        <v>88.073341835398736</v>
      </c>
    </row>
    <row r="245" spans="1:53">
      <c r="A245" s="203" t="s">
        <v>173</v>
      </c>
      <c r="B245" s="204" t="s">
        <v>517</v>
      </c>
      <c r="C245" s="205">
        <v>809.97431179604894</v>
      </c>
      <c r="D245" s="206">
        <v>904.38789000000008</v>
      </c>
      <c r="E245" s="206">
        <v>960.08739000000003</v>
      </c>
      <c r="F245" s="206">
        <v>1130.9993199999999</v>
      </c>
      <c r="G245" s="206">
        <v>1357.48848</v>
      </c>
      <c r="H245" s="206">
        <v>1468.1170008530835</v>
      </c>
      <c r="I245" s="206">
        <v>1494.4913699999997</v>
      </c>
      <c r="J245" s="206">
        <v>1589.0990399999996</v>
      </c>
      <c r="K245" s="206">
        <v>1612.5573500000003</v>
      </c>
      <c r="L245" s="206">
        <v>1701.65077</v>
      </c>
      <c r="M245" s="206">
        <v>1789.7439792966782</v>
      </c>
      <c r="N245" s="206">
        <v>1880.2911702628353</v>
      </c>
      <c r="O245" s="206">
        <v>1951.3236276575399</v>
      </c>
      <c r="P245" s="206">
        <v>2037.5698187772132</v>
      </c>
      <c r="Q245" s="206">
        <v>2129.1921387262628</v>
      </c>
      <c r="R245" s="206">
        <v>2252.3884311454012</v>
      </c>
      <c r="S245" s="206">
        <v>2127.100843684264</v>
      </c>
      <c r="T245" s="206">
        <v>2067.9480829046597</v>
      </c>
      <c r="U245" s="206">
        <v>2262.3590564538276</v>
      </c>
      <c r="V245" s="206">
        <v>2365.3128101055554</v>
      </c>
      <c r="W245" s="206">
        <v>1952.3292337303665</v>
      </c>
      <c r="X245" s="206">
        <v>1948.6454239256129</v>
      </c>
      <c r="Y245" s="206">
        <v>2468.386785071873</v>
      </c>
      <c r="Z245" s="206">
        <v>2697.6473325239604</v>
      </c>
      <c r="AA245" s="206">
        <v>3081.0723012741628</v>
      </c>
      <c r="AB245" s="206">
        <v>3122.4782898312642</v>
      </c>
      <c r="AC245" s="206">
        <v>2873.6530221418407</v>
      </c>
      <c r="AD245" s="206">
        <v>2534.7864852329058</v>
      </c>
      <c r="AE245" s="206">
        <v>2810.3832264500461</v>
      </c>
      <c r="AF245" s="206">
        <v>2774.0976457577926</v>
      </c>
      <c r="AG245" s="206">
        <v>3166.7317398457731</v>
      </c>
      <c r="AH245" s="206">
        <v>3041.0781126271759</v>
      </c>
      <c r="AI245" s="206">
        <v>3185.8936258832637</v>
      </c>
      <c r="AJ245" s="206">
        <v>3295.0767219691397</v>
      </c>
      <c r="AK245" s="206">
        <v>3355.5392087406863</v>
      </c>
      <c r="AL245" s="206">
        <v>3371.4290800400599</v>
      </c>
      <c r="AM245" s="206">
        <v>3059.9306019217738</v>
      </c>
      <c r="AN245" s="206">
        <v>2975.024208328261</v>
      </c>
      <c r="AO245" s="206">
        <v>2969.5700304290604</v>
      </c>
      <c r="AP245" s="206">
        <v>2965.6144626025498</v>
      </c>
      <c r="AQ245" s="206">
        <v>2978.2274804123008</v>
      </c>
      <c r="AR245" s="206">
        <v>2982.9892151021359</v>
      </c>
      <c r="AS245" s="206">
        <v>2989.6161796432407</v>
      </c>
      <c r="AT245" s="206">
        <v>2965.7606464042929</v>
      </c>
      <c r="AU245" s="206">
        <v>2737.7023538143367</v>
      </c>
      <c r="AV245" s="206">
        <v>2212.6170138538537</v>
      </c>
      <c r="AW245" s="206">
        <v>2441.7468840029428</v>
      </c>
      <c r="AX245" s="206">
        <v>2490.3397451840451</v>
      </c>
      <c r="AY245" s="206">
        <v>2631.4178804282001</v>
      </c>
      <c r="AZ245" s="206">
        <v>2704.5945880716608</v>
      </c>
      <c r="BA245" s="207">
        <v>2773.7037761739466</v>
      </c>
    </row>
    <row r="246" spans="1:53">
      <c r="A246" s="203" t="s">
        <v>518</v>
      </c>
      <c r="B246" s="204" t="s">
        <v>519</v>
      </c>
      <c r="C246" s="205">
        <v>264.04417345511763</v>
      </c>
      <c r="D246" s="206">
        <v>291.49608999999998</v>
      </c>
      <c r="E246" s="206">
        <v>320.09507000000002</v>
      </c>
      <c r="F246" s="206">
        <v>338.09979999999996</v>
      </c>
      <c r="G246" s="206">
        <v>326.69542000000007</v>
      </c>
      <c r="H246" s="206">
        <v>324.42547091138567</v>
      </c>
      <c r="I246" s="206">
        <v>361.59638000000007</v>
      </c>
      <c r="J246" s="206">
        <v>367.09979000000004</v>
      </c>
      <c r="K246" s="206">
        <v>379.81362999999999</v>
      </c>
      <c r="L246" s="206">
        <v>462.71334999999999</v>
      </c>
      <c r="M246" s="206">
        <v>445.68644942828206</v>
      </c>
      <c r="N246" s="206">
        <v>423.54564637966342</v>
      </c>
      <c r="O246" s="206">
        <v>471.3386050791143</v>
      </c>
      <c r="P246" s="206">
        <v>426.84135025177488</v>
      </c>
      <c r="Q246" s="206">
        <v>521.75896154327427</v>
      </c>
      <c r="R246" s="206">
        <v>748.87741862949895</v>
      </c>
      <c r="S246" s="206">
        <v>630.86069589603119</v>
      </c>
      <c r="T246" s="206">
        <v>598.68095320943314</v>
      </c>
      <c r="U246" s="206">
        <v>498.58025706939202</v>
      </c>
      <c r="V246" s="206">
        <v>448.12629087916935</v>
      </c>
      <c r="W246" s="206">
        <v>453.37271208776747</v>
      </c>
      <c r="X246" s="206">
        <v>461.50693571136856</v>
      </c>
      <c r="Y246" s="206">
        <v>314.49230764954837</v>
      </c>
      <c r="Z246" s="206">
        <v>291.49367910143297</v>
      </c>
      <c r="AA246" s="206">
        <v>269.09142047515826</v>
      </c>
      <c r="AB246" s="206">
        <v>236.23369981367827</v>
      </c>
      <c r="AC246" s="206">
        <v>313.96880892558784</v>
      </c>
      <c r="AD246" s="206">
        <v>456.39592419917523</v>
      </c>
      <c r="AE246" s="206">
        <v>356.84562327120818</v>
      </c>
      <c r="AF246" s="206">
        <v>370.76043829657232</v>
      </c>
      <c r="AG246" s="206">
        <v>268.66020877058861</v>
      </c>
      <c r="AH246" s="206">
        <v>347.1080730462935</v>
      </c>
      <c r="AI246" s="206">
        <v>254.40959160007054</v>
      </c>
      <c r="AJ246" s="206">
        <v>218.95227490453817</v>
      </c>
      <c r="AK246" s="206">
        <v>268.17319831771732</v>
      </c>
      <c r="AL246" s="206">
        <v>281.41718717764212</v>
      </c>
      <c r="AM246" s="206">
        <v>303.02958096552237</v>
      </c>
      <c r="AN246" s="206">
        <v>354.10066422492906</v>
      </c>
      <c r="AO246" s="206">
        <v>387.7115596614845</v>
      </c>
      <c r="AP246" s="206">
        <v>412.08350747354939</v>
      </c>
      <c r="AQ246" s="206">
        <v>409.14723754380191</v>
      </c>
      <c r="AR246" s="206">
        <v>428.89065172969191</v>
      </c>
      <c r="AS246" s="206">
        <v>434.1602205957783</v>
      </c>
      <c r="AT246" s="206">
        <v>488.51064181229583</v>
      </c>
      <c r="AU246" s="206">
        <v>552.77287575331377</v>
      </c>
      <c r="AV246" s="206">
        <v>593.4644431336601</v>
      </c>
      <c r="AW246" s="206">
        <v>517.40023267588367</v>
      </c>
      <c r="AX246" s="206">
        <v>515.40792627515486</v>
      </c>
      <c r="AY246" s="206">
        <v>422.9529818221954</v>
      </c>
      <c r="AZ246" s="206">
        <v>382.6111496696239</v>
      </c>
      <c r="BA246" s="207">
        <v>347.88779713996172</v>
      </c>
    </row>
    <row r="247" spans="1:53">
      <c r="A247" s="203" t="s">
        <v>179</v>
      </c>
      <c r="B247" s="204" t="s">
        <v>520</v>
      </c>
      <c r="C247" s="205">
        <v>0</v>
      </c>
      <c r="D247" s="206">
        <v>0</v>
      </c>
      <c r="E247" s="206">
        <v>2.3994999999999997</v>
      </c>
      <c r="F247" s="206">
        <v>14.899999999999997</v>
      </c>
      <c r="G247" s="206">
        <v>16.496689999999997</v>
      </c>
      <c r="H247" s="206">
        <v>68.671205986967564</v>
      </c>
      <c r="I247" s="206">
        <v>180.27426000000003</v>
      </c>
      <c r="J247" s="206">
        <v>348.90012999999988</v>
      </c>
      <c r="K247" s="206">
        <v>797.43933000000004</v>
      </c>
      <c r="L247" s="206">
        <v>988.15591000000006</v>
      </c>
      <c r="M247" s="206">
        <v>1150.3299781655667</v>
      </c>
      <c r="N247" s="206">
        <v>1062.9696934656317</v>
      </c>
      <c r="O247" s="206">
        <v>895.48919729602494</v>
      </c>
      <c r="P247" s="206">
        <v>1022.7547029754047</v>
      </c>
      <c r="Q247" s="206">
        <v>1168.314494568564</v>
      </c>
      <c r="R247" s="206">
        <v>933.33794652287179</v>
      </c>
      <c r="S247" s="206">
        <v>1030.4623452549538</v>
      </c>
      <c r="T247" s="206">
        <v>1109.6137557841291</v>
      </c>
      <c r="U247" s="206">
        <v>1184.2810191636074</v>
      </c>
      <c r="V247" s="206">
        <v>1255.7880595708764</v>
      </c>
      <c r="W247" s="206">
        <v>1321.7973932313039</v>
      </c>
      <c r="X247" s="206">
        <v>1328.7190318826097</v>
      </c>
      <c r="Y247" s="206">
        <v>1334.6443183178553</v>
      </c>
      <c r="Z247" s="206">
        <v>1337.7995839345856</v>
      </c>
      <c r="AA247" s="206">
        <v>1344.5880503957455</v>
      </c>
      <c r="AB247" s="206">
        <v>1353.3546959311232</v>
      </c>
      <c r="AC247" s="206">
        <v>1367.9074323930599</v>
      </c>
      <c r="AD247" s="206">
        <v>1385.2784875619404</v>
      </c>
      <c r="AE247" s="206">
        <v>1406.6515722325821</v>
      </c>
      <c r="AF247" s="206">
        <v>1429.837458823469</v>
      </c>
      <c r="AG247" s="206">
        <v>1452.3543546228211</v>
      </c>
      <c r="AH247" s="206">
        <v>1467.9321617144331</v>
      </c>
      <c r="AI247" s="206">
        <v>1485.8658607910731</v>
      </c>
      <c r="AJ247" s="206">
        <v>1503.9430628393541</v>
      </c>
      <c r="AK247" s="206">
        <v>1522.9121050905139</v>
      </c>
      <c r="AL247" s="206">
        <v>1542.526691709566</v>
      </c>
      <c r="AM247" s="206">
        <v>1558.4341864167889</v>
      </c>
      <c r="AN247" s="206">
        <v>1576.1161660945395</v>
      </c>
      <c r="AO247" s="206">
        <v>1594.4106975834845</v>
      </c>
      <c r="AP247" s="206">
        <v>1613.331067107066</v>
      </c>
      <c r="AQ247" s="206">
        <v>1634.7856363013677</v>
      </c>
      <c r="AR247" s="206">
        <v>1657.6838698137144</v>
      </c>
      <c r="AS247" s="206">
        <v>1686.5662792981332</v>
      </c>
      <c r="AT247" s="206">
        <v>1720.744023014</v>
      </c>
      <c r="AU247" s="206">
        <v>1765.809543609598</v>
      </c>
      <c r="AV247" s="206">
        <v>1812.479873795498</v>
      </c>
      <c r="AW247" s="206">
        <v>1877.3478239174617</v>
      </c>
      <c r="AX247" s="206">
        <v>1977.9244783070519</v>
      </c>
      <c r="AY247" s="206">
        <v>2063.3854029886934</v>
      </c>
      <c r="AZ247" s="206">
        <v>2214.0846079478351</v>
      </c>
      <c r="BA247" s="207">
        <v>2394.3113881735248</v>
      </c>
    </row>
    <row r="248" spans="1:53">
      <c r="A248" s="208" t="s">
        <v>521</v>
      </c>
      <c r="B248" s="209" t="s">
        <v>522</v>
      </c>
      <c r="C248" s="210">
        <v>0</v>
      </c>
      <c r="D248" s="211">
        <v>0</v>
      </c>
      <c r="E248" s="211">
        <v>0</v>
      </c>
      <c r="F248" s="211">
        <v>0</v>
      </c>
      <c r="G248" s="211">
        <v>0</v>
      </c>
      <c r="H248" s="211">
        <v>42.826946899002699</v>
      </c>
      <c r="I248" s="211">
        <v>47.893160000000009</v>
      </c>
      <c r="J248" s="211">
        <v>77.100030000000018</v>
      </c>
      <c r="K248" s="211">
        <v>104.80517</v>
      </c>
      <c r="L248" s="211">
        <v>162.79273999999998</v>
      </c>
      <c r="M248" s="211">
        <v>321.00898855000287</v>
      </c>
      <c r="N248" s="211">
        <v>331.68839055269751</v>
      </c>
      <c r="O248" s="211">
        <v>394.26651498360974</v>
      </c>
      <c r="P248" s="211">
        <v>417.16526102072368</v>
      </c>
      <c r="Q248" s="211">
        <v>414.11094156863442</v>
      </c>
      <c r="R248" s="211">
        <v>404.43768581190449</v>
      </c>
      <c r="S248" s="211">
        <v>410.65776075548212</v>
      </c>
      <c r="T248" s="211">
        <v>411.25076374294281</v>
      </c>
      <c r="U248" s="211">
        <v>410.40434203983597</v>
      </c>
      <c r="V248" s="211">
        <v>409.49015477931789</v>
      </c>
      <c r="W248" s="211">
        <v>408.77735180056646</v>
      </c>
      <c r="X248" s="211">
        <v>406.80560001453421</v>
      </c>
      <c r="Y248" s="211">
        <v>405.44855160437965</v>
      </c>
      <c r="Z248" s="211">
        <v>404.637061334598</v>
      </c>
      <c r="AA248" s="211">
        <v>405.87481797217413</v>
      </c>
      <c r="AB248" s="211">
        <v>409.08043754247933</v>
      </c>
      <c r="AC248" s="211">
        <v>414.93621027304374</v>
      </c>
      <c r="AD248" s="211">
        <v>422.44640965816035</v>
      </c>
      <c r="AE248" s="211">
        <v>431.40111305331783</v>
      </c>
      <c r="AF248" s="211">
        <v>441.21157459536619</v>
      </c>
      <c r="AG248" s="211">
        <v>451.4078177651171</v>
      </c>
      <c r="AH248" s="211">
        <v>460.52277117591632</v>
      </c>
      <c r="AI248" s="211">
        <v>469.60922989000505</v>
      </c>
      <c r="AJ248" s="211">
        <v>478.45744227078058</v>
      </c>
      <c r="AK248" s="211">
        <v>486.95285623148612</v>
      </c>
      <c r="AL248" s="211">
        <v>495.10628206743638</v>
      </c>
      <c r="AM248" s="211">
        <v>502.96213690926334</v>
      </c>
      <c r="AN248" s="211">
        <v>510.66733677376897</v>
      </c>
      <c r="AO248" s="211">
        <v>518.10551798426968</v>
      </c>
      <c r="AP248" s="211">
        <v>525.56721941892897</v>
      </c>
      <c r="AQ248" s="211">
        <v>533.18433939950023</v>
      </c>
      <c r="AR248" s="211">
        <v>541.31518171457355</v>
      </c>
      <c r="AS248" s="211">
        <v>549.72344812628228</v>
      </c>
      <c r="AT248" s="211">
        <v>558.61750190207022</v>
      </c>
      <c r="AU248" s="211">
        <v>567.92914597732022</v>
      </c>
      <c r="AV248" s="211">
        <v>578.52047466028318</v>
      </c>
      <c r="AW248" s="211">
        <v>590.00347353427378</v>
      </c>
      <c r="AX248" s="211">
        <v>601.90213292553744</v>
      </c>
      <c r="AY248" s="211">
        <v>614.29969529150299</v>
      </c>
      <c r="AZ248" s="211">
        <v>627.40644888904603</v>
      </c>
      <c r="BA248" s="212">
        <v>641.08187228351471</v>
      </c>
    </row>
    <row r="249" spans="1:53">
      <c r="A249" s="208" t="s">
        <v>523</v>
      </c>
      <c r="B249" s="209" t="s">
        <v>524</v>
      </c>
      <c r="C249" s="210">
        <v>0</v>
      </c>
      <c r="D249" s="211">
        <v>0</v>
      </c>
      <c r="E249" s="211">
        <v>2.3994999999999997</v>
      </c>
      <c r="F249" s="211">
        <v>14.899999999999997</v>
      </c>
      <c r="G249" s="211">
        <v>16.496689999999997</v>
      </c>
      <c r="H249" s="211">
        <v>25.844259087964868</v>
      </c>
      <c r="I249" s="211">
        <v>132.3811</v>
      </c>
      <c r="J249" s="211">
        <v>271.80009999999982</v>
      </c>
      <c r="K249" s="211">
        <v>692.63416000000007</v>
      </c>
      <c r="L249" s="211">
        <v>825.36316999999997</v>
      </c>
      <c r="M249" s="211">
        <v>829.32098961556403</v>
      </c>
      <c r="N249" s="211">
        <v>731.28130291293428</v>
      </c>
      <c r="O249" s="211">
        <v>501.22268231241526</v>
      </c>
      <c r="P249" s="211">
        <v>605.58944195468109</v>
      </c>
      <c r="Q249" s="211">
        <v>754.20355299992968</v>
      </c>
      <c r="R249" s="211">
        <v>528.90026071096736</v>
      </c>
      <c r="S249" s="211">
        <v>619.80458449947162</v>
      </c>
      <c r="T249" s="211">
        <v>698.36299204118632</v>
      </c>
      <c r="U249" s="211">
        <v>773.87667712377117</v>
      </c>
      <c r="V249" s="211">
        <v>846.29790479155838</v>
      </c>
      <c r="W249" s="211">
        <v>913.02004143073748</v>
      </c>
      <c r="X249" s="211">
        <v>921.9134318680758</v>
      </c>
      <c r="Y249" s="211">
        <v>929.19576671347602</v>
      </c>
      <c r="Z249" s="211">
        <v>933.16252259998748</v>
      </c>
      <c r="AA249" s="211">
        <v>938.5203227018477</v>
      </c>
      <c r="AB249" s="211">
        <v>943.99608923582844</v>
      </c>
      <c r="AC249" s="211">
        <v>952.56595964681901</v>
      </c>
      <c r="AD249" s="211">
        <v>962.23894052556454</v>
      </c>
      <c r="AE249" s="211">
        <v>974.37993792819725</v>
      </c>
      <c r="AF249" s="211">
        <v>987.28096692481438</v>
      </c>
      <c r="AG249" s="211">
        <v>998.87978211776874</v>
      </c>
      <c r="AH249" s="211">
        <v>1004.3447144447987</v>
      </c>
      <c r="AI249" s="211">
        <v>1011.2460334999078</v>
      </c>
      <c r="AJ249" s="211">
        <v>1017.6027876541807</v>
      </c>
      <c r="AK249" s="211">
        <v>1023.2127820612452</v>
      </c>
      <c r="AL249" s="211">
        <v>1027.5527697942464</v>
      </c>
      <c r="AM249" s="211">
        <v>1031.0726756371009</v>
      </c>
      <c r="AN249" s="211">
        <v>1033.5536769654771</v>
      </c>
      <c r="AO249" s="211">
        <v>1035.0027934872633</v>
      </c>
      <c r="AP249" s="211">
        <v>1035.6329550899397</v>
      </c>
      <c r="AQ249" s="211">
        <v>1035.4937382678997</v>
      </c>
      <c r="AR249" s="211">
        <v>1035.2614170380371</v>
      </c>
      <c r="AS249" s="211">
        <v>1034.8003755400791</v>
      </c>
      <c r="AT249" s="211">
        <v>1033.7851707642433</v>
      </c>
      <c r="AU249" s="211">
        <v>1032.501341564137</v>
      </c>
      <c r="AV249" s="211">
        <v>1032.0432646318197</v>
      </c>
      <c r="AW249" s="211">
        <v>1032.4495443778021</v>
      </c>
      <c r="AX249" s="211">
        <v>1032.3569919086244</v>
      </c>
      <c r="AY249" s="211">
        <v>1030.244472331003</v>
      </c>
      <c r="AZ249" s="211">
        <v>1029.0844176370072</v>
      </c>
      <c r="BA249" s="212">
        <v>1027.1783922783386</v>
      </c>
    </row>
    <row r="250" spans="1:53">
      <c r="A250" s="208" t="s">
        <v>525</v>
      </c>
      <c r="B250" s="209" t="s">
        <v>526</v>
      </c>
      <c r="C250" s="210">
        <v>0</v>
      </c>
      <c r="D250" s="211">
        <v>0</v>
      </c>
      <c r="E250" s="211">
        <v>0</v>
      </c>
      <c r="F250" s="211">
        <v>0</v>
      </c>
      <c r="G250" s="211">
        <v>0</v>
      </c>
      <c r="H250" s="211">
        <v>0</v>
      </c>
      <c r="I250" s="211">
        <v>0</v>
      </c>
      <c r="J250" s="211">
        <v>0</v>
      </c>
      <c r="K250" s="211">
        <v>0</v>
      </c>
      <c r="L250" s="211">
        <v>0</v>
      </c>
      <c r="M250" s="211">
        <v>0</v>
      </c>
      <c r="N250" s="211">
        <v>0</v>
      </c>
      <c r="O250" s="211">
        <v>0</v>
      </c>
      <c r="P250" s="211">
        <v>0</v>
      </c>
      <c r="Q250" s="211">
        <v>0</v>
      </c>
      <c r="R250" s="211">
        <v>0</v>
      </c>
      <c r="S250" s="211">
        <v>0</v>
      </c>
      <c r="T250" s="211">
        <v>0</v>
      </c>
      <c r="U250" s="211">
        <v>0</v>
      </c>
      <c r="V250" s="211">
        <v>0</v>
      </c>
      <c r="W250" s="211">
        <v>0</v>
      </c>
      <c r="X250" s="211">
        <v>0</v>
      </c>
      <c r="Y250" s="211">
        <v>0</v>
      </c>
      <c r="Z250" s="211">
        <v>0</v>
      </c>
      <c r="AA250" s="211">
        <v>0.19290972172321255</v>
      </c>
      <c r="AB250" s="211">
        <v>0.27816915281533866</v>
      </c>
      <c r="AC250" s="211">
        <v>0.40526247319727582</v>
      </c>
      <c r="AD250" s="211">
        <v>0.59313737821527734</v>
      </c>
      <c r="AE250" s="211">
        <v>0.87052125106721701</v>
      </c>
      <c r="AF250" s="211">
        <v>1.3449173032880331</v>
      </c>
      <c r="AG250" s="211">
        <v>2.0667547399352157</v>
      </c>
      <c r="AH250" s="211">
        <v>3.0646760937179387</v>
      </c>
      <c r="AI250" s="211">
        <v>5.0105974011602203</v>
      </c>
      <c r="AJ250" s="211">
        <v>7.8828329143925133</v>
      </c>
      <c r="AK250" s="211">
        <v>12.746466797782691</v>
      </c>
      <c r="AL250" s="211">
        <v>19.867639847883201</v>
      </c>
      <c r="AM250" s="211">
        <v>24.399373870424235</v>
      </c>
      <c r="AN250" s="211">
        <v>31.895152355293355</v>
      </c>
      <c r="AO250" s="211">
        <v>41.302386111952138</v>
      </c>
      <c r="AP250" s="211">
        <v>52.130892598197583</v>
      </c>
      <c r="AQ250" s="211">
        <v>66.107558633967471</v>
      </c>
      <c r="AR250" s="211">
        <v>81.107271061103944</v>
      </c>
      <c r="AS250" s="211">
        <v>102.04245563177174</v>
      </c>
      <c r="AT250" s="211">
        <v>128.34135034768678</v>
      </c>
      <c r="AU250" s="211">
        <v>165.37905606814039</v>
      </c>
      <c r="AV250" s="211">
        <v>201.9161345033948</v>
      </c>
      <c r="AW250" s="211">
        <v>254.89480600538568</v>
      </c>
      <c r="AX250" s="211">
        <v>343.66535347288999</v>
      </c>
      <c r="AY250" s="211">
        <v>418.84123536618745</v>
      </c>
      <c r="AZ250" s="211">
        <v>557.5937414217816</v>
      </c>
      <c r="BA250" s="212">
        <v>726.05112361167107</v>
      </c>
    </row>
    <row r="251" spans="1:53">
      <c r="A251" s="208" t="s">
        <v>527</v>
      </c>
      <c r="B251" s="209" t="s">
        <v>528</v>
      </c>
      <c r="C251" s="210">
        <v>0</v>
      </c>
      <c r="D251" s="211">
        <v>0</v>
      </c>
      <c r="E251" s="211">
        <v>0</v>
      </c>
      <c r="F251" s="211">
        <v>0</v>
      </c>
      <c r="G251" s="211">
        <v>0</v>
      </c>
      <c r="H251" s="211">
        <v>0</v>
      </c>
      <c r="I251" s="211">
        <v>0</v>
      </c>
      <c r="J251" s="211">
        <v>0</v>
      </c>
      <c r="K251" s="211">
        <v>0</v>
      </c>
      <c r="L251" s="211">
        <v>0</v>
      </c>
      <c r="M251" s="211">
        <v>0</v>
      </c>
      <c r="N251" s="211">
        <v>0</v>
      </c>
      <c r="O251" s="211">
        <v>0</v>
      </c>
      <c r="P251" s="211">
        <v>0</v>
      </c>
      <c r="Q251" s="211">
        <v>0</v>
      </c>
      <c r="R251" s="211">
        <v>0</v>
      </c>
      <c r="S251" s="211">
        <v>0</v>
      </c>
      <c r="T251" s="211">
        <v>0</v>
      </c>
      <c r="U251" s="211">
        <v>0</v>
      </c>
      <c r="V251" s="211">
        <v>0</v>
      </c>
      <c r="W251" s="211">
        <v>0</v>
      </c>
      <c r="X251" s="211">
        <v>0</v>
      </c>
      <c r="Y251" s="211">
        <v>0</v>
      </c>
      <c r="Z251" s="211">
        <v>0</v>
      </c>
      <c r="AA251" s="211">
        <v>0</v>
      </c>
      <c r="AB251" s="211">
        <v>0</v>
      </c>
      <c r="AC251" s="211">
        <v>0</v>
      </c>
      <c r="AD251" s="211">
        <v>0</v>
      </c>
      <c r="AE251" s="211">
        <v>0</v>
      </c>
      <c r="AF251" s="211">
        <v>0</v>
      </c>
      <c r="AG251" s="211">
        <v>0</v>
      </c>
      <c r="AH251" s="211">
        <v>0</v>
      </c>
      <c r="AI251" s="211">
        <v>0</v>
      </c>
      <c r="AJ251" s="211">
        <v>0</v>
      </c>
      <c r="AK251" s="211">
        <v>0</v>
      </c>
      <c r="AL251" s="211">
        <v>0</v>
      </c>
      <c r="AM251" s="211">
        <v>0</v>
      </c>
      <c r="AN251" s="211">
        <v>0</v>
      </c>
      <c r="AO251" s="211">
        <v>0</v>
      </c>
      <c r="AP251" s="211">
        <v>0</v>
      </c>
      <c r="AQ251" s="211">
        <v>0</v>
      </c>
      <c r="AR251" s="211">
        <v>0</v>
      </c>
      <c r="AS251" s="211">
        <v>0</v>
      </c>
      <c r="AT251" s="211">
        <v>0</v>
      </c>
      <c r="AU251" s="211">
        <v>0</v>
      </c>
      <c r="AV251" s="211">
        <v>0</v>
      </c>
      <c r="AW251" s="211">
        <v>0</v>
      </c>
      <c r="AX251" s="211">
        <v>0</v>
      </c>
      <c r="AY251" s="211">
        <v>0</v>
      </c>
      <c r="AZ251" s="211">
        <v>0</v>
      </c>
      <c r="BA251" s="212">
        <v>0</v>
      </c>
    </row>
    <row r="252" spans="1:53">
      <c r="A252" s="198" t="s">
        <v>73</v>
      </c>
      <c r="B252" s="199" t="s">
        <v>529</v>
      </c>
      <c r="C252" s="200">
        <v>0.78819145887074216</v>
      </c>
      <c r="D252" s="201">
        <v>0.79999999999999971</v>
      </c>
      <c r="E252" s="201">
        <v>0.79999999999999982</v>
      </c>
      <c r="F252" s="201">
        <v>0.79999999999999971</v>
      </c>
      <c r="G252" s="201">
        <v>0.80000000000000016</v>
      </c>
      <c r="H252" s="201">
        <v>0.78819145887074016</v>
      </c>
      <c r="I252" s="201">
        <v>0.79999999999999971</v>
      </c>
      <c r="J252" s="201">
        <v>0.79999999999999982</v>
      </c>
      <c r="K252" s="201">
        <v>0.8</v>
      </c>
      <c r="L252" s="201">
        <v>0.79999999999999971</v>
      </c>
      <c r="M252" s="201">
        <v>0.78819145887073983</v>
      </c>
      <c r="N252" s="201">
        <v>0.78819145887073994</v>
      </c>
      <c r="O252" s="201">
        <v>0.78819145887073794</v>
      </c>
      <c r="P252" s="201">
        <v>0.78819145887073871</v>
      </c>
      <c r="Q252" s="201">
        <v>0.78819145887073983</v>
      </c>
      <c r="R252" s="201">
        <v>0.78819145887073994</v>
      </c>
      <c r="S252" s="201">
        <v>0.80039137770561197</v>
      </c>
      <c r="T252" s="201">
        <v>0.78330977234845267</v>
      </c>
      <c r="U252" s="201">
        <v>0.65383590069438158</v>
      </c>
      <c r="V252" s="201">
        <v>0.59676756584112189</v>
      </c>
      <c r="W252" s="201">
        <v>0.57670012680502436</v>
      </c>
      <c r="X252" s="201">
        <v>0.58231306582569176</v>
      </c>
      <c r="Y252" s="201">
        <v>0.5345450493549444</v>
      </c>
      <c r="Z252" s="201">
        <v>0.49186907124159712</v>
      </c>
      <c r="AA252" s="201">
        <v>0.46928806915145371</v>
      </c>
      <c r="AB252" s="201">
        <v>0.47527951468423218</v>
      </c>
      <c r="AC252" s="201">
        <v>0.47373424117069135</v>
      </c>
      <c r="AD252" s="201">
        <v>0.49925311724417182</v>
      </c>
      <c r="AE252" s="201">
        <v>0.52032104446441862</v>
      </c>
      <c r="AF252" s="201">
        <v>0.55546276613955436</v>
      </c>
      <c r="AG252" s="201">
        <v>0.56609688774684452</v>
      </c>
      <c r="AH252" s="201">
        <v>0.62646943072655215</v>
      </c>
      <c r="AI252" s="201">
        <v>0.67664422281176573</v>
      </c>
      <c r="AJ252" s="201">
        <v>0.73900320501382588</v>
      </c>
      <c r="AK252" s="201">
        <v>0.81797092139621908</v>
      </c>
      <c r="AL252" s="201">
        <v>0.94394636269195042</v>
      </c>
      <c r="AM252" s="201">
        <v>1.035901566009553</v>
      </c>
      <c r="AN252" s="201">
        <v>1.1030595211200329</v>
      </c>
      <c r="AO252" s="201">
        <v>1.1663306468415429</v>
      </c>
      <c r="AP252" s="201">
        <v>1.2279410942131095</v>
      </c>
      <c r="AQ252" s="201">
        <v>1.3099602967530224</v>
      </c>
      <c r="AR252" s="201">
        <v>1.3472974223126475</v>
      </c>
      <c r="AS252" s="201">
        <v>1.3857756680085218</v>
      </c>
      <c r="AT252" s="201">
        <v>1.4268094457172278</v>
      </c>
      <c r="AU252" s="201">
        <v>1.4624008545059393</v>
      </c>
      <c r="AV252" s="201">
        <v>1.4858554066756369</v>
      </c>
      <c r="AW252" s="201">
        <v>1.5040442309200626</v>
      </c>
      <c r="AX252" s="201">
        <v>1.5204297374671762</v>
      </c>
      <c r="AY252" s="201">
        <v>1.5390078251655135</v>
      </c>
      <c r="AZ252" s="201">
        <v>1.554671858551248</v>
      </c>
      <c r="BA252" s="202">
        <v>1.5682790811559115</v>
      </c>
    </row>
    <row r="253" spans="1:53">
      <c r="A253" s="193" t="s">
        <v>32</v>
      </c>
      <c r="B253" s="194" t="s">
        <v>530</v>
      </c>
      <c r="C253" s="195">
        <v>1218.7224597226705</v>
      </c>
      <c r="D253" s="196">
        <v>894.1822600000196</v>
      </c>
      <c r="E253" s="196">
        <v>723.57447000002139</v>
      </c>
      <c r="F253" s="196">
        <v>185.71554999998989</v>
      </c>
      <c r="G253" s="196">
        <v>644.04019000002882</v>
      </c>
      <c r="H253" s="196">
        <v>715.51355554644397</v>
      </c>
      <c r="I253" s="196">
        <v>646.30716000004031</v>
      </c>
      <c r="J253" s="196">
        <v>448.45968000002904</v>
      </c>
      <c r="K253" s="196">
        <v>947.57689999996001</v>
      </c>
      <c r="L253" s="196">
        <v>245.91189000000668</v>
      </c>
      <c r="M253" s="196">
        <v>228.99054975833496</v>
      </c>
      <c r="N253" s="196">
        <v>534.98676482991505</v>
      </c>
      <c r="O253" s="196">
        <v>1020.7439037912372</v>
      </c>
      <c r="P253" s="196">
        <v>1240.8311155408446</v>
      </c>
      <c r="Q253" s="196">
        <v>1764.4916928355342</v>
      </c>
      <c r="R253" s="196">
        <v>1800.3642196113506</v>
      </c>
      <c r="S253" s="196">
        <v>1508.9560000000019</v>
      </c>
      <c r="T253" s="196">
        <v>1507.3733372434872</v>
      </c>
      <c r="U253" s="196">
        <v>1501.7557596546903</v>
      </c>
      <c r="V253" s="196">
        <v>853.679897225491</v>
      </c>
      <c r="W253" s="196">
        <v>833.9148726148378</v>
      </c>
      <c r="X253" s="196">
        <v>815.14879406920954</v>
      </c>
      <c r="Y253" s="196">
        <v>817.78703991640941</v>
      </c>
      <c r="Z253" s="196">
        <v>820.72723228026371</v>
      </c>
      <c r="AA253" s="196">
        <v>821.7098875995689</v>
      </c>
      <c r="AB253" s="196">
        <v>823.67487665633234</v>
      </c>
      <c r="AC253" s="196">
        <v>824.50332162823179</v>
      </c>
      <c r="AD253" s="196">
        <v>824.58533783661187</v>
      </c>
      <c r="AE253" s="196">
        <v>821.81956777225787</v>
      </c>
      <c r="AF253" s="196">
        <v>822.74707974936973</v>
      </c>
      <c r="AG253" s="196">
        <v>823.65171261519572</v>
      </c>
      <c r="AH253" s="196">
        <v>825.24683704553536</v>
      </c>
      <c r="AI253" s="196">
        <v>827.17515312748947</v>
      </c>
      <c r="AJ253" s="196">
        <v>828.24653289106209</v>
      </c>
      <c r="AK253" s="196">
        <v>829.4216518228568</v>
      </c>
      <c r="AL253" s="196">
        <v>830.40867717456786</v>
      </c>
      <c r="AM253" s="196">
        <v>827.88697597898499</v>
      </c>
      <c r="AN253" s="196">
        <v>830.04417607757205</v>
      </c>
      <c r="AO253" s="196">
        <v>830.4679278683725</v>
      </c>
      <c r="AP253" s="196">
        <v>825.68918587092048</v>
      </c>
      <c r="AQ253" s="196">
        <v>827.22545217944571</v>
      </c>
      <c r="AR253" s="196">
        <v>826.51697794268694</v>
      </c>
      <c r="AS253" s="196">
        <v>828.635983282089</v>
      </c>
      <c r="AT253" s="196">
        <v>828.70835335869924</v>
      </c>
      <c r="AU253" s="196">
        <v>830.73412746716349</v>
      </c>
      <c r="AV253" s="196">
        <v>826.75891452327051</v>
      </c>
      <c r="AW253" s="196">
        <v>813.46100950129039</v>
      </c>
      <c r="AX253" s="196">
        <v>813.53828140061523</v>
      </c>
      <c r="AY253" s="196">
        <v>814.96093098459096</v>
      </c>
      <c r="AZ253" s="196">
        <v>812.0487139498</v>
      </c>
      <c r="BA253" s="197">
        <v>811.91149730396137</v>
      </c>
    </row>
    <row r="254" spans="1:53">
      <c r="A254" s="193" t="s">
        <v>531</v>
      </c>
      <c r="B254" s="194">
        <v>7200</v>
      </c>
      <c r="C254" s="195">
        <v>188.99877340511284</v>
      </c>
      <c r="D254" s="196">
        <v>614.60005000000001</v>
      </c>
      <c r="E254" s="196">
        <v>753.59999999999991</v>
      </c>
      <c r="F254" s="196">
        <v>778.89956999999993</v>
      </c>
      <c r="G254" s="196">
        <v>647.10033999999996</v>
      </c>
      <c r="H254" s="196">
        <v>655.67983701858816</v>
      </c>
      <c r="I254" s="196">
        <v>557.4997699999999</v>
      </c>
      <c r="J254" s="196">
        <v>593.09974</v>
      </c>
      <c r="K254" s="196">
        <v>527.89940999999999</v>
      </c>
      <c r="L254" s="196">
        <v>544.19961999999987</v>
      </c>
      <c r="M254" s="196">
        <v>465.74952697037622</v>
      </c>
      <c r="N254" s="196">
        <v>751.71969045571984</v>
      </c>
      <c r="O254" s="196">
        <v>817.47383508376265</v>
      </c>
      <c r="P254" s="196">
        <v>615.2670531822065</v>
      </c>
      <c r="Q254" s="196">
        <v>861.32619354760345</v>
      </c>
      <c r="R254" s="196">
        <v>1040.8665089808856</v>
      </c>
      <c r="S254" s="196">
        <v>766.40295952524434</v>
      </c>
      <c r="T254" s="196">
        <v>800.58998504958754</v>
      </c>
      <c r="U254" s="196">
        <v>547.73404636706232</v>
      </c>
      <c r="V254" s="196">
        <v>428.47026273804494</v>
      </c>
      <c r="W254" s="196">
        <v>400.24340464845341</v>
      </c>
      <c r="X254" s="196">
        <v>427.02764232294044</v>
      </c>
      <c r="Y254" s="196">
        <v>305.13731797856667</v>
      </c>
      <c r="Z254" s="196">
        <v>287.23120624135527</v>
      </c>
      <c r="AA254" s="196">
        <v>296.21691246039131</v>
      </c>
      <c r="AB254" s="196">
        <v>278.83214554452627</v>
      </c>
      <c r="AC254" s="196">
        <v>355.22366768303118</v>
      </c>
      <c r="AD254" s="196">
        <v>486.739938337078</v>
      </c>
      <c r="AE254" s="196">
        <v>421.15818862767139</v>
      </c>
      <c r="AF254" s="196">
        <v>408.80040446920384</v>
      </c>
      <c r="AG254" s="196">
        <v>316.46717617373406</v>
      </c>
      <c r="AH254" s="196">
        <v>376.14110424065132</v>
      </c>
      <c r="AI254" s="196">
        <v>294.15400399773824</v>
      </c>
      <c r="AJ254" s="196">
        <v>272.86115419157119</v>
      </c>
      <c r="AK254" s="196">
        <v>288.94854171578908</v>
      </c>
      <c r="AL254" s="196">
        <v>294.48114885790108</v>
      </c>
      <c r="AM254" s="196">
        <v>304.09511632376586</v>
      </c>
      <c r="AN254" s="196">
        <v>316.61046371979342</v>
      </c>
      <c r="AO254" s="196">
        <v>322.83364162120063</v>
      </c>
      <c r="AP254" s="196">
        <v>327.55611559814736</v>
      </c>
      <c r="AQ254" s="196">
        <v>322.69825867584416</v>
      </c>
      <c r="AR254" s="196">
        <v>329.23751265342821</v>
      </c>
      <c r="AS254" s="196">
        <v>328.10940636461845</v>
      </c>
      <c r="AT254" s="196">
        <v>343.55966242075783</v>
      </c>
      <c r="AU254" s="196">
        <v>356.71850043841334</v>
      </c>
      <c r="AV254" s="196">
        <v>368.23947728371184</v>
      </c>
      <c r="AW254" s="196">
        <v>344.05607429517829</v>
      </c>
      <c r="AX254" s="196">
        <v>334.47751676991606</v>
      </c>
      <c r="AY254" s="196">
        <v>311.09237955101128</v>
      </c>
      <c r="AZ254" s="196">
        <v>296.02730849928741</v>
      </c>
      <c r="BA254" s="197">
        <v>285.79816475353573</v>
      </c>
    </row>
    <row r="255" spans="1:53">
      <c r="A255" s="198" t="s">
        <v>532</v>
      </c>
      <c r="B255" s="199" t="s">
        <v>533</v>
      </c>
      <c r="C255" s="200">
        <v>35.158110780499911</v>
      </c>
      <c r="D255" s="201">
        <v>345.69999999999993</v>
      </c>
      <c r="E255" s="201">
        <v>460.79999999999995</v>
      </c>
      <c r="F255" s="201">
        <v>477.99968999999999</v>
      </c>
      <c r="G255" s="201">
        <v>354.53482999999994</v>
      </c>
      <c r="H255" s="201">
        <v>353.22924994138867</v>
      </c>
      <c r="I255" s="201">
        <v>247.69983999999999</v>
      </c>
      <c r="J255" s="201">
        <v>255.59983999999997</v>
      </c>
      <c r="K255" s="201">
        <v>166.39977999999996</v>
      </c>
      <c r="L255" s="201">
        <v>152.79989</v>
      </c>
      <c r="M255" s="201">
        <v>58.254514187446198</v>
      </c>
      <c r="N255" s="201">
        <v>317.97554218018621</v>
      </c>
      <c r="O255" s="201">
        <v>317.97548647274908</v>
      </c>
      <c r="P255" s="201">
        <v>104.59061813318027</v>
      </c>
      <c r="Q255" s="201">
        <v>204.35659092837125</v>
      </c>
      <c r="R255" s="201">
        <v>178.77615362568096</v>
      </c>
      <c r="S255" s="201">
        <v>122.75495785058405</v>
      </c>
      <c r="T255" s="201">
        <v>129.96728386506774</v>
      </c>
      <c r="U255" s="201">
        <v>79.402046195809589</v>
      </c>
      <c r="V255" s="201">
        <v>56.701422197964639</v>
      </c>
      <c r="W255" s="201">
        <v>51.145537011816437</v>
      </c>
      <c r="X255" s="201">
        <v>56.429281115047424</v>
      </c>
      <c r="Y255" s="201">
        <v>31.679783317943784</v>
      </c>
      <c r="Z255" s="201">
        <v>26.131659170206525</v>
      </c>
      <c r="AA255" s="201">
        <v>25.322068915127332</v>
      </c>
      <c r="AB255" s="201">
        <v>21.444777501414439</v>
      </c>
      <c r="AC255" s="201">
        <v>36.80552016517067</v>
      </c>
      <c r="AD255" s="201">
        <v>63.251654884139768</v>
      </c>
      <c r="AE255" s="201">
        <v>47.686547521702032</v>
      </c>
      <c r="AF255" s="201">
        <v>46.035110113063631</v>
      </c>
      <c r="AG255" s="201">
        <v>27.428325958899343</v>
      </c>
      <c r="AH255" s="201">
        <v>39.09574871250156</v>
      </c>
      <c r="AI255" s="201">
        <v>20.723075390218536</v>
      </c>
      <c r="AJ255" s="201">
        <v>14.655717577064205</v>
      </c>
      <c r="AK255" s="201">
        <v>16.928481227974242</v>
      </c>
      <c r="AL255" s="201">
        <v>16.029550635232479</v>
      </c>
      <c r="AM255" s="201">
        <v>17.578972569598495</v>
      </c>
      <c r="AN255" s="201">
        <v>19.768817184686181</v>
      </c>
      <c r="AO255" s="201">
        <v>20.695716570465869</v>
      </c>
      <c r="AP255" s="201">
        <v>21.339834769518003</v>
      </c>
      <c r="AQ255" s="201">
        <v>20.066449889692052</v>
      </c>
      <c r="AR255" s="201">
        <v>20.988529676331186</v>
      </c>
      <c r="AS255" s="201">
        <v>20.544310589463606</v>
      </c>
      <c r="AT255" s="201">
        <v>22.993267161531744</v>
      </c>
      <c r="AU255" s="201">
        <v>25.267925822208941</v>
      </c>
      <c r="AV255" s="201">
        <v>27.357195425343104</v>
      </c>
      <c r="AW255" s="201">
        <v>22.202131188296978</v>
      </c>
      <c r="AX255" s="201">
        <v>20.041950885079284</v>
      </c>
      <c r="AY255" s="201">
        <v>15.396276413896722</v>
      </c>
      <c r="AZ255" s="201">
        <v>12.331343102193612</v>
      </c>
      <c r="BA255" s="202">
        <v>10.024148568952883</v>
      </c>
    </row>
    <row r="256" spans="1:53">
      <c r="A256" s="198" t="s">
        <v>534</v>
      </c>
      <c r="B256" s="199" t="s">
        <v>535</v>
      </c>
      <c r="C256" s="200">
        <v>153.84066262461292</v>
      </c>
      <c r="D256" s="201">
        <v>268.90004999999996</v>
      </c>
      <c r="E256" s="201">
        <v>292.8</v>
      </c>
      <c r="F256" s="201">
        <v>300.89988</v>
      </c>
      <c r="G256" s="201">
        <v>292.56551000000002</v>
      </c>
      <c r="H256" s="201">
        <v>302.45058707719954</v>
      </c>
      <c r="I256" s="201">
        <v>309.79993000000002</v>
      </c>
      <c r="J256" s="201">
        <v>337.49989999999997</v>
      </c>
      <c r="K256" s="201">
        <v>361.49962999999997</v>
      </c>
      <c r="L256" s="201">
        <v>391.39972999999998</v>
      </c>
      <c r="M256" s="201">
        <v>407.49501278292996</v>
      </c>
      <c r="N256" s="201">
        <v>433.74414827553346</v>
      </c>
      <c r="O256" s="201">
        <v>499.49834861101345</v>
      </c>
      <c r="P256" s="201">
        <v>510.67643504902628</v>
      </c>
      <c r="Q256" s="201">
        <v>656.96960261923232</v>
      </c>
      <c r="R256" s="201">
        <v>862.09035535520457</v>
      </c>
      <c r="S256" s="201">
        <v>643.64800167466035</v>
      </c>
      <c r="T256" s="201">
        <v>670.62270118451988</v>
      </c>
      <c r="U256" s="201">
        <v>468.33200017125262</v>
      </c>
      <c r="V256" s="201">
        <v>371.76884054008036</v>
      </c>
      <c r="W256" s="201">
        <v>349.09786763663692</v>
      </c>
      <c r="X256" s="201">
        <v>370.59836120789294</v>
      </c>
      <c r="Y256" s="201">
        <v>273.45753466062285</v>
      </c>
      <c r="Z256" s="201">
        <v>261.09954707114878</v>
      </c>
      <c r="AA256" s="201">
        <v>270.89484354526394</v>
      </c>
      <c r="AB256" s="201">
        <v>257.38736804311185</v>
      </c>
      <c r="AC256" s="201">
        <v>318.41814751786058</v>
      </c>
      <c r="AD256" s="201">
        <v>423.48828345293828</v>
      </c>
      <c r="AE256" s="201">
        <v>373.47164110596941</v>
      </c>
      <c r="AF256" s="201">
        <v>362.76529435614015</v>
      </c>
      <c r="AG256" s="201">
        <v>289.03885021483472</v>
      </c>
      <c r="AH256" s="201">
        <v>337.04535552814968</v>
      </c>
      <c r="AI256" s="201">
        <v>273.43092860751972</v>
      </c>
      <c r="AJ256" s="201">
        <v>258.20543661450699</v>
      </c>
      <c r="AK256" s="201">
        <v>272.02006048781482</v>
      </c>
      <c r="AL256" s="201">
        <v>278.45159822266857</v>
      </c>
      <c r="AM256" s="201">
        <v>286.51614375416739</v>
      </c>
      <c r="AN256" s="201">
        <v>296.84164653510726</v>
      </c>
      <c r="AO256" s="201">
        <v>302.13792505073479</v>
      </c>
      <c r="AP256" s="201">
        <v>306.21628082862935</v>
      </c>
      <c r="AQ256" s="201">
        <v>302.63180878615208</v>
      </c>
      <c r="AR256" s="201">
        <v>308.24898297709706</v>
      </c>
      <c r="AS256" s="201">
        <v>307.56509577515487</v>
      </c>
      <c r="AT256" s="201">
        <v>320.56639525922611</v>
      </c>
      <c r="AU256" s="201">
        <v>331.45057461620439</v>
      </c>
      <c r="AV256" s="201">
        <v>340.88228185836874</v>
      </c>
      <c r="AW256" s="201">
        <v>321.85394310688133</v>
      </c>
      <c r="AX256" s="201">
        <v>314.43556588483682</v>
      </c>
      <c r="AY256" s="201">
        <v>295.69610313711456</v>
      </c>
      <c r="AZ256" s="201">
        <v>283.6959653970938</v>
      </c>
      <c r="BA256" s="202">
        <v>275.77401618458288</v>
      </c>
    </row>
    <row r="257" spans="1:53">
      <c r="A257" s="193" t="s">
        <v>87</v>
      </c>
      <c r="B257" s="194" t="s">
        <v>536</v>
      </c>
      <c r="C257" s="195">
        <v>0</v>
      </c>
      <c r="D257" s="196">
        <v>0</v>
      </c>
      <c r="E257" s="196">
        <v>0</v>
      </c>
      <c r="F257" s="196">
        <v>0</v>
      </c>
      <c r="G257" s="196">
        <v>0</v>
      </c>
      <c r="H257" s="196">
        <v>0</v>
      </c>
      <c r="I257" s="196">
        <v>0</v>
      </c>
      <c r="J257" s="196">
        <v>0</v>
      </c>
      <c r="K257" s="196">
        <v>0</v>
      </c>
      <c r="L257" s="196">
        <v>0</v>
      </c>
      <c r="M257" s="196">
        <v>0</v>
      </c>
      <c r="N257" s="196">
        <v>0</v>
      </c>
      <c r="O257" s="196">
        <v>0</v>
      </c>
      <c r="P257" s="196">
        <v>0</v>
      </c>
      <c r="Q257" s="196">
        <v>0</v>
      </c>
      <c r="R257" s="196">
        <v>0</v>
      </c>
      <c r="S257" s="196">
        <v>2.3470137332028346E-3</v>
      </c>
      <c r="T257" s="196">
        <v>5.0064622645436593E-3</v>
      </c>
      <c r="U257" s="196">
        <v>9.1116358709838162E-3</v>
      </c>
      <c r="V257" s="196">
        <v>1.5566683828630853E-2</v>
      </c>
      <c r="W257" s="196">
        <v>3.8460259757495327E-2</v>
      </c>
      <c r="X257" s="196">
        <v>4.1716959204883906E-2</v>
      </c>
      <c r="Y257" s="196">
        <v>4.5245894168096018E-2</v>
      </c>
      <c r="Z257" s="196">
        <v>4.864085360935827E-2</v>
      </c>
      <c r="AA257" s="196">
        <v>5.0460774041086703E-2</v>
      </c>
      <c r="AB257" s="196">
        <v>5.1686206221452841E-2</v>
      </c>
      <c r="AC257" s="196">
        <v>5.1911210874823102E-2</v>
      </c>
      <c r="AD257" s="196">
        <v>5.1756453632191099E-2</v>
      </c>
      <c r="AE257" s="196">
        <v>5.0887196424659151E-2</v>
      </c>
      <c r="AF257" s="196">
        <v>4.8930092984950171E-2</v>
      </c>
      <c r="AG257" s="196">
        <v>0.58966908313378541</v>
      </c>
      <c r="AH257" s="196">
        <v>2.4257622614191634</v>
      </c>
      <c r="AI257" s="196">
        <v>5.924375676289146</v>
      </c>
      <c r="AJ257" s="196">
        <v>11.424217548253457</v>
      </c>
      <c r="AK257" s="196">
        <v>19.245841546538959</v>
      </c>
      <c r="AL257" s="196">
        <v>29.55682927293751</v>
      </c>
      <c r="AM257" s="196">
        <v>42.656634110181024</v>
      </c>
      <c r="AN257" s="196">
        <v>58.835660893849706</v>
      </c>
      <c r="AO257" s="196">
        <v>77.929888793648288</v>
      </c>
      <c r="AP257" s="196">
        <v>99.923047077192521</v>
      </c>
      <c r="AQ257" s="196">
        <v>124.85764266683751</v>
      </c>
      <c r="AR257" s="196">
        <v>152.7299575128495</v>
      </c>
      <c r="AS257" s="196">
        <v>183.52336121217499</v>
      </c>
      <c r="AT257" s="196">
        <v>217.07553286117263</v>
      </c>
      <c r="AU257" s="196">
        <v>253.5371596848457</v>
      </c>
      <c r="AV257" s="196">
        <v>293.79017571471059</v>
      </c>
      <c r="AW257" s="196">
        <v>335.75150371123658</v>
      </c>
      <c r="AX257" s="196">
        <v>379.61544170726637</v>
      </c>
      <c r="AY257" s="196">
        <v>425.36000616968317</v>
      </c>
      <c r="AZ257" s="196">
        <v>473.24667795694944</v>
      </c>
      <c r="BA257" s="197">
        <v>521.66214963682955</v>
      </c>
    </row>
    <row r="258" spans="1:53">
      <c r="A258" s="213" t="s">
        <v>537</v>
      </c>
      <c r="B258" s="214" t="s">
        <v>538</v>
      </c>
      <c r="C258" s="215">
        <v>0</v>
      </c>
      <c r="D258" s="216">
        <v>0</v>
      </c>
      <c r="E258" s="216">
        <v>0</v>
      </c>
      <c r="F258" s="216">
        <v>0</v>
      </c>
      <c r="G258" s="216">
        <v>0</v>
      </c>
      <c r="H258" s="216">
        <v>0</v>
      </c>
      <c r="I258" s="216">
        <v>0</v>
      </c>
      <c r="J258" s="216">
        <v>0</v>
      </c>
      <c r="K258" s="216">
        <v>0</v>
      </c>
      <c r="L258" s="216">
        <v>0</v>
      </c>
      <c r="M258" s="216">
        <v>0</v>
      </c>
      <c r="N258" s="216">
        <v>0</v>
      </c>
      <c r="O258" s="216">
        <v>0</v>
      </c>
      <c r="P258" s="216">
        <v>0</v>
      </c>
      <c r="Q258" s="216">
        <v>0</v>
      </c>
      <c r="R258" s="216">
        <v>0</v>
      </c>
      <c r="S258" s="216">
        <v>1.5398095708414805E-2</v>
      </c>
      <c r="T258" s="216">
        <v>1.540063934862336E-2</v>
      </c>
      <c r="U258" s="216">
        <v>3.0542392189446394E-2</v>
      </c>
      <c r="V258" s="216">
        <v>4.5577548054479243E-2</v>
      </c>
      <c r="W258" s="216">
        <v>6.0506858119686605E-2</v>
      </c>
      <c r="X258" s="216">
        <v>9.0117672952071209E-2</v>
      </c>
      <c r="Y258" s="216">
        <v>0.13411422356185526</v>
      </c>
      <c r="Z258" s="216">
        <v>0.19222799837666293</v>
      </c>
      <c r="AA258" s="216">
        <v>0.27859640203843739</v>
      </c>
      <c r="AB258" s="216">
        <v>0.39264763323020735</v>
      </c>
      <c r="AC258" s="216">
        <v>0.61352081351079168</v>
      </c>
      <c r="AD258" s="216">
        <v>0.8888012316604138</v>
      </c>
      <c r="AE258" s="216">
        <v>1.2454757808213157</v>
      </c>
      <c r="AF258" s="216">
        <v>1.7091262064765189</v>
      </c>
      <c r="AG258" s="216">
        <v>2.3399750389019607</v>
      </c>
      <c r="AH258" s="216">
        <v>3.132473709626058</v>
      </c>
      <c r="AI258" s="216">
        <v>4.1808786813586387</v>
      </c>
      <c r="AJ258" s="216">
        <v>5.5977488564416173</v>
      </c>
      <c r="AK258" s="216">
        <v>7.3632816976450748</v>
      </c>
      <c r="AL258" s="216">
        <v>9.6973141999082522</v>
      </c>
      <c r="AM258" s="216">
        <v>12.774008000795872</v>
      </c>
      <c r="AN258" s="216">
        <v>16.842095929234887</v>
      </c>
      <c r="AO258" s="216">
        <v>22.260010145298374</v>
      </c>
      <c r="AP258" s="216">
        <v>29.339216335999058</v>
      </c>
      <c r="AQ258" s="216">
        <v>38.393053282471243</v>
      </c>
      <c r="AR258" s="216">
        <v>49.91241307750947</v>
      </c>
      <c r="AS258" s="216">
        <v>64.479893133332652</v>
      </c>
      <c r="AT258" s="216">
        <v>82.740898297369824</v>
      </c>
      <c r="AU258" s="216">
        <v>105.44221716315974</v>
      </c>
      <c r="AV258" s="216">
        <v>133.61175485937343</v>
      </c>
      <c r="AW258" s="216">
        <v>168.4457297332016</v>
      </c>
      <c r="AX258" s="216">
        <v>209.95754844212945</v>
      </c>
      <c r="AY258" s="216">
        <v>259.44085113268812</v>
      </c>
      <c r="AZ258" s="216">
        <v>317.24425260185762</v>
      </c>
      <c r="BA258" s="217">
        <v>384.52030956821653</v>
      </c>
    </row>
    <row r="259" spans="1:53">
      <c r="A259" s="218" t="s">
        <v>539</v>
      </c>
      <c r="B259" s="219" t="s">
        <v>540</v>
      </c>
      <c r="C259" s="220">
        <v>0</v>
      </c>
      <c r="D259" s="221">
        <v>0</v>
      </c>
      <c r="E259" s="221">
        <v>0</v>
      </c>
      <c r="F259" s="221">
        <v>0</v>
      </c>
      <c r="G259" s="221">
        <v>0</v>
      </c>
      <c r="H259" s="221">
        <v>0</v>
      </c>
      <c r="I259" s="221">
        <v>0</v>
      </c>
      <c r="J259" s="221">
        <v>0</v>
      </c>
      <c r="K259" s="221">
        <v>0</v>
      </c>
      <c r="L259" s="221">
        <v>0</v>
      </c>
      <c r="M259" s="221">
        <v>0</v>
      </c>
      <c r="N259" s="221">
        <v>0</v>
      </c>
      <c r="O259" s="221">
        <v>0</v>
      </c>
      <c r="P259" s="221">
        <v>0</v>
      </c>
      <c r="Q259" s="221">
        <v>0</v>
      </c>
      <c r="R259" s="221">
        <v>0</v>
      </c>
      <c r="S259" s="221">
        <v>4.94082007398794E-2</v>
      </c>
      <c r="T259" s="221">
        <v>9.5687525502682391E-2</v>
      </c>
      <c r="U259" s="221">
        <v>0.15504641947628336</v>
      </c>
      <c r="V259" s="221">
        <v>0.23038876142453335</v>
      </c>
      <c r="W259" s="221">
        <v>0.40454924550799509</v>
      </c>
      <c r="X259" s="221">
        <v>0.41486052609615987</v>
      </c>
      <c r="Y259" s="221">
        <v>0.41659349223169878</v>
      </c>
      <c r="Z259" s="221">
        <v>0.41376579774810829</v>
      </c>
      <c r="AA259" s="221">
        <v>0.40641106878205197</v>
      </c>
      <c r="AB259" s="221">
        <v>0.39197195987862699</v>
      </c>
      <c r="AC259" s="221">
        <v>0.37181471245074471</v>
      </c>
      <c r="AD259" s="221">
        <v>0.34559719787877213</v>
      </c>
      <c r="AE259" s="221">
        <v>0.31673198430547328</v>
      </c>
      <c r="AF259" s="221">
        <v>0.28771793627674458</v>
      </c>
      <c r="AG259" s="221">
        <v>1.0114937067645227</v>
      </c>
      <c r="AH259" s="221">
        <v>3.0787885939691155</v>
      </c>
      <c r="AI259" s="221">
        <v>6.4892201978766018</v>
      </c>
      <c r="AJ259" s="221">
        <v>11.074929700231895</v>
      </c>
      <c r="AK259" s="221">
        <v>16.699930344866083</v>
      </c>
      <c r="AL259" s="221">
        <v>23.153146274610048</v>
      </c>
      <c r="AM259" s="221">
        <v>30.0954788702462</v>
      </c>
      <c r="AN259" s="221">
        <v>37.31283857974244</v>
      </c>
      <c r="AO259" s="221">
        <v>44.627269568590847</v>
      </c>
      <c r="AP259" s="221">
        <v>51.730354482127858</v>
      </c>
      <c r="AQ259" s="221">
        <v>58.476038613990738</v>
      </c>
      <c r="AR259" s="221">
        <v>64.780487504221455</v>
      </c>
      <c r="AS259" s="221">
        <v>70.574195098078391</v>
      </c>
      <c r="AT259" s="221">
        <v>75.82160872277008</v>
      </c>
      <c r="AU259" s="221">
        <v>80.439646032150293</v>
      </c>
      <c r="AV259" s="221">
        <v>84.599673699866614</v>
      </c>
      <c r="AW259" s="221">
        <v>88.289151033013269</v>
      </c>
      <c r="AX259" s="221">
        <v>91.49477640032552</v>
      </c>
      <c r="AY259" s="221">
        <v>94.1965908775895</v>
      </c>
      <c r="AZ259" s="221">
        <v>96.467163076229369</v>
      </c>
      <c r="BA259" s="222">
        <v>98.375072562861945</v>
      </c>
    </row>
  </sheetData>
  <pageMargins left="0.39370078740157483" right="0.39370078740157483" top="0.74803149606299213" bottom="0.39370078740157483" header="0.31496062992125984" footer="0.31496062992125984"/>
  <pageSetup paperSize="9" scale="21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AEC83-C4AA-4BCC-A6A3-8E61E2044F72}">
  <sheetPr>
    <pageSetUpPr fitToPage="1"/>
  </sheetPr>
  <dimension ref="A1:BA259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T6" sqref="T6"/>
    </sheetView>
  </sheetViews>
  <sheetFormatPr defaultColWidth="9.08984375" defaultRowHeight="10.5"/>
  <cols>
    <col min="1" max="1" width="35.7265625" style="178" customWidth="1"/>
    <col min="2" max="2" width="7.7265625" style="178" customWidth="1"/>
    <col min="3" max="19" width="11.7265625" style="178" hidden="1" customWidth="1"/>
    <col min="20" max="53" width="11.7265625" style="178" customWidth="1"/>
    <col min="54" max="16384" width="9.08984375" style="178"/>
  </cols>
  <sheetData>
    <row r="1" spans="1:53">
      <c r="A1" s="183" t="s">
        <v>604</v>
      </c>
      <c r="B1" s="184" t="s">
        <v>349</v>
      </c>
      <c r="C1" s="185">
        <v>2000</v>
      </c>
      <c r="D1" s="186">
        <v>2001</v>
      </c>
      <c r="E1" s="186">
        <v>2002</v>
      </c>
      <c r="F1" s="186">
        <v>2003</v>
      </c>
      <c r="G1" s="186">
        <v>2004</v>
      </c>
      <c r="H1" s="186">
        <v>2005</v>
      </c>
      <c r="I1" s="186">
        <v>2006</v>
      </c>
      <c r="J1" s="186">
        <v>2007</v>
      </c>
      <c r="K1" s="186">
        <v>2008</v>
      </c>
      <c r="L1" s="186">
        <v>2009</v>
      </c>
      <c r="M1" s="186">
        <v>2010</v>
      </c>
      <c r="N1" s="186">
        <v>2011</v>
      </c>
      <c r="O1" s="186">
        <v>2012</v>
      </c>
      <c r="P1" s="186">
        <v>2013</v>
      </c>
      <c r="Q1" s="186">
        <v>2014</v>
      </c>
      <c r="R1" s="186">
        <v>2015</v>
      </c>
      <c r="S1" s="186">
        <v>2016</v>
      </c>
      <c r="T1" s="186">
        <v>2017</v>
      </c>
      <c r="U1" s="186">
        <v>2018</v>
      </c>
      <c r="V1" s="186">
        <v>2019</v>
      </c>
      <c r="W1" s="186">
        <v>2020</v>
      </c>
      <c r="X1" s="186">
        <v>2021</v>
      </c>
      <c r="Y1" s="186">
        <v>2022</v>
      </c>
      <c r="Z1" s="186">
        <v>2023</v>
      </c>
      <c r="AA1" s="186">
        <v>2024</v>
      </c>
      <c r="AB1" s="186">
        <v>2025</v>
      </c>
      <c r="AC1" s="186">
        <v>2026</v>
      </c>
      <c r="AD1" s="186">
        <v>2027</v>
      </c>
      <c r="AE1" s="186">
        <v>2028</v>
      </c>
      <c r="AF1" s="186">
        <v>2029</v>
      </c>
      <c r="AG1" s="186">
        <v>2030</v>
      </c>
      <c r="AH1" s="186">
        <v>2031</v>
      </c>
      <c r="AI1" s="186">
        <v>2032</v>
      </c>
      <c r="AJ1" s="186">
        <v>2033</v>
      </c>
      <c r="AK1" s="186">
        <v>2034</v>
      </c>
      <c r="AL1" s="186">
        <v>2035</v>
      </c>
      <c r="AM1" s="186">
        <v>2036</v>
      </c>
      <c r="AN1" s="186">
        <v>2037</v>
      </c>
      <c r="AO1" s="186">
        <v>2038</v>
      </c>
      <c r="AP1" s="186">
        <v>2039</v>
      </c>
      <c r="AQ1" s="186">
        <v>2040</v>
      </c>
      <c r="AR1" s="186">
        <v>2041</v>
      </c>
      <c r="AS1" s="186">
        <v>2042</v>
      </c>
      <c r="AT1" s="186">
        <v>2043</v>
      </c>
      <c r="AU1" s="186">
        <v>2044</v>
      </c>
      <c r="AV1" s="186">
        <v>2045</v>
      </c>
      <c r="AW1" s="186">
        <v>2046</v>
      </c>
      <c r="AX1" s="186">
        <v>2047</v>
      </c>
      <c r="AY1" s="186">
        <v>2048</v>
      </c>
      <c r="AZ1" s="186">
        <v>2049</v>
      </c>
      <c r="BA1" s="187">
        <v>2050</v>
      </c>
    </row>
    <row r="2" spans="1:53">
      <c r="A2" s="188" t="s">
        <v>381</v>
      </c>
      <c r="B2" s="189" t="s">
        <v>382</v>
      </c>
      <c r="C2" s="191">
        <f t="shared" ref="C2:S2" si="0">C89-C176</f>
        <v>1079378.1885910365</v>
      </c>
      <c r="D2" s="191">
        <f t="shared" si="0"/>
        <v>1110728.3999982707</v>
      </c>
      <c r="E2" s="191">
        <f t="shared" si="0"/>
        <v>1104801.2999999998</v>
      </c>
      <c r="F2" s="191">
        <f t="shared" si="0"/>
        <v>1126918.5</v>
      </c>
      <c r="G2" s="191">
        <f t="shared" si="0"/>
        <v>1142028.4999999995</v>
      </c>
      <c r="H2" s="191">
        <f t="shared" si="0"/>
        <v>1149210.8292729533</v>
      </c>
      <c r="I2" s="191">
        <f t="shared" si="0"/>
        <v>1154054.2</v>
      </c>
      <c r="J2" s="191">
        <f t="shared" si="0"/>
        <v>1135006.0999999999</v>
      </c>
      <c r="K2" s="191">
        <f t="shared" si="0"/>
        <v>1141338.4999999995</v>
      </c>
      <c r="L2" s="191">
        <f t="shared" si="0"/>
        <v>1079844.5</v>
      </c>
      <c r="M2" s="191">
        <f t="shared" si="0"/>
        <v>1124843.2693226321</v>
      </c>
      <c r="N2" s="191">
        <f t="shared" si="0"/>
        <v>1079053.3820578963</v>
      </c>
      <c r="O2" s="191">
        <f t="shared" si="0"/>
        <v>1065768.6777491162</v>
      </c>
      <c r="P2" s="191">
        <f t="shared" si="0"/>
        <v>1065290.0783414526</v>
      </c>
      <c r="Q2" s="191">
        <f t="shared" si="0"/>
        <v>1024388.244004968</v>
      </c>
      <c r="R2" s="191">
        <f t="shared" si="0"/>
        <v>1043198.0510174832</v>
      </c>
      <c r="S2" s="191">
        <f t="shared" si="0"/>
        <v>1060985.9139410201</v>
      </c>
      <c r="T2" s="191">
        <f>T89-T176</f>
        <v>1072562.5793742565</v>
      </c>
      <c r="U2" s="191">
        <f t="shared" ref="U2:BA2" si="1">U89-U176</f>
        <v>1072233.598887499</v>
      </c>
      <c r="V2" s="191">
        <f t="shared" si="1"/>
        <v>1069627.6693404531</v>
      </c>
      <c r="W2" s="191">
        <f t="shared" si="1"/>
        <v>1068552.8671467465</v>
      </c>
      <c r="X2" s="191">
        <f t="shared" si="1"/>
        <v>1068698.7864473381</v>
      </c>
      <c r="Y2" s="191">
        <f t="shared" si="1"/>
        <v>1068278.45314324</v>
      </c>
      <c r="Z2" s="191">
        <f t="shared" si="1"/>
        <v>1064047.7993354495</v>
      </c>
      <c r="AA2" s="191">
        <f t="shared" si="1"/>
        <v>1061418.2856187613</v>
      </c>
      <c r="AB2" s="191">
        <f t="shared" si="1"/>
        <v>1060104.1766784375</v>
      </c>
      <c r="AC2" s="191">
        <f t="shared" si="1"/>
        <v>1060544.1718539316</v>
      </c>
      <c r="AD2" s="191">
        <f t="shared" si="1"/>
        <v>1061048.7728538211</v>
      </c>
      <c r="AE2" s="191">
        <f t="shared" si="1"/>
        <v>1063290.7515723293</v>
      </c>
      <c r="AF2" s="191">
        <f t="shared" si="1"/>
        <v>1065490.4403798319</v>
      </c>
      <c r="AG2" s="191">
        <f t="shared" si="1"/>
        <v>1066240.527469031</v>
      </c>
      <c r="AH2" s="191">
        <f t="shared" si="1"/>
        <v>1068664.8808843452</v>
      </c>
      <c r="AI2" s="191">
        <f t="shared" si="1"/>
        <v>1069174.2984801668</v>
      </c>
      <c r="AJ2" s="191">
        <f t="shared" si="1"/>
        <v>1067876.1918163421</v>
      </c>
      <c r="AK2" s="191">
        <f t="shared" si="1"/>
        <v>1066282.4959166823</v>
      </c>
      <c r="AL2" s="191">
        <f t="shared" si="1"/>
        <v>1064263.1125454311</v>
      </c>
      <c r="AM2" s="191">
        <f t="shared" si="1"/>
        <v>1064173.8037801862</v>
      </c>
      <c r="AN2" s="191">
        <f t="shared" si="1"/>
        <v>1063247.9340805816</v>
      </c>
      <c r="AO2" s="191">
        <f t="shared" si="1"/>
        <v>1062110.7315933169</v>
      </c>
      <c r="AP2" s="191">
        <f t="shared" si="1"/>
        <v>1060625.336178303</v>
      </c>
      <c r="AQ2" s="191">
        <f t="shared" si="1"/>
        <v>1059657.090065029</v>
      </c>
      <c r="AR2" s="191">
        <f t="shared" si="1"/>
        <v>1059334.7239374109</v>
      </c>
      <c r="AS2" s="191">
        <f t="shared" si="1"/>
        <v>1058565.1155105978</v>
      </c>
      <c r="AT2" s="191">
        <f t="shared" si="1"/>
        <v>1056065.6424745803</v>
      </c>
      <c r="AU2" s="191">
        <f t="shared" si="1"/>
        <v>1054378.7969434371</v>
      </c>
      <c r="AV2" s="191">
        <f t="shared" si="1"/>
        <v>1053280.9689163049</v>
      </c>
      <c r="AW2" s="191">
        <f t="shared" si="1"/>
        <v>1052676.475664644</v>
      </c>
      <c r="AX2" s="191">
        <f t="shared" si="1"/>
        <v>1050597.8023681578</v>
      </c>
      <c r="AY2" s="191">
        <f t="shared" si="1"/>
        <v>1049966.3338292565</v>
      </c>
      <c r="AZ2" s="191">
        <f t="shared" si="1"/>
        <v>1049409.7909472906</v>
      </c>
      <c r="BA2" s="192">
        <f t="shared" si="1"/>
        <v>1047768.8232218578</v>
      </c>
    </row>
    <row r="3" spans="1:53">
      <c r="A3" s="193" t="s">
        <v>383</v>
      </c>
      <c r="B3" s="194" t="s">
        <v>384</v>
      </c>
      <c r="C3" s="191">
        <f t="shared" ref="C3:S3" si="2">C90-C177</f>
        <v>56453.685031004155</v>
      </c>
      <c r="D3" s="191">
        <f t="shared" si="2"/>
        <v>54852.000479999973</v>
      </c>
      <c r="E3" s="191">
        <f t="shared" si="2"/>
        <v>52453.587960000033</v>
      </c>
      <c r="F3" s="191">
        <f t="shared" si="2"/>
        <v>49407.829600000005</v>
      </c>
      <c r="G3" s="191">
        <f t="shared" si="2"/>
        <v>51980.38293999993</v>
      </c>
      <c r="H3" s="191">
        <f t="shared" si="2"/>
        <v>50800.067022816911</v>
      </c>
      <c r="I3" s="191">
        <f t="shared" si="2"/>
        <v>54220.30755000002</v>
      </c>
      <c r="J3" s="191">
        <f t="shared" si="2"/>
        <v>51572.299140000017</v>
      </c>
      <c r="K3" s="191">
        <f t="shared" si="2"/>
        <v>51633.101799999989</v>
      </c>
      <c r="L3" s="191">
        <f t="shared" si="2"/>
        <v>42286.007299999968</v>
      </c>
      <c r="M3" s="191">
        <f t="shared" si="2"/>
        <v>49528.91883973388</v>
      </c>
      <c r="N3" s="191">
        <f t="shared" si="2"/>
        <v>50644.11687367042</v>
      </c>
      <c r="O3" s="191">
        <f t="shared" si="2"/>
        <v>43975.109262645856</v>
      </c>
      <c r="P3" s="191">
        <f t="shared" si="2"/>
        <v>44342.667476848852</v>
      </c>
      <c r="Q3" s="191">
        <f t="shared" si="2"/>
        <v>42268.630490210162</v>
      </c>
      <c r="R3" s="191">
        <f t="shared" si="2"/>
        <v>42088.892865018977</v>
      </c>
      <c r="S3" s="191">
        <f t="shared" si="2"/>
        <v>44482.380221573279</v>
      </c>
      <c r="T3" s="196">
        <f t="shared" ref="T3:BA3" si="3">T90-T177</f>
        <v>45081.847979208702</v>
      </c>
      <c r="U3" s="196">
        <f t="shared" si="3"/>
        <v>43225.914493774399</v>
      </c>
      <c r="V3" s="196">
        <f t="shared" si="3"/>
        <v>42867.510849076207</v>
      </c>
      <c r="W3" s="196">
        <f t="shared" si="3"/>
        <v>42096.669385265093</v>
      </c>
      <c r="X3" s="196">
        <f t="shared" si="3"/>
        <v>41676.210456279914</v>
      </c>
      <c r="Y3" s="196">
        <f t="shared" si="3"/>
        <v>40764.873345742395</v>
      </c>
      <c r="Z3" s="196">
        <f t="shared" si="3"/>
        <v>39786.044296491804</v>
      </c>
      <c r="AA3" s="196">
        <f t="shared" si="3"/>
        <v>38953.911625615496</v>
      </c>
      <c r="AB3" s="196">
        <f t="shared" si="3"/>
        <v>38432.523533617379</v>
      </c>
      <c r="AC3" s="196">
        <f t="shared" si="3"/>
        <v>37764.400291272977</v>
      </c>
      <c r="AD3" s="196">
        <f t="shared" si="3"/>
        <v>37414.372069530844</v>
      </c>
      <c r="AE3" s="196">
        <f t="shared" si="3"/>
        <v>37162.427220451413</v>
      </c>
      <c r="AF3" s="196">
        <f t="shared" si="3"/>
        <v>36996.368946924282</v>
      </c>
      <c r="AG3" s="196">
        <f t="shared" si="3"/>
        <v>36454.465555934257</v>
      </c>
      <c r="AH3" s="196">
        <f t="shared" si="3"/>
        <v>36050.138085625375</v>
      </c>
      <c r="AI3" s="196">
        <f t="shared" si="3"/>
        <v>35236.041149727178</v>
      </c>
      <c r="AJ3" s="196">
        <f t="shared" si="3"/>
        <v>34054.823559406766</v>
      </c>
      <c r="AK3" s="196">
        <f t="shared" si="3"/>
        <v>33043.146776974929</v>
      </c>
      <c r="AL3" s="196">
        <f t="shared" si="3"/>
        <v>32095.534050642025</v>
      </c>
      <c r="AM3" s="196">
        <f t="shared" si="3"/>
        <v>31505.355322611245</v>
      </c>
      <c r="AN3" s="196">
        <f t="shared" si="3"/>
        <v>30713.228252760098</v>
      </c>
      <c r="AO3" s="196">
        <f t="shared" si="3"/>
        <v>29879.571455851128</v>
      </c>
      <c r="AP3" s="196">
        <f t="shared" si="3"/>
        <v>29110.460001598716</v>
      </c>
      <c r="AQ3" s="196">
        <f t="shared" si="3"/>
        <v>28235.665830847553</v>
      </c>
      <c r="AR3" s="196">
        <f t="shared" si="3"/>
        <v>27449.177373574632</v>
      </c>
      <c r="AS3" s="196">
        <f t="shared" si="3"/>
        <v>26549.774696229124</v>
      </c>
      <c r="AT3" s="196">
        <f t="shared" si="3"/>
        <v>25553.414408201614</v>
      </c>
      <c r="AU3" s="196">
        <f t="shared" si="3"/>
        <v>24460.781896039549</v>
      </c>
      <c r="AV3" s="196">
        <f t="shared" si="3"/>
        <v>23798.869059162411</v>
      </c>
      <c r="AW3" s="196">
        <f t="shared" si="3"/>
        <v>23130.409539519827</v>
      </c>
      <c r="AX3" s="196">
        <f t="shared" si="3"/>
        <v>21832.191242404617</v>
      </c>
      <c r="AY3" s="196">
        <f t="shared" si="3"/>
        <v>20967.056719180113</v>
      </c>
      <c r="AZ3" s="196">
        <f t="shared" si="3"/>
        <v>19713.487834140353</v>
      </c>
      <c r="BA3" s="197">
        <f t="shared" si="3"/>
        <v>18564.358142917819</v>
      </c>
    </row>
    <row r="4" spans="1:53">
      <c r="A4" s="198" t="s">
        <v>385</v>
      </c>
      <c r="B4" s="199" t="s">
        <v>386</v>
      </c>
      <c r="C4" s="191">
        <f t="shared" ref="C4:S4" si="4">C91-C178</f>
        <v>49502.487281113295</v>
      </c>
      <c r="D4" s="191">
        <f t="shared" si="4"/>
        <v>49724.081969999992</v>
      </c>
      <c r="E4" s="191">
        <f t="shared" si="4"/>
        <v>46430.244290000031</v>
      </c>
      <c r="F4" s="191">
        <f t="shared" si="4"/>
        <v>43254.978919999987</v>
      </c>
      <c r="G4" s="191">
        <f t="shared" si="4"/>
        <v>46104.074769999934</v>
      </c>
      <c r="H4" s="191">
        <f t="shared" si="4"/>
        <v>46183.393168336996</v>
      </c>
      <c r="I4" s="191">
        <f t="shared" si="4"/>
        <v>48877.623359999998</v>
      </c>
      <c r="J4" s="191">
        <f t="shared" si="4"/>
        <v>46677.647370000028</v>
      </c>
      <c r="K4" s="191">
        <f t="shared" si="4"/>
        <v>46890.061239999995</v>
      </c>
      <c r="L4" s="191">
        <f t="shared" si="4"/>
        <v>36540.028769999975</v>
      </c>
      <c r="M4" s="191">
        <f t="shared" si="4"/>
        <v>44627.668471347562</v>
      </c>
      <c r="N4" s="191">
        <f t="shared" si="4"/>
        <v>45714.671188786881</v>
      </c>
      <c r="O4" s="191">
        <f t="shared" si="4"/>
        <v>40030.636685557722</v>
      </c>
      <c r="P4" s="191">
        <f t="shared" si="4"/>
        <v>40349.441122388162</v>
      </c>
      <c r="Q4" s="191">
        <f t="shared" si="4"/>
        <v>38902.118770461595</v>
      </c>
      <c r="R4" s="191">
        <f t="shared" si="4"/>
        <v>38461.633896018626</v>
      </c>
      <c r="S4" s="191">
        <f t="shared" si="4"/>
        <v>39940.765178177324</v>
      </c>
      <c r="T4" s="201">
        <f t="shared" ref="T4:BA4" si="5">T91-T178</f>
        <v>40433.510060179775</v>
      </c>
      <c r="U4" s="201">
        <f t="shared" si="5"/>
        <v>38634.22466731559</v>
      </c>
      <c r="V4" s="201">
        <f t="shared" si="5"/>
        <v>38309.613756183659</v>
      </c>
      <c r="W4" s="201">
        <f t="shared" si="5"/>
        <v>37594.048610453588</v>
      </c>
      <c r="X4" s="201">
        <f t="shared" si="5"/>
        <v>37170.46130250291</v>
      </c>
      <c r="Y4" s="201">
        <f t="shared" si="5"/>
        <v>36441.028898054923</v>
      </c>
      <c r="Z4" s="201">
        <f t="shared" si="5"/>
        <v>35640.605119730782</v>
      </c>
      <c r="AA4" s="201">
        <f t="shared" si="5"/>
        <v>35029.438223885598</v>
      </c>
      <c r="AB4" s="201">
        <f t="shared" si="5"/>
        <v>34659.737395993354</v>
      </c>
      <c r="AC4" s="201">
        <f t="shared" si="5"/>
        <v>34285.797396392954</v>
      </c>
      <c r="AD4" s="201">
        <f t="shared" si="5"/>
        <v>34142.287012492561</v>
      </c>
      <c r="AE4" s="201">
        <f t="shared" si="5"/>
        <v>33997.647814590979</v>
      </c>
      <c r="AF4" s="201">
        <f t="shared" si="5"/>
        <v>33913.37946988632</v>
      </c>
      <c r="AG4" s="201">
        <f t="shared" si="5"/>
        <v>33469.333413899905</v>
      </c>
      <c r="AH4" s="201">
        <f t="shared" si="5"/>
        <v>33118.776545830748</v>
      </c>
      <c r="AI4" s="201">
        <f t="shared" si="5"/>
        <v>32424.955529046802</v>
      </c>
      <c r="AJ4" s="201">
        <f t="shared" si="5"/>
        <v>31400.951740289256</v>
      </c>
      <c r="AK4" s="201">
        <f t="shared" si="5"/>
        <v>30530.888420412357</v>
      </c>
      <c r="AL4" s="201">
        <f t="shared" si="5"/>
        <v>29680.338201803483</v>
      </c>
      <c r="AM4" s="201">
        <f t="shared" si="5"/>
        <v>29150.531035522392</v>
      </c>
      <c r="AN4" s="201">
        <f t="shared" si="5"/>
        <v>28476.359250298425</v>
      </c>
      <c r="AO4" s="201">
        <f t="shared" si="5"/>
        <v>27697.034957346943</v>
      </c>
      <c r="AP4" s="201">
        <f t="shared" si="5"/>
        <v>27014.572598331717</v>
      </c>
      <c r="AQ4" s="201">
        <f t="shared" si="5"/>
        <v>26217.787819918842</v>
      </c>
      <c r="AR4" s="201">
        <f t="shared" si="5"/>
        <v>25518.810967363606</v>
      </c>
      <c r="AS4" s="201">
        <f t="shared" si="5"/>
        <v>24739.978762128532</v>
      </c>
      <c r="AT4" s="201">
        <f t="shared" si="5"/>
        <v>23835.887579002563</v>
      </c>
      <c r="AU4" s="201">
        <f t="shared" si="5"/>
        <v>22862.174550661126</v>
      </c>
      <c r="AV4" s="201">
        <f t="shared" si="5"/>
        <v>22247.839044499473</v>
      </c>
      <c r="AW4" s="201">
        <f t="shared" si="5"/>
        <v>21617.61401547724</v>
      </c>
      <c r="AX4" s="201">
        <f t="shared" si="5"/>
        <v>20481.160036179819</v>
      </c>
      <c r="AY4" s="201">
        <f t="shared" si="5"/>
        <v>19680.615455382231</v>
      </c>
      <c r="AZ4" s="201">
        <f t="shared" si="5"/>
        <v>18471.515620035167</v>
      </c>
      <c r="BA4" s="202">
        <f t="shared" si="5"/>
        <v>17427.275907042967</v>
      </c>
    </row>
    <row r="5" spans="1:53">
      <c r="A5" s="203" t="s">
        <v>387</v>
      </c>
      <c r="B5" s="204" t="s">
        <v>388</v>
      </c>
      <c r="C5" s="191">
        <f t="shared" ref="C5:S5" si="6">C92-C179</f>
        <v>25982.20519281047</v>
      </c>
      <c r="D5" s="191">
        <f t="shared" si="6"/>
        <v>26503.09341999999</v>
      </c>
      <c r="E5" s="191">
        <f t="shared" si="6"/>
        <v>23861.667390000028</v>
      </c>
      <c r="F5" s="191">
        <f t="shared" si="6"/>
        <v>20965.429919999988</v>
      </c>
      <c r="G5" s="191">
        <f t="shared" si="6"/>
        <v>24950.746969999935</v>
      </c>
      <c r="H5" s="191">
        <f t="shared" si="6"/>
        <v>26867.105072970811</v>
      </c>
      <c r="I5" s="191">
        <f t="shared" si="6"/>
        <v>28914.768290000015</v>
      </c>
      <c r="J5" s="191">
        <f t="shared" si="6"/>
        <v>27931.434890000022</v>
      </c>
      <c r="K5" s="191">
        <f t="shared" si="6"/>
        <v>28868.879949999988</v>
      </c>
      <c r="L5" s="191">
        <f t="shared" si="6"/>
        <v>22855.534239999979</v>
      </c>
      <c r="M5" s="191">
        <f t="shared" si="6"/>
        <v>28369.877506579589</v>
      </c>
      <c r="N5" s="191">
        <f t="shared" si="6"/>
        <v>30055.088160667583</v>
      </c>
      <c r="O5" s="191">
        <f t="shared" si="6"/>
        <v>26401.203531729647</v>
      </c>
      <c r="P5" s="191">
        <f t="shared" si="6"/>
        <v>26558.356713112185</v>
      </c>
      <c r="Q5" s="191">
        <f t="shared" si="6"/>
        <v>25135.166109403614</v>
      </c>
      <c r="R5" s="191">
        <f t="shared" si="6"/>
        <v>25522.586585269502</v>
      </c>
      <c r="S5" s="191">
        <f t="shared" si="6"/>
        <v>27735.562761861394</v>
      </c>
      <c r="T5" s="206">
        <f t="shared" ref="T5:BA5" si="7">T92-T179</f>
        <v>27923.255434783525</v>
      </c>
      <c r="U5" s="206">
        <f t="shared" si="7"/>
        <v>26776.39530221335</v>
      </c>
      <c r="V5" s="206">
        <f t="shared" si="7"/>
        <v>26593.897017649455</v>
      </c>
      <c r="W5" s="206">
        <f t="shared" si="7"/>
        <v>26058.257785779046</v>
      </c>
      <c r="X5" s="206">
        <f t="shared" si="7"/>
        <v>25678.101226866536</v>
      </c>
      <c r="Y5" s="206">
        <f t="shared" si="7"/>
        <v>25104.146221166535</v>
      </c>
      <c r="Z5" s="206">
        <f t="shared" si="7"/>
        <v>24514.810235776182</v>
      </c>
      <c r="AA5" s="206">
        <f t="shared" si="7"/>
        <v>24043.592210634117</v>
      </c>
      <c r="AB5" s="206">
        <f t="shared" si="7"/>
        <v>23726.995307040586</v>
      </c>
      <c r="AC5" s="206">
        <f t="shared" si="7"/>
        <v>23405.171927795174</v>
      </c>
      <c r="AD5" s="206">
        <f t="shared" si="7"/>
        <v>23260.380914081721</v>
      </c>
      <c r="AE5" s="206">
        <f t="shared" si="7"/>
        <v>23100.956625161423</v>
      </c>
      <c r="AF5" s="206">
        <f t="shared" si="7"/>
        <v>23056.853666595442</v>
      </c>
      <c r="AG5" s="206">
        <f t="shared" si="7"/>
        <v>22716.383020917932</v>
      </c>
      <c r="AH5" s="206">
        <f t="shared" si="7"/>
        <v>22411.039777016238</v>
      </c>
      <c r="AI5" s="206">
        <f t="shared" si="7"/>
        <v>21833.849701839612</v>
      </c>
      <c r="AJ5" s="206">
        <f t="shared" si="7"/>
        <v>20990.814311326452</v>
      </c>
      <c r="AK5" s="206">
        <f t="shared" si="7"/>
        <v>20304.546838469203</v>
      </c>
      <c r="AL5" s="206">
        <f t="shared" si="7"/>
        <v>19611.594152699217</v>
      </c>
      <c r="AM5" s="206">
        <f t="shared" si="7"/>
        <v>19151.55623080831</v>
      </c>
      <c r="AN5" s="206">
        <f t="shared" si="7"/>
        <v>18590.055580775228</v>
      </c>
      <c r="AO5" s="206">
        <f t="shared" si="7"/>
        <v>17966.932545839933</v>
      </c>
      <c r="AP5" s="206">
        <f t="shared" si="7"/>
        <v>17431.272806865032</v>
      </c>
      <c r="AQ5" s="206">
        <f t="shared" si="7"/>
        <v>16816.840384072075</v>
      </c>
      <c r="AR5" s="206">
        <f t="shared" si="7"/>
        <v>16243.364544000186</v>
      </c>
      <c r="AS5" s="206">
        <f t="shared" si="7"/>
        <v>15654.09579862743</v>
      </c>
      <c r="AT5" s="206">
        <f t="shared" si="7"/>
        <v>15003.625403299106</v>
      </c>
      <c r="AU5" s="206">
        <f t="shared" si="7"/>
        <v>14432.682201610352</v>
      </c>
      <c r="AV5" s="206">
        <f t="shared" si="7"/>
        <v>13996.536176533751</v>
      </c>
      <c r="AW5" s="206">
        <f t="shared" si="7"/>
        <v>13601.329340312208</v>
      </c>
      <c r="AX5" s="206">
        <f t="shared" si="7"/>
        <v>12942.915332391934</v>
      </c>
      <c r="AY5" s="206">
        <f t="shared" si="7"/>
        <v>12433.380633688355</v>
      </c>
      <c r="AZ5" s="206">
        <f t="shared" si="7"/>
        <v>11787.007889257664</v>
      </c>
      <c r="BA5" s="207">
        <f t="shared" si="7"/>
        <v>11293.033566441381</v>
      </c>
    </row>
    <row r="6" spans="1:53">
      <c r="A6" s="208" t="s">
        <v>389</v>
      </c>
      <c r="B6" s="209" t="s">
        <v>390</v>
      </c>
      <c r="C6" s="191">
        <f t="shared" ref="C6:S6" si="8">C93-C180</f>
        <v>91.480775104309402</v>
      </c>
      <c r="D6" s="191">
        <f t="shared" si="8"/>
        <v>92.400210000001564</v>
      </c>
      <c r="E6" s="191">
        <f t="shared" si="8"/>
        <v>324.69441000003059</v>
      </c>
      <c r="F6" s="191">
        <f t="shared" si="8"/>
        <v>1256.2916200000097</v>
      </c>
      <c r="G6" s="191">
        <f t="shared" si="8"/>
        <v>1075.0561399999654</v>
      </c>
      <c r="H6" s="191">
        <f t="shared" si="8"/>
        <v>1190.6670676165324</v>
      </c>
      <c r="I6" s="191">
        <f t="shared" si="8"/>
        <v>1134.8141000000146</v>
      </c>
      <c r="J6" s="191">
        <f t="shared" si="8"/>
        <v>1151.0183300000253</v>
      </c>
      <c r="K6" s="191">
        <f t="shared" si="8"/>
        <v>1364.4201999999852</v>
      </c>
      <c r="L6" s="191">
        <f t="shared" si="8"/>
        <v>1102.3650199999852</v>
      </c>
      <c r="M6" s="191">
        <f t="shared" si="8"/>
        <v>1246.9321807199394</v>
      </c>
      <c r="N6" s="191">
        <f t="shared" si="8"/>
        <v>2397.5448501620795</v>
      </c>
      <c r="O6" s="191">
        <f t="shared" si="8"/>
        <v>2674.6666471008875</v>
      </c>
      <c r="P6" s="191">
        <f t="shared" si="8"/>
        <v>2792.1655088615507</v>
      </c>
      <c r="Q6" s="191">
        <f t="shared" si="8"/>
        <v>1873.990980667636</v>
      </c>
      <c r="R6" s="191">
        <f t="shared" si="8"/>
        <v>2013.9486665123557</v>
      </c>
      <c r="S6" s="191">
        <f t="shared" si="8"/>
        <v>2174.40462899669</v>
      </c>
      <c r="T6" s="211">
        <f t="shared" ref="T6:BA6" si="9">T93-T180</f>
        <v>2202.7599241252133</v>
      </c>
      <c r="U6" s="211">
        <f t="shared" si="9"/>
        <v>2118.087754319291</v>
      </c>
      <c r="V6" s="211">
        <f t="shared" si="9"/>
        <v>2095.2596554164638</v>
      </c>
      <c r="W6" s="211">
        <f t="shared" si="9"/>
        <v>2060.2756207164989</v>
      </c>
      <c r="X6" s="211">
        <f t="shared" si="9"/>
        <v>2044.4539957782169</v>
      </c>
      <c r="Y6" s="211">
        <f t="shared" si="9"/>
        <v>2000.7206977224814</v>
      </c>
      <c r="Z6" s="211">
        <f t="shared" si="9"/>
        <v>1917.0803065366845</v>
      </c>
      <c r="AA6" s="211">
        <f t="shared" si="9"/>
        <v>1865.298035471493</v>
      </c>
      <c r="AB6" s="211">
        <f t="shared" si="9"/>
        <v>1822.8974483351453</v>
      </c>
      <c r="AC6" s="211">
        <f t="shared" si="9"/>
        <v>1806.1101528432209</v>
      </c>
      <c r="AD6" s="211">
        <f t="shared" si="9"/>
        <v>1795.4619105592815</v>
      </c>
      <c r="AE6" s="211">
        <f t="shared" si="9"/>
        <v>1798.1305373874111</v>
      </c>
      <c r="AF6" s="211">
        <f t="shared" si="9"/>
        <v>1797.3689431005653</v>
      </c>
      <c r="AG6" s="211">
        <f t="shared" si="9"/>
        <v>1783.8743735267503</v>
      </c>
      <c r="AH6" s="211">
        <f t="shared" si="9"/>
        <v>1767.3578043091748</v>
      </c>
      <c r="AI6" s="211">
        <f t="shared" si="9"/>
        <v>1737.3243234151648</v>
      </c>
      <c r="AJ6" s="211">
        <f t="shared" si="9"/>
        <v>1669.8490900331653</v>
      </c>
      <c r="AK6" s="211">
        <f t="shared" si="9"/>
        <v>1621.2779326290033</v>
      </c>
      <c r="AL6" s="211">
        <f t="shared" si="9"/>
        <v>1562.922730839887</v>
      </c>
      <c r="AM6" s="211">
        <f t="shared" si="9"/>
        <v>1546.3218987134783</v>
      </c>
      <c r="AN6" s="211">
        <f t="shared" si="9"/>
        <v>1516.4155672002305</v>
      </c>
      <c r="AO6" s="211">
        <f t="shared" si="9"/>
        <v>1478.7262675191812</v>
      </c>
      <c r="AP6" s="211">
        <f t="shared" si="9"/>
        <v>1448.5209693242844</v>
      </c>
      <c r="AQ6" s="211">
        <f t="shared" si="9"/>
        <v>1424.5978681927318</v>
      </c>
      <c r="AR6" s="211">
        <f t="shared" si="9"/>
        <v>1387.4322606568139</v>
      </c>
      <c r="AS6" s="211">
        <f t="shared" si="9"/>
        <v>1367.0583782572826</v>
      </c>
      <c r="AT6" s="211">
        <f t="shared" si="9"/>
        <v>1335.6351378585687</v>
      </c>
      <c r="AU6" s="211">
        <f t="shared" si="9"/>
        <v>1308.7845805578183</v>
      </c>
      <c r="AV6" s="211">
        <f t="shared" si="9"/>
        <v>1288.0181089333037</v>
      </c>
      <c r="AW6" s="211">
        <f t="shared" si="9"/>
        <v>1268.6423917351401</v>
      </c>
      <c r="AX6" s="211">
        <f t="shared" si="9"/>
        <v>1242.1206665233908</v>
      </c>
      <c r="AY6" s="211">
        <f t="shared" si="9"/>
        <v>1203.5777173746906</v>
      </c>
      <c r="AZ6" s="211">
        <f t="shared" si="9"/>
        <v>1148.6237352489165</v>
      </c>
      <c r="BA6" s="212">
        <f t="shared" si="9"/>
        <v>1123.4596448366453</v>
      </c>
    </row>
    <row r="7" spans="1:53">
      <c r="A7" s="208" t="s">
        <v>391</v>
      </c>
      <c r="B7" s="209" t="s">
        <v>392</v>
      </c>
      <c r="C7" s="191">
        <f t="shared" ref="C7:S7" si="10">C94-C181</f>
        <v>2010.7960190942265</v>
      </c>
      <c r="D7" s="191">
        <f t="shared" si="10"/>
        <v>2556.2798400000188</v>
      </c>
      <c r="E7" s="191">
        <f t="shared" si="10"/>
        <v>1847.6916000000047</v>
      </c>
      <c r="F7" s="191">
        <f t="shared" si="10"/>
        <v>540.93670999999256</v>
      </c>
      <c r="G7" s="191">
        <f t="shared" si="10"/>
        <v>2492.9565299999745</v>
      </c>
      <c r="H7" s="191">
        <f t="shared" si="10"/>
        <v>1966.7403432261012</v>
      </c>
      <c r="I7" s="191">
        <f t="shared" si="10"/>
        <v>1579.5252400000054</v>
      </c>
      <c r="J7" s="191">
        <f t="shared" si="10"/>
        <v>1919.904690000011</v>
      </c>
      <c r="K7" s="191">
        <f t="shared" si="10"/>
        <v>1848.9578500000027</v>
      </c>
      <c r="L7" s="191">
        <f t="shared" si="10"/>
        <v>401.87632999999278</v>
      </c>
      <c r="M7" s="191">
        <f t="shared" si="10"/>
        <v>856.8309890469917</v>
      </c>
      <c r="N7" s="191">
        <f t="shared" si="10"/>
        <v>1264.5582018642831</v>
      </c>
      <c r="O7" s="191">
        <f t="shared" si="10"/>
        <v>1562.7398530011812</v>
      </c>
      <c r="P7" s="191">
        <f t="shared" si="10"/>
        <v>2489.0967443720092</v>
      </c>
      <c r="Q7" s="191">
        <f t="shared" si="10"/>
        <v>2412.0295937246351</v>
      </c>
      <c r="R7" s="191">
        <f t="shared" si="10"/>
        <v>1785.2598437779911</v>
      </c>
      <c r="S7" s="191">
        <f t="shared" si="10"/>
        <v>1895.9994295349907</v>
      </c>
      <c r="T7" s="211">
        <f t="shared" ref="T7:BA7" si="11">T94-T181</f>
        <v>1881.560609043464</v>
      </c>
      <c r="U7" s="211">
        <f t="shared" si="11"/>
        <v>1839.1768867220812</v>
      </c>
      <c r="V7" s="211">
        <f t="shared" si="11"/>
        <v>1804.0430412636356</v>
      </c>
      <c r="W7" s="211">
        <f t="shared" si="11"/>
        <v>1764.3628430835734</v>
      </c>
      <c r="X7" s="211">
        <f t="shared" si="11"/>
        <v>1753.6334666629177</v>
      </c>
      <c r="Y7" s="211">
        <f t="shared" si="11"/>
        <v>1740.7988825245313</v>
      </c>
      <c r="Z7" s="211">
        <f t="shared" si="11"/>
        <v>1660.338275492195</v>
      </c>
      <c r="AA7" s="211">
        <f t="shared" si="11"/>
        <v>1641.9499932894537</v>
      </c>
      <c r="AB7" s="211">
        <f t="shared" si="11"/>
        <v>1635.9229193002457</v>
      </c>
      <c r="AC7" s="211">
        <f t="shared" si="11"/>
        <v>1634.1209729186917</v>
      </c>
      <c r="AD7" s="211">
        <f t="shared" si="11"/>
        <v>1633.8471379927996</v>
      </c>
      <c r="AE7" s="211">
        <f t="shared" si="11"/>
        <v>1630.9088297589055</v>
      </c>
      <c r="AF7" s="211">
        <f t="shared" si="11"/>
        <v>1622.5946240066824</v>
      </c>
      <c r="AG7" s="211">
        <f t="shared" si="11"/>
        <v>1606.4756697198834</v>
      </c>
      <c r="AH7" s="211">
        <f t="shared" si="11"/>
        <v>1596.3381517409912</v>
      </c>
      <c r="AI7" s="211">
        <f t="shared" si="11"/>
        <v>1582.6962894959399</v>
      </c>
      <c r="AJ7" s="211">
        <f t="shared" si="11"/>
        <v>1554.5533918819247</v>
      </c>
      <c r="AK7" s="211">
        <f t="shared" si="11"/>
        <v>1523.5574322615355</v>
      </c>
      <c r="AL7" s="211">
        <f t="shared" si="11"/>
        <v>1499.4704829999384</v>
      </c>
      <c r="AM7" s="211">
        <f t="shared" si="11"/>
        <v>1484.1271222735127</v>
      </c>
      <c r="AN7" s="211">
        <f t="shared" si="11"/>
        <v>1472.3265102499872</v>
      </c>
      <c r="AO7" s="211">
        <f t="shared" si="11"/>
        <v>1445.3462860376017</v>
      </c>
      <c r="AP7" s="211">
        <f t="shared" si="11"/>
        <v>1428.6445804431328</v>
      </c>
      <c r="AQ7" s="211">
        <f t="shared" si="11"/>
        <v>1413.9131898181126</v>
      </c>
      <c r="AR7" s="211">
        <f t="shared" si="11"/>
        <v>1400.6625228204491</v>
      </c>
      <c r="AS7" s="211">
        <f t="shared" si="11"/>
        <v>1389.3708837119443</v>
      </c>
      <c r="AT7" s="211">
        <f t="shared" si="11"/>
        <v>1375.0879456228827</v>
      </c>
      <c r="AU7" s="211">
        <f t="shared" si="11"/>
        <v>1357.0399137925365</v>
      </c>
      <c r="AV7" s="211">
        <f t="shared" si="11"/>
        <v>1339.6600951789364</v>
      </c>
      <c r="AW7" s="211">
        <f t="shared" si="11"/>
        <v>1325.3805572985998</v>
      </c>
      <c r="AX7" s="211">
        <f t="shared" si="11"/>
        <v>1258.660827758777</v>
      </c>
      <c r="AY7" s="211">
        <f t="shared" si="11"/>
        <v>1234.7295335616909</v>
      </c>
      <c r="AZ7" s="211">
        <f t="shared" si="11"/>
        <v>1159.0726144927958</v>
      </c>
      <c r="BA7" s="212">
        <f t="shared" si="11"/>
        <v>1137.7470168393691</v>
      </c>
    </row>
    <row r="8" spans="1:53">
      <c r="A8" s="208" t="s">
        <v>393</v>
      </c>
      <c r="B8" s="209" t="s">
        <v>394</v>
      </c>
      <c r="C8" s="191">
        <f t="shared" ref="C8:S8" si="12">C95-C182</f>
        <v>23575.50133877766</v>
      </c>
      <c r="D8" s="191">
        <f t="shared" si="12"/>
        <v>23534.913659999977</v>
      </c>
      <c r="E8" s="191">
        <f t="shared" si="12"/>
        <v>21527.249529999994</v>
      </c>
      <c r="F8" s="191">
        <f t="shared" si="12"/>
        <v>18860.865759999986</v>
      </c>
      <c r="G8" s="191">
        <f t="shared" si="12"/>
        <v>21084.615069999993</v>
      </c>
      <c r="H8" s="191">
        <f t="shared" si="12"/>
        <v>23076.229700281838</v>
      </c>
      <c r="I8" s="191">
        <f t="shared" si="12"/>
        <v>25634.742669999992</v>
      </c>
      <c r="J8" s="191">
        <f t="shared" si="12"/>
        <v>24110.995799999997</v>
      </c>
      <c r="K8" s="191">
        <f t="shared" si="12"/>
        <v>24987.552029999992</v>
      </c>
      <c r="L8" s="191">
        <f t="shared" si="12"/>
        <v>20928.891449999996</v>
      </c>
      <c r="M8" s="191">
        <f t="shared" si="12"/>
        <v>25959.99428207114</v>
      </c>
      <c r="N8" s="191">
        <f t="shared" si="12"/>
        <v>26149.264536121125</v>
      </c>
      <c r="O8" s="191">
        <f t="shared" si="12"/>
        <v>21806.709923837385</v>
      </c>
      <c r="P8" s="191">
        <f t="shared" si="12"/>
        <v>20930.663582077828</v>
      </c>
      <c r="Q8" s="191">
        <f t="shared" si="12"/>
        <v>20495.276968591341</v>
      </c>
      <c r="R8" s="191">
        <f t="shared" si="12"/>
        <v>21327.64241593127</v>
      </c>
      <c r="S8" s="191">
        <f t="shared" si="12"/>
        <v>23275.038262225553</v>
      </c>
      <c r="T8" s="211">
        <f t="shared" ref="T8:BA8" si="13">T95-T182</f>
        <v>23443.727627915549</v>
      </c>
      <c r="U8" s="211">
        <f t="shared" si="13"/>
        <v>22444.064871798761</v>
      </c>
      <c r="V8" s="211">
        <f t="shared" si="13"/>
        <v>22328.456943077013</v>
      </c>
      <c r="W8" s="211">
        <f t="shared" si="13"/>
        <v>21872.221622833305</v>
      </c>
      <c r="X8" s="211">
        <f t="shared" si="13"/>
        <v>21520.261656490649</v>
      </c>
      <c r="Y8" s="211">
        <f t="shared" si="13"/>
        <v>21006.836518624252</v>
      </c>
      <c r="Z8" s="211">
        <f t="shared" si="13"/>
        <v>20567.959081425779</v>
      </c>
      <c r="AA8" s="211">
        <f t="shared" si="13"/>
        <v>20177.358552803194</v>
      </c>
      <c r="AB8" s="211">
        <f t="shared" si="13"/>
        <v>19912.757082184551</v>
      </c>
      <c r="AC8" s="211">
        <f t="shared" si="13"/>
        <v>19611.149750229826</v>
      </c>
      <c r="AD8" s="211">
        <f t="shared" si="13"/>
        <v>19476.510594471078</v>
      </c>
      <c r="AE8" s="211">
        <f t="shared" si="13"/>
        <v>19322.485493873293</v>
      </c>
      <c r="AF8" s="211">
        <f t="shared" si="13"/>
        <v>19291.061957694867</v>
      </c>
      <c r="AG8" s="211">
        <f t="shared" si="13"/>
        <v>18998.3182064092</v>
      </c>
      <c r="AH8" s="211">
        <f t="shared" si="13"/>
        <v>18727.562379675328</v>
      </c>
      <c r="AI8" s="211">
        <f t="shared" si="13"/>
        <v>18198.906849099592</v>
      </c>
      <c r="AJ8" s="211">
        <f t="shared" si="13"/>
        <v>17478.022062015763</v>
      </c>
      <c r="AK8" s="211">
        <f t="shared" si="13"/>
        <v>16878.92163756126</v>
      </c>
      <c r="AL8" s="211">
        <f t="shared" si="13"/>
        <v>16280.041996529497</v>
      </c>
      <c r="AM8" s="211">
        <f t="shared" si="13"/>
        <v>15859.627124686547</v>
      </c>
      <c r="AN8" s="211">
        <f t="shared" si="13"/>
        <v>15349.038534777792</v>
      </c>
      <c r="AO8" s="211">
        <f t="shared" si="13"/>
        <v>14797.234765479852</v>
      </c>
      <c r="AP8" s="211">
        <f t="shared" si="13"/>
        <v>14317.650744786213</v>
      </c>
      <c r="AQ8" s="211">
        <f t="shared" si="13"/>
        <v>13754.411319946079</v>
      </c>
      <c r="AR8" s="211">
        <f t="shared" si="13"/>
        <v>13241.522740004109</v>
      </c>
      <c r="AS8" s="211">
        <f t="shared" si="13"/>
        <v>12701.472028666009</v>
      </c>
      <c r="AT8" s="211">
        <f t="shared" si="13"/>
        <v>12106.405872912563</v>
      </c>
      <c r="AU8" s="211">
        <f t="shared" si="13"/>
        <v>11593.590064677514</v>
      </c>
      <c r="AV8" s="211">
        <f t="shared" si="13"/>
        <v>11204.779135344341</v>
      </c>
      <c r="AW8" s="211">
        <f t="shared" si="13"/>
        <v>10857.621436877753</v>
      </c>
      <c r="AX8" s="211">
        <f t="shared" si="13"/>
        <v>10299.156664006496</v>
      </c>
      <c r="AY8" s="211">
        <f t="shared" si="13"/>
        <v>9856.9775410951897</v>
      </c>
      <c r="AZ8" s="211">
        <f t="shared" si="13"/>
        <v>9345.6164551742404</v>
      </c>
      <c r="BA8" s="212">
        <f t="shared" si="13"/>
        <v>8935.1119815337461</v>
      </c>
    </row>
    <row r="9" spans="1:53">
      <c r="A9" s="208" t="s">
        <v>395</v>
      </c>
      <c r="B9" s="209" t="s">
        <v>396</v>
      </c>
      <c r="C9" s="191">
        <f t="shared" ref="C9:S9" si="14">C96-C183</f>
        <v>304.42705983428186</v>
      </c>
      <c r="D9" s="191">
        <f t="shared" si="14"/>
        <v>319.49970999999681</v>
      </c>
      <c r="E9" s="191">
        <f t="shared" si="14"/>
        <v>162.03185000000002</v>
      </c>
      <c r="F9" s="191">
        <f t="shared" si="14"/>
        <v>307.33582999999999</v>
      </c>
      <c r="G9" s="191">
        <f t="shared" si="14"/>
        <v>298.11922999999996</v>
      </c>
      <c r="H9" s="191">
        <f t="shared" si="14"/>
        <v>633.46796184633922</v>
      </c>
      <c r="I9" s="191">
        <f t="shared" si="14"/>
        <v>565.68628000000012</v>
      </c>
      <c r="J9" s="191">
        <f t="shared" si="14"/>
        <v>749.51607000000013</v>
      </c>
      <c r="K9" s="191">
        <f t="shared" si="14"/>
        <v>667.94987000000003</v>
      </c>
      <c r="L9" s="191">
        <f t="shared" si="14"/>
        <v>422.40143999999992</v>
      </c>
      <c r="M9" s="191">
        <f t="shared" si="14"/>
        <v>306.12005474151732</v>
      </c>
      <c r="N9" s="191">
        <f t="shared" si="14"/>
        <v>243.72057252009813</v>
      </c>
      <c r="O9" s="191">
        <f t="shared" si="14"/>
        <v>357.08710779018952</v>
      </c>
      <c r="P9" s="191">
        <f t="shared" si="14"/>
        <v>346.43087780080424</v>
      </c>
      <c r="Q9" s="191">
        <f t="shared" si="14"/>
        <v>353.86856641999464</v>
      </c>
      <c r="R9" s="191">
        <f t="shared" si="14"/>
        <v>395.73565904788745</v>
      </c>
      <c r="S9" s="191">
        <f t="shared" si="14"/>
        <v>390.12044110415695</v>
      </c>
      <c r="T9" s="211">
        <f t="shared" ref="T9:BA9" si="15">T96-T183</f>
        <v>395.20727369929779</v>
      </c>
      <c r="U9" s="211">
        <f t="shared" si="15"/>
        <v>375.06578937322246</v>
      </c>
      <c r="V9" s="211">
        <f t="shared" si="15"/>
        <v>366.13737789233954</v>
      </c>
      <c r="W9" s="211">
        <f t="shared" si="15"/>
        <v>361.39769914566438</v>
      </c>
      <c r="X9" s="211">
        <f t="shared" si="15"/>
        <v>359.75210793474889</v>
      </c>
      <c r="Y9" s="211">
        <f t="shared" si="15"/>
        <v>355.79012229527888</v>
      </c>
      <c r="Z9" s="211">
        <f t="shared" si="15"/>
        <v>369.43257232152752</v>
      </c>
      <c r="AA9" s="211">
        <f t="shared" si="15"/>
        <v>358.98562906997603</v>
      </c>
      <c r="AB9" s="211">
        <f t="shared" si="15"/>
        <v>355.41785722064742</v>
      </c>
      <c r="AC9" s="211">
        <f t="shared" si="15"/>
        <v>353.79105180344027</v>
      </c>
      <c r="AD9" s="211">
        <f t="shared" si="15"/>
        <v>354.56127105855666</v>
      </c>
      <c r="AE9" s="211">
        <f t="shared" si="15"/>
        <v>349.4317641418175</v>
      </c>
      <c r="AF9" s="211">
        <f t="shared" si="15"/>
        <v>345.82814179332854</v>
      </c>
      <c r="AG9" s="211">
        <f t="shared" si="15"/>
        <v>327.71477126209936</v>
      </c>
      <c r="AH9" s="211">
        <f t="shared" si="15"/>
        <v>319.78144129075105</v>
      </c>
      <c r="AI9" s="211">
        <f t="shared" si="15"/>
        <v>314.92223982891704</v>
      </c>
      <c r="AJ9" s="211">
        <f t="shared" si="15"/>
        <v>288.38976739559604</v>
      </c>
      <c r="AK9" s="211">
        <f t="shared" si="15"/>
        <v>280.7898360174047</v>
      </c>
      <c r="AL9" s="211">
        <f t="shared" si="15"/>
        <v>269.15894232989166</v>
      </c>
      <c r="AM9" s="211">
        <f t="shared" si="15"/>
        <v>261.48008513476992</v>
      </c>
      <c r="AN9" s="211">
        <f t="shared" si="15"/>
        <v>252.27496854722074</v>
      </c>
      <c r="AO9" s="211">
        <f t="shared" si="15"/>
        <v>245.62522680329306</v>
      </c>
      <c r="AP9" s="211">
        <f t="shared" si="15"/>
        <v>236.45651231140621</v>
      </c>
      <c r="AQ9" s="211">
        <f t="shared" si="15"/>
        <v>223.91800611515163</v>
      </c>
      <c r="AR9" s="211">
        <f t="shared" si="15"/>
        <v>213.74702051881158</v>
      </c>
      <c r="AS9" s="211">
        <f t="shared" si="15"/>
        <v>196.19450799219081</v>
      </c>
      <c r="AT9" s="211">
        <f t="shared" si="15"/>
        <v>186.49644690509092</v>
      </c>
      <c r="AU9" s="211">
        <f t="shared" si="15"/>
        <v>173.26764258248673</v>
      </c>
      <c r="AV9" s="211">
        <f t="shared" si="15"/>
        <v>164.07883707716726</v>
      </c>
      <c r="AW9" s="211">
        <f t="shared" si="15"/>
        <v>149.68495440071604</v>
      </c>
      <c r="AX9" s="211">
        <f t="shared" si="15"/>
        <v>142.97717410327132</v>
      </c>
      <c r="AY9" s="211">
        <f t="shared" si="15"/>
        <v>138.0958416567866</v>
      </c>
      <c r="AZ9" s="211">
        <f t="shared" si="15"/>
        <v>133.69508434171445</v>
      </c>
      <c r="BA9" s="212">
        <f t="shared" si="15"/>
        <v>96.714923231621015</v>
      </c>
    </row>
    <row r="10" spans="1:53">
      <c r="A10" s="203" t="s">
        <v>397</v>
      </c>
      <c r="B10" s="204" t="s">
        <v>398</v>
      </c>
      <c r="C10" s="191">
        <f t="shared" ref="C10:S10" si="16">C97-C184</f>
        <v>279.23283388994503</v>
      </c>
      <c r="D10" s="191">
        <f t="shared" si="16"/>
        <v>231.69184000000007</v>
      </c>
      <c r="E10" s="191">
        <f t="shared" si="16"/>
        <v>204.40012999999999</v>
      </c>
      <c r="F10" s="191">
        <f t="shared" si="16"/>
        <v>180.59917000000002</v>
      </c>
      <c r="G10" s="191">
        <f t="shared" si="16"/>
        <v>151.20125999999996</v>
      </c>
      <c r="H10" s="191">
        <f t="shared" si="16"/>
        <v>172.85223462561967</v>
      </c>
      <c r="I10" s="191">
        <f t="shared" si="16"/>
        <v>163.10233999999997</v>
      </c>
      <c r="J10" s="191">
        <f t="shared" si="16"/>
        <v>151.89787000000001</v>
      </c>
      <c r="K10" s="191">
        <f t="shared" si="16"/>
        <v>168.70312000000001</v>
      </c>
      <c r="L10" s="191">
        <f t="shared" si="16"/>
        <v>137.90089999999998</v>
      </c>
      <c r="M10" s="191">
        <f t="shared" si="16"/>
        <v>335.91291569456934</v>
      </c>
      <c r="N10" s="191">
        <f t="shared" si="16"/>
        <v>237.26949087302677</v>
      </c>
      <c r="O10" s="191">
        <f t="shared" si="16"/>
        <v>179.15808483750459</v>
      </c>
      <c r="P10" s="191">
        <f t="shared" si="16"/>
        <v>157.47128845412843</v>
      </c>
      <c r="Q10" s="191">
        <f t="shared" si="16"/>
        <v>107.79107725990858</v>
      </c>
      <c r="R10" s="191">
        <f t="shared" si="16"/>
        <v>137.81421867310627</v>
      </c>
      <c r="S10" s="191">
        <f t="shared" si="16"/>
        <v>152.57715169247672</v>
      </c>
      <c r="T10" s="206">
        <f t="shared" ref="T10:BA10" si="17">T97-T184</f>
        <v>154.30903755513239</v>
      </c>
      <c r="U10" s="206">
        <f t="shared" si="17"/>
        <v>157.19900560860754</v>
      </c>
      <c r="V10" s="206">
        <f t="shared" si="17"/>
        <v>157.69754705022402</v>
      </c>
      <c r="W10" s="206">
        <f t="shared" si="17"/>
        <v>157.38910450709122</v>
      </c>
      <c r="X10" s="206">
        <f t="shared" si="17"/>
        <v>158.68446278100777</v>
      </c>
      <c r="Y10" s="206">
        <f t="shared" si="17"/>
        <v>142.55139785878541</v>
      </c>
      <c r="Z10" s="206">
        <f t="shared" si="17"/>
        <v>116.03643098282362</v>
      </c>
      <c r="AA10" s="206">
        <f t="shared" si="17"/>
        <v>103.64660529658875</v>
      </c>
      <c r="AB10" s="206">
        <f t="shared" si="17"/>
        <v>87.820240454357972</v>
      </c>
      <c r="AC10" s="206">
        <f t="shared" si="17"/>
        <v>36.49582908751907</v>
      </c>
      <c r="AD10" s="206">
        <f t="shared" si="17"/>
        <v>26.633905818550865</v>
      </c>
      <c r="AE10" s="206">
        <f t="shared" si="17"/>
        <v>26.953681731169951</v>
      </c>
      <c r="AF10" s="206">
        <f t="shared" si="17"/>
        <v>27.199683147480542</v>
      </c>
      <c r="AG10" s="206">
        <f t="shared" si="17"/>
        <v>27.379420299054644</v>
      </c>
      <c r="AH10" s="206">
        <f t="shared" si="17"/>
        <v>26.771201854241141</v>
      </c>
      <c r="AI10" s="206">
        <f t="shared" si="17"/>
        <v>22.35652465234913</v>
      </c>
      <c r="AJ10" s="206">
        <f t="shared" si="17"/>
        <v>18.020837336425657</v>
      </c>
      <c r="AK10" s="206">
        <f t="shared" si="17"/>
        <v>14.966269479858667</v>
      </c>
      <c r="AL10" s="206">
        <f t="shared" si="17"/>
        <v>13.331323245376986</v>
      </c>
      <c r="AM10" s="206">
        <f t="shared" si="17"/>
        <v>12.518289240579314</v>
      </c>
      <c r="AN10" s="206">
        <f t="shared" si="17"/>
        <v>11.2815627467957</v>
      </c>
      <c r="AO10" s="206">
        <f t="shared" si="17"/>
        <v>10.387078738479012</v>
      </c>
      <c r="AP10" s="206">
        <f t="shared" si="17"/>
        <v>9.6320357855533523</v>
      </c>
      <c r="AQ10" s="206">
        <f t="shared" si="17"/>
        <v>8.7871752913217414</v>
      </c>
      <c r="AR10" s="206">
        <f t="shared" si="17"/>
        <v>7.9432096508195258</v>
      </c>
      <c r="AS10" s="206">
        <f t="shared" si="17"/>
        <v>7.3095261190490906</v>
      </c>
      <c r="AT10" s="206">
        <f t="shared" si="17"/>
        <v>6.7291809649972851</v>
      </c>
      <c r="AU10" s="206">
        <f t="shared" si="17"/>
        <v>6.0309901894166114</v>
      </c>
      <c r="AV10" s="206">
        <f t="shared" si="17"/>
        <v>5.6572380830673374</v>
      </c>
      <c r="AW10" s="206">
        <f t="shared" si="17"/>
        <v>5.1963315115338053</v>
      </c>
      <c r="AX10" s="206">
        <f t="shared" si="17"/>
        <v>4.8612381733763588</v>
      </c>
      <c r="AY10" s="206">
        <f t="shared" si="17"/>
        <v>4.6598003830248445</v>
      </c>
      <c r="AZ10" s="206">
        <f t="shared" si="17"/>
        <v>4.4379119207256288</v>
      </c>
      <c r="BA10" s="207">
        <f t="shared" si="17"/>
        <v>4.2080534395861449</v>
      </c>
    </row>
    <row r="11" spans="1:53">
      <c r="A11" s="203" t="s">
        <v>399</v>
      </c>
      <c r="B11" s="204" t="s">
        <v>400</v>
      </c>
      <c r="C11" s="191">
        <f t="shared" ref="C11:S11" si="18">C98-C185</f>
        <v>22829.517714657533</v>
      </c>
      <c r="D11" s="191">
        <f t="shared" si="18"/>
        <v>22553.491310000005</v>
      </c>
      <c r="E11" s="191">
        <f t="shared" si="18"/>
        <v>21589.769449999993</v>
      </c>
      <c r="F11" s="191">
        <f t="shared" si="18"/>
        <v>21306.651479999997</v>
      </c>
      <c r="G11" s="191">
        <f t="shared" si="18"/>
        <v>19994.525979999991</v>
      </c>
      <c r="H11" s="191">
        <f t="shared" si="18"/>
        <v>18260.986024602298</v>
      </c>
      <c r="I11" s="191">
        <f t="shared" si="18"/>
        <v>18809.245779999997</v>
      </c>
      <c r="J11" s="191">
        <f t="shared" si="18"/>
        <v>17566.006639999996</v>
      </c>
      <c r="K11" s="191">
        <f t="shared" si="18"/>
        <v>16791.963289999996</v>
      </c>
      <c r="L11" s="191">
        <f t="shared" si="18"/>
        <v>12770.499319999999</v>
      </c>
      <c r="M11" s="191">
        <f t="shared" si="18"/>
        <v>15145.702231142954</v>
      </c>
      <c r="N11" s="191">
        <f t="shared" si="18"/>
        <v>14605.605252170864</v>
      </c>
      <c r="O11" s="191">
        <f t="shared" si="18"/>
        <v>12583.125382964901</v>
      </c>
      <c r="P11" s="191">
        <f t="shared" si="18"/>
        <v>12702.555934135962</v>
      </c>
      <c r="Q11" s="191">
        <f t="shared" si="18"/>
        <v>12685.77186096287</v>
      </c>
      <c r="R11" s="191">
        <f t="shared" si="18"/>
        <v>11998.00624226893</v>
      </c>
      <c r="S11" s="191">
        <f t="shared" si="18"/>
        <v>11260.870310773998</v>
      </c>
      <c r="T11" s="206">
        <f t="shared" ref="T11:BA11" si="19">T98-T185</f>
        <v>11484.815968916413</v>
      </c>
      <c r="U11" s="206">
        <f t="shared" si="19"/>
        <v>10825.276236790351</v>
      </c>
      <c r="V11" s="206">
        <f t="shared" si="19"/>
        <v>10661.133380339303</v>
      </c>
      <c r="W11" s="206">
        <f t="shared" si="19"/>
        <v>10448.857924032018</v>
      </c>
      <c r="X11" s="206">
        <f t="shared" si="19"/>
        <v>10395.66726976937</v>
      </c>
      <c r="Y11" s="206">
        <f t="shared" si="19"/>
        <v>10258.180610536812</v>
      </c>
      <c r="Z11" s="206">
        <f t="shared" si="19"/>
        <v>10083.404644900373</v>
      </c>
      <c r="AA11" s="206">
        <f t="shared" si="19"/>
        <v>9986.9686404151034</v>
      </c>
      <c r="AB11" s="206">
        <f t="shared" si="19"/>
        <v>9944.6631958585403</v>
      </c>
      <c r="AC11" s="206">
        <f t="shared" si="19"/>
        <v>9947.5879068825798</v>
      </c>
      <c r="AD11" s="206">
        <f t="shared" si="19"/>
        <v>9959.5201212342818</v>
      </c>
      <c r="AE11" s="206">
        <f t="shared" si="19"/>
        <v>9971.4254585566778</v>
      </c>
      <c r="AF11" s="206">
        <f t="shared" si="19"/>
        <v>9925.5062643347555</v>
      </c>
      <c r="AG11" s="206">
        <f t="shared" si="19"/>
        <v>9821.4552099289012</v>
      </c>
      <c r="AH11" s="206">
        <f t="shared" si="19"/>
        <v>9775.8155099669875</v>
      </c>
      <c r="AI11" s="206">
        <f t="shared" si="19"/>
        <v>9664.4245606433815</v>
      </c>
      <c r="AJ11" s="206">
        <f t="shared" si="19"/>
        <v>9493.3927571242384</v>
      </c>
      <c r="AK11" s="206">
        <f t="shared" si="19"/>
        <v>9318.292494980773</v>
      </c>
      <c r="AL11" s="206">
        <f t="shared" si="19"/>
        <v>9169.8078885744326</v>
      </c>
      <c r="AM11" s="206">
        <f t="shared" si="19"/>
        <v>9098.561710510563</v>
      </c>
      <c r="AN11" s="206">
        <f t="shared" si="19"/>
        <v>8985.5164968597037</v>
      </c>
      <c r="AO11" s="206">
        <f t="shared" si="19"/>
        <v>8828.9606966017291</v>
      </c>
      <c r="AP11" s="206">
        <f t="shared" si="19"/>
        <v>8686.284625688706</v>
      </c>
      <c r="AQ11" s="206">
        <f t="shared" si="19"/>
        <v>8538.0353665495113</v>
      </c>
      <c r="AR11" s="206">
        <f t="shared" si="19"/>
        <v>8421.208407544691</v>
      </c>
      <c r="AS11" s="206">
        <f t="shared" si="19"/>
        <v>8273.2158885767603</v>
      </c>
      <c r="AT11" s="206">
        <f t="shared" si="19"/>
        <v>8096.8718424081599</v>
      </c>
      <c r="AU11" s="206">
        <f t="shared" si="19"/>
        <v>7844.3757358468065</v>
      </c>
      <c r="AV11" s="206">
        <f t="shared" si="19"/>
        <v>7677.552237994646</v>
      </c>
      <c r="AW11" s="206">
        <f t="shared" si="19"/>
        <v>7465.6151381654563</v>
      </c>
      <c r="AX11" s="206">
        <f t="shared" si="19"/>
        <v>7019.7325682367082</v>
      </c>
      <c r="AY11" s="206">
        <f t="shared" si="19"/>
        <v>6741.2372796182653</v>
      </c>
      <c r="AZ11" s="206">
        <f t="shared" si="19"/>
        <v>6181.0619081570094</v>
      </c>
      <c r="BA11" s="207">
        <f t="shared" si="19"/>
        <v>5643.1246822519188</v>
      </c>
    </row>
    <row r="12" spans="1:53">
      <c r="A12" s="208" t="s">
        <v>401</v>
      </c>
      <c r="B12" s="209" t="s">
        <v>402</v>
      </c>
      <c r="C12" s="191">
        <f t="shared" ref="C12:S12" si="20">C99-C186</f>
        <v>22829.517714657533</v>
      </c>
      <c r="D12" s="191">
        <f t="shared" si="20"/>
        <v>22553.491310000005</v>
      </c>
      <c r="E12" s="191">
        <f t="shared" si="20"/>
        <v>21589.769449999993</v>
      </c>
      <c r="F12" s="191">
        <f t="shared" si="20"/>
        <v>21306.651479999997</v>
      </c>
      <c r="G12" s="191">
        <f t="shared" si="20"/>
        <v>19994.525979999991</v>
      </c>
      <c r="H12" s="191">
        <f t="shared" si="20"/>
        <v>18260.986024602298</v>
      </c>
      <c r="I12" s="191">
        <f t="shared" si="20"/>
        <v>18809.245779999997</v>
      </c>
      <c r="J12" s="191">
        <f t="shared" si="20"/>
        <v>17566.006639999996</v>
      </c>
      <c r="K12" s="191">
        <f t="shared" si="20"/>
        <v>16791.963289999996</v>
      </c>
      <c r="L12" s="191">
        <f t="shared" si="20"/>
        <v>12770.499319999999</v>
      </c>
      <c r="M12" s="191">
        <f t="shared" si="20"/>
        <v>15145.702231142954</v>
      </c>
      <c r="N12" s="191">
        <f t="shared" si="20"/>
        <v>14605.605252170864</v>
      </c>
      <c r="O12" s="191">
        <f t="shared" si="20"/>
        <v>12583.125382964901</v>
      </c>
      <c r="P12" s="191">
        <f t="shared" si="20"/>
        <v>12702.555934135962</v>
      </c>
      <c r="Q12" s="191">
        <f t="shared" si="20"/>
        <v>12685.77186096287</v>
      </c>
      <c r="R12" s="191">
        <f t="shared" si="20"/>
        <v>11998.00624226893</v>
      </c>
      <c r="S12" s="191">
        <f t="shared" si="20"/>
        <v>11260.870310773998</v>
      </c>
      <c r="T12" s="211">
        <f t="shared" ref="T12:BA12" si="21">T99-T186</f>
        <v>11484.815968916413</v>
      </c>
      <c r="U12" s="211">
        <f t="shared" si="21"/>
        <v>10825.276236790351</v>
      </c>
      <c r="V12" s="211">
        <f t="shared" si="21"/>
        <v>10661.133380339303</v>
      </c>
      <c r="W12" s="211">
        <f t="shared" si="21"/>
        <v>10448.857924032018</v>
      </c>
      <c r="X12" s="211">
        <f t="shared" si="21"/>
        <v>10395.66726976937</v>
      </c>
      <c r="Y12" s="211">
        <f t="shared" si="21"/>
        <v>10258.180610536812</v>
      </c>
      <c r="Z12" s="211">
        <f t="shared" si="21"/>
        <v>10083.404644900373</v>
      </c>
      <c r="AA12" s="211">
        <f t="shared" si="21"/>
        <v>9986.9686404151034</v>
      </c>
      <c r="AB12" s="211">
        <f t="shared" si="21"/>
        <v>9944.6631958585403</v>
      </c>
      <c r="AC12" s="211">
        <f t="shared" si="21"/>
        <v>9947.5879068825798</v>
      </c>
      <c r="AD12" s="211">
        <f t="shared" si="21"/>
        <v>9959.5201212342818</v>
      </c>
      <c r="AE12" s="211">
        <f t="shared" si="21"/>
        <v>9971.4254585566778</v>
      </c>
      <c r="AF12" s="211">
        <f t="shared" si="21"/>
        <v>9925.5062643347555</v>
      </c>
      <c r="AG12" s="211">
        <f t="shared" si="21"/>
        <v>9821.4552099289012</v>
      </c>
      <c r="AH12" s="211">
        <f t="shared" si="21"/>
        <v>9775.8155099669875</v>
      </c>
      <c r="AI12" s="211">
        <f t="shared" si="21"/>
        <v>9664.4245606433815</v>
      </c>
      <c r="AJ12" s="211">
        <f t="shared" si="21"/>
        <v>9493.3927571242384</v>
      </c>
      <c r="AK12" s="211">
        <f t="shared" si="21"/>
        <v>9318.292494980773</v>
      </c>
      <c r="AL12" s="211">
        <f t="shared" si="21"/>
        <v>9169.8078885744326</v>
      </c>
      <c r="AM12" s="211">
        <f t="shared" si="21"/>
        <v>9098.561710510563</v>
      </c>
      <c r="AN12" s="211">
        <f t="shared" si="21"/>
        <v>8985.5164968597037</v>
      </c>
      <c r="AO12" s="211">
        <f t="shared" si="21"/>
        <v>8828.9606966017291</v>
      </c>
      <c r="AP12" s="211">
        <f t="shared" si="21"/>
        <v>8686.284625688706</v>
      </c>
      <c r="AQ12" s="211">
        <f t="shared" si="21"/>
        <v>8538.0353665495113</v>
      </c>
      <c r="AR12" s="211">
        <f t="shared" si="21"/>
        <v>8421.208407544691</v>
      </c>
      <c r="AS12" s="211">
        <f t="shared" si="21"/>
        <v>8273.2158885767603</v>
      </c>
      <c r="AT12" s="211">
        <f t="shared" si="21"/>
        <v>8096.8718424081599</v>
      </c>
      <c r="AU12" s="211">
        <f t="shared" si="21"/>
        <v>7844.3757358468065</v>
      </c>
      <c r="AV12" s="211">
        <f t="shared" si="21"/>
        <v>7677.552237994646</v>
      </c>
      <c r="AW12" s="211">
        <f t="shared" si="21"/>
        <v>7465.6151381654563</v>
      </c>
      <c r="AX12" s="211">
        <f t="shared" si="21"/>
        <v>7019.7325682367082</v>
      </c>
      <c r="AY12" s="211">
        <f t="shared" si="21"/>
        <v>6741.2372796182653</v>
      </c>
      <c r="AZ12" s="211">
        <f t="shared" si="21"/>
        <v>6181.0619081570094</v>
      </c>
      <c r="BA12" s="212">
        <f t="shared" si="21"/>
        <v>5643.1246822519188</v>
      </c>
    </row>
    <row r="13" spans="1:53">
      <c r="A13" s="208" t="s">
        <v>403</v>
      </c>
      <c r="B13" s="209" t="s">
        <v>404</v>
      </c>
      <c r="C13" s="191">
        <f t="shared" ref="C13:S13" si="22">C100-C187</f>
        <v>0</v>
      </c>
      <c r="D13" s="191">
        <f t="shared" si="22"/>
        <v>0</v>
      </c>
      <c r="E13" s="191">
        <f t="shared" si="22"/>
        <v>0</v>
      </c>
      <c r="F13" s="191">
        <f t="shared" si="22"/>
        <v>0</v>
      </c>
      <c r="G13" s="191">
        <f t="shared" si="22"/>
        <v>0</v>
      </c>
      <c r="H13" s="191">
        <f t="shared" si="22"/>
        <v>0</v>
      </c>
      <c r="I13" s="191">
        <f t="shared" si="22"/>
        <v>0</v>
      </c>
      <c r="J13" s="191">
        <f t="shared" si="22"/>
        <v>0</v>
      </c>
      <c r="K13" s="191">
        <f t="shared" si="22"/>
        <v>0</v>
      </c>
      <c r="L13" s="191">
        <f t="shared" si="22"/>
        <v>0</v>
      </c>
      <c r="M13" s="191">
        <f t="shared" si="22"/>
        <v>0</v>
      </c>
      <c r="N13" s="191">
        <f t="shared" si="22"/>
        <v>0</v>
      </c>
      <c r="O13" s="191">
        <f t="shared" si="22"/>
        <v>0</v>
      </c>
      <c r="P13" s="191">
        <f t="shared" si="22"/>
        <v>0</v>
      </c>
      <c r="Q13" s="191">
        <f t="shared" si="22"/>
        <v>0</v>
      </c>
      <c r="R13" s="191">
        <f t="shared" si="22"/>
        <v>0</v>
      </c>
      <c r="S13" s="191">
        <f t="shared" si="22"/>
        <v>0</v>
      </c>
      <c r="T13" s="211">
        <f t="shared" ref="T13:BA13" si="23">T100-T187</f>
        <v>0</v>
      </c>
      <c r="U13" s="211">
        <f t="shared" si="23"/>
        <v>0</v>
      </c>
      <c r="V13" s="211">
        <f t="shared" si="23"/>
        <v>0</v>
      </c>
      <c r="W13" s="211">
        <f t="shared" si="23"/>
        <v>0</v>
      </c>
      <c r="X13" s="211">
        <f t="shared" si="23"/>
        <v>0</v>
      </c>
      <c r="Y13" s="211">
        <f t="shared" si="23"/>
        <v>0</v>
      </c>
      <c r="Z13" s="211">
        <f t="shared" si="23"/>
        <v>0</v>
      </c>
      <c r="AA13" s="211">
        <f t="shared" si="23"/>
        <v>0</v>
      </c>
      <c r="AB13" s="211">
        <f t="shared" si="23"/>
        <v>0</v>
      </c>
      <c r="AC13" s="211">
        <f t="shared" si="23"/>
        <v>0</v>
      </c>
      <c r="AD13" s="211">
        <f t="shared" si="23"/>
        <v>0</v>
      </c>
      <c r="AE13" s="211">
        <f t="shared" si="23"/>
        <v>0</v>
      </c>
      <c r="AF13" s="211">
        <f t="shared" si="23"/>
        <v>0</v>
      </c>
      <c r="AG13" s="211">
        <f t="shared" si="23"/>
        <v>0</v>
      </c>
      <c r="AH13" s="211">
        <f t="shared" si="23"/>
        <v>0</v>
      </c>
      <c r="AI13" s="211">
        <f t="shared" si="23"/>
        <v>0</v>
      </c>
      <c r="AJ13" s="211">
        <f t="shared" si="23"/>
        <v>0</v>
      </c>
      <c r="AK13" s="211">
        <f t="shared" si="23"/>
        <v>0</v>
      </c>
      <c r="AL13" s="211">
        <f t="shared" si="23"/>
        <v>0</v>
      </c>
      <c r="AM13" s="211">
        <f t="shared" si="23"/>
        <v>0</v>
      </c>
      <c r="AN13" s="211">
        <f t="shared" si="23"/>
        <v>0</v>
      </c>
      <c r="AO13" s="211">
        <f t="shared" si="23"/>
        <v>0</v>
      </c>
      <c r="AP13" s="211">
        <f t="shared" si="23"/>
        <v>0</v>
      </c>
      <c r="AQ13" s="211">
        <f t="shared" si="23"/>
        <v>0</v>
      </c>
      <c r="AR13" s="211">
        <f t="shared" si="23"/>
        <v>0</v>
      </c>
      <c r="AS13" s="211">
        <f t="shared" si="23"/>
        <v>0</v>
      </c>
      <c r="AT13" s="211">
        <f t="shared" si="23"/>
        <v>0</v>
      </c>
      <c r="AU13" s="211">
        <f t="shared" si="23"/>
        <v>0</v>
      </c>
      <c r="AV13" s="211">
        <f t="shared" si="23"/>
        <v>0</v>
      </c>
      <c r="AW13" s="211">
        <f t="shared" si="23"/>
        <v>0</v>
      </c>
      <c r="AX13" s="211">
        <f t="shared" si="23"/>
        <v>0</v>
      </c>
      <c r="AY13" s="211">
        <f t="shared" si="23"/>
        <v>0</v>
      </c>
      <c r="AZ13" s="211">
        <f t="shared" si="23"/>
        <v>0</v>
      </c>
      <c r="BA13" s="212">
        <f t="shared" si="23"/>
        <v>0</v>
      </c>
    </row>
    <row r="14" spans="1:53">
      <c r="A14" s="203" t="s">
        <v>405</v>
      </c>
      <c r="B14" s="204" t="s">
        <v>406</v>
      </c>
      <c r="C14" s="191">
        <f t="shared" ref="C14:S14" si="24">C101-C188</f>
        <v>411.53153975534474</v>
      </c>
      <c r="D14" s="191">
        <f t="shared" si="24"/>
        <v>435.80539999999996</v>
      </c>
      <c r="E14" s="191">
        <f t="shared" si="24"/>
        <v>774.40732000000003</v>
      </c>
      <c r="F14" s="191">
        <f t="shared" si="24"/>
        <v>802.29835000000003</v>
      </c>
      <c r="G14" s="191">
        <f t="shared" si="24"/>
        <v>1007.6005599999999</v>
      </c>
      <c r="H14" s="191">
        <f t="shared" si="24"/>
        <v>882.44983613826037</v>
      </c>
      <c r="I14" s="191">
        <f t="shared" si="24"/>
        <v>990.50694999999996</v>
      </c>
      <c r="J14" s="191">
        <f t="shared" si="24"/>
        <v>1028.3079700000003</v>
      </c>
      <c r="K14" s="191">
        <f t="shared" si="24"/>
        <v>1060.5148799999999</v>
      </c>
      <c r="L14" s="191">
        <f t="shared" si="24"/>
        <v>776.09430999999961</v>
      </c>
      <c r="M14" s="191">
        <f t="shared" si="24"/>
        <v>776.17581793047009</v>
      </c>
      <c r="N14" s="191">
        <f t="shared" si="24"/>
        <v>816.7082850754141</v>
      </c>
      <c r="O14" s="191">
        <f t="shared" si="24"/>
        <v>867.14968602566296</v>
      </c>
      <c r="P14" s="191">
        <f t="shared" si="24"/>
        <v>931.05718668588077</v>
      </c>
      <c r="Q14" s="191">
        <f t="shared" si="24"/>
        <v>973.38972283520059</v>
      </c>
      <c r="R14" s="191">
        <f t="shared" si="24"/>
        <v>803.22684980709221</v>
      </c>
      <c r="S14" s="191">
        <f t="shared" si="24"/>
        <v>791.75495384945611</v>
      </c>
      <c r="T14" s="206">
        <f t="shared" ref="T14:BA14" si="25">T101-T188</f>
        <v>871.12961892470594</v>
      </c>
      <c r="U14" s="206">
        <f t="shared" si="25"/>
        <v>875.35412270328004</v>
      </c>
      <c r="V14" s="206">
        <f t="shared" si="25"/>
        <v>896.88581114467797</v>
      </c>
      <c r="W14" s="206">
        <f t="shared" si="25"/>
        <v>929.54379613542767</v>
      </c>
      <c r="X14" s="206">
        <f t="shared" si="25"/>
        <v>938.00834308600304</v>
      </c>
      <c r="Y14" s="206">
        <f t="shared" si="25"/>
        <v>936.15066849278469</v>
      </c>
      <c r="Z14" s="206">
        <f t="shared" si="25"/>
        <v>926.35380807140984</v>
      </c>
      <c r="AA14" s="206">
        <f t="shared" si="25"/>
        <v>895.23076753977421</v>
      </c>
      <c r="AB14" s="206">
        <f t="shared" si="25"/>
        <v>900.25865263984656</v>
      </c>
      <c r="AC14" s="206">
        <f t="shared" si="25"/>
        <v>896.54173262767756</v>
      </c>
      <c r="AD14" s="206">
        <f t="shared" si="25"/>
        <v>895.75207135801611</v>
      </c>
      <c r="AE14" s="206">
        <f t="shared" si="25"/>
        <v>898.31204914170007</v>
      </c>
      <c r="AF14" s="206">
        <f t="shared" si="25"/>
        <v>903.81985580863352</v>
      </c>
      <c r="AG14" s="206">
        <f t="shared" si="25"/>
        <v>904.11576275402103</v>
      </c>
      <c r="AH14" s="206">
        <f t="shared" si="25"/>
        <v>905.15005699328356</v>
      </c>
      <c r="AI14" s="206">
        <f t="shared" si="25"/>
        <v>904.32474191144854</v>
      </c>
      <c r="AJ14" s="206">
        <f t="shared" si="25"/>
        <v>898.72383450214215</v>
      </c>
      <c r="AK14" s="206">
        <f t="shared" si="25"/>
        <v>893.08281748252796</v>
      </c>
      <c r="AL14" s="206">
        <f t="shared" si="25"/>
        <v>885.60483728445183</v>
      </c>
      <c r="AM14" s="206">
        <f t="shared" si="25"/>
        <v>887.8948049629355</v>
      </c>
      <c r="AN14" s="206">
        <f t="shared" si="25"/>
        <v>889.50560991669647</v>
      </c>
      <c r="AO14" s="206">
        <f t="shared" si="25"/>
        <v>890.75463616680372</v>
      </c>
      <c r="AP14" s="206">
        <f t="shared" si="25"/>
        <v>887.38312999241805</v>
      </c>
      <c r="AQ14" s="206">
        <f t="shared" si="25"/>
        <v>854.12489400593472</v>
      </c>
      <c r="AR14" s="206">
        <f t="shared" si="25"/>
        <v>846.29480616790966</v>
      </c>
      <c r="AS14" s="206">
        <f t="shared" si="25"/>
        <v>805.3575488052935</v>
      </c>
      <c r="AT14" s="206">
        <f t="shared" si="25"/>
        <v>728.6611523303028</v>
      </c>
      <c r="AU14" s="206">
        <f t="shared" si="25"/>
        <v>579.08562301455004</v>
      </c>
      <c r="AV14" s="206">
        <f t="shared" si="25"/>
        <v>568.09339188800993</v>
      </c>
      <c r="AW14" s="206">
        <f t="shared" si="25"/>
        <v>545.4732054880468</v>
      </c>
      <c r="AX14" s="206">
        <f t="shared" si="25"/>
        <v>513.65089737780227</v>
      </c>
      <c r="AY14" s="206">
        <f t="shared" si="25"/>
        <v>501.33774169258464</v>
      </c>
      <c r="AZ14" s="206">
        <f t="shared" si="25"/>
        <v>499.00791069976276</v>
      </c>
      <c r="BA14" s="207">
        <f t="shared" si="25"/>
        <v>486.90960491007957</v>
      </c>
    </row>
    <row r="15" spans="1:53">
      <c r="A15" s="198" t="s">
        <v>407</v>
      </c>
      <c r="B15" s="199" t="s">
        <v>408</v>
      </c>
      <c r="C15" s="191">
        <f t="shared" ref="C15:S15" si="26">C102-C189</f>
        <v>6750.4560643759614</v>
      </c>
      <c r="D15" s="191">
        <f t="shared" si="26"/>
        <v>4932.3185100000001</v>
      </c>
      <c r="E15" s="191">
        <f t="shared" si="26"/>
        <v>5823.5471699999998</v>
      </c>
      <c r="F15" s="191">
        <f t="shared" si="26"/>
        <v>5911.5599300000003</v>
      </c>
      <c r="G15" s="191">
        <f t="shared" si="26"/>
        <v>5891.0858499999995</v>
      </c>
      <c r="H15" s="191">
        <f t="shared" si="26"/>
        <v>4621.6418491297591</v>
      </c>
      <c r="I15" s="191">
        <f t="shared" si="26"/>
        <v>5378.684189999999</v>
      </c>
      <c r="J15" s="191">
        <f t="shared" si="26"/>
        <v>4829.6531300000006</v>
      </c>
      <c r="K15" s="191">
        <f t="shared" si="26"/>
        <v>4772.7399699999996</v>
      </c>
      <c r="L15" s="191">
        <f t="shared" si="26"/>
        <v>5691.6324699999996</v>
      </c>
      <c r="M15" s="191">
        <f t="shared" si="26"/>
        <v>4826.778896283191</v>
      </c>
      <c r="N15" s="191">
        <f t="shared" si="26"/>
        <v>5003.3823518991321</v>
      </c>
      <c r="O15" s="191">
        <f t="shared" si="26"/>
        <v>3943.8754623465629</v>
      </c>
      <c r="P15" s="191">
        <f t="shared" si="26"/>
        <v>3926.301734225663</v>
      </c>
      <c r="Q15" s="191">
        <f t="shared" si="26"/>
        <v>3090.7402475024692</v>
      </c>
      <c r="R15" s="191">
        <f t="shared" si="26"/>
        <v>3424.2619391571693</v>
      </c>
      <c r="S15" s="191">
        <f t="shared" si="26"/>
        <v>4497.0045521409993</v>
      </c>
      <c r="T15" s="201">
        <f t="shared" ref="T15:BA15" si="27">T102-T189</f>
        <v>4599.7497719007188</v>
      </c>
      <c r="U15" s="201">
        <f t="shared" si="27"/>
        <v>4543.2299497487793</v>
      </c>
      <c r="V15" s="201">
        <f t="shared" si="27"/>
        <v>4509.1000556886356</v>
      </c>
      <c r="W15" s="201">
        <f t="shared" si="27"/>
        <v>4453.2367816470187</v>
      </c>
      <c r="X15" s="201">
        <f t="shared" si="27"/>
        <v>4455.709481574544</v>
      </c>
      <c r="Y15" s="201">
        <f t="shared" si="27"/>
        <v>4273.5241653147823</v>
      </c>
      <c r="Z15" s="201">
        <f t="shared" si="27"/>
        <v>4094.5736263431249</v>
      </c>
      <c r="AA15" s="201">
        <f t="shared" si="27"/>
        <v>3873.0679072792377</v>
      </c>
      <c r="AB15" s="201">
        <f t="shared" si="27"/>
        <v>3720.730293681333</v>
      </c>
      <c r="AC15" s="201">
        <f t="shared" si="27"/>
        <v>3425.7603155786283</v>
      </c>
      <c r="AD15" s="201">
        <f t="shared" si="27"/>
        <v>3218.5082388519891</v>
      </c>
      <c r="AE15" s="201">
        <f t="shared" si="27"/>
        <v>3110.8730068251011</v>
      </c>
      <c r="AF15" s="201">
        <f t="shared" si="27"/>
        <v>3028.6049824451707</v>
      </c>
      <c r="AG15" s="201">
        <f t="shared" si="27"/>
        <v>2930.2973942990875</v>
      </c>
      <c r="AH15" s="201">
        <f t="shared" si="27"/>
        <v>2876.2069663245093</v>
      </c>
      <c r="AI15" s="201">
        <f t="shared" si="27"/>
        <v>2755.7648378647568</v>
      </c>
      <c r="AJ15" s="201">
        <f t="shared" si="27"/>
        <v>2598.8550093747212</v>
      </c>
      <c r="AK15" s="201">
        <f t="shared" si="27"/>
        <v>2457.1129800225526</v>
      </c>
      <c r="AL15" s="201">
        <f t="shared" si="27"/>
        <v>2359.7540379531747</v>
      </c>
      <c r="AM15" s="201">
        <f t="shared" si="27"/>
        <v>2298.9299885103792</v>
      </c>
      <c r="AN15" s="201">
        <f t="shared" si="27"/>
        <v>2180.6469198917416</v>
      </c>
      <c r="AO15" s="201">
        <f t="shared" si="27"/>
        <v>2126.2511817811492</v>
      </c>
      <c r="AP15" s="201">
        <f t="shared" si="27"/>
        <v>2039.2536669576602</v>
      </c>
      <c r="AQ15" s="201">
        <f t="shared" si="27"/>
        <v>1962.6765278537243</v>
      </c>
      <c r="AR15" s="201">
        <f t="shared" si="27"/>
        <v>1877.1123921606559</v>
      </c>
      <c r="AS15" s="201">
        <f t="shared" si="27"/>
        <v>1756.7490746733906</v>
      </c>
      <c r="AT15" s="201">
        <f t="shared" si="27"/>
        <v>1667.832138150553</v>
      </c>
      <c r="AU15" s="201">
        <f t="shared" si="27"/>
        <v>1548.5886364456592</v>
      </c>
      <c r="AV15" s="201">
        <f t="shared" si="27"/>
        <v>1500.8519804282919</v>
      </c>
      <c r="AW15" s="201">
        <f t="shared" si="27"/>
        <v>1462.3568956620261</v>
      </c>
      <c r="AX15" s="201">
        <f t="shared" si="27"/>
        <v>1300.4050012870446</v>
      </c>
      <c r="AY15" s="201">
        <f t="shared" si="27"/>
        <v>1237.0142111047844</v>
      </c>
      <c r="AZ15" s="201">
        <f t="shared" si="27"/>
        <v>1192.3414409760665</v>
      </c>
      <c r="BA15" s="202">
        <f t="shared" si="27"/>
        <v>1087.2698935621554</v>
      </c>
    </row>
    <row r="16" spans="1:53">
      <c r="A16" s="203" t="s">
        <v>409</v>
      </c>
      <c r="B16" s="204" t="s">
        <v>410</v>
      </c>
      <c r="C16" s="191">
        <f t="shared" ref="C16:S16" si="28">C103-C190</f>
        <v>3685.3801104140935</v>
      </c>
      <c r="D16" s="191">
        <f t="shared" si="28"/>
        <v>2084.2247199999983</v>
      </c>
      <c r="E16" s="191">
        <f t="shared" si="28"/>
        <v>2979.8949299999999</v>
      </c>
      <c r="F16" s="191">
        <f t="shared" si="28"/>
        <v>3256.7787599999992</v>
      </c>
      <c r="G16" s="191">
        <f t="shared" si="28"/>
        <v>3215.0965999999989</v>
      </c>
      <c r="H16" s="191">
        <f t="shared" si="28"/>
        <v>1960.8737860999011</v>
      </c>
      <c r="I16" s="191">
        <f t="shared" si="28"/>
        <v>2489.8286699999994</v>
      </c>
      <c r="J16" s="191">
        <f t="shared" si="28"/>
        <v>2162.1142499999996</v>
      </c>
      <c r="K16" s="191">
        <f t="shared" si="28"/>
        <v>2000.6877099999999</v>
      </c>
      <c r="L16" s="191">
        <f t="shared" si="28"/>
        <v>3002.3235499999996</v>
      </c>
      <c r="M16" s="191">
        <f t="shared" si="28"/>
        <v>1914.1279958902132</v>
      </c>
      <c r="N16" s="191">
        <f t="shared" si="28"/>
        <v>1774.5505111940231</v>
      </c>
      <c r="O16" s="191">
        <f t="shared" si="28"/>
        <v>875.99062008555165</v>
      </c>
      <c r="P16" s="191">
        <f t="shared" si="28"/>
        <v>916.50978447157468</v>
      </c>
      <c r="Q16" s="191">
        <f t="shared" si="28"/>
        <v>70.437564398795303</v>
      </c>
      <c r="R16" s="191">
        <f t="shared" si="28"/>
        <v>566.91840682428847</v>
      </c>
      <c r="S16" s="191">
        <f t="shared" si="28"/>
        <v>1579.8976196479714</v>
      </c>
      <c r="T16" s="206">
        <f t="shared" ref="T16:BA16" si="29">T103-T190</f>
        <v>1648.7366486638582</v>
      </c>
      <c r="U16" s="206">
        <f t="shared" si="29"/>
        <v>1639.1442043499596</v>
      </c>
      <c r="V16" s="206">
        <f t="shared" si="29"/>
        <v>1620.7022509078067</v>
      </c>
      <c r="W16" s="206">
        <f t="shared" si="29"/>
        <v>1587.2142277027265</v>
      </c>
      <c r="X16" s="206">
        <f t="shared" si="29"/>
        <v>1595.9854522361252</v>
      </c>
      <c r="Y16" s="206">
        <f t="shared" si="29"/>
        <v>1529.8923523182727</v>
      </c>
      <c r="Z16" s="206">
        <f t="shared" si="29"/>
        <v>1486.6878930169707</v>
      </c>
      <c r="AA16" s="206">
        <f t="shared" si="29"/>
        <v>1348.6253626446351</v>
      </c>
      <c r="AB16" s="206">
        <f t="shared" si="29"/>
        <v>1272.3914760121227</v>
      </c>
      <c r="AC16" s="206">
        <f t="shared" si="29"/>
        <v>1152.8466400347511</v>
      </c>
      <c r="AD16" s="206">
        <f t="shared" si="29"/>
        <v>1083.740195377459</v>
      </c>
      <c r="AE16" s="206">
        <f t="shared" si="29"/>
        <v>1024.0139580108385</v>
      </c>
      <c r="AF16" s="206">
        <f t="shared" si="29"/>
        <v>981.5679399312063</v>
      </c>
      <c r="AG16" s="206">
        <f t="shared" si="29"/>
        <v>929.39592245768847</v>
      </c>
      <c r="AH16" s="206">
        <f t="shared" si="29"/>
        <v>907.4612595539237</v>
      </c>
      <c r="AI16" s="206">
        <f t="shared" si="29"/>
        <v>868.19252842920366</v>
      </c>
      <c r="AJ16" s="206">
        <f t="shared" si="29"/>
        <v>799.53382361461286</v>
      </c>
      <c r="AK16" s="206">
        <f t="shared" si="29"/>
        <v>746.87546773563986</v>
      </c>
      <c r="AL16" s="206">
        <f t="shared" si="29"/>
        <v>701.75920562259853</v>
      </c>
      <c r="AM16" s="206">
        <f t="shared" si="29"/>
        <v>665.17806668148614</v>
      </c>
      <c r="AN16" s="206">
        <f t="shared" si="29"/>
        <v>623.31951361262395</v>
      </c>
      <c r="AO16" s="206">
        <f t="shared" si="29"/>
        <v>591.93499824145329</v>
      </c>
      <c r="AP16" s="206">
        <f t="shared" si="29"/>
        <v>557.9580239049568</v>
      </c>
      <c r="AQ16" s="206">
        <f t="shared" si="29"/>
        <v>519.87428026451278</v>
      </c>
      <c r="AR16" s="206">
        <f t="shared" si="29"/>
        <v>484.69365678370019</v>
      </c>
      <c r="AS16" s="206">
        <f t="shared" si="29"/>
        <v>446.26688902434876</v>
      </c>
      <c r="AT16" s="206">
        <f t="shared" si="29"/>
        <v>411.8647692667048</v>
      </c>
      <c r="AU16" s="206">
        <f t="shared" si="29"/>
        <v>372.19486181992261</v>
      </c>
      <c r="AV16" s="206">
        <f t="shared" si="29"/>
        <v>351.11838611635659</v>
      </c>
      <c r="AW16" s="206">
        <f t="shared" si="29"/>
        <v>330.00137030059688</v>
      </c>
      <c r="AX16" s="206">
        <f t="shared" si="29"/>
        <v>307.71265592874283</v>
      </c>
      <c r="AY16" s="206">
        <f t="shared" si="29"/>
        <v>291.70381903571007</v>
      </c>
      <c r="AZ16" s="206">
        <f t="shared" si="29"/>
        <v>277.21390847648445</v>
      </c>
      <c r="BA16" s="207">
        <f t="shared" si="29"/>
        <v>262.68609392163808</v>
      </c>
    </row>
    <row r="17" spans="1:53">
      <c r="A17" s="203" t="s">
        <v>411</v>
      </c>
      <c r="B17" s="204" t="s">
        <v>412</v>
      </c>
      <c r="C17" s="191">
        <f t="shared" ref="C17:S17" si="30">C104-C191</f>
        <v>380.92839476342476</v>
      </c>
      <c r="D17" s="191">
        <f t="shared" si="30"/>
        <v>400.97669999999982</v>
      </c>
      <c r="E17" s="191">
        <f t="shared" si="30"/>
        <v>441.37288000000001</v>
      </c>
      <c r="F17" s="191">
        <f t="shared" si="30"/>
        <v>356.20012999999983</v>
      </c>
      <c r="G17" s="191">
        <f t="shared" si="30"/>
        <v>285.91206999999974</v>
      </c>
      <c r="H17" s="191">
        <f t="shared" si="30"/>
        <v>414.66001954697219</v>
      </c>
      <c r="I17" s="191">
        <f t="shared" si="30"/>
        <v>477.77451999999982</v>
      </c>
      <c r="J17" s="191">
        <f t="shared" si="30"/>
        <v>510.43240000000014</v>
      </c>
      <c r="K17" s="191">
        <f t="shared" si="30"/>
        <v>512.12531999999987</v>
      </c>
      <c r="L17" s="191">
        <f t="shared" si="30"/>
        <v>420.20310000000012</v>
      </c>
      <c r="M17" s="191">
        <f t="shared" si="30"/>
        <v>399.51958050883002</v>
      </c>
      <c r="N17" s="191">
        <f t="shared" si="30"/>
        <v>427.17493254232022</v>
      </c>
      <c r="O17" s="191">
        <f t="shared" si="30"/>
        <v>440.5825091851342</v>
      </c>
      <c r="P17" s="191">
        <f t="shared" si="30"/>
        <v>297.45864364112288</v>
      </c>
      <c r="Q17" s="191">
        <f t="shared" si="30"/>
        <v>324.68738792648384</v>
      </c>
      <c r="R17" s="191">
        <f t="shared" si="30"/>
        <v>344.68957379568451</v>
      </c>
      <c r="S17" s="191">
        <f t="shared" si="30"/>
        <v>373.02448193741498</v>
      </c>
      <c r="T17" s="206">
        <f t="shared" ref="T17:BA17" si="31">T104-T191</f>
        <v>380.42140395008784</v>
      </c>
      <c r="U17" s="206">
        <f t="shared" si="31"/>
        <v>376.98394011203754</v>
      </c>
      <c r="V17" s="206">
        <f t="shared" si="31"/>
        <v>381.85200985037977</v>
      </c>
      <c r="W17" s="206">
        <f t="shared" si="31"/>
        <v>378.55670882439057</v>
      </c>
      <c r="X17" s="206">
        <f t="shared" si="31"/>
        <v>372.82443393997733</v>
      </c>
      <c r="Y17" s="206">
        <f t="shared" si="31"/>
        <v>361.85458893592704</v>
      </c>
      <c r="Z17" s="206">
        <f t="shared" si="31"/>
        <v>346.33363381538663</v>
      </c>
      <c r="AA17" s="206">
        <f t="shared" si="31"/>
        <v>334.92796324201436</v>
      </c>
      <c r="AB17" s="206">
        <f t="shared" si="31"/>
        <v>320.173790392981</v>
      </c>
      <c r="AC17" s="206">
        <f t="shared" si="31"/>
        <v>310.02728690053618</v>
      </c>
      <c r="AD17" s="206">
        <f t="shared" si="31"/>
        <v>286.7831311187648</v>
      </c>
      <c r="AE17" s="206">
        <f t="shared" si="31"/>
        <v>274.94901256394473</v>
      </c>
      <c r="AF17" s="206">
        <f t="shared" si="31"/>
        <v>257.78014545348509</v>
      </c>
      <c r="AG17" s="206">
        <f t="shared" si="31"/>
        <v>253.63791959364144</v>
      </c>
      <c r="AH17" s="206">
        <f t="shared" si="31"/>
        <v>254.54493999072943</v>
      </c>
      <c r="AI17" s="206">
        <f t="shared" si="31"/>
        <v>247.67994282665674</v>
      </c>
      <c r="AJ17" s="206">
        <f t="shared" si="31"/>
        <v>222.69824279144979</v>
      </c>
      <c r="AK17" s="206">
        <f t="shared" si="31"/>
        <v>195.11712122766636</v>
      </c>
      <c r="AL17" s="206">
        <f t="shared" si="31"/>
        <v>187.91568343168967</v>
      </c>
      <c r="AM17" s="206">
        <f t="shared" si="31"/>
        <v>182.43899549845167</v>
      </c>
      <c r="AN17" s="206">
        <f t="shared" si="31"/>
        <v>135.9711728928894</v>
      </c>
      <c r="AO17" s="206">
        <f t="shared" si="31"/>
        <v>130.46558987035775</v>
      </c>
      <c r="AP17" s="206">
        <f t="shared" si="31"/>
        <v>123.98723567133686</v>
      </c>
      <c r="AQ17" s="206">
        <f t="shared" si="31"/>
        <v>116.87234322648166</v>
      </c>
      <c r="AR17" s="206">
        <f t="shared" si="31"/>
        <v>110.80103838634921</v>
      </c>
      <c r="AS17" s="206">
        <f t="shared" si="31"/>
        <v>105.34600872713156</v>
      </c>
      <c r="AT17" s="206">
        <f t="shared" si="31"/>
        <v>101.79292116355936</v>
      </c>
      <c r="AU17" s="206">
        <f t="shared" si="31"/>
        <v>98.405819950083966</v>
      </c>
      <c r="AV17" s="206">
        <f t="shared" si="31"/>
        <v>96.037809693311061</v>
      </c>
      <c r="AW17" s="206">
        <f t="shared" si="31"/>
        <v>93.161386273170152</v>
      </c>
      <c r="AX17" s="206">
        <f t="shared" si="31"/>
        <v>88.268088255097453</v>
      </c>
      <c r="AY17" s="206">
        <f t="shared" si="31"/>
        <v>82.052838689242975</v>
      </c>
      <c r="AZ17" s="206">
        <f t="shared" si="31"/>
        <v>73.777903607095354</v>
      </c>
      <c r="BA17" s="207">
        <f t="shared" si="31"/>
        <v>67.040935916912161</v>
      </c>
    </row>
    <row r="18" spans="1:53">
      <c r="A18" s="203" t="s">
        <v>413</v>
      </c>
      <c r="B18" s="204" t="s">
        <v>414</v>
      </c>
      <c r="C18" s="191">
        <f t="shared" ref="C18:S18" si="32">C105-C192</f>
        <v>2531.2853610547231</v>
      </c>
      <c r="D18" s="191">
        <f t="shared" si="32"/>
        <v>2312.9181599999997</v>
      </c>
      <c r="E18" s="191">
        <f t="shared" si="32"/>
        <v>2263.7038399999997</v>
      </c>
      <c r="F18" s="191">
        <f t="shared" si="32"/>
        <v>2180.6802899999993</v>
      </c>
      <c r="G18" s="191">
        <f t="shared" si="32"/>
        <v>2277.27799</v>
      </c>
      <c r="H18" s="191">
        <f t="shared" si="32"/>
        <v>2133.850665772607</v>
      </c>
      <c r="I18" s="191">
        <f t="shared" si="32"/>
        <v>2307.7885999999999</v>
      </c>
      <c r="J18" s="191">
        <f t="shared" si="32"/>
        <v>2041.5067899999999</v>
      </c>
      <c r="K18" s="191">
        <f t="shared" si="32"/>
        <v>2123.811349999999</v>
      </c>
      <c r="L18" s="191">
        <f t="shared" si="32"/>
        <v>2132.4166899999996</v>
      </c>
      <c r="M18" s="191">
        <f t="shared" si="32"/>
        <v>2387.9801621544657</v>
      </c>
      <c r="N18" s="191">
        <f t="shared" si="32"/>
        <v>2692.2697561112868</v>
      </c>
      <c r="O18" s="191">
        <f t="shared" si="32"/>
        <v>2494.0261220429638</v>
      </c>
      <c r="P18" s="191">
        <f t="shared" si="32"/>
        <v>2578.1020893236787</v>
      </c>
      <c r="Q18" s="191">
        <f t="shared" si="32"/>
        <v>2571.4122109843115</v>
      </c>
      <c r="R18" s="191">
        <f t="shared" si="32"/>
        <v>2406.6101542894985</v>
      </c>
      <c r="S18" s="191">
        <f t="shared" si="32"/>
        <v>2433.5971531789542</v>
      </c>
      <c r="T18" s="206">
        <f t="shared" ref="T18:BA18" si="33">T105-T192</f>
        <v>2458.4369276531083</v>
      </c>
      <c r="U18" s="206">
        <f t="shared" si="33"/>
        <v>2414.7305842561395</v>
      </c>
      <c r="V18" s="206">
        <f t="shared" si="33"/>
        <v>2389.7400896775112</v>
      </c>
      <c r="W18" s="206">
        <f t="shared" si="33"/>
        <v>2370.3938982228647</v>
      </c>
      <c r="X18" s="206">
        <f t="shared" si="33"/>
        <v>2373.39857945115</v>
      </c>
      <c r="Y18" s="206">
        <f t="shared" si="33"/>
        <v>2274.2330997783388</v>
      </c>
      <c r="Z18" s="206">
        <f t="shared" si="33"/>
        <v>2161.7958526689458</v>
      </c>
      <c r="AA18" s="206">
        <f t="shared" si="33"/>
        <v>2094.6317533732404</v>
      </c>
      <c r="AB18" s="206">
        <f t="shared" si="33"/>
        <v>2041.5166754261286</v>
      </c>
      <c r="AC18" s="206">
        <f t="shared" si="33"/>
        <v>1885.1078261438984</v>
      </c>
      <c r="AD18" s="206">
        <f t="shared" si="33"/>
        <v>1783.4202736226212</v>
      </c>
      <c r="AE18" s="206">
        <f t="shared" si="33"/>
        <v>1752.8099878546734</v>
      </c>
      <c r="AF18" s="206">
        <f t="shared" si="33"/>
        <v>1737.9776851042675</v>
      </c>
      <c r="AG18" s="206">
        <f t="shared" si="33"/>
        <v>1695.0464995187481</v>
      </c>
      <c r="AH18" s="206">
        <f t="shared" si="33"/>
        <v>1660.8586354901943</v>
      </c>
      <c r="AI18" s="206">
        <f t="shared" si="33"/>
        <v>1590.3095715710547</v>
      </c>
      <c r="AJ18" s="206">
        <f t="shared" si="33"/>
        <v>1531.1321719142352</v>
      </c>
      <c r="AK18" s="206">
        <f t="shared" si="33"/>
        <v>1474.2085622439151</v>
      </c>
      <c r="AL18" s="206">
        <f t="shared" si="33"/>
        <v>1433.4993817882751</v>
      </c>
      <c r="AM18" s="206">
        <f t="shared" si="33"/>
        <v>1418.7738299345704</v>
      </c>
      <c r="AN18" s="206">
        <f t="shared" si="33"/>
        <v>1392.7155736617281</v>
      </c>
      <c r="AO18" s="206">
        <f t="shared" si="33"/>
        <v>1378.3895125080794</v>
      </c>
      <c r="AP18" s="206">
        <f t="shared" si="33"/>
        <v>1335.6246565047866</v>
      </c>
      <c r="AQ18" s="206">
        <f t="shared" si="33"/>
        <v>1307.8962128799949</v>
      </c>
      <c r="AR18" s="206">
        <f t="shared" si="33"/>
        <v>1267.0091609691965</v>
      </c>
      <c r="AS18" s="206">
        <f t="shared" si="33"/>
        <v>1193.1951875497598</v>
      </c>
      <c r="AT18" s="206">
        <f t="shared" si="33"/>
        <v>1143.9357250301819</v>
      </c>
      <c r="AU18" s="206">
        <f t="shared" si="33"/>
        <v>1069.4905622705371</v>
      </c>
      <c r="AV18" s="206">
        <f t="shared" si="33"/>
        <v>1046.6604217410177</v>
      </c>
      <c r="AW18" s="206">
        <f t="shared" si="33"/>
        <v>1033.2837634641126</v>
      </c>
      <c r="AX18" s="206">
        <f t="shared" si="33"/>
        <v>899.80352817176799</v>
      </c>
      <c r="AY18" s="206">
        <f t="shared" si="33"/>
        <v>859.50177126467588</v>
      </c>
      <c r="AZ18" s="206">
        <f t="shared" si="33"/>
        <v>838.40312530168615</v>
      </c>
      <c r="BA18" s="207">
        <f t="shared" si="33"/>
        <v>755.33505642699697</v>
      </c>
    </row>
    <row r="19" spans="1:53">
      <c r="A19" s="203" t="s">
        <v>415</v>
      </c>
      <c r="B19" s="204" t="s">
        <v>416</v>
      </c>
      <c r="C19" s="191">
        <f t="shared" ref="C19:S19" si="34">C106-C193</f>
        <v>152.8621981437187</v>
      </c>
      <c r="D19" s="191">
        <f t="shared" si="34"/>
        <v>134.19892999999999</v>
      </c>
      <c r="E19" s="191">
        <f t="shared" si="34"/>
        <v>138.57551999999998</v>
      </c>
      <c r="F19" s="191">
        <f t="shared" si="34"/>
        <v>117.90074999999999</v>
      </c>
      <c r="G19" s="191">
        <f t="shared" si="34"/>
        <v>112.79919</v>
      </c>
      <c r="H19" s="191">
        <f t="shared" si="34"/>
        <v>112.25737771027946</v>
      </c>
      <c r="I19" s="191">
        <f t="shared" si="34"/>
        <v>103.2924</v>
      </c>
      <c r="J19" s="191">
        <f t="shared" si="34"/>
        <v>115.59969000000002</v>
      </c>
      <c r="K19" s="191">
        <f t="shared" si="34"/>
        <v>136.11559</v>
      </c>
      <c r="L19" s="191">
        <f t="shared" si="34"/>
        <v>136.68913000000001</v>
      </c>
      <c r="M19" s="191">
        <f t="shared" si="34"/>
        <v>125.1511577296822</v>
      </c>
      <c r="N19" s="191">
        <f t="shared" si="34"/>
        <v>109.3871520515012</v>
      </c>
      <c r="O19" s="191">
        <f t="shared" si="34"/>
        <v>133.27621103291244</v>
      </c>
      <c r="P19" s="191">
        <f t="shared" si="34"/>
        <v>134.23121678928737</v>
      </c>
      <c r="Q19" s="191">
        <f t="shared" si="34"/>
        <v>124.20308419287898</v>
      </c>
      <c r="R19" s="191">
        <f t="shared" si="34"/>
        <v>106.04380424769741</v>
      </c>
      <c r="S19" s="191">
        <f t="shared" si="34"/>
        <v>110.48529737665895</v>
      </c>
      <c r="T19" s="206">
        <f t="shared" ref="T19:BA19" si="35">T106-T193</f>
        <v>112.15479163366476</v>
      </c>
      <c r="U19" s="206">
        <f t="shared" si="35"/>
        <v>112.37122103064227</v>
      </c>
      <c r="V19" s="206">
        <f t="shared" si="35"/>
        <v>116.80570525293948</v>
      </c>
      <c r="W19" s="206">
        <f t="shared" si="35"/>
        <v>117.07194689703648</v>
      </c>
      <c r="X19" s="206">
        <f t="shared" si="35"/>
        <v>113.50101594729233</v>
      </c>
      <c r="Y19" s="206">
        <f t="shared" si="35"/>
        <v>107.54412428224542</v>
      </c>
      <c r="Z19" s="206">
        <f t="shared" si="35"/>
        <v>99.756246841821294</v>
      </c>
      <c r="AA19" s="206">
        <f t="shared" si="35"/>
        <v>94.882828019348025</v>
      </c>
      <c r="AB19" s="206">
        <f t="shared" si="35"/>
        <v>86.648351850100596</v>
      </c>
      <c r="AC19" s="206">
        <f t="shared" si="35"/>
        <v>77.778562499443041</v>
      </c>
      <c r="AD19" s="206">
        <f t="shared" si="35"/>
        <v>64.564638733144079</v>
      </c>
      <c r="AE19" s="206">
        <f t="shared" si="35"/>
        <v>59.100048395644549</v>
      </c>
      <c r="AF19" s="206">
        <f t="shared" si="35"/>
        <v>51.279211956212258</v>
      </c>
      <c r="AG19" s="206">
        <f t="shared" si="35"/>
        <v>52.217052729009637</v>
      </c>
      <c r="AH19" s="206">
        <f t="shared" si="35"/>
        <v>53.342131289661211</v>
      </c>
      <c r="AI19" s="206">
        <f t="shared" si="35"/>
        <v>49.582795037841237</v>
      </c>
      <c r="AJ19" s="206">
        <f t="shared" si="35"/>
        <v>45.490771054423554</v>
      </c>
      <c r="AK19" s="206">
        <f t="shared" si="35"/>
        <v>40.911828815331404</v>
      </c>
      <c r="AL19" s="206">
        <f t="shared" si="35"/>
        <v>36.579767110611364</v>
      </c>
      <c r="AM19" s="206">
        <f t="shared" si="35"/>
        <v>32.539096395871262</v>
      </c>
      <c r="AN19" s="206">
        <f t="shared" si="35"/>
        <v>28.64065972450009</v>
      </c>
      <c r="AO19" s="206">
        <f t="shared" si="35"/>
        <v>25.461081161258367</v>
      </c>
      <c r="AP19" s="206">
        <f t="shared" si="35"/>
        <v>21.683750876580369</v>
      </c>
      <c r="AQ19" s="206">
        <f t="shared" si="35"/>
        <v>18.033691482735222</v>
      </c>
      <c r="AR19" s="206">
        <f t="shared" si="35"/>
        <v>14.608536021410085</v>
      </c>
      <c r="AS19" s="206">
        <f t="shared" si="35"/>
        <v>11.94098937215084</v>
      </c>
      <c r="AT19" s="206">
        <f t="shared" si="35"/>
        <v>10.238722690106806</v>
      </c>
      <c r="AU19" s="206">
        <f t="shared" si="35"/>
        <v>8.4973924051155372</v>
      </c>
      <c r="AV19" s="206">
        <f t="shared" si="35"/>
        <v>7.0353628776063797</v>
      </c>
      <c r="AW19" s="206">
        <f t="shared" si="35"/>
        <v>5.9103756241462815</v>
      </c>
      <c r="AX19" s="206">
        <f t="shared" si="35"/>
        <v>4.620728931436183</v>
      </c>
      <c r="AY19" s="206">
        <f t="shared" si="35"/>
        <v>3.755782115155307</v>
      </c>
      <c r="AZ19" s="206">
        <f t="shared" si="35"/>
        <v>2.9465035908004666</v>
      </c>
      <c r="BA19" s="207">
        <f t="shared" si="35"/>
        <v>2.2078072966082511</v>
      </c>
    </row>
    <row r="20" spans="1:53">
      <c r="A20" s="198" t="s">
        <v>417</v>
      </c>
      <c r="B20" s="199" t="s">
        <v>418</v>
      </c>
      <c r="C20" s="191">
        <f t="shared" ref="C20:S20" si="36">C107-C194</f>
        <v>200.74168551490709</v>
      </c>
      <c r="D20" s="191">
        <f t="shared" si="36"/>
        <v>195.59999999999997</v>
      </c>
      <c r="E20" s="191">
        <f t="shared" si="36"/>
        <v>199.79650000000001</v>
      </c>
      <c r="F20" s="191">
        <f t="shared" si="36"/>
        <v>241.29075000000003</v>
      </c>
      <c r="G20" s="191">
        <f t="shared" si="36"/>
        <v>-14.777679999999989</v>
      </c>
      <c r="H20" s="191">
        <f t="shared" si="36"/>
        <v>-4.9679946498519456</v>
      </c>
      <c r="I20" s="191">
        <f t="shared" si="36"/>
        <v>-35.999999999999993</v>
      </c>
      <c r="J20" s="191">
        <f t="shared" si="36"/>
        <v>64.99863999999998</v>
      </c>
      <c r="K20" s="191">
        <f t="shared" si="36"/>
        <v>-29.69941</v>
      </c>
      <c r="L20" s="191">
        <f t="shared" si="36"/>
        <v>54.346059999999994</v>
      </c>
      <c r="M20" s="191">
        <f t="shared" si="36"/>
        <v>74.471472103109804</v>
      </c>
      <c r="N20" s="191">
        <f t="shared" si="36"/>
        <v>-73.936667015593486</v>
      </c>
      <c r="O20" s="191">
        <f t="shared" si="36"/>
        <v>0.59711474156874544</v>
      </c>
      <c r="P20" s="191">
        <f t="shared" si="36"/>
        <v>66.924620235024392</v>
      </c>
      <c r="Q20" s="191">
        <f t="shared" si="36"/>
        <v>275.77147224610701</v>
      </c>
      <c r="R20" s="191">
        <f t="shared" si="36"/>
        <v>202.99702984318523</v>
      </c>
      <c r="S20" s="191">
        <f t="shared" si="36"/>
        <v>44.610491254970057</v>
      </c>
      <c r="T20" s="201">
        <f t="shared" ref="T20:BA20" si="37">T107-T194</f>
        <v>48.588147128215454</v>
      </c>
      <c r="U20" s="201">
        <f t="shared" si="37"/>
        <v>48.45987671002807</v>
      </c>
      <c r="V20" s="201">
        <f t="shared" si="37"/>
        <v>48.79703720391376</v>
      </c>
      <c r="W20" s="201">
        <f t="shared" si="37"/>
        <v>49.38399316449555</v>
      </c>
      <c r="X20" s="201">
        <f t="shared" si="37"/>
        <v>50.03967220245903</v>
      </c>
      <c r="Y20" s="201">
        <f t="shared" si="37"/>
        <v>50.320282372681319</v>
      </c>
      <c r="Z20" s="201">
        <f t="shared" si="37"/>
        <v>50.865550417896529</v>
      </c>
      <c r="AA20" s="201">
        <f t="shared" si="37"/>
        <v>51.405494450671767</v>
      </c>
      <c r="AB20" s="201">
        <f t="shared" si="37"/>
        <v>52.055843942708137</v>
      </c>
      <c r="AC20" s="201">
        <f t="shared" si="37"/>
        <v>52.842579301385278</v>
      </c>
      <c r="AD20" s="201">
        <f t="shared" si="37"/>
        <v>53.576818186289778</v>
      </c>
      <c r="AE20" s="201">
        <f t="shared" si="37"/>
        <v>53.906399035329102</v>
      </c>
      <c r="AF20" s="201">
        <f t="shared" si="37"/>
        <v>54.384494592805112</v>
      </c>
      <c r="AG20" s="201">
        <f t="shared" si="37"/>
        <v>54.834747735254055</v>
      </c>
      <c r="AH20" s="201">
        <f t="shared" si="37"/>
        <v>55.154573470109113</v>
      </c>
      <c r="AI20" s="201">
        <f t="shared" si="37"/>
        <v>55.320782815623978</v>
      </c>
      <c r="AJ20" s="201">
        <f t="shared" si="37"/>
        <v>55.016809742786336</v>
      </c>
      <c r="AK20" s="201">
        <f t="shared" si="37"/>
        <v>55.145376540021175</v>
      </c>
      <c r="AL20" s="201">
        <f t="shared" si="37"/>
        <v>55.441810885365186</v>
      </c>
      <c r="AM20" s="201">
        <f t="shared" si="37"/>
        <v>55.8942985784781</v>
      </c>
      <c r="AN20" s="201">
        <f t="shared" si="37"/>
        <v>56.222082569930876</v>
      </c>
      <c r="AO20" s="201">
        <f t="shared" si="37"/>
        <v>56.285316723042044</v>
      </c>
      <c r="AP20" s="201">
        <f t="shared" si="37"/>
        <v>56.633736309343632</v>
      </c>
      <c r="AQ20" s="201">
        <f t="shared" si="37"/>
        <v>55.201483074985212</v>
      </c>
      <c r="AR20" s="201">
        <f t="shared" si="37"/>
        <v>53.254014050372845</v>
      </c>
      <c r="AS20" s="201">
        <f t="shared" si="37"/>
        <v>53.046859427202534</v>
      </c>
      <c r="AT20" s="201">
        <f t="shared" si="37"/>
        <v>49.694691048498989</v>
      </c>
      <c r="AU20" s="201">
        <f t="shared" si="37"/>
        <v>50.018708932771808</v>
      </c>
      <c r="AV20" s="201">
        <f t="shared" si="37"/>
        <v>50.178034234642311</v>
      </c>
      <c r="AW20" s="201">
        <f t="shared" si="37"/>
        <v>50.438628380555997</v>
      </c>
      <c r="AX20" s="201">
        <f t="shared" si="37"/>
        <v>50.626204937745321</v>
      </c>
      <c r="AY20" s="201">
        <f t="shared" si="37"/>
        <v>49.427052693097913</v>
      </c>
      <c r="AZ20" s="201">
        <f t="shared" si="37"/>
        <v>49.630773129123128</v>
      </c>
      <c r="BA20" s="202">
        <f t="shared" si="37"/>
        <v>49.812342312700054</v>
      </c>
    </row>
    <row r="21" spans="1:53">
      <c r="A21" s="193" t="s">
        <v>419</v>
      </c>
      <c r="B21" s="194" t="s">
        <v>420</v>
      </c>
      <c r="C21" s="191">
        <f t="shared" ref="C21:S21" si="38">C108-C195</f>
        <v>508532.07631118153</v>
      </c>
      <c r="D21" s="191">
        <f t="shared" si="38"/>
        <v>525951.34110827069</v>
      </c>
      <c r="E21" s="191">
        <f t="shared" si="38"/>
        <v>522823.40106</v>
      </c>
      <c r="F21" s="191">
        <f t="shared" si="38"/>
        <v>525670.14884000004</v>
      </c>
      <c r="G21" s="191">
        <f t="shared" si="38"/>
        <v>528920.78979999979</v>
      </c>
      <c r="H21" s="191">
        <f t="shared" si="38"/>
        <v>527636.73962873395</v>
      </c>
      <c r="I21" s="191">
        <f t="shared" si="38"/>
        <v>527794.91980999988</v>
      </c>
      <c r="J21" s="191">
        <f t="shared" si="38"/>
        <v>515062.4246699998</v>
      </c>
      <c r="K21" s="191">
        <f t="shared" si="38"/>
        <v>516460.44365999987</v>
      </c>
      <c r="L21" s="191">
        <f t="shared" si="38"/>
        <v>488063.07886000001</v>
      </c>
      <c r="M21" s="191">
        <f t="shared" si="38"/>
        <v>486318.30998752126</v>
      </c>
      <c r="N21" s="191">
        <f t="shared" si="38"/>
        <v>472081.19250300666</v>
      </c>
      <c r="O21" s="191">
        <f t="shared" si="38"/>
        <v>452569.07982265536</v>
      </c>
      <c r="P21" s="191">
        <f t="shared" si="38"/>
        <v>446708.88345582783</v>
      </c>
      <c r="Q21" s="191">
        <f t="shared" si="38"/>
        <v>444768.80733667192</v>
      </c>
      <c r="R21" s="191">
        <f t="shared" si="38"/>
        <v>449643.8854270287</v>
      </c>
      <c r="S21" s="191">
        <f t="shared" si="38"/>
        <v>454809.31805442803</v>
      </c>
      <c r="T21" s="196">
        <f t="shared" ref="T21:BA21" si="39">T108-T195</f>
        <v>459273.06853717827</v>
      </c>
      <c r="U21" s="196">
        <f t="shared" si="39"/>
        <v>461491.36043123342</v>
      </c>
      <c r="V21" s="196">
        <f t="shared" si="39"/>
        <v>461850.54551675863</v>
      </c>
      <c r="W21" s="196">
        <f t="shared" si="39"/>
        <v>460738.8365110741</v>
      </c>
      <c r="X21" s="196">
        <f t="shared" si="39"/>
        <v>458383.57182305591</v>
      </c>
      <c r="Y21" s="196">
        <f t="shared" si="39"/>
        <v>455487.29915236309</v>
      </c>
      <c r="Z21" s="196">
        <f t="shared" si="39"/>
        <v>451605.90404749813</v>
      </c>
      <c r="AA21" s="196">
        <f t="shared" si="39"/>
        <v>446664.14638197172</v>
      </c>
      <c r="AB21" s="196">
        <f t="shared" si="39"/>
        <v>442517.82580773294</v>
      </c>
      <c r="AC21" s="196">
        <f t="shared" si="39"/>
        <v>439576.72822521499</v>
      </c>
      <c r="AD21" s="196">
        <f t="shared" si="39"/>
        <v>435008.15231557359</v>
      </c>
      <c r="AE21" s="196">
        <f t="shared" si="39"/>
        <v>432856.97476787458</v>
      </c>
      <c r="AF21" s="196">
        <f t="shared" si="39"/>
        <v>430852.45267749263</v>
      </c>
      <c r="AG21" s="196">
        <f t="shared" si="39"/>
        <v>427011.94177613524</v>
      </c>
      <c r="AH21" s="196">
        <f t="shared" si="39"/>
        <v>425376.81297494459</v>
      </c>
      <c r="AI21" s="196">
        <f t="shared" si="39"/>
        <v>423042.19603578956</v>
      </c>
      <c r="AJ21" s="196">
        <f t="shared" si="39"/>
        <v>419303.76505801256</v>
      </c>
      <c r="AK21" s="196">
        <f t="shared" si="39"/>
        <v>416383.78876601288</v>
      </c>
      <c r="AL21" s="196">
        <f t="shared" si="39"/>
        <v>412786.99193444417</v>
      </c>
      <c r="AM21" s="196">
        <f t="shared" si="39"/>
        <v>410635.43638947175</v>
      </c>
      <c r="AN21" s="196">
        <f t="shared" si="39"/>
        <v>407497.14175882452</v>
      </c>
      <c r="AO21" s="196">
        <f t="shared" si="39"/>
        <v>404259.95303759834</v>
      </c>
      <c r="AP21" s="196">
        <f t="shared" si="39"/>
        <v>400704.66041950096</v>
      </c>
      <c r="AQ21" s="196">
        <f t="shared" si="39"/>
        <v>397013.50896963954</v>
      </c>
      <c r="AR21" s="196">
        <f t="shared" si="39"/>
        <v>393090.07319684111</v>
      </c>
      <c r="AS21" s="196">
        <f t="shared" si="39"/>
        <v>389272.2602468261</v>
      </c>
      <c r="AT21" s="196">
        <f t="shared" si="39"/>
        <v>384474.34457834013</v>
      </c>
      <c r="AU21" s="196">
        <f t="shared" si="39"/>
        <v>380681.16335280309</v>
      </c>
      <c r="AV21" s="196">
        <f t="shared" si="39"/>
        <v>377184.23497145227</v>
      </c>
      <c r="AW21" s="196">
        <f t="shared" si="39"/>
        <v>373745.80480080348</v>
      </c>
      <c r="AX21" s="196">
        <f t="shared" si="39"/>
        <v>369213.84175959346</v>
      </c>
      <c r="AY21" s="196">
        <f t="shared" si="39"/>
        <v>365783.68957940867</v>
      </c>
      <c r="AZ21" s="196">
        <f t="shared" si="39"/>
        <v>362230.47531392425</v>
      </c>
      <c r="BA21" s="197">
        <f t="shared" si="39"/>
        <v>357673.21874489624</v>
      </c>
    </row>
    <row r="22" spans="1:53">
      <c r="A22" s="198" t="s">
        <v>421</v>
      </c>
      <c r="B22" s="199" t="s">
        <v>422</v>
      </c>
      <c r="C22" s="191">
        <f t="shared" ref="C22:S22" si="40">C109-C196</f>
        <v>6595.1810173375143</v>
      </c>
      <c r="D22" s="191">
        <f t="shared" si="40"/>
        <v>5847.2891900000113</v>
      </c>
      <c r="E22" s="191">
        <f t="shared" si="40"/>
        <v>7797.3162699999548</v>
      </c>
      <c r="F22" s="191">
        <f t="shared" si="40"/>
        <v>5418.9220300000361</v>
      </c>
      <c r="G22" s="191">
        <f t="shared" si="40"/>
        <v>4958.2712399999791</v>
      </c>
      <c r="H22" s="191">
        <f t="shared" si="40"/>
        <v>7701.0324987844615</v>
      </c>
      <c r="I22" s="191">
        <f t="shared" si="40"/>
        <v>6402.6633399999937</v>
      </c>
      <c r="J22" s="191">
        <f t="shared" si="40"/>
        <v>6481.9649099999742</v>
      </c>
      <c r="K22" s="191">
        <f t="shared" si="40"/>
        <v>4719.2270800000233</v>
      </c>
      <c r="L22" s="191">
        <f t="shared" si="40"/>
        <v>4845.656989999984</v>
      </c>
      <c r="M22" s="191">
        <f t="shared" si="40"/>
        <v>3927.9433985645028</v>
      </c>
      <c r="N22" s="191">
        <f t="shared" si="40"/>
        <v>4437.0346333027419</v>
      </c>
      <c r="O22" s="191">
        <f t="shared" si="40"/>
        <v>2839.3558875085123</v>
      </c>
      <c r="P22" s="191">
        <f t="shared" si="40"/>
        <v>4083.7374247322246</v>
      </c>
      <c r="Q22" s="191">
        <f t="shared" si="40"/>
        <v>3377.2081519449021</v>
      </c>
      <c r="R22" s="191">
        <f t="shared" si="40"/>
        <v>3823.4109047496181</v>
      </c>
      <c r="S22" s="191">
        <f t="shared" si="40"/>
        <v>2473.6655339547515</v>
      </c>
      <c r="T22" s="201">
        <f t="shared" ref="T22:BA22" si="41">T109-T196</f>
        <v>2459.0305339480615</v>
      </c>
      <c r="U22" s="201">
        <f t="shared" si="41"/>
        <v>2485.4324565583333</v>
      </c>
      <c r="V22" s="201">
        <f t="shared" si="41"/>
        <v>2487.8610549841919</v>
      </c>
      <c r="W22" s="201">
        <f t="shared" si="41"/>
        <v>2472.5660556590401</v>
      </c>
      <c r="X22" s="201">
        <f t="shared" si="41"/>
        <v>2431.8372794436718</v>
      </c>
      <c r="Y22" s="201">
        <f t="shared" si="41"/>
        <v>2454.5335047294552</v>
      </c>
      <c r="Z22" s="201">
        <f t="shared" si="41"/>
        <v>2313.3917183500889</v>
      </c>
      <c r="AA22" s="201">
        <f t="shared" si="41"/>
        <v>2157.457376727773</v>
      </c>
      <c r="AB22" s="201">
        <f t="shared" si="41"/>
        <v>2166.6588542484988</v>
      </c>
      <c r="AC22" s="201">
        <f t="shared" si="41"/>
        <v>2172.1100143032036</v>
      </c>
      <c r="AD22" s="201">
        <f t="shared" si="41"/>
        <v>1978.7881677499126</v>
      </c>
      <c r="AE22" s="201">
        <f t="shared" si="41"/>
        <v>1981.3956559606502</v>
      </c>
      <c r="AF22" s="201">
        <f t="shared" si="41"/>
        <v>1874.0292826968496</v>
      </c>
      <c r="AG22" s="201">
        <f t="shared" si="41"/>
        <v>1544.0308966696746</v>
      </c>
      <c r="AH22" s="201">
        <f t="shared" si="41"/>
        <v>1542.703947027187</v>
      </c>
      <c r="AI22" s="201">
        <f t="shared" si="41"/>
        <v>1425.4347374161341</v>
      </c>
      <c r="AJ22" s="201">
        <f t="shared" si="41"/>
        <v>1307.1747204972573</v>
      </c>
      <c r="AK22" s="201">
        <f t="shared" si="41"/>
        <v>1305.5686122771756</v>
      </c>
      <c r="AL22" s="201">
        <f t="shared" si="41"/>
        <v>1183.3732314102042</v>
      </c>
      <c r="AM22" s="201">
        <f t="shared" si="41"/>
        <v>1170.1929518034615</v>
      </c>
      <c r="AN22" s="201">
        <f t="shared" si="41"/>
        <v>1098.4215386514538</v>
      </c>
      <c r="AO22" s="201">
        <f t="shared" si="41"/>
        <v>992.32553414731694</v>
      </c>
      <c r="AP22" s="201">
        <f t="shared" si="41"/>
        <v>906.98594090105041</v>
      </c>
      <c r="AQ22" s="201">
        <f t="shared" si="41"/>
        <v>838.13076573814431</v>
      </c>
      <c r="AR22" s="201">
        <f t="shared" si="41"/>
        <v>746.54268019570839</v>
      </c>
      <c r="AS22" s="201">
        <f t="shared" si="41"/>
        <v>724.31715141258678</v>
      </c>
      <c r="AT22" s="201">
        <f t="shared" si="41"/>
        <v>593.73970366205435</v>
      </c>
      <c r="AU22" s="201">
        <f t="shared" si="41"/>
        <v>476.15669564143508</v>
      </c>
      <c r="AV22" s="201">
        <f t="shared" si="41"/>
        <v>464.72687335027803</v>
      </c>
      <c r="AW22" s="201">
        <f t="shared" si="41"/>
        <v>456.00190884756307</v>
      </c>
      <c r="AX22" s="201">
        <f t="shared" si="41"/>
        <v>367.77695762579384</v>
      </c>
      <c r="AY22" s="201">
        <f t="shared" si="41"/>
        <v>361.04035501766612</v>
      </c>
      <c r="AZ22" s="201">
        <f t="shared" si="41"/>
        <v>322.52356138664231</v>
      </c>
      <c r="BA22" s="202">
        <f t="shared" si="41"/>
        <v>226.79909128405691</v>
      </c>
    </row>
    <row r="23" spans="1:53">
      <c r="A23" s="203" t="s">
        <v>423</v>
      </c>
      <c r="B23" s="204" t="s">
        <v>424</v>
      </c>
      <c r="C23" s="191">
        <f t="shared" ref="C23:S23" si="42">C110-C197</f>
        <v>8228.6480194748492</v>
      </c>
      <c r="D23" s="191">
        <f t="shared" si="42"/>
        <v>6991.8977500000074</v>
      </c>
      <c r="E23" s="191">
        <f t="shared" si="42"/>
        <v>9190.9166799999566</v>
      </c>
      <c r="F23" s="191">
        <f t="shared" si="42"/>
        <v>5955.8205500000367</v>
      </c>
      <c r="G23" s="191">
        <f t="shared" si="42"/>
        <v>5678.8763499999804</v>
      </c>
      <c r="H23" s="191">
        <f t="shared" si="42"/>
        <v>7386.0197970583022</v>
      </c>
      <c r="I23" s="191">
        <f t="shared" si="42"/>
        <v>7323.2715099999932</v>
      </c>
      <c r="J23" s="191">
        <f t="shared" si="42"/>
        <v>7602.150399999975</v>
      </c>
      <c r="K23" s="191">
        <f t="shared" si="42"/>
        <v>5650.0124900000237</v>
      </c>
      <c r="L23" s="191">
        <f t="shared" si="42"/>
        <v>5438.0513499999843</v>
      </c>
      <c r="M23" s="191">
        <f t="shared" si="42"/>
        <v>4573.9736716378493</v>
      </c>
      <c r="N23" s="191">
        <f t="shared" si="42"/>
        <v>4596.7053015057854</v>
      </c>
      <c r="O23" s="191">
        <f t="shared" si="42"/>
        <v>4442.7073667672903</v>
      </c>
      <c r="P23" s="191">
        <f t="shared" si="42"/>
        <v>5263.7123874926256</v>
      </c>
      <c r="Q23" s="191">
        <f t="shared" si="42"/>
        <v>4948.5982600719881</v>
      </c>
      <c r="R23" s="191">
        <f t="shared" si="42"/>
        <v>4790.0258463753007</v>
      </c>
      <c r="S23" s="191">
        <f t="shared" si="42"/>
        <v>2473.6655339547515</v>
      </c>
      <c r="T23" s="206">
        <f t="shared" ref="T23:BA23" si="43">T110-T197</f>
        <v>2459.0305339480615</v>
      </c>
      <c r="U23" s="206">
        <f t="shared" si="43"/>
        <v>2485.4324565583333</v>
      </c>
      <c r="V23" s="206">
        <f t="shared" si="43"/>
        <v>2487.8610549841919</v>
      </c>
      <c r="W23" s="206">
        <f t="shared" si="43"/>
        <v>2472.5660556590401</v>
      </c>
      <c r="X23" s="206">
        <f t="shared" si="43"/>
        <v>2431.8372794436718</v>
      </c>
      <c r="Y23" s="206">
        <f t="shared" si="43"/>
        <v>2454.5335047294552</v>
      </c>
      <c r="Z23" s="206">
        <f t="shared" si="43"/>
        <v>2313.3917183500889</v>
      </c>
      <c r="AA23" s="206">
        <f t="shared" si="43"/>
        <v>2157.457376727773</v>
      </c>
      <c r="AB23" s="206">
        <f t="shared" si="43"/>
        <v>2166.6588542484988</v>
      </c>
      <c r="AC23" s="206">
        <f t="shared" si="43"/>
        <v>2172.1100143032036</v>
      </c>
      <c r="AD23" s="206">
        <f t="shared" si="43"/>
        <v>1978.7881677499126</v>
      </c>
      <c r="AE23" s="206">
        <f t="shared" si="43"/>
        <v>1981.3956559606502</v>
      </c>
      <c r="AF23" s="206">
        <f t="shared" si="43"/>
        <v>1874.0292826968496</v>
      </c>
      <c r="AG23" s="206">
        <f t="shared" si="43"/>
        <v>1544.0308966696746</v>
      </c>
      <c r="AH23" s="206">
        <f t="shared" si="43"/>
        <v>1542.703947027187</v>
      </c>
      <c r="AI23" s="206">
        <f t="shared" si="43"/>
        <v>1425.4347374161341</v>
      </c>
      <c r="AJ23" s="206">
        <f t="shared" si="43"/>
        <v>1307.1747204972573</v>
      </c>
      <c r="AK23" s="206">
        <f t="shared" si="43"/>
        <v>1305.5686122771756</v>
      </c>
      <c r="AL23" s="206">
        <f t="shared" si="43"/>
        <v>1183.3732314102042</v>
      </c>
      <c r="AM23" s="206">
        <f t="shared" si="43"/>
        <v>1170.1929518034615</v>
      </c>
      <c r="AN23" s="206">
        <f t="shared" si="43"/>
        <v>1098.4215386514538</v>
      </c>
      <c r="AO23" s="206">
        <f t="shared" si="43"/>
        <v>992.32553414731694</v>
      </c>
      <c r="AP23" s="206">
        <f t="shared" si="43"/>
        <v>906.98594090105041</v>
      </c>
      <c r="AQ23" s="206">
        <f t="shared" si="43"/>
        <v>838.13076573814431</v>
      </c>
      <c r="AR23" s="206">
        <f t="shared" si="43"/>
        <v>746.54268019570839</v>
      </c>
      <c r="AS23" s="206">
        <f t="shared" si="43"/>
        <v>724.31715141258678</v>
      </c>
      <c r="AT23" s="206">
        <f t="shared" si="43"/>
        <v>593.73970366205435</v>
      </c>
      <c r="AU23" s="206">
        <f t="shared" si="43"/>
        <v>476.15669564143508</v>
      </c>
      <c r="AV23" s="206">
        <f t="shared" si="43"/>
        <v>464.72687335027803</v>
      </c>
      <c r="AW23" s="206">
        <f t="shared" si="43"/>
        <v>456.00190884756307</v>
      </c>
      <c r="AX23" s="206">
        <f t="shared" si="43"/>
        <v>367.77695762579384</v>
      </c>
      <c r="AY23" s="206">
        <f t="shared" si="43"/>
        <v>361.04035501766612</v>
      </c>
      <c r="AZ23" s="206">
        <f t="shared" si="43"/>
        <v>322.52356138664231</v>
      </c>
      <c r="BA23" s="207">
        <f t="shared" si="43"/>
        <v>226.79909128405691</v>
      </c>
    </row>
    <row r="24" spans="1:53">
      <c r="A24" s="208" t="s">
        <v>425</v>
      </c>
      <c r="B24" s="209" t="s">
        <v>426</v>
      </c>
      <c r="C24" s="191">
        <f t="shared" ref="C24:S24" si="44">C111-C198</f>
        <v>1507.2841910459465</v>
      </c>
      <c r="D24" s="191">
        <f t="shared" si="44"/>
        <v>-75.607829999988382</v>
      </c>
      <c r="E24" s="191">
        <f t="shared" si="44"/>
        <v>1168.6988099999576</v>
      </c>
      <c r="F24" s="191">
        <f t="shared" si="44"/>
        <v>-1231.5009399999667</v>
      </c>
      <c r="G24" s="191">
        <f t="shared" si="44"/>
        <v>-1902.1150400000131</v>
      </c>
      <c r="H24" s="191">
        <f t="shared" si="44"/>
        <v>-147.51155757462951</v>
      </c>
      <c r="I24" s="191">
        <f t="shared" si="44"/>
        <v>-600.11364999999296</v>
      </c>
      <c r="J24" s="191">
        <f t="shared" si="44"/>
        <v>1057.5890899999679</v>
      </c>
      <c r="K24" s="191">
        <f t="shared" si="44"/>
        <v>-513.30388999997206</v>
      </c>
      <c r="L24" s="191">
        <f t="shared" si="44"/>
        <v>-322.60255000001894</v>
      </c>
      <c r="M24" s="191">
        <f t="shared" si="44"/>
        <v>-1107.8389746673199</v>
      </c>
      <c r="N24" s="191">
        <f t="shared" si="44"/>
        <v>-1065.0381851115544</v>
      </c>
      <c r="O24" s="191">
        <f t="shared" si="44"/>
        <v>-889.8678766846823</v>
      </c>
      <c r="P24" s="191">
        <f t="shared" si="44"/>
        <v>-96.35158345508205</v>
      </c>
      <c r="Q24" s="191">
        <f t="shared" si="44"/>
        <v>-377.92581043827704</v>
      </c>
      <c r="R24" s="191">
        <f t="shared" si="44"/>
        <v>4.5603960746521182</v>
      </c>
      <c r="S24" s="191">
        <f t="shared" si="44"/>
        <v>0</v>
      </c>
      <c r="T24" s="211">
        <f t="shared" ref="T24:BA24" si="45">T111-T198</f>
        <v>0</v>
      </c>
      <c r="U24" s="211">
        <f t="shared" si="45"/>
        <v>0</v>
      </c>
      <c r="V24" s="211">
        <f t="shared" si="45"/>
        <v>0</v>
      </c>
      <c r="W24" s="211">
        <f t="shared" si="45"/>
        <v>0</v>
      </c>
      <c r="X24" s="211">
        <f t="shared" si="45"/>
        <v>0</v>
      </c>
      <c r="Y24" s="211">
        <f t="shared" si="45"/>
        <v>0</v>
      </c>
      <c r="Z24" s="211">
        <f t="shared" si="45"/>
        <v>0</v>
      </c>
      <c r="AA24" s="211">
        <f t="shared" si="45"/>
        <v>0</v>
      </c>
      <c r="AB24" s="211">
        <f t="shared" si="45"/>
        <v>0</v>
      </c>
      <c r="AC24" s="211">
        <f t="shared" si="45"/>
        <v>0</v>
      </c>
      <c r="AD24" s="211">
        <f t="shared" si="45"/>
        <v>0</v>
      </c>
      <c r="AE24" s="211">
        <f t="shared" si="45"/>
        <v>0</v>
      </c>
      <c r="AF24" s="211">
        <f t="shared" si="45"/>
        <v>0</v>
      </c>
      <c r="AG24" s="211">
        <f t="shared" si="45"/>
        <v>0</v>
      </c>
      <c r="AH24" s="211">
        <f t="shared" si="45"/>
        <v>0</v>
      </c>
      <c r="AI24" s="211">
        <f t="shared" si="45"/>
        <v>0</v>
      </c>
      <c r="AJ24" s="211">
        <f t="shared" si="45"/>
        <v>0</v>
      </c>
      <c r="AK24" s="211">
        <f t="shared" si="45"/>
        <v>0</v>
      </c>
      <c r="AL24" s="211">
        <f t="shared" si="45"/>
        <v>0</v>
      </c>
      <c r="AM24" s="211">
        <f t="shared" si="45"/>
        <v>0</v>
      </c>
      <c r="AN24" s="211">
        <f t="shared" si="45"/>
        <v>0</v>
      </c>
      <c r="AO24" s="211">
        <f t="shared" si="45"/>
        <v>0</v>
      </c>
      <c r="AP24" s="211">
        <f t="shared" si="45"/>
        <v>0</v>
      </c>
      <c r="AQ24" s="211">
        <f t="shared" si="45"/>
        <v>0</v>
      </c>
      <c r="AR24" s="211">
        <f t="shared" si="45"/>
        <v>0</v>
      </c>
      <c r="AS24" s="211">
        <f t="shared" si="45"/>
        <v>0</v>
      </c>
      <c r="AT24" s="211">
        <f t="shared" si="45"/>
        <v>0</v>
      </c>
      <c r="AU24" s="211">
        <f t="shared" si="45"/>
        <v>0</v>
      </c>
      <c r="AV24" s="211">
        <f t="shared" si="45"/>
        <v>0</v>
      </c>
      <c r="AW24" s="211">
        <f t="shared" si="45"/>
        <v>0</v>
      </c>
      <c r="AX24" s="211">
        <f t="shared" si="45"/>
        <v>0</v>
      </c>
      <c r="AY24" s="211">
        <f t="shared" si="45"/>
        <v>0</v>
      </c>
      <c r="AZ24" s="211">
        <f t="shared" si="45"/>
        <v>0</v>
      </c>
      <c r="BA24" s="212">
        <f t="shared" si="45"/>
        <v>0</v>
      </c>
    </row>
    <row r="25" spans="1:53">
      <c r="A25" s="208" t="s">
        <v>427</v>
      </c>
      <c r="B25" s="209" t="s">
        <v>428</v>
      </c>
      <c r="C25" s="191">
        <f t="shared" ref="C25:S25" si="46">C112-C199</f>
        <v>6721.3638284289018</v>
      </c>
      <c r="D25" s="191">
        <f t="shared" si="46"/>
        <v>7067.5055799999955</v>
      </c>
      <c r="E25" s="191">
        <f t="shared" si="46"/>
        <v>8022.2178699999968</v>
      </c>
      <c r="F25" s="191">
        <f t="shared" si="46"/>
        <v>7187.321490000003</v>
      </c>
      <c r="G25" s="191">
        <f t="shared" si="46"/>
        <v>7580.9913899999929</v>
      </c>
      <c r="H25" s="191">
        <f t="shared" si="46"/>
        <v>7533.5313546329317</v>
      </c>
      <c r="I25" s="191">
        <f t="shared" si="46"/>
        <v>7923.3851599999871</v>
      </c>
      <c r="J25" s="191">
        <f t="shared" si="46"/>
        <v>6544.5613100000064</v>
      </c>
      <c r="K25" s="191">
        <f t="shared" si="46"/>
        <v>6163.3163799999966</v>
      </c>
      <c r="L25" s="191">
        <f t="shared" si="46"/>
        <v>5760.6539000000039</v>
      </c>
      <c r="M25" s="191">
        <f t="shared" si="46"/>
        <v>5681.8126463051694</v>
      </c>
      <c r="N25" s="191">
        <f t="shared" si="46"/>
        <v>5661.7434866173389</v>
      </c>
      <c r="O25" s="191">
        <f t="shared" si="46"/>
        <v>5332.5752434519718</v>
      </c>
      <c r="P25" s="191">
        <f t="shared" si="46"/>
        <v>5360.0639709477082</v>
      </c>
      <c r="Q25" s="191">
        <f t="shared" si="46"/>
        <v>5326.5240705102651</v>
      </c>
      <c r="R25" s="191">
        <f t="shared" si="46"/>
        <v>4785.4654503006486</v>
      </c>
      <c r="S25" s="191">
        <f t="shared" si="46"/>
        <v>2473.6655339547515</v>
      </c>
      <c r="T25" s="211">
        <f t="shared" ref="T25:BA25" si="47">T112-T199</f>
        <v>2459.0305339480615</v>
      </c>
      <c r="U25" s="211">
        <f t="shared" si="47"/>
        <v>2485.4324565583333</v>
      </c>
      <c r="V25" s="211">
        <f t="shared" si="47"/>
        <v>2487.8610549841919</v>
      </c>
      <c r="W25" s="211">
        <f t="shared" si="47"/>
        <v>2472.5660556590401</v>
      </c>
      <c r="X25" s="211">
        <f t="shared" si="47"/>
        <v>2431.8372794436718</v>
      </c>
      <c r="Y25" s="211">
        <f t="shared" si="47"/>
        <v>2454.5335047294552</v>
      </c>
      <c r="Z25" s="211">
        <f t="shared" si="47"/>
        <v>2313.3917183500889</v>
      </c>
      <c r="AA25" s="211">
        <f t="shared" si="47"/>
        <v>2157.457376727773</v>
      </c>
      <c r="AB25" s="211">
        <f t="shared" si="47"/>
        <v>2166.6588542484988</v>
      </c>
      <c r="AC25" s="211">
        <f t="shared" si="47"/>
        <v>2172.1100143032036</v>
      </c>
      <c r="AD25" s="211">
        <f t="shared" si="47"/>
        <v>1978.7881677499126</v>
      </c>
      <c r="AE25" s="211">
        <f t="shared" si="47"/>
        <v>1981.3956559606502</v>
      </c>
      <c r="AF25" s="211">
        <f t="shared" si="47"/>
        <v>1874.0292826968496</v>
      </c>
      <c r="AG25" s="211">
        <f t="shared" si="47"/>
        <v>1544.0308966696746</v>
      </c>
      <c r="AH25" s="211">
        <f t="shared" si="47"/>
        <v>1542.703947027187</v>
      </c>
      <c r="AI25" s="211">
        <f t="shared" si="47"/>
        <v>1425.4347374161341</v>
      </c>
      <c r="AJ25" s="211">
        <f t="shared" si="47"/>
        <v>1307.1747204972573</v>
      </c>
      <c r="AK25" s="211">
        <f t="shared" si="47"/>
        <v>1305.5686122771756</v>
      </c>
      <c r="AL25" s="211">
        <f t="shared" si="47"/>
        <v>1183.3732314102042</v>
      </c>
      <c r="AM25" s="211">
        <f t="shared" si="47"/>
        <v>1170.1929518034615</v>
      </c>
      <c r="AN25" s="211">
        <f t="shared" si="47"/>
        <v>1098.4215386514538</v>
      </c>
      <c r="AO25" s="211">
        <f t="shared" si="47"/>
        <v>992.32553414731694</v>
      </c>
      <c r="AP25" s="211">
        <f t="shared" si="47"/>
        <v>906.98594090105041</v>
      </c>
      <c r="AQ25" s="211">
        <f t="shared" si="47"/>
        <v>838.13076573814431</v>
      </c>
      <c r="AR25" s="211">
        <f t="shared" si="47"/>
        <v>746.54268019570839</v>
      </c>
      <c r="AS25" s="211">
        <f t="shared" si="47"/>
        <v>724.31715141258678</v>
      </c>
      <c r="AT25" s="211">
        <f t="shared" si="47"/>
        <v>593.73970366205435</v>
      </c>
      <c r="AU25" s="211">
        <f t="shared" si="47"/>
        <v>476.15669564143508</v>
      </c>
      <c r="AV25" s="211">
        <f t="shared" si="47"/>
        <v>464.72687335027803</v>
      </c>
      <c r="AW25" s="211">
        <f t="shared" si="47"/>
        <v>456.00190884756307</v>
      </c>
      <c r="AX25" s="211">
        <f t="shared" si="47"/>
        <v>367.77695762579384</v>
      </c>
      <c r="AY25" s="211">
        <f t="shared" si="47"/>
        <v>361.04035501766612</v>
      </c>
      <c r="AZ25" s="211">
        <f t="shared" si="47"/>
        <v>322.52356138664231</v>
      </c>
      <c r="BA25" s="212">
        <f t="shared" si="47"/>
        <v>226.79909128405691</v>
      </c>
    </row>
    <row r="26" spans="1:53">
      <c r="A26" s="203" t="s">
        <v>429</v>
      </c>
      <c r="B26" s="204" t="s">
        <v>430</v>
      </c>
      <c r="C26" s="191">
        <f t="shared" ref="C26:S26" si="48">C113-C200</f>
        <v>-1633.4670021373356</v>
      </c>
      <c r="D26" s="191">
        <f t="shared" si="48"/>
        <v>-1144.6085599999965</v>
      </c>
      <c r="E26" s="191">
        <f t="shared" si="48"/>
        <v>-1393.6004099999996</v>
      </c>
      <c r="F26" s="191">
        <f t="shared" si="48"/>
        <v>-536.89852000000042</v>
      </c>
      <c r="G26" s="191">
        <f t="shared" si="48"/>
        <v>-720.60510999999997</v>
      </c>
      <c r="H26" s="191">
        <f t="shared" si="48"/>
        <v>315.01270172615824</v>
      </c>
      <c r="I26" s="191">
        <f t="shared" si="48"/>
        <v>-920.60817000000088</v>
      </c>
      <c r="J26" s="191">
        <f t="shared" si="48"/>
        <v>-1120.1854900000001</v>
      </c>
      <c r="K26" s="191">
        <f t="shared" si="48"/>
        <v>-930.7854099999995</v>
      </c>
      <c r="L26" s="191">
        <f t="shared" si="48"/>
        <v>-592.39436000000035</v>
      </c>
      <c r="M26" s="191">
        <f t="shared" si="48"/>
        <v>-646.03027307334708</v>
      </c>
      <c r="N26" s="191">
        <f t="shared" si="48"/>
        <v>-159.67066820304328</v>
      </c>
      <c r="O26" s="191">
        <f t="shared" si="48"/>
        <v>-1603.351479258778</v>
      </c>
      <c r="P26" s="191">
        <f t="shared" si="48"/>
        <v>-1179.9749627604012</v>
      </c>
      <c r="Q26" s="191">
        <f t="shared" si="48"/>
        <v>-1571.3901081270858</v>
      </c>
      <c r="R26" s="191">
        <f t="shared" si="48"/>
        <v>-966.61494162568283</v>
      </c>
      <c r="S26" s="191">
        <f t="shared" si="48"/>
        <v>0</v>
      </c>
      <c r="T26" s="206">
        <f t="shared" ref="T26:BA26" si="49">T113-T200</f>
        <v>0</v>
      </c>
      <c r="U26" s="206">
        <f t="shared" si="49"/>
        <v>0</v>
      </c>
      <c r="V26" s="206">
        <f t="shared" si="49"/>
        <v>0</v>
      </c>
      <c r="W26" s="206">
        <f t="shared" si="49"/>
        <v>0</v>
      </c>
      <c r="X26" s="206">
        <f t="shared" si="49"/>
        <v>0</v>
      </c>
      <c r="Y26" s="206">
        <f t="shared" si="49"/>
        <v>0</v>
      </c>
      <c r="Z26" s="206">
        <f t="shared" si="49"/>
        <v>0</v>
      </c>
      <c r="AA26" s="206">
        <f t="shared" si="49"/>
        <v>0</v>
      </c>
      <c r="AB26" s="206">
        <f t="shared" si="49"/>
        <v>0</v>
      </c>
      <c r="AC26" s="206">
        <f t="shared" si="49"/>
        <v>0</v>
      </c>
      <c r="AD26" s="206">
        <f t="shared" si="49"/>
        <v>0</v>
      </c>
      <c r="AE26" s="206">
        <f t="shared" si="49"/>
        <v>0</v>
      </c>
      <c r="AF26" s="206">
        <f t="shared" si="49"/>
        <v>0</v>
      </c>
      <c r="AG26" s="206">
        <f t="shared" si="49"/>
        <v>0</v>
      </c>
      <c r="AH26" s="206">
        <f t="shared" si="49"/>
        <v>0</v>
      </c>
      <c r="AI26" s="206">
        <f t="shared" si="49"/>
        <v>0</v>
      </c>
      <c r="AJ26" s="206">
        <f t="shared" si="49"/>
        <v>0</v>
      </c>
      <c r="AK26" s="206">
        <f t="shared" si="49"/>
        <v>0</v>
      </c>
      <c r="AL26" s="206">
        <f t="shared" si="49"/>
        <v>0</v>
      </c>
      <c r="AM26" s="206">
        <f t="shared" si="49"/>
        <v>0</v>
      </c>
      <c r="AN26" s="206">
        <f t="shared" si="49"/>
        <v>0</v>
      </c>
      <c r="AO26" s="206">
        <f t="shared" si="49"/>
        <v>0</v>
      </c>
      <c r="AP26" s="206">
        <f t="shared" si="49"/>
        <v>0</v>
      </c>
      <c r="AQ26" s="206">
        <f t="shared" si="49"/>
        <v>0</v>
      </c>
      <c r="AR26" s="206">
        <f t="shared" si="49"/>
        <v>0</v>
      </c>
      <c r="AS26" s="206">
        <f t="shared" si="49"/>
        <v>0</v>
      </c>
      <c r="AT26" s="206">
        <f t="shared" si="49"/>
        <v>0</v>
      </c>
      <c r="AU26" s="206">
        <f t="shared" si="49"/>
        <v>0</v>
      </c>
      <c r="AV26" s="206">
        <f t="shared" si="49"/>
        <v>0</v>
      </c>
      <c r="AW26" s="206">
        <f t="shared" si="49"/>
        <v>0</v>
      </c>
      <c r="AX26" s="206">
        <f t="shared" si="49"/>
        <v>0</v>
      </c>
      <c r="AY26" s="206">
        <f t="shared" si="49"/>
        <v>0</v>
      </c>
      <c r="AZ26" s="206">
        <f t="shared" si="49"/>
        <v>0</v>
      </c>
      <c r="BA26" s="207">
        <f t="shared" si="49"/>
        <v>0</v>
      </c>
    </row>
    <row r="27" spans="1:53">
      <c r="A27" s="208" t="s">
        <v>431</v>
      </c>
      <c r="B27" s="209" t="s">
        <v>432</v>
      </c>
      <c r="C27" s="191">
        <f t="shared" ref="C27:S27" si="50">C114-C201</f>
        <v>-1484.1884418668969</v>
      </c>
      <c r="D27" s="191">
        <f t="shared" si="50"/>
        <v>-976.50693999999635</v>
      </c>
      <c r="E27" s="191">
        <f t="shared" si="50"/>
        <v>-1135.6003499999999</v>
      </c>
      <c r="F27" s="191">
        <f t="shared" si="50"/>
        <v>-281.79873000000049</v>
      </c>
      <c r="G27" s="191">
        <f t="shared" si="50"/>
        <v>-537.70432000000005</v>
      </c>
      <c r="H27" s="191">
        <f t="shared" si="50"/>
        <v>565.30029460484729</v>
      </c>
      <c r="I27" s="191">
        <f t="shared" si="50"/>
        <v>-621.70593000000054</v>
      </c>
      <c r="J27" s="191">
        <f t="shared" si="50"/>
        <v>-691.38727999999992</v>
      </c>
      <c r="K27" s="191">
        <f t="shared" si="50"/>
        <v>-579.98805999999968</v>
      </c>
      <c r="L27" s="191">
        <f t="shared" si="50"/>
        <v>-299.39504999999997</v>
      </c>
      <c r="M27" s="191">
        <f t="shared" si="50"/>
        <v>-450.82081765384515</v>
      </c>
      <c r="N27" s="191">
        <f t="shared" si="50"/>
        <v>-222.15231912107168</v>
      </c>
      <c r="O27" s="191">
        <f t="shared" si="50"/>
        <v>-1380.1727459549329</v>
      </c>
      <c r="P27" s="191">
        <f t="shared" si="50"/>
        <v>-501.02807166474361</v>
      </c>
      <c r="Q27" s="191">
        <f t="shared" si="50"/>
        <v>-747.73175221355177</v>
      </c>
      <c r="R27" s="191">
        <f t="shared" si="50"/>
        <v>-248.97424628472442</v>
      </c>
      <c r="S27" s="191">
        <f t="shared" si="50"/>
        <v>0</v>
      </c>
      <c r="T27" s="211">
        <f t="shared" ref="T27:BA27" si="51">T114-T201</f>
        <v>0</v>
      </c>
      <c r="U27" s="211">
        <f t="shared" si="51"/>
        <v>0</v>
      </c>
      <c r="V27" s="211">
        <f t="shared" si="51"/>
        <v>0</v>
      </c>
      <c r="W27" s="211">
        <f t="shared" si="51"/>
        <v>0</v>
      </c>
      <c r="X27" s="211">
        <f t="shared" si="51"/>
        <v>0</v>
      </c>
      <c r="Y27" s="211">
        <f t="shared" si="51"/>
        <v>0</v>
      </c>
      <c r="Z27" s="211">
        <f t="shared" si="51"/>
        <v>0</v>
      </c>
      <c r="AA27" s="211">
        <f t="shared" si="51"/>
        <v>0</v>
      </c>
      <c r="AB27" s="211">
        <f t="shared" si="51"/>
        <v>0</v>
      </c>
      <c r="AC27" s="211">
        <f t="shared" si="51"/>
        <v>0</v>
      </c>
      <c r="AD27" s="211">
        <f t="shared" si="51"/>
        <v>0</v>
      </c>
      <c r="AE27" s="211">
        <f t="shared" si="51"/>
        <v>0</v>
      </c>
      <c r="AF27" s="211">
        <f t="shared" si="51"/>
        <v>0</v>
      </c>
      <c r="AG27" s="211">
        <f t="shared" si="51"/>
        <v>0</v>
      </c>
      <c r="AH27" s="211">
        <f t="shared" si="51"/>
        <v>0</v>
      </c>
      <c r="AI27" s="211">
        <f t="shared" si="51"/>
        <v>0</v>
      </c>
      <c r="AJ27" s="211">
        <f t="shared" si="51"/>
        <v>0</v>
      </c>
      <c r="AK27" s="211">
        <f t="shared" si="51"/>
        <v>0</v>
      </c>
      <c r="AL27" s="211">
        <f t="shared" si="51"/>
        <v>0</v>
      </c>
      <c r="AM27" s="211">
        <f t="shared" si="51"/>
        <v>0</v>
      </c>
      <c r="AN27" s="211">
        <f t="shared" si="51"/>
        <v>0</v>
      </c>
      <c r="AO27" s="211">
        <f t="shared" si="51"/>
        <v>0</v>
      </c>
      <c r="AP27" s="211">
        <f t="shared" si="51"/>
        <v>0</v>
      </c>
      <c r="AQ27" s="211">
        <f t="shared" si="51"/>
        <v>0</v>
      </c>
      <c r="AR27" s="211">
        <f t="shared" si="51"/>
        <v>0</v>
      </c>
      <c r="AS27" s="211">
        <f t="shared" si="51"/>
        <v>0</v>
      </c>
      <c r="AT27" s="211">
        <f t="shared" si="51"/>
        <v>0</v>
      </c>
      <c r="AU27" s="211">
        <f t="shared" si="51"/>
        <v>0</v>
      </c>
      <c r="AV27" s="211">
        <f t="shared" si="51"/>
        <v>0</v>
      </c>
      <c r="AW27" s="211">
        <f t="shared" si="51"/>
        <v>0</v>
      </c>
      <c r="AX27" s="211">
        <f t="shared" si="51"/>
        <v>0</v>
      </c>
      <c r="AY27" s="211">
        <f t="shared" si="51"/>
        <v>0</v>
      </c>
      <c r="AZ27" s="211">
        <f t="shared" si="51"/>
        <v>0</v>
      </c>
      <c r="BA27" s="212">
        <f t="shared" si="51"/>
        <v>0</v>
      </c>
    </row>
    <row r="28" spans="1:53">
      <c r="A28" s="208" t="s">
        <v>433</v>
      </c>
      <c r="B28" s="209" t="s">
        <v>434</v>
      </c>
      <c r="C28" s="191">
        <f t="shared" ref="C28:S28" si="52">C115-C202</f>
        <v>-175.59903099732435</v>
      </c>
      <c r="D28" s="191">
        <f t="shared" si="52"/>
        <v>-168.10162</v>
      </c>
      <c r="E28" s="191">
        <f t="shared" si="52"/>
        <v>-258.00006000000002</v>
      </c>
      <c r="F28" s="191">
        <f t="shared" si="52"/>
        <v>-255.09978999999998</v>
      </c>
      <c r="G28" s="191">
        <f t="shared" si="52"/>
        <v>-182.90079</v>
      </c>
      <c r="H28" s="191">
        <f t="shared" si="52"/>
        <v>-250.28759287868888</v>
      </c>
      <c r="I28" s="191">
        <f t="shared" si="52"/>
        <v>-298.90224000000012</v>
      </c>
      <c r="J28" s="191">
        <f t="shared" si="52"/>
        <v>-428.79820999999993</v>
      </c>
      <c r="K28" s="191">
        <f t="shared" si="52"/>
        <v>-351.8972599999999</v>
      </c>
      <c r="L28" s="191">
        <f t="shared" si="52"/>
        <v>-292.99931000000032</v>
      </c>
      <c r="M28" s="191">
        <f t="shared" si="52"/>
        <v>-195.20945541950181</v>
      </c>
      <c r="N28" s="191">
        <f t="shared" si="52"/>
        <v>61.526268589202289</v>
      </c>
      <c r="O28" s="191">
        <f t="shared" si="52"/>
        <v>-201.39607370160707</v>
      </c>
      <c r="P28" s="191">
        <f t="shared" si="52"/>
        <v>-678.94689109565741</v>
      </c>
      <c r="Q28" s="191">
        <f t="shared" si="52"/>
        <v>-823.65835591353391</v>
      </c>
      <c r="R28" s="191">
        <f t="shared" si="52"/>
        <v>-717.64069534095859</v>
      </c>
      <c r="S28" s="191">
        <f t="shared" si="52"/>
        <v>0</v>
      </c>
      <c r="T28" s="211">
        <f t="shared" ref="T28:BA28" si="53">T115-T202</f>
        <v>0</v>
      </c>
      <c r="U28" s="211">
        <f t="shared" si="53"/>
        <v>0</v>
      </c>
      <c r="V28" s="211">
        <f t="shared" si="53"/>
        <v>0</v>
      </c>
      <c r="W28" s="211">
        <f t="shared" si="53"/>
        <v>0</v>
      </c>
      <c r="X28" s="211">
        <f t="shared" si="53"/>
        <v>0</v>
      </c>
      <c r="Y28" s="211">
        <f t="shared" si="53"/>
        <v>0</v>
      </c>
      <c r="Z28" s="211">
        <f t="shared" si="53"/>
        <v>0</v>
      </c>
      <c r="AA28" s="211">
        <f t="shared" si="53"/>
        <v>0</v>
      </c>
      <c r="AB28" s="211">
        <f t="shared" si="53"/>
        <v>0</v>
      </c>
      <c r="AC28" s="211">
        <f t="shared" si="53"/>
        <v>0</v>
      </c>
      <c r="AD28" s="211">
        <f t="shared" si="53"/>
        <v>0</v>
      </c>
      <c r="AE28" s="211">
        <f t="shared" si="53"/>
        <v>0</v>
      </c>
      <c r="AF28" s="211">
        <f t="shared" si="53"/>
        <v>0</v>
      </c>
      <c r="AG28" s="211">
        <f t="shared" si="53"/>
        <v>0</v>
      </c>
      <c r="AH28" s="211">
        <f t="shared" si="53"/>
        <v>0</v>
      </c>
      <c r="AI28" s="211">
        <f t="shared" si="53"/>
        <v>0</v>
      </c>
      <c r="AJ28" s="211">
        <f t="shared" si="53"/>
        <v>0</v>
      </c>
      <c r="AK28" s="211">
        <f t="shared" si="53"/>
        <v>0</v>
      </c>
      <c r="AL28" s="211">
        <f t="shared" si="53"/>
        <v>0</v>
      </c>
      <c r="AM28" s="211">
        <f t="shared" si="53"/>
        <v>0</v>
      </c>
      <c r="AN28" s="211">
        <f t="shared" si="53"/>
        <v>0</v>
      </c>
      <c r="AO28" s="211">
        <f t="shared" si="53"/>
        <v>0</v>
      </c>
      <c r="AP28" s="211">
        <f t="shared" si="53"/>
        <v>0</v>
      </c>
      <c r="AQ28" s="211">
        <f t="shared" si="53"/>
        <v>0</v>
      </c>
      <c r="AR28" s="211">
        <f t="shared" si="53"/>
        <v>0</v>
      </c>
      <c r="AS28" s="211">
        <f t="shared" si="53"/>
        <v>0</v>
      </c>
      <c r="AT28" s="211">
        <f t="shared" si="53"/>
        <v>0</v>
      </c>
      <c r="AU28" s="211">
        <f t="shared" si="53"/>
        <v>0</v>
      </c>
      <c r="AV28" s="211">
        <f t="shared" si="53"/>
        <v>0</v>
      </c>
      <c r="AW28" s="211">
        <f t="shared" si="53"/>
        <v>0</v>
      </c>
      <c r="AX28" s="211">
        <f t="shared" si="53"/>
        <v>0</v>
      </c>
      <c r="AY28" s="211">
        <f t="shared" si="53"/>
        <v>0</v>
      </c>
      <c r="AZ28" s="211">
        <f t="shared" si="53"/>
        <v>0</v>
      </c>
      <c r="BA28" s="212">
        <f t="shared" si="53"/>
        <v>0</v>
      </c>
    </row>
    <row r="29" spans="1:53">
      <c r="A29" s="208" t="s">
        <v>435</v>
      </c>
      <c r="B29" s="209" t="s">
        <v>436</v>
      </c>
      <c r="C29" s="191">
        <f t="shared" ref="C29:S29" si="54">C116-C203</f>
        <v>26.320470726886239</v>
      </c>
      <c r="D29" s="191">
        <f t="shared" si="54"/>
        <v>0</v>
      </c>
      <c r="E29" s="191">
        <f t="shared" si="54"/>
        <v>0</v>
      </c>
      <c r="F29" s="191">
        <f t="shared" si="54"/>
        <v>0</v>
      </c>
      <c r="G29" s="191">
        <f t="shared" si="54"/>
        <v>0</v>
      </c>
      <c r="H29" s="191">
        <f t="shared" si="54"/>
        <v>0</v>
      </c>
      <c r="I29" s="191">
        <f t="shared" si="54"/>
        <v>0</v>
      </c>
      <c r="J29" s="191">
        <f t="shared" si="54"/>
        <v>0</v>
      </c>
      <c r="K29" s="191">
        <f t="shared" si="54"/>
        <v>1.0999100000000002</v>
      </c>
      <c r="L29" s="191">
        <f t="shared" si="54"/>
        <v>0</v>
      </c>
      <c r="M29" s="191">
        <f t="shared" si="54"/>
        <v>0</v>
      </c>
      <c r="N29" s="191">
        <f t="shared" si="54"/>
        <v>0.95538232882593688</v>
      </c>
      <c r="O29" s="191">
        <f t="shared" si="54"/>
        <v>-21.782659602237562</v>
      </c>
      <c r="P29" s="191">
        <f t="shared" si="54"/>
        <v>0</v>
      </c>
      <c r="Q29" s="191">
        <f t="shared" si="54"/>
        <v>0</v>
      </c>
      <c r="R29" s="191">
        <f t="shared" si="54"/>
        <v>0</v>
      </c>
      <c r="S29" s="191">
        <f t="shared" si="54"/>
        <v>0</v>
      </c>
      <c r="T29" s="211">
        <f t="shared" ref="T29:BA29" si="55">T116-T203</f>
        <v>0</v>
      </c>
      <c r="U29" s="211">
        <f t="shared" si="55"/>
        <v>0</v>
      </c>
      <c r="V29" s="211">
        <f t="shared" si="55"/>
        <v>0</v>
      </c>
      <c r="W29" s="211">
        <f t="shared" si="55"/>
        <v>0</v>
      </c>
      <c r="X29" s="211">
        <f t="shared" si="55"/>
        <v>0</v>
      </c>
      <c r="Y29" s="211">
        <f t="shared" si="55"/>
        <v>0</v>
      </c>
      <c r="Z29" s="211">
        <f t="shared" si="55"/>
        <v>0</v>
      </c>
      <c r="AA29" s="211">
        <f t="shared" si="55"/>
        <v>0</v>
      </c>
      <c r="AB29" s="211">
        <f t="shared" si="55"/>
        <v>0</v>
      </c>
      <c r="AC29" s="211">
        <f t="shared" si="55"/>
        <v>0</v>
      </c>
      <c r="AD29" s="211">
        <f t="shared" si="55"/>
        <v>0</v>
      </c>
      <c r="AE29" s="211">
        <f t="shared" si="55"/>
        <v>0</v>
      </c>
      <c r="AF29" s="211">
        <f t="shared" si="55"/>
        <v>0</v>
      </c>
      <c r="AG29" s="211">
        <f t="shared" si="55"/>
        <v>0</v>
      </c>
      <c r="AH29" s="211">
        <f t="shared" si="55"/>
        <v>0</v>
      </c>
      <c r="AI29" s="211">
        <f t="shared" si="55"/>
        <v>0</v>
      </c>
      <c r="AJ29" s="211">
        <f t="shared" si="55"/>
        <v>0</v>
      </c>
      <c r="AK29" s="211">
        <f t="shared" si="55"/>
        <v>0</v>
      </c>
      <c r="AL29" s="211">
        <f t="shared" si="55"/>
        <v>0</v>
      </c>
      <c r="AM29" s="211">
        <f t="shared" si="55"/>
        <v>0</v>
      </c>
      <c r="AN29" s="211">
        <f t="shared" si="55"/>
        <v>0</v>
      </c>
      <c r="AO29" s="211">
        <f t="shared" si="55"/>
        <v>0</v>
      </c>
      <c r="AP29" s="211">
        <f t="shared" si="55"/>
        <v>0</v>
      </c>
      <c r="AQ29" s="211">
        <f t="shared" si="55"/>
        <v>0</v>
      </c>
      <c r="AR29" s="211">
        <f t="shared" si="55"/>
        <v>0</v>
      </c>
      <c r="AS29" s="211">
        <f t="shared" si="55"/>
        <v>0</v>
      </c>
      <c r="AT29" s="211">
        <f t="shared" si="55"/>
        <v>0</v>
      </c>
      <c r="AU29" s="211">
        <f t="shared" si="55"/>
        <v>0</v>
      </c>
      <c r="AV29" s="211">
        <f t="shared" si="55"/>
        <v>0</v>
      </c>
      <c r="AW29" s="211">
        <f t="shared" si="55"/>
        <v>0</v>
      </c>
      <c r="AX29" s="211">
        <f t="shared" si="55"/>
        <v>0</v>
      </c>
      <c r="AY29" s="211">
        <f t="shared" si="55"/>
        <v>0</v>
      </c>
      <c r="AZ29" s="211">
        <f t="shared" si="55"/>
        <v>0</v>
      </c>
      <c r="BA29" s="212">
        <f t="shared" si="55"/>
        <v>0</v>
      </c>
    </row>
    <row r="30" spans="1:53">
      <c r="A30" s="198" t="s">
        <v>437</v>
      </c>
      <c r="B30" s="199" t="s">
        <v>438</v>
      </c>
      <c r="C30" s="191">
        <f t="shared" ref="C30:S30" si="56">C117-C204</f>
        <v>501936.89529384405</v>
      </c>
      <c r="D30" s="191">
        <f t="shared" si="56"/>
        <v>520104.05191827071</v>
      </c>
      <c r="E30" s="191">
        <f t="shared" si="56"/>
        <v>515026.08478999999</v>
      </c>
      <c r="F30" s="191">
        <f t="shared" si="56"/>
        <v>520251.22680999991</v>
      </c>
      <c r="G30" s="191">
        <f t="shared" si="56"/>
        <v>523962.51856</v>
      </c>
      <c r="H30" s="191">
        <f t="shared" si="56"/>
        <v>519935.70712994953</v>
      </c>
      <c r="I30" s="191">
        <f t="shared" si="56"/>
        <v>521392.25646999991</v>
      </c>
      <c r="J30" s="191">
        <f t="shared" si="56"/>
        <v>508580.45976</v>
      </c>
      <c r="K30" s="191">
        <f t="shared" si="56"/>
        <v>511741.21657999989</v>
      </c>
      <c r="L30" s="191">
        <f t="shared" si="56"/>
        <v>483217.42186999996</v>
      </c>
      <c r="M30" s="191">
        <f t="shared" si="56"/>
        <v>482390.36658895697</v>
      </c>
      <c r="N30" s="191">
        <f t="shared" si="56"/>
        <v>467644.15786970395</v>
      </c>
      <c r="O30" s="191">
        <f t="shared" si="56"/>
        <v>449729.72393514682</v>
      </c>
      <c r="P30" s="191">
        <f t="shared" si="56"/>
        <v>442625.14603109559</v>
      </c>
      <c r="Q30" s="191">
        <f t="shared" si="56"/>
        <v>441391.59918472712</v>
      </c>
      <c r="R30" s="191">
        <f t="shared" si="56"/>
        <v>445820.47452227911</v>
      </c>
      <c r="S30" s="191">
        <f t="shared" si="56"/>
        <v>452335.65252047329</v>
      </c>
      <c r="T30" s="201">
        <f t="shared" ref="T30:BA30" si="57">T117-T204</f>
        <v>456814.03800323029</v>
      </c>
      <c r="U30" s="201">
        <f t="shared" si="57"/>
        <v>459005.92797467508</v>
      </c>
      <c r="V30" s="201">
        <f t="shared" si="57"/>
        <v>459362.68446177436</v>
      </c>
      <c r="W30" s="201">
        <f t="shared" si="57"/>
        <v>458266.27045541501</v>
      </c>
      <c r="X30" s="201">
        <f t="shared" si="57"/>
        <v>455951.73454361223</v>
      </c>
      <c r="Y30" s="201">
        <f t="shared" si="57"/>
        <v>453032.76564763358</v>
      </c>
      <c r="Z30" s="201">
        <f t="shared" si="57"/>
        <v>449292.51232914813</v>
      </c>
      <c r="AA30" s="201">
        <f t="shared" si="57"/>
        <v>444506.689005244</v>
      </c>
      <c r="AB30" s="201">
        <f t="shared" si="57"/>
        <v>440351.16695348447</v>
      </c>
      <c r="AC30" s="201">
        <f t="shared" si="57"/>
        <v>437404.61821091175</v>
      </c>
      <c r="AD30" s="201">
        <f t="shared" si="57"/>
        <v>433029.36414782371</v>
      </c>
      <c r="AE30" s="201">
        <f t="shared" si="57"/>
        <v>430875.57911191392</v>
      </c>
      <c r="AF30" s="201">
        <f t="shared" si="57"/>
        <v>428978.4233947958</v>
      </c>
      <c r="AG30" s="201">
        <f t="shared" si="57"/>
        <v>425467.91087946563</v>
      </c>
      <c r="AH30" s="201">
        <f t="shared" si="57"/>
        <v>423834.10902791744</v>
      </c>
      <c r="AI30" s="201">
        <f t="shared" si="57"/>
        <v>421616.76129837346</v>
      </c>
      <c r="AJ30" s="201">
        <f t="shared" si="57"/>
        <v>417996.59033751534</v>
      </c>
      <c r="AK30" s="201">
        <f t="shared" si="57"/>
        <v>415078.22015373566</v>
      </c>
      <c r="AL30" s="201">
        <f t="shared" si="57"/>
        <v>411603.61870303389</v>
      </c>
      <c r="AM30" s="201">
        <f t="shared" si="57"/>
        <v>409465.24343766825</v>
      </c>
      <c r="AN30" s="201">
        <f t="shared" si="57"/>
        <v>406398.72022017307</v>
      </c>
      <c r="AO30" s="201">
        <f t="shared" si="57"/>
        <v>403267.62750345102</v>
      </c>
      <c r="AP30" s="201">
        <f t="shared" si="57"/>
        <v>399797.67447859998</v>
      </c>
      <c r="AQ30" s="201">
        <f t="shared" si="57"/>
        <v>396175.3782039014</v>
      </c>
      <c r="AR30" s="201">
        <f t="shared" si="57"/>
        <v>392343.53051664535</v>
      </c>
      <c r="AS30" s="201">
        <f t="shared" si="57"/>
        <v>388547.94309541356</v>
      </c>
      <c r="AT30" s="201">
        <f t="shared" si="57"/>
        <v>383880.60487467807</v>
      </c>
      <c r="AU30" s="201">
        <f t="shared" si="57"/>
        <v>380205.00665716163</v>
      </c>
      <c r="AV30" s="201">
        <f t="shared" si="57"/>
        <v>376719.508098102</v>
      </c>
      <c r="AW30" s="201">
        <f t="shared" si="57"/>
        <v>373289.80289195594</v>
      </c>
      <c r="AX30" s="201">
        <f t="shared" si="57"/>
        <v>368846.06480196764</v>
      </c>
      <c r="AY30" s="201">
        <f t="shared" si="57"/>
        <v>365422.64922439103</v>
      </c>
      <c r="AZ30" s="201">
        <f t="shared" si="57"/>
        <v>361907.95175253769</v>
      </c>
      <c r="BA30" s="202">
        <f t="shared" si="57"/>
        <v>357446.41965361219</v>
      </c>
    </row>
    <row r="31" spans="1:53">
      <c r="A31" s="203" t="s">
        <v>439</v>
      </c>
      <c r="B31" s="204" t="s">
        <v>440</v>
      </c>
      <c r="C31" s="191">
        <f t="shared" ref="C31:S31" si="58">C118-C205</f>
        <v>3637.7192344136433</v>
      </c>
      <c r="D31" s="191">
        <f t="shared" si="58"/>
        <v>4525.6833999999999</v>
      </c>
      <c r="E31" s="191">
        <f t="shared" si="58"/>
        <v>4756.0285499999982</v>
      </c>
      <c r="F31" s="191">
        <f t="shared" si="58"/>
        <v>5038.43073</v>
      </c>
      <c r="G31" s="191">
        <f t="shared" si="58"/>
        <v>4578.8644499999991</v>
      </c>
      <c r="H31" s="191">
        <f t="shared" si="58"/>
        <v>4182.486409135985</v>
      </c>
      <c r="I31" s="191">
        <f t="shared" si="58"/>
        <v>5111.8568299999997</v>
      </c>
      <c r="J31" s="191">
        <f t="shared" si="58"/>
        <v>5785.6466599999994</v>
      </c>
      <c r="K31" s="191">
        <f t="shared" si="58"/>
        <v>5330.7184799999995</v>
      </c>
      <c r="L31" s="191">
        <f t="shared" si="58"/>
        <v>4332.7837199999994</v>
      </c>
      <c r="M31" s="191">
        <f t="shared" si="58"/>
        <v>4315.8887856725814</v>
      </c>
      <c r="N31" s="191">
        <f t="shared" si="58"/>
        <v>3925.7926356160924</v>
      </c>
      <c r="O31" s="191">
        <f t="shared" si="58"/>
        <v>4042.2220396408989</v>
      </c>
      <c r="P31" s="191">
        <f t="shared" si="58"/>
        <v>3914.181068404187</v>
      </c>
      <c r="Q31" s="191">
        <f t="shared" si="58"/>
        <v>3922.389657401859</v>
      </c>
      <c r="R31" s="191">
        <f t="shared" si="58"/>
        <v>3816.0074408672458</v>
      </c>
      <c r="S31" s="191">
        <f t="shared" si="58"/>
        <v>3985.7196166013646</v>
      </c>
      <c r="T31" s="206">
        <f t="shared" ref="T31:BA31" si="59">T118-T205</f>
        <v>3977.9522721875901</v>
      </c>
      <c r="U31" s="206">
        <f t="shared" si="59"/>
        <v>3918.766896473182</v>
      </c>
      <c r="V31" s="206">
        <f t="shared" si="59"/>
        <v>3904.4186367656916</v>
      </c>
      <c r="W31" s="206">
        <f t="shared" si="59"/>
        <v>3913.3772113261407</v>
      </c>
      <c r="X31" s="206">
        <f t="shared" si="59"/>
        <v>3910.1990508231456</v>
      </c>
      <c r="Y31" s="206">
        <f t="shared" si="59"/>
        <v>3864.7524465480378</v>
      </c>
      <c r="Z31" s="206">
        <f t="shared" si="59"/>
        <v>3767.050860105167</v>
      </c>
      <c r="AA31" s="206">
        <f t="shared" si="59"/>
        <v>3689.7327012925048</v>
      </c>
      <c r="AB31" s="206">
        <f t="shared" si="59"/>
        <v>3667.2130801837575</v>
      </c>
      <c r="AC31" s="206">
        <f t="shared" si="59"/>
        <v>3661.1837597327676</v>
      </c>
      <c r="AD31" s="206">
        <f t="shared" si="59"/>
        <v>3521.1389920699476</v>
      </c>
      <c r="AE31" s="206">
        <f t="shared" si="59"/>
        <v>3490.8922908575723</v>
      </c>
      <c r="AF31" s="206">
        <f t="shared" si="59"/>
        <v>3450.4262133697248</v>
      </c>
      <c r="AG31" s="206">
        <f t="shared" si="59"/>
        <v>3288.0310221957202</v>
      </c>
      <c r="AH31" s="206">
        <f t="shared" si="59"/>
        <v>3257.863896749479</v>
      </c>
      <c r="AI31" s="206">
        <f t="shared" si="59"/>
        <v>3161.3440196196193</v>
      </c>
      <c r="AJ31" s="206">
        <f t="shared" si="59"/>
        <v>3067.2527079678644</v>
      </c>
      <c r="AK31" s="206">
        <f t="shared" si="59"/>
        <v>2995.8782397961822</v>
      </c>
      <c r="AL31" s="206">
        <f t="shared" si="59"/>
        <v>2893.4228705761079</v>
      </c>
      <c r="AM31" s="206">
        <f t="shared" si="59"/>
        <v>2893.7219111818404</v>
      </c>
      <c r="AN31" s="206">
        <f t="shared" si="59"/>
        <v>2818.2471879446221</v>
      </c>
      <c r="AO31" s="206">
        <f t="shared" si="59"/>
        <v>2733.8597444199959</v>
      </c>
      <c r="AP31" s="206">
        <f t="shared" si="59"/>
        <v>2661.6515570860893</v>
      </c>
      <c r="AQ31" s="206">
        <f t="shared" si="59"/>
        <v>2593.0290949461969</v>
      </c>
      <c r="AR31" s="206">
        <f t="shared" si="59"/>
        <v>2515.4192444850064</v>
      </c>
      <c r="AS31" s="206">
        <f t="shared" si="59"/>
        <v>2444.9386447907473</v>
      </c>
      <c r="AT31" s="206">
        <f t="shared" si="59"/>
        <v>2282.0928858859529</v>
      </c>
      <c r="AU31" s="206">
        <f t="shared" si="59"/>
        <v>2147.3211534528054</v>
      </c>
      <c r="AV31" s="206">
        <f t="shared" si="59"/>
        <v>2109.3361921405581</v>
      </c>
      <c r="AW31" s="206">
        <f t="shared" si="59"/>
        <v>2089.4165877732544</v>
      </c>
      <c r="AX31" s="206">
        <f t="shared" si="59"/>
        <v>1953.5520008949716</v>
      </c>
      <c r="AY31" s="206">
        <f t="shared" si="59"/>
        <v>1912.3702433844587</v>
      </c>
      <c r="AZ31" s="206">
        <f t="shared" si="59"/>
        <v>1862.5667337300206</v>
      </c>
      <c r="BA31" s="207">
        <f t="shared" si="59"/>
        <v>1745.6343179724956</v>
      </c>
    </row>
    <row r="32" spans="1:53">
      <c r="A32" s="208" t="s">
        <v>441</v>
      </c>
      <c r="B32" s="209" t="s">
        <v>442</v>
      </c>
      <c r="C32" s="191">
        <f t="shared" ref="C32:S32" si="60">C119-C206</f>
        <v>3479.8182469935646</v>
      </c>
      <c r="D32" s="191">
        <f t="shared" si="60"/>
        <v>4147.2837199999994</v>
      </c>
      <c r="E32" s="191">
        <f t="shared" si="60"/>
        <v>4282.6294699999989</v>
      </c>
      <c r="F32" s="191">
        <f t="shared" si="60"/>
        <v>4606.2868900000021</v>
      </c>
      <c r="G32" s="191">
        <f t="shared" si="60"/>
        <v>4137.7155199999997</v>
      </c>
      <c r="H32" s="191">
        <f t="shared" si="60"/>
        <v>3678.7456431671599</v>
      </c>
      <c r="I32" s="191">
        <f t="shared" si="60"/>
        <v>4629.2627699999994</v>
      </c>
      <c r="J32" s="191">
        <f t="shared" si="60"/>
        <v>5280.2433399999982</v>
      </c>
      <c r="K32" s="191">
        <f t="shared" si="60"/>
        <v>4845.2130299999999</v>
      </c>
      <c r="L32" s="191">
        <f t="shared" si="60"/>
        <v>3915.7926199999997</v>
      </c>
      <c r="M32" s="191">
        <f t="shared" si="60"/>
        <v>3848.9208983488925</v>
      </c>
      <c r="N32" s="191">
        <f t="shared" si="60"/>
        <v>3448.553191119669</v>
      </c>
      <c r="O32" s="191">
        <f t="shared" si="60"/>
        <v>3628.4320635661979</v>
      </c>
      <c r="P32" s="191">
        <f t="shared" si="60"/>
        <v>3529.9265155743497</v>
      </c>
      <c r="Q32" s="191">
        <f t="shared" si="60"/>
        <v>3506.2354237497757</v>
      </c>
      <c r="R32" s="191">
        <f t="shared" si="60"/>
        <v>3502.7132782609606</v>
      </c>
      <c r="S32" s="191">
        <f t="shared" si="60"/>
        <v>3693.38760355665</v>
      </c>
      <c r="T32" s="211">
        <f t="shared" ref="T32:BA32" si="61">T119-T206</f>
        <v>3685.659292548989</v>
      </c>
      <c r="U32" s="211">
        <f t="shared" si="61"/>
        <v>3621.346687677938</v>
      </c>
      <c r="V32" s="211">
        <f t="shared" si="61"/>
        <v>3601.2914999160157</v>
      </c>
      <c r="W32" s="211">
        <f t="shared" si="61"/>
        <v>3606.0077782868088</v>
      </c>
      <c r="X32" s="211">
        <f t="shared" si="61"/>
        <v>3598.3854378974042</v>
      </c>
      <c r="Y32" s="211">
        <f t="shared" si="61"/>
        <v>3552.9770982471687</v>
      </c>
      <c r="Z32" s="211">
        <f t="shared" si="61"/>
        <v>3466.685027352873</v>
      </c>
      <c r="AA32" s="211">
        <f t="shared" si="61"/>
        <v>3408.4537739073648</v>
      </c>
      <c r="AB32" s="211">
        <f t="shared" si="61"/>
        <v>3381.787511194535</v>
      </c>
      <c r="AC32" s="211">
        <f t="shared" si="61"/>
        <v>3372.8854645093534</v>
      </c>
      <c r="AD32" s="211">
        <f t="shared" si="61"/>
        <v>3228.3724660563207</v>
      </c>
      <c r="AE32" s="211">
        <f t="shared" si="61"/>
        <v>3194.8132732125773</v>
      </c>
      <c r="AF32" s="211">
        <f t="shared" si="61"/>
        <v>3151.155139459338</v>
      </c>
      <c r="AG32" s="211">
        <f t="shared" si="61"/>
        <v>2984.8212620396466</v>
      </c>
      <c r="AH32" s="211">
        <f t="shared" si="61"/>
        <v>2951.2863613222898</v>
      </c>
      <c r="AI32" s="211">
        <f t="shared" si="61"/>
        <v>2851.6485320009488</v>
      </c>
      <c r="AJ32" s="211">
        <f t="shared" si="61"/>
        <v>2755.1187320455656</v>
      </c>
      <c r="AK32" s="211">
        <f t="shared" si="61"/>
        <v>2714.5144495264703</v>
      </c>
      <c r="AL32" s="211">
        <f t="shared" si="61"/>
        <v>2620.6261155445209</v>
      </c>
      <c r="AM32" s="211">
        <f t="shared" si="61"/>
        <v>2618.7699091268696</v>
      </c>
      <c r="AN32" s="211">
        <f t="shared" si="61"/>
        <v>2541.6276165222275</v>
      </c>
      <c r="AO32" s="211">
        <f t="shared" si="61"/>
        <v>2456.1886615693556</v>
      </c>
      <c r="AP32" s="211">
        <f t="shared" si="61"/>
        <v>2387.1835705875665</v>
      </c>
      <c r="AQ32" s="211">
        <f t="shared" si="61"/>
        <v>2326.2671101883129</v>
      </c>
      <c r="AR32" s="211">
        <f t="shared" si="61"/>
        <v>2249.7288135353574</v>
      </c>
      <c r="AS32" s="211">
        <f t="shared" si="61"/>
        <v>2190.5357146478627</v>
      </c>
      <c r="AT32" s="211">
        <f t="shared" si="61"/>
        <v>2060.1643952570475</v>
      </c>
      <c r="AU32" s="211">
        <f t="shared" si="61"/>
        <v>1966.5292616798092</v>
      </c>
      <c r="AV32" s="211">
        <f t="shared" si="61"/>
        <v>1929.7161389613848</v>
      </c>
      <c r="AW32" s="211">
        <f t="shared" si="61"/>
        <v>1910.0040681965395</v>
      </c>
      <c r="AX32" s="211">
        <f t="shared" si="61"/>
        <v>1776.6656318334128</v>
      </c>
      <c r="AY32" s="211">
        <f t="shared" si="61"/>
        <v>1736.6131791541554</v>
      </c>
      <c r="AZ32" s="211">
        <f t="shared" si="61"/>
        <v>1688.0830755472196</v>
      </c>
      <c r="BA32" s="212">
        <f t="shared" si="61"/>
        <v>1573.3978650527245</v>
      </c>
    </row>
    <row r="33" spans="1:53">
      <c r="A33" s="208" t="s">
        <v>443</v>
      </c>
      <c r="B33" s="209" t="s">
        <v>444</v>
      </c>
      <c r="C33" s="191">
        <f t="shared" ref="C33:S33" si="62">C120-C207</f>
        <v>157.90098742007808</v>
      </c>
      <c r="D33" s="191">
        <f t="shared" si="62"/>
        <v>378.39968000000044</v>
      </c>
      <c r="E33" s="191">
        <f t="shared" si="62"/>
        <v>473.39907999999991</v>
      </c>
      <c r="F33" s="191">
        <f t="shared" si="62"/>
        <v>432.14384000000064</v>
      </c>
      <c r="G33" s="191">
        <f t="shared" si="62"/>
        <v>441.14893000000029</v>
      </c>
      <c r="H33" s="191">
        <f t="shared" si="62"/>
        <v>503.74076596882469</v>
      </c>
      <c r="I33" s="191">
        <f t="shared" si="62"/>
        <v>482.5940599999999</v>
      </c>
      <c r="J33" s="191">
        <f t="shared" si="62"/>
        <v>505.40331999999989</v>
      </c>
      <c r="K33" s="191">
        <f t="shared" si="62"/>
        <v>485.50544999999988</v>
      </c>
      <c r="L33" s="191">
        <f t="shared" si="62"/>
        <v>416.99109999999996</v>
      </c>
      <c r="M33" s="191">
        <f t="shared" si="62"/>
        <v>466.96788732368987</v>
      </c>
      <c r="N33" s="191">
        <f t="shared" si="62"/>
        <v>477.23944449642499</v>
      </c>
      <c r="O33" s="191">
        <f t="shared" si="62"/>
        <v>413.78997607470046</v>
      </c>
      <c r="P33" s="191">
        <f t="shared" si="62"/>
        <v>384.25455282983842</v>
      </c>
      <c r="Q33" s="191">
        <f t="shared" si="62"/>
        <v>416.15423365208312</v>
      </c>
      <c r="R33" s="191">
        <f t="shared" si="62"/>
        <v>313.29416260628636</v>
      </c>
      <c r="S33" s="191">
        <f t="shared" si="62"/>
        <v>292.33201304471436</v>
      </c>
      <c r="T33" s="211">
        <f t="shared" ref="T33:BA33" si="63">T120-T207</f>
        <v>292.29297963860176</v>
      </c>
      <c r="U33" s="211">
        <f t="shared" si="63"/>
        <v>297.42020879524375</v>
      </c>
      <c r="V33" s="211">
        <f t="shared" si="63"/>
        <v>303.12713684967525</v>
      </c>
      <c r="W33" s="211">
        <f t="shared" si="63"/>
        <v>307.36943303933117</v>
      </c>
      <c r="X33" s="211">
        <f t="shared" si="63"/>
        <v>311.81361292574093</v>
      </c>
      <c r="Y33" s="211">
        <f t="shared" si="63"/>
        <v>311.77534830086915</v>
      </c>
      <c r="Z33" s="211">
        <f t="shared" si="63"/>
        <v>300.36583275229373</v>
      </c>
      <c r="AA33" s="211">
        <f t="shared" si="63"/>
        <v>281.27892738513992</v>
      </c>
      <c r="AB33" s="211">
        <f t="shared" si="63"/>
        <v>285.42556898922203</v>
      </c>
      <c r="AC33" s="211">
        <f t="shared" si="63"/>
        <v>288.2982952234147</v>
      </c>
      <c r="AD33" s="211">
        <f t="shared" si="63"/>
        <v>292.76652601362593</v>
      </c>
      <c r="AE33" s="211">
        <f t="shared" si="63"/>
        <v>296.0790176449957</v>
      </c>
      <c r="AF33" s="211">
        <f t="shared" si="63"/>
        <v>299.27107391038726</v>
      </c>
      <c r="AG33" s="211">
        <f t="shared" si="63"/>
        <v>303.20976015607357</v>
      </c>
      <c r="AH33" s="211">
        <f t="shared" si="63"/>
        <v>306.57753542718933</v>
      </c>
      <c r="AI33" s="211">
        <f t="shared" si="63"/>
        <v>309.69548761867122</v>
      </c>
      <c r="AJ33" s="211">
        <f t="shared" si="63"/>
        <v>312.13397592229944</v>
      </c>
      <c r="AK33" s="211">
        <f t="shared" si="63"/>
        <v>281.36379026971235</v>
      </c>
      <c r="AL33" s="211">
        <f t="shared" si="63"/>
        <v>272.7967550315866</v>
      </c>
      <c r="AM33" s="211">
        <f t="shared" si="63"/>
        <v>274.95200205497076</v>
      </c>
      <c r="AN33" s="211">
        <f t="shared" si="63"/>
        <v>276.6195714223943</v>
      </c>
      <c r="AO33" s="211">
        <f t="shared" si="63"/>
        <v>277.67108285064069</v>
      </c>
      <c r="AP33" s="211">
        <f t="shared" si="63"/>
        <v>274.46798649852281</v>
      </c>
      <c r="AQ33" s="211">
        <f t="shared" si="63"/>
        <v>266.76198475788385</v>
      </c>
      <c r="AR33" s="211">
        <f t="shared" si="63"/>
        <v>265.69043094964854</v>
      </c>
      <c r="AS33" s="211">
        <f t="shared" si="63"/>
        <v>254.40293014288432</v>
      </c>
      <c r="AT33" s="211">
        <f t="shared" si="63"/>
        <v>221.92849062890559</v>
      </c>
      <c r="AU33" s="211">
        <f t="shared" si="63"/>
        <v>180.79189177299622</v>
      </c>
      <c r="AV33" s="211">
        <f t="shared" si="63"/>
        <v>179.62005317917294</v>
      </c>
      <c r="AW33" s="211">
        <f t="shared" si="63"/>
        <v>179.41251957671534</v>
      </c>
      <c r="AX33" s="211">
        <f t="shared" si="63"/>
        <v>176.88636906155864</v>
      </c>
      <c r="AY33" s="211">
        <f t="shared" si="63"/>
        <v>175.75706423030351</v>
      </c>
      <c r="AZ33" s="211">
        <f t="shared" si="63"/>
        <v>174.4836581828007</v>
      </c>
      <c r="BA33" s="212">
        <f t="shared" si="63"/>
        <v>172.23645291977095</v>
      </c>
    </row>
    <row r="34" spans="1:53">
      <c r="A34" s="203" t="s">
        <v>445</v>
      </c>
      <c r="B34" s="204" t="s">
        <v>446</v>
      </c>
      <c r="C34" s="191">
        <f t="shared" ref="C34:S34" si="64">C121-C208</f>
        <v>20934.14543666266</v>
      </c>
      <c r="D34" s="191">
        <f t="shared" si="64"/>
        <v>22149.692650000005</v>
      </c>
      <c r="E34" s="191">
        <f t="shared" si="64"/>
        <v>22023.387339999987</v>
      </c>
      <c r="F34" s="191">
        <f t="shared" si="64"/>
        <v>21636.250199999995</v>
      </c>
      <c r="G34" s="191">
        <f t="shared" si="64"/>
        <v>22719.032899999995</v>
      </c>
      <c r="H34" s="191">
        <f t="shared" si="64"/>
        <v>23171.490759407683</v>
      </c>
      <c r="I34" s="191">
        <f t="shared" si="64"/>
        <v>23715.677250000001</v>
      </c>
      <c r="J34" s="191">
        <f t="shared" si="64"/>
        <v>23352.178189999999</v>
      </c>
      <c r="K34" s="191">
        <f t="shared" si="64"/>
        <v>23737.673419999996</v>
      </c>
      <c r="L34" s="191">
        <f t="shared" si="64"/>
        <v>23489.582880000002</v>
      </c>
      <c r="M34" s="191">
        <f t="shared" si="64"/>
        <v>23484.089677744076</v>
      </c>
      <c r="N34" s="191">
        <f t="shared" si="64"/>
        <v>23277.439970796291</v>
      </c>
      <c r="O34" s="191">
        <f t="shared" si="64"/>
        <v>22160.295332892194</v>
      </c>
      <c r="P34" s="191">
        <f t="shared" si="64"/>
        <v>25216.17769997213</v>
      </c>
      <c r="Q34" s="191">
        <f t="shared" si="64"/>
        <v>26663.708173036928</v>
      </c>
      <c r="R34" s="191">
        <f t="shared" si="64"/>
        <v>27135.059571213922</v>
      </c>
      <c r="S34" s="191">
        <f t="shared" si="64"/>
        <v>27988.643890362608</v>
      </c>
      <c r="T34" s="206">
        <f t="shared" ref="T34:BA34" si="65">T121-T208</f>
        <v>28222.269820965997</v>
      </c>
      <c r="U34" s="206">
        <f t="shared" si="65"/>
        <v>28268.459755233805</v>
      </c>
      <c r="V34" s="206">
        <f t="shared" si="65"/>
        <v>28305.326576605261</v>
      </c>
      <c r="W34" s="206">
        <f t="shared" si="65"/>
        <v>28169.275285014086</v>
      </c>
      <c r="X34" s="206">
        <f t="shared" si="65"/>
        <v>27972.29264390119</v>
      </c>
      <c r="Y34" s="206">
        <f t="shared" si="65"/>
        <v>27763.156682964589</v>
      </c>
      <c r="Z34" s="206">
        <f t="shared" si="65"/>
        <v>27161.291114161697</v>
      </c>
      <c r="AA34" s="206">
        <f t="shared" si="65"/>
        <v>27117.672753125786</v>
      </c>
      <c r="AB34" s="206">
        <f t="shared" si="65"/>
        <v>27034.321504106607</v>
      </c>
      <c r="AC34" s="206">
        <f t="shared" si="65"/>
        <v>27033.523751253284</v>
      </c>
      <c r="AD34" s="206">
        <f t="shared" si="65"/>
        <v>26743.411604507146</v>
      </c>
      <c r="AE34" s="206">
        <f t="shared" si="65"/>
        <v>26921.69250036771</v>
      </c>
      <c r="AF34" s="206">
        <f t="shared" si="65"/>
        <v>26936.424571910633</v>
      </c>
      <c r="AG34" s="206">
        <f t="shared" si="65"/>
        <v>26996.869288141825</v>
      </c>
      <c r="AH34" s="206">
        <f t="shared" si="65"/>
        <v>27129.1856907777</v>
      </c>
      <c r="AI34" s="206">
        <f t="shared" si="65"/>
        <v>27120.80086570511</v>
      </c>
      <c r="AJ34" s="206">
        <f t="shared" si="65"/>
        <v>27152.380855946674</v>
      </c>
      <c r="AK34" s="206">
        <f t="shared" si="65"/>
        <v>27094.191106898001</v>
      </c>
      <c r="AL34" s="206">
        <f t="shared" si="65"/>
        <v>27013.0316308049</v>
      </c>
      <c r="AM34" s="206">
        <f t="shared" si="65"/>
        <v>26980.443383365986</v>
      </c>
      <c r="AN34" s="206">
        <f t="shared" si="65"/>
        <v>26928.100275287863</v>
      </c>
      <c r="AO34" s="206">
        <f t="shared" si="65"/>
        <v>26884.858256628104</v>
      </c>
      <c r="AP34" s="206">
        <f t="shared" si="65"/>
        <v>26829.441264225723</v>
      </c>
      <c r="AQ34" s="206">
        <f t="shared" si="65"/>
        <v>26769.585978060935</v>
      </c>
      <c r="AR34" s="206">
        <f t="shared" si="65"/>
        <v>26674.338760856044</v>
      </c>
      <c r="AS34" s="206">
        <f t="shared" si="65"/>
        <v>26571.646011838184</v>
      </c>
      <c r="AT34" s="206">
        <f t="shared" si="65"/>
        <v>26327.2632920045</v>
      </c>
      <c r="AU34" s="206">
        <f t="shared" si="65"/>
        <v>26175.952963786578</v>
      </c>
      <c r="AV34" s="206">
        <f t="shared" si="65"/>
        <v>26037.947796969896</v>
      </c>
      <c r="AW34" s="206">
        <f t="shared" si="65"/>
        <v>25907.206613581791</v>
      </c>
      <c r="AX34" s="206">
        <f t="shared" si="65"/>
        <v>25709.396820344675</v>
      </c>
      <c r="AY34" s="206">
        <f t="shared" si="65"/>
        <v>25595.942468354842</v>
      </c>
      <c r="AZ34" s="206">
        <f t="shared" si="65"/>
        <v>25501.720416329441</v>
      </c>
      <c r="BA34" s="207">
        <f t="shared" si="65"/>
        <v>25308.006925450249</v>
      </c>
    </row>
    <row r="35" spans="1:53">
      <c r="A35" s="203" t="s">
        <v>447</v>
      </c>
      <c r="B35" s="204" t="s">
        <v>448</v>
      </c>
      <c r="C35" s="191">
        <f t="shared" ref="C35:S35" si="66">C122-C209</f>
        <v>113376.43239439331</v>
      </c>
      <c r="D35" s="191">
        <f t="shared" si="66"/>
        <v>113197.17921999999</v>
      </c>
      <c r="E35" s="191">
        <f t="shared" si="66"/>
        <v>110654.84442999997</v>
      </c>
      <c r="F35" s="191">
        <f t="shared" si="66"/>
        <v>104582.10049000001</v>
      </c>
      <c r="G35" s="191">
        <f t="shared" si="66"/>
        <v>99674.050520000004</v>
      </c>
      <c r="H35" s="191">
        <f t="shared" si="66"/>
        <v>95013.544738117955</v>
      </c>
      <c r="I35" s="191">
        <f t="shared" si="66"/>
        <v>93883.506470000008</v>
      </c>
      <c r="J35" s="191">
        <f t="shared" si="66"/>
        <v>90581.300939999986</v>
      </c>
      <c r="K35" s="191">
        <f t="shared" si="66"/>
        <v>85821.203779999967</v>
      </c>
      <c r="L35" s="191">
        <f t="shared" si="66"/>
        <v>84228.953799999974</v>
      </c>
      <c r="M35" s="191">
        <f t="shared" si="66"/>
        <v>78883.387524314108</v>
      </c>
      <c r="N35" s="191">
        <f t="shared" si="66"/>
        <v>77079.231369480171</v>
      </c>
      <c r="O35" s="191">
        <f t="shared" si="66"/>
        <v>71639.247920565336</v>
      </c>
      <c r="P35" s="191">
        <f t="shared" si="66"/>
        <v>68647.237003534567</v>
      </c>
      <c r="Q35" s="191">
        <f t="shared" si="66"/>
        <v>68790.23953277446</v>
      </c>
      <c r="R35" s="191">
        <f t="shared" si="66"/>
        <v>67528.320649194866</v>
      </c>
      <c r="S35" s="191">
        <f t="shared" si="66"/>
        <v>65031.275140684724</v>
      </c>
      <c r="T35" s="206">
        <f t="shared" ref="T35:BA35" si="67">T122-T209</f>
        <v>64556.096578410608</v>
      </c>
      <c r="U35" s="206">
        <f t="shared" si="67"/>
        <v>63444.298846689664</v>
      </c>
      <c r="V35" s="206">
        <f t="shared" si="67"/>
        <v>62251.09255813143</v>
      </c>
      <c r="W35" s="206">
        <f t="shared" si="67"/>
        <v>60970.271645302841</v>
      </c>
      <c r="X35" s="206">
        <f t="shared" si="67"/>
        <v>59604.742342151018</v>
      </c>
      <c r="Y35" s="206">
        <f t="shared" si="67"/>
        <v>58352.989973610907</v>
      </c>
      <c r="Z35" s="206">
        <f t="shared" si="67"/>
        <v>57116.046669984746</v>
      </c>
      <c r="AA35" s="206">
        <f t="shared" si="67"/>
        <v>56034.187160885493</v>
      </c>
      <c r="AB35" s="206">
        <f t="shared" si="67"/>
        <v>55160.075039070085</v>
      </c>
      <c r="AC35" s="206">
        <f t="shared" si="67"/>
        <v>54519.856673121118</v>
      </c>
      <c r="AD35" s="206">
        <f t="shared" si="67"/>
        <v>54036.89695203185</v>
      </c>
      <c r="AE35" s="206">
        <f t="shared" si="67"/>
        <v>53761.189202962152</v>
      </c>
      <c r="AF35" s="206">
        <f t="shared" si="67"/>
        <v>53570.547728155769</v>
      </c>
      <c r="AG35" s="206">
        <f t="shared" si="67"/>
        <v>53418.784745491866</v>
      </c>
      <c r="AH35" s="206">
        <f t="shared" si="67"/>
        <v>53293.014895504704</v>
      </c>
      <c r="AI35" s="206">
        <f t="shared" si="67"/>
        <v>53124.365358155948</v>
      </c>
      <c r="AJ35" s="206">
        <f t="shared" si="67"/>
        <v>52899.720477091061</v>
      </c>
      <c r="AK35" s="206">
        <f t="shared" si="67"/>
        <v>52624.174710970285</v>
      </c>
      <c r="AL35" s="206">
        <f t="shared" si="67"/>
        <v>52294.41406862071</v>
      </c>
      <c r="AM35" s="206">
        <f t="shared" si="67"/>
        <v>51917.506951795018</v>
      </c>
      <c r="AN35" s="206">
        <f t="shared" si="67"/>
        <v>51498.332965362097</v>
      </c>
      <c r="AO35" s="206">
        <f t="shared" si="67"/>
        <v>51046.109775386416</v>
      </c>
      <c r="AP35" s="206">
        <f t="shared" si="67"/>
        <v>50566.301435617075</v>
      </c>
      <c r="AQ35" s="206">
        <f t="shared" si="67"/>
        <v>50072.527563628806</v>
      </c>
      <c r="AR35" s="206">
        <f t="shared" si="67"/>
        <v>49591.988118787398</v>
      </c>
      <c r="AS35" s="206">
        <f t="shared" si="67"/>
        <v>49102.989253257074</v>
      </c>
      <c r="AT35" s="206">
        <f t="shared" si="67"/>
        <v>48623.042301076159</v>
      </c>
      <c r="AU35" s="206">
        <f t="shared" si="67"/>
        <v>48142.343786019374</v>
      </c>
      <c r="AV35" s="206">
        <f t="shared" si="67"/>
        <v>47691.640915084121</v>
      </c>
      <c r="AW35" s="206">
        <f t="shared" si="67"/>
        <v>47264.303189169725</v>
      </c>
      <c r="AX35" s="206">
        <f t="shared" si="67"/>
        <v>46866.933936792382</v>
      </c>
      <c r="AY35" s="206">
        <f t="shared" si="67"/>
        <v>46503.403639574739</v>
      </c>
      <c r="AZ35" s="206">
        <f t="shared" si="67"/>
        <v>46188.991866833974</v>
      </c>
      <c r="BA35" s="207">
        <f t="shared" si="67"/>
        <v>45919.602046888584</v>
      </c>
    </row>
    <row r="36" spans="1:53">
      <c r="A36" s="208" t="s">
        <v>449</v>
      </c>
      <c r="B36" s="209" t="s">
        <v>450</v>
      </c>
      <c r="C36" s="191">
        <f t="shared" ref="C36:S36" si="68">C123-C210</f>
        <v>113242.00988289076</v>
      </c>
      <c r="D36" s="191">
        <f t="shared" si="68"/>
        <v>113071.68004999997</v>
      </c>
      <c r="E36" s="191">
        <f t="shared" si="68"/>
        <v>110535.94455999997</v>
      </c>
      <c r="F36" s="191">
        <f t="shared" si="68"/>
        <v>104464.10064000002</v>
      </c>
      <c r="G36" s="191">
        <f t="shared" si="68"/>
        <v>99545.551039999991</v>
      </c>
      <c r="H36" s="191">
        <f t="shared" si="68"/>
        <v>94883.994724781965</v>
      </c>
      <c r="I36" s="191">
        <f t="shared" si="68"/>
        <v>93745.40701000001</v>
      </c>
      <c r="J36" s="191">
        <f t="shared" si="68"/>
        <v>90496.301699999982</v>
      </c>
      <c r="K36" s="191">
        <f t="shared" si="68"/>
        <v>85739.203719999961</v>
      </c>
      <c r="L36" s="191">
        <f t="shared" si="68"/>
        <v>84122.153959999967</v>
      </c>
      <c r="M36" s="191">
        <f t="shared" si="68"/>
        <v>78779.991151141352</v>
      </c>
      <c r="N36" s="191">
        <f t="shared" si="68"/>
        <v>77009.368955480662</v>
      </c>
      <c r="O36" s="191">
        <f t="shared" si="68"/>
        <v>71574.520701160145</v>
      </c>
      <c r="P36" s="191">
        <f t="shared" si="68"/>
        <v>68592.899589859226</v>
      </c>
      <c r="Q36" s="191">
        <f t="shared" si="68"/>
        <v>68725.512260830976</v>
      </c>
      <c r="R36" s="191">
        <f t="shared" si="68"/>
        <v>67451.149554472649</v>
      </c>
      <c r="S36" s="191">
        <f t="shared" si="68"/>
        <v>64963.947833116326</v>
      </c>
      <c r="T36" s="211">
        <f t="shared" ref="T36:BA36" si="69">T123-T210</f>
        <v>64486.22694619518</v>
      </c>
      <c r="U36" s="211">
        <f t="shared" si="69"/>
        <v>63371.755162391317</v>
      </c>
      <c r="V36" s="211">
        <f t="shared" si="69"/>
        <v>62176.032008188275</v>
      </c>
      <c r="W36" s="211">
        <f t="shared" si="69"/>
        <v>60892.909552474506</v>
      </c>
      <c r="X36" s="211">
        <f t="shared" si="69"/>
        <v>59525.257768750584</v>
      </c>
      <c r="Y36" s="211">
        <f t="shared" si="69"/>
        <v>58271.362804532168</v>
      </c>
      <c r="Z36" s="211">
        <f t="shared" si="69"/>
        <v>57032.573229285917</v>
      </c>
      <c r="AA36" s="211">
        <f t="shared" si="69"/>
        <v>55948.824207143654</v>
      </c>
      <c r="AB36" s="211">
        <f t="shared" si="69"/>
        <v>55073.18303416144</v>
      </c>
      <c r="AC36" s="211">
        <f t="shared" si="69"/>
        <v>54431.397222487518</v>
      </c>
      <c r="AD36" s="211">
        <f t="shared" si="69"/>
        <v>53946.719340881333</v>
      </c>
      <c r="AE36" s="211">
        <f t="shared" si="69"/>
        <v>53669.103822272067</v>
      </c>
      <c r="AF36" s="211">
        <f t="shared" si="69"/>
        <v>53476.403625525454</v>
      </c>
      <c r="AG36" s="211">
        <f t="shared" si="69"/>
        <v>53322.580445353793</v>
      </c>
      <c r="AH36" s="211">
        <f t="shared" si="69"/>
        <v>53194.776847888177</v>
      </c>
      <c r="AI36" s="211">
        <f t="shared" si="69"/>
        <v>53024.063299133668</v>
      </c>
      <c r="AJ36" s="211">
        <f t="shared" si="69"/>
        <v>52797.549550444513</v>
      </c>
      <c r="AK36" s="211">
        <f t="shared" si="69"/>
        <v>52520.207653523401</v>
      </c>
      <c r="AL36" s="211">
        <f t="shared" si="69"/>
        <v>52188.805458635834</v>
      </c>
      <c r="AM36" s="211">
        <f t="shared" si="69"/>
        <v>51810.339747323618</v>
      </c>
      <c r="AN36" s="211">
        <f t="shared" si="69"/>
        <v>51389.668825095563</v>
      </c>
      <c r="AO36" s="211">
        <f t="shared" si="69"/>
        <v>50935.947109419292</v>
      </c>
      <c r="AP36" s="211">
        <f t="shared" si="69"/>
        <v>50454.800443927277</v>
      </c>
      <c r="AQ36" s="211">
        <f t="shared" si="69"/>
        <v>49959.704230187701</v>
      </c>
      <c r="AR36" s="211">
        <f t="shared" si="69"/>
        <v>49477.847895874882</v>
      </c>
      <c r="AS36" s="211">
        <f t="shared" si="69"/>
        <v>48987.537476771555</v>
      </c>
      <c r="AT36" s="211">
        <f t="shared" si="69"/>
        <v>48506.358954884141</v>
      </c>
      <c r="AU36" s="211">
        <f t="shared" si="69"/>
        <v>48024.544518916009</v>
      </c>
      <c r="AV36" s="211">
        <f t="shared" si="69"/>
        <v>47572.644206100886</v>
      </c>
      <c r="AW36" s="211">
        <f t="shared" si="69"/>
        <v>47144.261481770824</v>
      </c>
      <c r="AX36" s="211">
        <f t="shared" si="69"/>
        <v>46746.343341642656</v>
      </c>
      <c r="AY36" s="211">
        <f t="shared" si="69"/>
        <v>46382.117510131393</v>
      </c>
      <c r="AZ36" s="211">
        <f t="shared" si="69"/>
        <v>46067.49637839412</v>
      </c>
      <c r="BA36" s="212">
        <f t="shared" si="69"/>
        <v>45798.183368784594</v>
      </c>
    </row>
    <row r="37" spans="1:53">
      <c r="A37" s="208" t="s">
        <v>451</v>
      </c>
      <c r="B37" s="209" t="s">
        <v>452</v>
      </c>
      <c r="C37" s="191">
        <f t="shared" ref="C37:S37" si="70">C124-C211</f>
        <v>134.42251150255203</v>
      </c>
      <c r="D37" s="191">
        <f t="shared" si="70"/>
        <v>125.49916999999999</v>
      </c>
      <c r="E37" s="191">
        <f t="shared" si="70"/>
        <v>118.89986999999996</v>
      </c>
      <c r="F37" s="191">
        <f t="shared" si="70"/>
        <v>117.99985</v>
      </c>
      <c r="G37" s="191">
        <f t="shared" si="70"/>
        <v>128.49948000000001</v>
      </c>
      <c r="H37" s="191">
        <f t="shared" si="70"/>
        <v>129.55001333596846</v>
      </c>
      <c r="I37" s="191">
        <f t="shared" si="70"/>
        <v>138.09945999999997</v>
      </c>
      <c r="J37" s="191">
        <f t="shared" si="70"/>
        <v>84.999239999999929</v>
      </c>
      <c r="K37" s="191">
        <f t="shared" si="70"/>
        <v>82.000060000000047</v>
      </c>
      <c r="L37" s="191">
        <f t="shared" si="70"/>
        <v>106.79984000000002</v>
      </c>
      <c r="M37" s="191">
        <f t="shared" si="70"/>
        <v>103.39637317274935</v>
      </c>
      <c r="N37" s="191">
        <f t="shared" si="70"/>
        <v>69.862413999505108</v>
      </c>
      <c r="O37" s="191">
        <f t="shared" si="70"/>
        <v>64.72721940517394</v>
      </c>
      <c r="P37" s="191">
        <f t="shared" si="70"/>
        <v>54.337413675336123</v>
      </c>
      <c r="Q37" s="191">
        <f t="shared" si="70"/>
        <v>64.727271943499701</v>
      </c>
      <c r="R37" s="191">
        <f t="shared" si="70"/>
        <v>77.171094722202923</v>
      </c>
      <c r="S37" s="191">
        <f t="shared" si="70"/>
        <v>67.327307568400926</v>
      </c>
      <c r="T37" s="211">
        <f t="shared" ref="T37:BA37" si="71">T124-T211</f>
        <v>69.869632215414441</v>
      </c>
      <c r="U37" s="211">
        <f t="shared" si="71"/>
        <v>72.543684298333346</v>
      </c>
      <c r="V37" s="211">
        <f t="shared" si="71"/>
        <v>75.060549943157142</v>
      </c>
      <c r="W37" s="211">
        <f t="shared" si="71"/>
        <v>77.362092828336387</v>
      </c>
      <c r="X37" s="211">
        <f t="shared" si="71"/>
        <v>79.484573400433135</v>
      </c>
      <c r="Y37" s="211">
        <f t="shared" si="71"/>
        <v>81.627169078752786</v>
      </c>
      <c r="Z37" s="211">
        <f t="shared" si="71"/>
        <v>83.473440698831496</v>
      </c>
      <c r="AA37" s="211">
        <f t="shared" si="71"/>
        <v>85.362953741835867</v>
      </c>
      <c r="AB37" s="211">
        <f t="shared" si="71"/>
        <v>86.892004908639962</v>
      </c>
      <c r="AC37" s="211">
        <f t="shared" si="71"/>
        <v>88.45945063358981</v>
      </c>
      <c r="AD37" s="211">
        <f t="shared" si="71"/>
        <v>90.17761115052096</v>
      </c>
      <c r="AE37" s="211">
        <f t="shared" si="71"/>
        <v>92.085380690083838</v>
      </c>
      <c r="AF37" s="211">
        <f t="shared" si="71"/>
        <v>94.144102630316837</v>
      </c>
      <c r="AG37" s="211">
        <f t="shared" si="71"/>
        <v>96.204300138075453</v>
      </c>
      <c r="AH37" s="211">
        <f t="shared" si="71"/>
        <v>98.238047616526785</v>
      </c>
      <c r="AI37" s="211">
        <f t="shared" si="71"/>
        <v>100.3020590222839</v>
      </c>
      <c r="AJ37" s="211">
        <f t="shared" si="71"/>
        <v>102.17092664654686</v>
      </c>
      <c r="AK37" s="211">
        <f t="shared" si="71"/>
        <v>103.96705744687981</v>
      </c>
      <c r="AL37" s="211">
        <f t="shared" si="71"/>
        <v>105.60860998487853</v>
      </c>
      <c r="AM37" s="211">
        <f t="shared" si="71"/>
        <v>107.16720447140108</v>
      </c>
      <c r="AN37" s="211">
        <f t="shared" si="71"/>
        <v>108.66414026654066</v>
      </c>
      <c r="AO37" s="211">
        <f t="shared" si="71"/>
        <v>110.16266596712498</v>
      </c>
      <c r="AP37" s="211">
        <f t="shared" si="71"/>
        <v>111.5009916897948</v>
      </c>
      <c r="AQ37" s="211">
        <f t="shared" si="71"/>
        <v>112.82333344110252</v>
      </c>
      <c r="AR37" s="211">
        <f t="shared" si="71"/>
        <v>114.14022291250991</v>
      </c>
      <c r="AS37" s="211">
        <f t="shared" si="71"/>
        <v>115.45177648552105</v>
      </c>
      <c r="AT37" s="211">
        <f t="shared" si="71"/>
        <v>116.68334619202352</v>
      </c>
      <c r="AU37" s="211">
        <f t="shared" si="71"/>
        <v>117.79926710335553</v>
      </c>
      <c r="AV37" s="211">
        <f t="shared" si="71"/>
        <v>118.99670898323583</v>
      </c>
      <c r="AW37" s="211">
        <f t="shared" si="71"/>
        <v>120.04170739890192</v>
      </c>
      <c r="AX37" s="211">
        <f t="shared" si="71"/>
        <v>120.59059514973015</v>
      </c>
      <c r="AY37" s="211">
        <f t="shared" si="71"/>
        <v>121.28612944335055</v>
      </c>
      <c r="AZ37" s="211">
        <f t="shared" si="71"/>
        <v>121.49548843985428</v>
      </c>
      <c r="BA37" s="212">
        <f t="shared" si="71"/>
        <v>121.41867810398753</v>
      </c>
    </row>
    <row r="38" spans="1:53">
      <c r="A38" s="203" t="s">
        <v>453</v>
      </c>
      <c r="B38" s="204" t="s">
        <v>454</v>
      </c>
      <c r="C38" s="191">
        <f t="shared" ref="C38:S38" si="72">C125-C212</f>
        <v>36166.646969691676</v>
      </c>
      <c r="D38" s="191">
        <f t="shared" si="72"/>
        <v>36448.626769999988</v>
      </c>
      <c r="E38" s="191">
        <f t="shared" si="72"/>
        <v>35116.867579999998</v>
      </c>
      <c r="F38" s="191">
        <f t="shared" si="72"/>
        <v>36313.092599999996</v>
      </c>
      <c r="G38" s="191">
        <f t="shared" si="72"/>
        <v>38953.41401</v>
      </c>
      <c r="H38" s="191">
        <f t="shared" si="72"/>
        <v>40048.731199279864</v>
      </c>
      <c r="I38" s="191">
        <f t="shared" si="72"/>
        <v>40786.213159999985</v>
      </c>
      <c r="J38" s="191">
        <f t="shared" si="72"/>
        <v>42818.233420000004</v>
      </c>
      <c r="K38" s="191">
        <f t="shared" si="72"/>
        <v>42970.751250000001</v>
      </c>
      <c r="L38" s="191">
        <f t="shared" si="72"/>
        <v>40449.830620000001</v>
      </c>
      <c r="M38" s="191">
        <f t="shared" si="72"/>
        <v>41292.541381723473</v>
      </c>
      <c r="N38" s="191">
        <f t="shared" si="72"/>
        <v>42668.088895481509</v>
      </c>
      <c r="O38" s="191">
        <f t="shared" si="72"/>
        <v>40570.036525499752</v>
      </c>
      <c r="P38" s="191">
        <f t="shared" si="72"/>
        <v>39796.566444567929</v>
      </c>
      <c r="Q38" s="191">
        <f t="shared" si="72"/>
        <v>40634.879651891795</v>
      </c>
      <c r="R38" s="191">
        <f t="shared" si="72"/>
        <v>41775.986047183498</v>
      </c>
      <c r="S38" s="191">
        <f t="shared" si="72"/>
        <v>44053.17090270466</v>
      </c>
      <c r="T38" s="206">
        <f t="shared" ref="T38:BA38" si="73">T125-T212</f>
        <v>45645.191082585508</v>
      </c>
      <c r="U38" s="206">
        <f t="shared" si="73"/>
        <v>47215.220783023993</v>
      </c>
      <c r="V38" s="206">
        <f t="shared" si="73"/>
        <v>48630.667058458108</v>
      </c>
      <c r="W38" s="206">
        <f t="shared" si="73"/>
        <v>49851.275005269614</v>
      </c>
      <c r="X38" s="206">
        <f t="shared" si="73"/>
        <v>51055.769059956729</v>
      </c>
      <c r="Y38" s="206">
        <f t="shared" si="73"/>
        <v>52086.57648773132</v>
      </c>
      <c r="Z38" s="206">
        <f t="shared" si="73"/>
        <v>52974.131112301053</v>
      </c>
      <c r="AA38" s="206">
        <f t="shared" si="73"/>
        <v>53620.249397728941</v>
      </c>
      <c r="AB38" s="206">
        <f t="shared" si="73"/>
        <v>54264.000132548739</v>
      </c>
      <c r="AC38" s="206">
        <f t="shared" si="73"/>
        <v>54944.066291593292</v>
      </c>
      <c r="AD38" s="206">
        <f t="shared" si="73"/>
        <v>55664.989419082318</v>
      </c>
      <c r="AE38" s="206">
        <f t="shared" si="73"/>
        <v>56520.951024463007</v>
      </c>
      <c r="AF38" s="206">
        <f t="shared" si="73"/>
        <v>57284.963478222096</v>
      </c>
      <c r="AG38" s="206">
        <f t="shared" si="73"/>
        <v>58000.028543943117</v>
      </c>
      <c r="AH38" s="206">
        <f t="shared" si="73"/>
        <v>58798.640098464086</v>
      </c>
      <c r="AI38" s="206">
        <f t="shared" si="73"/>
        <v>59469.084355306099</v>
      </c>
      <c r="AJ38" s="206">
        <f t="shared" si="73"/>
        <v>60075.612708565961</v>
      </c>
      <c r="AK38" s="206">
        <f t="shared" si="73"/>
        <v>60583.868362007546</v>
      </c>
      <c r="AL38" s="206">
        <f t="shared" si="73"/>
        <v>61041.218020132765</v>
      </c>
      <c r="AM38" s="206">
        <f t="shared" si="73"/>
        <v>61552.862396121833</v>
      </c>
      <c r="AN38" s="206">
        <f t="shared" si="73"/>
        <v>61937.135307512523</v>
      </c>
      <c r="AO38" s="206">
        <f t="shared" si="73"/>
        <v>62404.442367808515</v>
      </c>
      <c r="AP38" s="206">
        <f t="shared" si="73"/>
        <v>62755.963822955906</v>
      </c>
      <c r="AQ38" s="206">
        <f t="shared" si="73"/>
        <v>63123.053597274949</v>
      </c>
      <c r="AR38" s="206">
        <f t="shared" si="73"/>
        <v>63540.30872626276</v>
      </c>
      <c r="AS38" s="206">
        <f t="shared" si="73"/>
        <v>63907.393080120921</v>
      </c>
      <c r="AT38" s="206">
        <f t="shared" si="73"/>
        <v>64229.650781829812</v>
      </c>
      <c r="AU38" s="206">
        <f t="shared" si="73"/>
        <v>64452.490839825201</v>
      </c>
      <c r="AV38" s="206">
        <f t="shared" si="73"/>
        <v>64765.29391662636</v>
      </c>
      <c r="AW38" s="206">
        <f t="shared" si="73"/>
        <v>64972.434545178578</v>
      </c>
      <c r="AX38" s="206">
        <f t="shared" si="73"/>
        <v>64831.403233872865</v>
      </c>
      <c r="AY38" s="206">
        <f t="shared" si="73"/>
        <v>64868.639692064768</v>
      </c>
      <c r="AZ38" s="206">
        <f t="shared" si="73"/>
        <v>64497.706537875987</v>
      </c>
      <c r="BA38" s="207">
        <f t="shared" si="73"/>
        <v>63956.957595651402</v>
      </c>
    </row>
    <row r="39" spans="1:53">
      <c r="A39" s="208" t="s">
        <v>455</v>
      </c>
      <c r="B39" s="209" t="s">
        <v>456</v>
      </c>
      <c r="C39" s="191">
        <f t="shared" ref="C39:S39" si="74">C126-C213</f>
        <v>121.19045278273552</v>
      </c>
      <c r="D39" s="191">
        <f t="shared" si="74"/>
        <v>103.00301</v>
      </c>
      <c r="E39" s="191">
        <f t="shared" si="74"/>
        <v>34.101749999999996</v>
      </c>
      <c r="F39" s="191">
        <f t="shared" si="74"/>
        <v>30.900439999999985</v>
      </c>
      <c r="G39" s="191">
        <f t="shared" si="74"/>
        <v>46.600149999999985</v>
      </c>
      <c r="H39" s="191">
        <f t="shared" si="74"/>
        <v>14.37853893571071</v>
      </c>
      <c r="I39" s="191">
        <f t="shared" si="74"/>
        <v>15.400170000000003</v>
      </c>
      <c r="J39" s="191">
        <f t="shared" si="74"/>
        <v>14.40016</v>
      </c>
      <c r="K39" s="191">
        <f t="shared" si="74"/>
        <v>0.99999999999999978</v>
      </c>
      <c r="L39" s="191">
        <f t="shared" si="74"/>
        <v>0</v>
      </c>
      <c r="M39" s="191">
        <f t="shared" si="74"/>
        <v>0</v>
      </c>
      <c r="N39" s="191">
        <f t="shared" si="74"/>
        <v>0</v>
      </c>
      <c r="O39" s="191">
        <f t="shared" si="74"/>
        <v>0</v>
      </c>
      <c r="P39" s="191">
        <f t="shared" si="74"/>
        <v>0</v>
      </c>
      <c r="Q39" s="191">
        <f t="shared" si="74"/>
        <v>0</v>
      </c>
      <c r="R39" s="191">
        <f t="shared" si="74"/>
        <v>0</v>
      </c>
      <c r="S39" s="191">
        <f t="shared" si="74"/>
        <v>0</v>
      </c>
      <c r="T39" s="211">
        <f t="shared" ref="T39:BA39" si="75">T126-T213</f>
        <v>0</v>
      </c>
      <c r="U39" s="211">
        <f t="shared" si="75"/>
        <v>0</v>
      </c>
      <c r="V39" s="211">
        <f t="shared" si="75"/>
        <v>0</v>
      </c>
      <c r="W39" s="211">
        <f t="shared" si="75"/>
        <v>0</v>
      </c>
      <c r="X39" s="211">
        <f t="shared" si="75"/>
        <v>0</v>
      </c>
      <c r="Y39" s="211">
        <f t="shared" si="75"/>
        <v>0</v>
      </c>
      <c r="Z39" s="211">
        <f t="shared" si="75"/>
        <v>0</v>
      </c>
      <c r="AA39" s="211">
        <f t="shared" si="75"/>
        <v>0</v>
      </c>
      <c r="AB39" s="211">
        <f t="shared" si="75"/>
        <v>0</v>
      </c>
      <c r="AC39" s="211">
        <f t="shared" si="75"/>
        <v>0</v>
      </c>
      <c r="AD39" s="211">
        <f t="shared" si="75"/>
        <v>0</v>
      </c>
      <c r="AE39" s="211">
        <f t="shared" si="75"/>
        <v>0</v>
      </c>
      <c r="AF39" s="211">
        <f t="shared" si="75"/>
        <v>0</v>
      </c>
      <c r="AG39" s="211">
        <f t="shared" si="75"/>
        <v>0</v>
      </c>
      <c r="AH39" s="211">
        <f t="shared" si="75"/>
        <v>0</v>
      </c>
      <c r="AI39" s="211">
        <f t="shared" si="75"/>
        <v>0</v>
      </c>
      <c r="AJ39" s="211">
        <f t="shared" si="75"/>
        <v>0</v>
      </c>
      <c r="AK39" s="211">
        <f t="shared" si="75"/>
        <v>0</v>
      </c>
      <c r="AL39" s="211">
        <f t="shared" si="75"/>
        <v>0</v>
      </c>
      <c r="AM39" s="211">
        <f t="shared" si="75"/>
        <v>0</v>
      </c>
      <c r="AN39" s="211">
        <f t="shared" si="75"/>
        <v>0</v>
      </c>
      <c r="AO39" s="211">
        <f t="shared" si="75"/>
        <v>0</v>
      </c>
      <c r="AP39" s="211">
        <f t="shared" si="75"/>
        <v>0</v>
      </c>
      <c r="AQ39" s="211">
        <f t="shared" si="75"/>
        <v>0</v>
      </c>
      <c r="AR39" s="211">
        <f t="shared" si="75"/>
        <v>0</v>
      </c>
      <c r="AS39" s="211">
        <f t="shared" si="75"/>
        <v>0</v>
      </c>
      <c r="AT39" s="211">
        <f t="shared" si="75"/>
        <v>0</v>
      </c>
      <c r="AU39" s="211">
        <f t="shared" si="75"/>
        <v>0</v>
      </c>
      <c r="AV39" s="211">
        <f t="shared" si="75"/>
        <v>0</v>
      </c>
      <c r="AW39" s="211">
        <f t="shared" si="75"/>
        <v>0</v>
      </c>
      <c r="AX39" s="211">
        <f t="shared" si="75"/>
        <v>0</v>
      </c>
      <c r="AY39" s="211">
        <f t="shared" si="75"/>
        <v>0</v>
      </c>
      <c r="AZ39" s="211">
        <f t="shared" si="75"/>
        <v>0</v>
      </c>
      <c r="BA39" s="212">
        <f t="shared" si="75"/>
        <v>0</v>
      </c>
    </row>
    <row r="40" spans="1:53">
      <c r="A40" s="208" t="s">
        <v>457</v>
      </c>
      <c r="B40" s="209" t="s">
        <v>458</v>
      </c>
      <c r="C40" s="191">
        <f t="shared" ref="C40:S40" si="76">C127-C214</f>
        <v>34408.214153315639</v>
      </c>
      <c r="D40" s="191">
        <f t="shared" si="76"/>
        <v>34443.835850000003</v>
      </c>
      <c r="E40" s="191">
        <f t="shared" si="76"/>
        <v>33437.984319999989</v>
      </c>
      <c r="F40" s="191">
        <f t="shared" si="76"/>
        <v>34553.407709999999</v>
      </c>
      <c r="G40" s="191">
        <f t="shared" si="76"/>
        <v>37146.452389999991</v>
      </c>
      <c r="H40" s="191">
        <f t="shared" si="76"/>
        <v>38332.794989568487</v>
      </c>
      <c r="I40" s="191">
        <f t="shared" si="76"/>
        <v>39235.532550000004</v>
      </c>
      <c r="J40" s="191">
        <f t="shared" si="76"/>
        <v>41380.720169999993</v>
      </c>
      <c r="K40" s="191">
        <f t="shared" si="76"/>
        <v>41348.644119999983</v>
      </c>
      <c r="L40" s="191">
        <f t="shared" si="76"/>
        <v>38577.131960000006</v>
      </c>
      <c r="M40" s="191">
        <f t="shared" si="76"/>
        <v>39231.253399658781</v>
      </c>
      <c r="N40" s="191">
        <f t="shared" si="76"/>
        <v>40559.987414536394</v>
      </c>
      <c r="O40" s="191">
        <f t="shared" si="76"/>
        <v>38894.219787997514</v>
      </c>
      <c r="P40" s="191">
        <f t="shared" si="76"/>
        <v>38098.398849664525</v>
      </c>
      <c r="Q40" s="191">
        <f t="shared" si="76"/>
        <v>38758.126364792188</v>
      </c>
      <c r="R40" s="191">
        <f t="shared" si="76"/>
        <v>40374.053461667005</v>
      </c>
      <c r="S40" s="191">
        <f t="shared" si="76"/>
        <v>42705.925565367914</v>
      </c>
      <c r="T40" s="211">
        <f t="shared" ref="T40:BA40" si="77">T127-T214</f>
        <v>44347.58891009893</v>
      </c>
      <c r="U40" s="211">
        <f t="shared" si="77"/>
        <v>45925.609655296255</v>
      </c>
      <c r="V40" s="211">
        <f t="shared" si="77"/>
        <v>47351.939086807055</v>
      </c>
      <c r="W40" s="211">
        <f t="shared" si="77"/>
        <v>48568.491848999984</v>
      </c>
      <c r="X40" s="211">
        <f t="shared" si="77"/>
        <v>49788.084107329225</v>
      </c>
      <c r="Y40" s="211">
        <f t="shared" si="77"/>
        <v>50837.494197413849</v>
      </c>
      <c r="Z40" s="211">
        <f t="shared" si="77"/>
        <v>51739.408557920389</v>
      </c>
      <c r="AA40" s="211">
        <f t="shared" si="77"/>
        <v>52405.001349581806</v>
      </c>
      <c r="AB40" s="211">
        <f t="shared" si="77"/>
        <v>53088.321842364174</v>
      </c>
      <c r="AC40" s="211">
        <f t="shared" si="77"/>
        <v>53754.451519519826</v>
      </c>
      <c r="AD40" s="211">
        <f t="shared" si="77"/>
        <v>54477.215151782228</v>
      </c>
      <c r="AE40" s="211">
        <f t="shared" si="77"/>
        <v>55305.648015341219</v>
      </c>
      <c r="AF40" s="211">
        <f t="shared" si="77"/>
        <v>56066.048518078285</v>
      </c>
      <c r="AG40" s="211">
        <f t="shared" si="77"/>
        <v>56832.858865919006</v>
      </c>
      <c r="AH40" s="211">
        <f t="shared" si="77"/>
        <v>57657.802037604852</v>
      </c>
      <c r="AI40" s="211">
        <f t="shared" si="77"/>
        <v>58333.274628212523</v>
      </c>
      <c r="AJ40" s="211">
        <f t="shared" si="77"/>
        <v>58949.997177500802</v>
      </c>
      <c r="AK40" s="211">
        <f t="shared" si="77"/>
        <v>59468.280260029955</v>
      </c>
      <c r="AL40" s="211">
        <f t="shared" si="77"/>
        <v>59953.293276866039</v>
      </c>
      <c r="AM40" s="211">
        <f t="shared" si="77"/>
        <v>60470.878153851991</v>
      </c>
      <c r="AN40" s="211">
        <f t="shared" si="77"/>
        <v>60878.956494906073</v>
      </c>
      <c r="AO40" s="211">
        <f t="shared" si="77"/>
        <v>61364.696727015391</v>
      </c>
      <c r="AP40" s="211">
        <f t="shared" si="77"/>
        <v>61732.252489250299</v>
      </c>
      <c r="AQ40" s="211">
        <f t="shared" si="77"/>
        <v>62115.048812084446</v>
      </c>
      <c r="AR40" s="211">
        <f t="shared" si="77"/>
        <v>62543.004738569798</v>
      </c>
      <c r="AS40" s="211">
        <f t="shared" si="77"/>
        <v>62923.270187021481</v>
      </c>
      <c r="AT40" s="211">
        <f t="shared" si="77"/>
        <v>63253.872392295729</v>
      </c>
      <c r="AU40" s="211">
        <f t="shared" si="77"/>
        <v>63492.150164733277</v>
      </c>
      <c r="AV40" s="211">
        <f t="shared" si="77"/>
        <v>63821.978538612741</v>
      </c>
      <c r="AW40" s="211">
        <f t="shared" si="77"/>
        <v>64037.173245505473</v>
      </c>
      <c r="AX40" s="211">
        <f t="shared" si="77"/>
        <v>63915.116378006234</v>
      </c>
      <c r="AY40" s="211">
        <f t="shared" si="77"/>
        <v>63958.793503014713</v>
      </c>
      <c r="AZ40" s="211">
        <f t="shared" si="77"/>
        <v>63598.209231175671</v>
      </c>
      <c r="BA40" s="212">
        <f t="shared" si="77"/>
        <v>63076.062891419577</v>
      </c>
    </row>
    <row r="41" spans="1:53">
      <c r="A41" s="208" t="s">
        <v>459</v>
      </c>
      <c r="B41" s="209" t="s">
        <v>460</v>
      </c>
      <c r="C41" s="191">
        <f t="shared" ref="C41:S41" si="78">C128-C215</f>
        <v>1637.2423635933001</v>
      </c>
      <c r="D41" s="191">
        <f t="shared" si="78"/>
        <v>1901.7879099999996</v>
      </c>
      <c r="E41" s="191">
        <f t="shared" si="78"/>
        <v>1644.7815100000003</v>
      </c>
      <c r="F41" s="191">
        <f t="shared" si="78"/>
        <v>1728.7844500000001</v>
      </c>
      <c r="G41" s="191">
        <f t="shared" si="78"/>
        <v>1760.3614699999989</v>
      </c>
      <c r="H41" s="191">
        <f t="shared" si="78"/>
        <v>1701.5576707756686</v>
      </c>
      <c r="I41" s="191">
        <f t="shared" si="78"/>
        <v>1535.2804399999977</v>
      </c>
      <c r="J41" s="191">
        <f t="shared" si="78"/>
        <v>1423.1130900000012</v>
      </c>
      <c r="K41" s="191">
        <f t="shared" si="78"/>
        <v>1621.1071299999999</v>
      </c>
      <c r="L41" s="191">
        <f t="shared" si="78"/>
        <v>1872.69866</v>
      </c>
      <c r="M41" s="191">
        <f t="shared" si="78"/>
        <v>2061.2879820646958</v>
      </c>
      <c r="N41" s="191">
        <f t="shared" si="78"/>
        <v>2108.1014809451099</v>
      </c>
      <c r="O41" s="191">
        <f t="shared" si="78"/>
        <v>1675.8167375022454</v>
      </c>
      <c r="P41" s="191">
        <f t="shared" si="78"/>
        <v>1698.1675949034025</v>
      </c>
      <c r="Q41" s="191">
        <f t="shared" si="78"/>
        <v>1876.7532870996019</v>
      </c>
      <c r="R41" s="191">
        <f t="shared" si="78"/>
        <v>1401.9325855164966</v>
      </c>
      <c r="S41" s="191">
        <f t="shared" si="78"/>
        <v>1347.2453373367425</v>
      </c>
      <c r="T41" s="211">
        <f t="shared" ref="T41:BA41" si="79">T128-T215</f>
        <v>1297.6021724865795</v>
      </c>
      <c r="U41" s="211">
        <f t="shared" si="79"/>
        <v>1289.61112772773</v>
      </c>
      <c r="V41" s="211">
        <f t="shared" si="79"/>
        <v>1278.7279716510529</v>
      </c>
      <c r="W41" s="211">
        <f t="shared" si="79"/>
        <v>1282.7831562696374</v>
      </c>
      <c r="X41" s="211">
        <f t="shared" si="79"/>
        <v>1267.6849526274837</v>
      </c>
      <c r="Y41" s="211">
        <f t="shared" si="79"/>
        <v>1249.0822903174658</v>
      </c>
      <c r="Z41" s="211">
        <f t="shared" si="79"/>
        <v>1234.7225543806585</v>
      </c>
      <c r="AA41" s="211">
        <f t="shared" si="79"/>
        <v>1215.2480481471198</v>
      </c>
      <c r="AB41" s="211">
        <f t="shared" si="79"/>
        <v>1175.6782901845709</v>
      </c>
      <c r="AC41" s="211">
        <f t="shared" si="79"/>
        <v>1189.6147720734789</v>
      </c>
      <c r="AD41" s="211">
        <f t="shared" si="79"/>
        <v>1187.7742673000835</v>
      </c>
      <c r="AE41" s="211">
        <f t="shared" si="79"/>
        <v>1215.303009121797</v>
      </c>
      <c r="AF41" s="211">
        <f t="shared" si="79"/>
        <v>1218.9149601437962</v>
      </c>
      <c r="AG41" s="211">
        <f t="shared" si="79"/>
        <v>1167.16967802411</v>
      </c>
      <c r="AH41" s="211">
        <f t="shared" si="79"/>
        <v>1140.8380608592283</v>
      </c>
      <c r="AI41" s="211">
        <f t="shared" si="79"/>
        <v>1135.8097270935814</v>
      </c>
      <c r="AJ41" s="211">
        <f t="shared" si="79"/>
        <v>1125.6155310651611</v>
      </c>
      <c r="AK41" s="211">
        <f t="shared" si="79"/>
        <v>1115.5881019775809</v>
      </c>
      <c r="AL41" s="211">
        <f t="shared" si="79"/>
        <v>1087.9247432667239</v>
      </c>
      <c r="AM41" s="211">
        <f t="shared" si="79"/>
        <v>1081.9842422698473</v>
      </c>
      <c r="AN41" s="211">
        <f t="shared" si="79"/>
        <v>1058.1788126064575</v>
      </c>
      <c r="AO41" s="211">
        <f t="shared" si="79"/>
        <v>1039.7456407931018</v>
      </c>
      <c r="AP41" s="211">
        <f t="shared" si="79"/>
        <v>1023.7113337056046</v>
      </c>
      <c r="AQ41" s="211">
        <f t="shared" si="79"/>
        <v>1008.0047851905015</v>
      </c>
      <c r="AR41" s="211">
        <f t="shared" si="79"/>
        <v>997.30398769297244</v>
      </c>
      <c r="AS41" s="211">
        <f t="shared" si="79"/>
        <v>984.12289309945845</v>
      </c>
      <c r="AT41" s="211">
        <f t="shared" si="79"/>
        <v>975.77838953409696</v>
      </c>
      <c r="AU41" s="211">
        <f t="shared" si="79"/>
        <v>960.34067509191982</v>
      </c>
      <c r="AV41" s="211">
        <f t="shared" si="79"/>
        <v>943.31537801362447</v>
      </c>
      <c r="AW41" s="211">
        <f t="shared" si="79"/>
        <v>935.26129967309589</v>
      </c>
      <c r="AX41" s="211">
        <f t="shared" si="79"/>
        <v>916.28685586661186</v>
      </c>
      <c r="AY41" s="211">
        <f t="shared" si="79"/>
        <v>909.84618905005641</v>
      </c>
      <c r="AZ41" s="211">
        <f t="shared" si="79"/>
        <v>899.49730670031886</v>
      </c>
      <c r="BA41" s="212">
        <f t="shared" si="79"/>
        <v>880.89470423182502</v>
      </c>
    </row>
    <row r="42" spans="1:53">
      <c r="A42" s="203" t="s">
        <v>461</v>
      </c>
      <c r="B42" s="204" t="s">
        <v>462</v>
      </c>
      <c r="C42" s="191">
        <f t="shared" ref="C42:S42" si="80">C129-C216</f>
        <v>41941.769376545191</v>
      </c>
      <c r="D42" s="191">
        <f t="shared" si="80"/>
        <v>41140.821790000002</v>
      </c>
      <c r="E42" s="191">
        <f t="shared" si="80"/>
        <v>41691.043619999997</v>
      </c>
      <c r="F42" s="191">
        <f t="shared" si="80"/>
        <v>44744.29058999999</v>
      </c>
      <c r="G42" s="191">
        <f t="shared" si="80"/>
        <v>44106.624630000006</v>
      </c>
      <c r="H42" s="191">
        <f t="shared" si="80"/>
        <v>42857.337837131687</v>
      </c>
      <c r="I42" s="191">
        <f t="shared" si="80"/>
        <v>40999.713740000007</v>
      </c>
      <c r="J42" s="191">
        <f t="shared" si="80"/>
        <v>42469.262440000006</v>
      </c>
      <c r="K42" s="191">
        <f t="shared" si="80"/>
        <v>38257.092579999982</v>
      </c>
      <c r="L42" s="191">
        <f t="shared" si="80"/>
        <v>36275.635149999987</v>
      </c>
      <c r="M42" s="191">
        <f t="shared" si="80"/>
        <v>40090.157573754215</v>
      </c>
      <c r="N42" s="191">
        <f t="shared" si="80"/>
        <v>35412.598383533063</v>
      </c>
      <c r="O42" s="191">
        <f t="shared" si="80"/>
        <v>37219.053988417851</v>
      </c>
      <c r="P42" s="191">
        <f t="shared" si="80"/>
        <v>34377.48420756495</v>
      </c>
      <c r="Q42" s="191">
        <f t="shared" si="80"/>
        <v>35873.385866969642</v>
      </c>
      <c r="R42" s="191">
        <f t="shared" si="80"/>
        <v>34119.488677241243</v>
      </c>
      <c r="S42" s="191">
        <f t="shared" si="80"/>
        <v>34873.255700991023</v>
      </c>
      <c r="T42" s="206">
        <f t="shared" ref="T42:BA42" si="81">T129-T216</f>
        <v>35262.380173154947</v>
      </c>
      <c r="U42" s="206">
        <f t="shared" si="81"/>
        <v>35627.985187202095</v>
      </c>
      <c r="V42" s="206">
        <f t="shared" si="81"/>
        <v>35997.487301112102</v>
      </c>
      <c r="W42" s="206">
        <f t="shared" si="81"/>
        <v>36336.374621285788</v>
      </c>
      <c r="X42" s="206">
        <f t="shared" si="81"/>
        <v>36455.147204969435</v>
      </c>
      <c r="Y42" s="206">
        <f t="shared" si="81"/>
        <v>36549.45749295078</v>
      </c>
      <c r="Z42" s="206">
        <f t="shared" si="81"/>
        <v>36316.371401216515</v>
      </c>
      <c r="AA42" s="206">
        <f t="shared" si="81"/>
        <v>36284.94871630799</v>
      </c>
      <c r="AB42" s="206">
        <f t="shared" si="81"/>
        <v>36248.13133047094</v>
      </c>
      <c r="AC42" s="206">
        <f t="shared" si="81"/>
        <v>36123.686162690356</v>
      </c>
      <c r="AD42" s="206">
        <f t="shared" si="81"/>
        <v>35709.253401590933</v>
      </c>
      <c r="AE42" s="206">
        <f t="shared" si="81"/>
        <v>35512.869287282803</v>
      </c>
      <c r="AF42" s="206">
        <f t="shared" si="81"/>
        <v>35625.666643781748</v>
      </c>
      <c r="AG42" s="206">
        <f t="shared" si="81"/>
        <v>35080.368941205132</v>
      </c>
      <c r="AH42" s="206">
        <f t="shared" si="81"/>
        <v>34962.170287311863</v>
      </c>
      <c r="AI42" s="206">
        <f t="shared" si="81"/>
        <v>34671.058296170981</v>
      </c>
      <c r="AJ42" s="206">
        <f t="shared" si="81"/>
        <v>34196.046727388835</v>
      </c>
      <c r="AK42" s="206">
        <f t="shared" si="81"/>
        <v>34087.882499893523</v>
      </c>
      <c r="AL42" s="206">
        <f t="shared" si="81"/>
        <v>33801.329476508232</v>
      </c>
      <c r="AM42" s="206">
        <f t="shared" si="81"/>
        <v>33945.864720086473</v>
      </c>
      <c r="AN42" s="206">
        <f t="shared" si="81"/>
        <v>33910.541883780679</v>
      </c>
      <c r="AO42" s="206">
        <f t="shared" si="81"/>
        <v>33840.616535122259</v>
      </c>
      <c r="AP42" s="206">
        <f t="shared" si="81"/>
        <v>33765.359580009346</v>
      </c>
      <c r="AQ42" s="206">
        <f t="shared" si="81"/>
        <v>33717.104194104642</v>
      </c>
      <c r="AR42" s="206">
        <f t="shared" si="81"/>
        <v>33568.01809334696</v>
      </c>
      <c r="AS42" s="206">
        <f t="shared" si="81"/>
        <v>33460.492545074238</v>
      </c>
      <c r="AT42" s="206">
        <f t="shared" si="81"/>
        <v>33056.246212942468</v>
      </c>
      <c r="AU42" s="206">
        <f t="shared" si="81"/>
        <v>33036.372916393651</v>
      </c>
      <c r="AV42" s="206">
        <f t="shared" si="81"/>
        <v>32903.273485412668</v>
      </c>
      <c r="AW42" s="206">
        <f t="shared" si="81"/>
        <v>32727.03847402212</v>
      </c>
      <c r="AX42" s="206">
        <f t="shared" si="81"/>
        <v>32312.288151033026</v>
      </c>
      <c r="AY42" s="206">
        <f t="shared" si="81"/>
        <v>32165.944850187589</v>
      </c>
      <c r="AZ42" s="206">
        <f t="shared" si="81"/>
        <v>32233.060877820797</v>
      </c>
      <c r="BA42" s="207">
        <f t="shared" si="81"/>
        <v>31844.903002663537</v>
      </c>
    </row>
    <row r="43" spans="1:53">
      <c r="A43" s="203" t="s">
        <v>463</v>
      </c>
      <c r="B43" s="204" t="s">
        <v>464</v>
      </c>
      <c r="C43" s="191">
        <f t="shared" ref="C43:S43" si="82">C130-C217</f>
        <v>223077.38152988875</v>
      </c>
      <c r="D43" s="191">
        <f t="shared" si="82"/>
        <v>239121.02683999998</v>
      </c>
      <c r="E43" s="191">
        <f t="shared" si="82"/>
        <v>240197.46234999996</v>
      </c>
      <c r="F43" s="191">
        <f t="shared" si="82"/>
        <v>246634.86947999994</v>
      </c>
      <c r="G43" s="191">
        <f t="shared" si="82"/>
        <v>253078.21537999992</v>
      </c>
      <c r="H43" s="191">
        <f t="shared" si="82"/>
        <v>255151.24297643604</v>
      </c>
      <c r="I43" s="191">
        <f t="shared" si="82"/>
        <v>255612.90575000001</v>
      </c>
      <c r="J43" s="191">
        <f t="shared" si="82"/>
        <v>245642.71713999991</v>
      </c>
      <c r="K43" s="191">
        <f t="shared" si="82"/>
        <v>255981.77997999996</v>
      </c>
      <c r="L43" s="191">
        <f t="shared" si="82"/>
        <v>242374.88918999996</v>
      </c>
      <c r="M43" s="191">
        <f t="shared" si="82"/>
        <v>245642.13377144845</v>
      </c>
      <c r="N43" s="191">
        <f t="shared" si="82"/>
        <v>239828.37987522551</v>
      </c>
      <c r="O43" s="191">
        <f t="shared" si="82"/>
        <v>233683.75439648627</v>
      </c>
      <c r="P43" s="191">
        <f t="shared" si="82"/>
        <v>233110.8313668351</v>
      </c>
      <c r="Q43" s="191">
        <f t="shared" si="82"/>
        <v>231973.18711429992</v>
      </c>
      <c r="R43" s="191">
        <f t="shared" si="82"/>
        <v>236823.46214560838</v>
      </c>
      <c r="S43" s="191">
        <f t="shared" si="82"/>
        <v>239766.3639578397</v>
      </c>
      <c r="T43" s="206">
        <f t="shared" ref="T43:BA43" si="83">T130-T217</f>
        <v>242251.71636474942</v>
      </c>
      <c r="U43" s="206">
        <f t="shared" si="83"/>
        <v>243632.65827069254</v>
      </c>
      <c r="V43" s="206">
        <f t="shared" si="83"/>
        <v>243356.92654719733</v>
      </c>
      <c r="W43" s="206">
        <f t="shared" si="83"/>
        <v>242025.48590198622</v>
      </c>
      <c r="X43" s="206">
        <f t="shared" si="83"/>
        <v>239907.54133668853</v>
      </c>
      <c r="Y43" s="206">
        <f t="shared" si="83"/>
        <v>237466.92051250889</v>
      </c>
      <c r="Z43" s="206">
        <f t="shared" si="83"/>
        <v>235648.52713883619</v>
      </c>
      <c r="AA43" s="206">
        <f t="shared" si="83"/>
        <v>231623.88990327049</v>
      </c>
      <c r="AB43" s="206">
        <f t="shared" si="83"/>
        <v>228088.443923502</v>
      </c>
      <c r="AC43" s="206">
        <f t="shared" si="83"/>
        <v>225422.89103140539</v>
      </c>
      <c r="AD43" s="206">
        <f t="shared" si="83"/>
        <v>222132.31858581281</v>
      </c>
      <c r="AE43" s="206">
        <f t="shared" si="83"/>
        <v>219767.11460531017</v>
      </c>
      <c r="AF43" s="206">
        <f t="shared" si="83"/>
        <v>217136.08008837176</v>
      </c>
      <c r="AG43" s="206">
        <f t="shared" si="83"/>
        <v>214140.64454636234</v>
      </c>
      <c r="AH43" s="206">
        <f t="shared" si="83"/>
        <v>212152.89032431829</v>
      </c>
      <c r="AI43" s="206">
        <f t="shared" si="83"/>
        <v>210106.73246821776</v>
      </c>
      <c r="AJ43" s="206">
        <f t="shared" si="83"/>
        <v>207386.47026059101</v>
      </c>
      <c r="AK43" s="206">
        <f t="shared" si="83"/>
        <v>204705.96428342082</v>
      </c>
      <c r="AL43" s="206">
        <f t="shared" si="83"/>
        <v>201901.68702375071</v>
      </c>
      <c r="AM43" s="206">
        <f t="shared" si="83"/>
        <v>199401.12500076444</v>
      </c>
      <c r="AN43" s="206">
        <f t="shared" si="83"/>
        <v>196648.13529752963</v>
      </c>
      <c r="AO43" s="206">
        <f t="shared" si="83"/>
        <v>193781.22331756743</v>
      </c>
      <c r="AP43" s="206">
        <f t="shared" si="83"/>
        <v>190813.11407754608</v>
      </c>
      <c r="AQ43" s="206">
        <f t="shared" si="83"/>
        <v>187771.08927048097</v>
      </c>
      <c r="AR43" s="206">
        <f t="shared" si="83"/>
        <v>184740.70885870533</v>
      </c>
      <c r="AS43" s="206">
        <f t="shared" si="83"/>
        <v>181789.5039154696</v>
      </c>
      <c r="AT43" s="206">
        <f t="shared" si="83"/>
        <v>178655.81235057328</v>
      </c>
      <c r="AU43" s="206">
        <f t="shared" si="83"/>
        <v>175640.12159156753</v>
      </c>
      <c r="AV43" s="206">
        <f t="shared" si="83"/>
        <v>172641.66676746306</v>
      </c>
      <c r="AW43" s="206">
        <f t="shared" si="83"/>
        <v>169753.75903218455</v>
      </c>
      <c r="AX43" s="206">
        <f t="shared" si="83"/>
        <v>166832.79395590111</v>
      </c>
      <c r="AY43" s="206">
        <f t="shared" si="83"/>
        <v>164033.67738516617</v>
      </c>
      <c r="AZ43" s="206">
        <f t="shared" si="83"/>
        <v>161162.80829506327</v>
      </c>
      <c r="BA43" s="207">
        <f t="shared" si="83"/>
        <v>158257.96005156383</v>
      </c>
    </row>
    <row r="44" spans="1:53">
      <c r="A44" s="203" t="s">
        <v>465</v>
      </c>
      <c r="B44" s="204" t="s">
        <v>466</v>
      </c>
      <c r="C44" s="191">
        <f t="shared" ref="C44:S44" si="84">C131-C218</f>
        <v>25692.172762768838</v>
      </c>
      <c r="D44" s="191">
        <f t="shared" si="84"/>
        <v>26165.084618270743</v>
      </c>
      <c r="E44" s="191">
        <f t="shared" si="84"/>
        <v>23625.453030000001</v>
      </c>
      <c r="F44" s="191">
        <f t="shared" si="84"/>
        <v>22985.860869999997</v>
      </c>
      <c r="G44" s="191">
        <f t="shared" si="84"/>
        <v>21154.128239999995</v>
      </c>
      <c r="H44" s="191">
        <f t="shared" si="84"/>
        <v>19166.908045145177</v>
      </c>
      <c r="I44" s="191">
        <f t="shared" si="84"/>
        <v>19827.960209999997</v>
      </c>
      <c r="J44" s="191">
        <f t="shared" si="84"/>
        <v>17902.012269999996</v>
      </c>
      <c r="K44" s="191">
        <f t="shared" si="84"/>
        <v>18941.625369999994</v>
      </c>
      <c r="L44" s="191">
        <f t="shared" si="84"/>
        <v>15312.872459999999</v>
      </c>
      <c r="M44" s="191">
        <f t="shared" si="84"/>
        <v>12336.867817189986</v>
      </c>
      <c r="N44" s="191">
        <f t="shared" si="84"/>
        <v>11484.664541276501</v>
      </c>
      <c r="O44" s="191">
        <f t="shared" si="84"/>
        <v>10790.099773993461</v>
      </c>
      <c r="P44" s="191">
        <f t="shared" si="84"/>
        <v>9679.9424053063085</v>
      </c>
      <c r="Q44" s="191">
        <f t="shared" si="84"/>
        <v>8496.2296872887237</v>
      </c>
      <c r="R44" s="191">
        <f t="shared" si="84"/>
        <v>7644.02242676895</v>
      </c>
      <c r="S44" s="191">
        <f t="shared" si="84"/>
        <v>7409.3950755686637</v>
      </c>
      <c r="T44" s="206">
        <f t="shared" ref="T44:BA44" si="85">T131-T218</f>
        <v>7437.071019077046</v>
      </c>
      <c r="U44" s="206">
        <f t="shared" si="85"/>
        <v>7323.625042961803</v>
      </c>
      <c r="V44" s="206">
        <f t="shared" si="85"/>
        <v>7187.3272293680047</v>
      </c>
      <c r="W44" s="206">
        <f t="shared" si="85"/>
        <v>7076.3664550749545</v>
      </c>
      <c r="X44" s="206">
        <f t="shared" si="85"/>
        <v>7014.4831021108839</v>
      </c>
      <c r="Y44" s="206">
        <f t="shared" si="85"/>
        <v>6870.5241819026551</v>
      </c>
      <c r="Z44" s="206">
        <f t="shared" si="85"/>
        <v>6592.7648315088118</v>
      </c>
      <c r="AA44" s="206">
        <f t="shared" si="85"/>
        <v>6487.4044164561255</v>
      </c>
      <c r="AB44" s="206">
        <f t="shared" si="85"/>
        <v>6263.2305826733718</v>
      </c>
      <c r="AC44" s="206">
        <f t="shared" si="85"/>
        <v>6033.7951975306787</v>
      </c>
      <c r="AD44" s="206">
        <f t="shared" si="85"/>
        <v>5659.2523071396135</v>
      </c>
      <c r="AE44" s="206">
        <f t="shared" si="85"/>
        <v>5488.2263460498079</v>
      </c>
      <c r="AF44" s="206">
        <f t="shared" si="85"/>
        <v>5405.3071559945765</v>
      </c>
      <c r="AG44" s="206">
        <f t="shared" si="85"/>
        <v>5021.5538976483549</v>
      </c>
      <c r="AH44" s="206">
        <f t="shared" si="85"/>
        <v>4881.4894875863647</v>
      </c>
      <c r="AI44" s="206">
        <f t="shared" si="85"/>
        <v>4599.8385860878734</v>
      </c>
      <c r="AJ44" s="206">
        <f t="shared" si="85"/>
        <v>4359.954835823929</v>
      </c>
      <c r="AK44" s="206">
        <f t="shared" si="85"/>
        <v>4118.213576797677</v>
      </c>
      <c r="AL44" s="206">
        <f t="shared" si="85"/>
        <v>3897.6854012288254</v>
      </c>
      <c r="AM44" s="206">
        <f t="shared" si="85"/>
        <v>3858.901929735548</v>
      </c>
      <c r="AN44" s="206">
        <f t="shared" si="85"/>
        <v>3660.6483759462653</v>
      </c>
      <c r="AO44" s="206">
        <f t="shared" si="85"/>
        <v>3533.4050848457359</v>
      </c>
      <c r="AP44" s="206">
        <f t="shared" si="85"/>
        <v>3411.5781287956825</v>
      </c>
      <c r="AQ44" s="206">
        <f t="shared" si="85"/>
        <v>3306.7517045462296</v>
      </c>
      <c r="AR44" s="206">
        <f t="shared" si="85"/>
        <v>3180.5423792038205</v>
      </c>
      <c r="AS44" s="206">
        <f t="shared" si="85"/>
        <v>3058.165459336743</v>
      </c>
      <c r="AT44" s="206">
        <f t="shared" si="85"/>
        <v>2894.700763055419</v>
      </c>
      <c r="AU44" s="206">
        <f t="shared" si="85"/>
        <v>2816.87374685444</v>
      </c>
      <c r="AV44" s="206">
        <f t="shared" si="85"/>
        <v>2677.9299025030218</v>
      </c>
      <c r="AW44" s="206">
        <f t="shared" si="85"/>
        <v>2572.6092814290623</v>
      </c>
      <c r="AX44" s="206">
        <f t="shared" si="85"/>
        <v>2391.9242159560981</v>
      </c>
      <c r="AY44" s="206">
        <f t="shared" si="85"/>
        <v>2320.3849505334661</v>
      </c>
      <c r="AZ44" s="206">
        <f t="shared" si="85"/>
        <v>2284.9374572904535</v>
      </c>
      <c r="BA44" s="207">
        <f t="shared" si="85"/>
        <v>2172.5838855382644</v>
      </c>
    </row>
    <row r="45" spans="1:53">
      <c r="A45" s="203" t="s">
        <v>467</v>
      </c>
      <c r="B45" s="204" t="s">
        <v>468</v>
      </c>
      <c r="C45" s="191">
        <f t="shared" ref="C45:S45" si="86">C132-C219</f>
        <v>37110.62758948002</v>
      </c>
      <c r="D45" s="191">
        <f t="shared" si="86"/>
        <v>37355.936630000004</v>
      </c>
      <c r="E45" s="191">
        <f t="shared" si="86"/>
        <v>36960.997889999991</v>
      </c>
      <c r="F45" s="191">
        <f t="shared" si="86"/>
        <v>38316.331849999988</v>
      </c>
      <c r="G45" s="191">
        <f t="shared" si="86"/>
        <v>39698.188429999995</v>
      </c>
      <c r="H45" s="191">
        <f t="shared" si="86"/>
        <v>40343.965165295151</v>
      </c>
      <c r="I45" s="191">
        <f t="shared" si="86"/>
        <v>41454.423059999994</v>
      </c>
      <c r="J45" s="191">
        <f t="shared" si="86"/>
        <v>40029.108700000012</v>
      </c>
      <c r="K45" s="191">
        <f t="shared" si="86"/>
        <v>40700.371719999981</v>
      </c>
      <c r="L45" s="191">
        <f t="shared" si="86"/>
        <v>36752.874049999999</v>
      </c>
      <c r="M45" s="191">
        <f t="shared" si="86"/>
        <v>36345.300057109889</v>
      </c>
      <c r="N45" s="191">
        <f t="shared" si="86"/>
        <v>33967.962198294801</v>
      </c>
      <c r="O45" s="191">
        <f t="shared" si="86"/>
        <v>29625.013957651143</v>
      </c>
      <c r="P45" s="191">
        <f t="shared" si="86"/>
        <v>27882.725834910358</v>
      </c>
      <c r="Q45" s="191">
        <f t="shared" si="86"/>
        <v>25037.579501063705</v>
      </c>
      <c r="R45" s="191">
        <f t="shared" si="86"/>
        <v>26978.127564201008</v>
      </c>
      <c r="S45" s="191">
        <f t="shared" si="86"/>
        <v>29227.828235720597</v>
      </c>
      <c r="T45" s="206">
        <f t="shared" ref="T45:BA45" si="87">T132-T219</f>
        <v>29461.360692099217</v>
      </c>
      <c r="U45" s="206">
        <f t="shared" si="87"/>
        <v>29574.913192398137</v>
      </c>
      <c r="V45" s="206">
        <f t="shared" si="87"/>
        <v>29729.438554136483</v>
      </c>
      <c r="W45" s="206">
        <f t="shared" si="87"/>
        <v>29923.844330155389</v>
      </c>
      <c r="X45" s="206">
        <f t="shared" si="87"/>
        <v>30031.559803011256</v>
      </c>
      <c r="Y45" s="206">
        <f t="shared" si="87"/>
        <v>30078.387869416369</v>
      </c>
      <c r="Z45" s="206">
        <f t="shared" si="87"/>
        <v>29716.329201033961</v>
      </c>
      <c r="AA45" s="206">
        <f t="shared" si="87"/>
        <v>29648.60395617679</v>
      </c>
      <c r="AB45" s="206">
        <f t="shared" si="87"/>
        <v>29625.75136092896</v>
      </c>
      <c r="AC45" s="206">
        <f t="shared" si="87"/>
        <v>29665.61534358489</v>
      </c>
      <c r="AD45" s="206">
        <f t="shared" si="87"/>
        <v>29562.102885589127</v>
      </c>
      <c r="AE45" s="206">
        <f t="shared" si="87"/>
        <v>29412.643854620685</v>
      </c>
      <c r="AF45" s="206">
        <f t="shared" si="87"/>
        <v>29569.007514989418</v>
      </c>
      <c r="AG45" s="206">
        <f t="shared" si="87"/>
        <v>29521.629894477137</v>
      </c>
      <c r="AH45" s="206">
        <f t="shared" si="87"/>
        <v>29358.854347204942</v>
      </c>
      <c r="AI45" s="206">
        <f t="shared" si="87"/>
        <v>29363.537349110058</v>
      </c>
      <c r="AJ45" s="206">
        <f t="shared" si="87"/>
        <v>28859.151764140021</v>
      </c>
      <c r="AK45" s="206">
        <f t="shared" si="87"/>
        <v>28868.047373951507</v>
      </c>
      <c r="AL45" s="206">
        <f t="shared" si="87"/>
        <v>28760.830211411816</v>
      </c>
      <c r="AM45" s="206">
        <f t="shared" si="87"/>
        <v>28914.817144617253</v>
      </c>
      <c r="AN45" s="206">
        <f t="shared" si="87"/>
        <v>28997.578926809336</v>
      </c>
      <c r="AO45" s="206">
        <f t="shared" si="87"/>
        <v>29043.112421672697</v>
      </c>
      <c r="AP45" s="206">
        <f t="shared" si="87"/>
        <v>28994.264612364066</v>
      </c>
      <c r="AQ45" s="206">
        <f t="shared" si="87"/>
        <v>28822.236800858656</v>
      </c>
      <c r="AR45" s="206">
        <f t="shared" si="87"/>
        <v>28532.206334998089</v>
      </c>
      <c r="AS45" s="206">
        <f t="shared" si="87"/>
        <v>28212.814185525967</v>
      </c>
      <c r="AT45" s="206">
        <f t="shared" si="87"/>
        <v>27811.796287310412</v>
      </c>
      <c r="AU45" s="206">
        <f t="shared" si="87"/>
        <v>27793.529659262014</v>
      </c>
      <c r="AV45" s="206">
        <f t="shared" si="87"/>
        <v>27892.419121902389</v>
      </c>
      <c r="AW45" s="206">
        <f t="shared" si="87"/>
        <v>28003.035168616923</v>
      </c>
      <c r="AX45" s="206">
        <f t="shared" si="87"/>
        <v>27947.772487172548</v>
      </c>
      <c r="AY45" s="206">
        <f t="shared" si="87"/>
        <v>28022.285995125039</v>
      </c>
      <c r="AZ45" s="206">
        <f t="shared" si="87"/>
        <v>28176.159567593666</v>
      </c>
      <c r="BA45" s="207">
        <f t="shared" si="87"/>
        <v>28240.771827883804</v>
      </c>
    </row>
    <row r="46" spans="1:53">
      <c r="A46" s="208" t="s">
        <v>469</v>
      </c>
      <c r="B46" s="209" t="s">
        <v>470</v>
      </c>
      <c r="C46" s="191">
        <f t="shared" ref="C46:S46" si="88">C133-C220</f>
        <v>1187.2551322862437</v>
      </c>
      <c r="D46" s="191">
        <f t="shared" si="88"/>
        <v>1023.6991199999998</v>
      </c>
      <c r="E46" s="191">
        <f t="shared" si="88"/>
        <v>1243.9491799999998</v>
      </c>
      <c r="F46" s="191">
        <f t="shared" si="88"/>
        <v>1058.0003499999998</v>
      </c>
      <c r="G46" s="191">
        <f t="shared" si="88"/>
        <v>1149.9949599999995</v>
      </c>
      <c r="H46" s="191">
        <f t="shared" si="88"/>
        <v>1412.1993031651609</v>
      </c>
      <c r="I46" s="191">
        <f t="shared" si="88"/>
        <v>1074.3969399999996</v>
      </c>
      <c r="J46" s="191">
        <f t="shared" si="88"/>
        <v>1222.69767</v>
      </c>
      <c r="K46" s="191">
        <f t="shared" si="88"/>
        <v>1164.4007199999999</v>
      </c>
      <c r="L46" s="191">
        <f t="shared" si="88"/>
        <v>857.89758999999947</v>
      </c>
      <c r="M46" s="191">
        <f t="shared" si="88"/>
        <v>861.23058022018063</v>
      </c>
      <c r="N46" s="191">
        <f t="shared" si="88"/>
        <v>606.02365123559218</v>
      </c>
      <c r="O46" s="191">
        <f t="shared" si="88"/>
        <v>474.56291116694206</v>
      </c>
      <c r="P46" s="191">
        <f t="shared" si="88"/>
        <v>565.80192085069643</v>
      </c>
      <c r="Q46" s="191">
        <f t="shared" si="88"/>
        <v>524.76856673429052</v>
      </c>
      <c r="R46" s="191">
        <f t="shared" si="88"/>
        <v>317.64097701288262</v>
      </c>
      <c r="S46" s="191">
        <f t="shared" si="88"/>
        <v>552.1620179835304</v>
      </c>
      <c r="T46" s="211">
        <f t="shared" ref="T46:BA46" si="89">T133-T220</f>
        <v>568.71542492006597</v>
      </c>
      <c r="U46" s="211">
        <f t="shared" si="89"/>
        <v>576.9486094569412</v>
      </c>
      <c r="V46" s="211">
        <f t="shared" si="89"/>
        <v>583.70789691235768</v>
      </c>
      <c r="W46" s="211">
        <f t="shared" si="89"/>
        <v>589.31946489764255</v>
      </c>
      <c r="X46" s="211">
        <f t="shared" si="89"/>
        <v>591.32084660877535</v>
      </c>
      <c r="Y46" s="211">
        <f t="shared" si="89"/>
        <v>590.79452457601292</v>
      </c>
      <c r="Z46" s="211">
        <f t="shared" si="89"/>
        <v>589.88385027266986</v>
      </c>
      <c r="AA46" s="211">
        <f t="shared" si="89"/>
        <v>577.45456306734582</v>
      </c>
      <c r="AB46" s="211">
        <f t="shared" si="89"/>
        <v>574.15166955267489</v>
      </c>
      <c r="AC46" s="211">
        <f t="shared" si="89"/>
        <v>569.63962097674562</v>
      </c>
      <c r="AD46" s="211">
        <f t="shared" si="89"/>
        <v>567.65140632773705</v>
      </c>
      <c r="AE46" s="211">
        <f t="shared" si="89"/>
        <v>569.06217634467589</v>
      </c>
      <c r="AF46" s="211">
        <f t="shared" si="89"/>
        <v>570.68560882090264</v>
      </c>
      <c r="AG46" s="211">
        <f t="shared" si="89"/>
        <v>569.20635013201104</v>
      </c>
      <c r="AH46" s="211">
        <f t="shared" si="89"/>
        <v>561.45583141823386</v>
      </c>
      <c r="AI46" s="211">
        <f t="shared" si="89"/>
        <v>549.71651039704852</v>
      </c>
      <c r="AJ46" s="211">
        <f t="shared" si="89"/>
        <v>548.52324969548977</v>
      </c>
      <c r="AK46" s="211">
        <f t="shared" si="89"/>
        <v>543.30466947405557</v>
      </c>
      <c r="AL46" s="211">
        <f t="shared" si="89"/>
        <v>539.27116487299941</v>
      </c>
      <c r="AM46" s="211">
        <f t="shared" si="89"/>
        <v>543.19376579912455</v>
      </c>
      <c r="AN46" s="211">
        <f t="shared" si="89"/>
        <v>546.31237676831108</v>
      </c>
      <c r="AO46" s="211">
        <f t="shared" si="89"/>
        <v>547.73821834206524</v>
      </c>
      <c r="AP46" s="211">
        <f t="shared" si="89"/>
        <v>549.37721574124248</v>
      </c>
      <c r="AQ46" s="211">
        <f t="shared" si="89"/>
        <v>551.24937279433129</v>
      </c>
      <c r="AR46" s="211">
        <f t="shared" si="89"/>
        <v>552.31439321474409</v>
      </c>
      <c r="AS46" s="211">
        <f t="shared" si="89"/>
        <v>552.055442622599</v>
      </c>
      <c r="AT46" s="211">
        <f t="shared" si="89"/>
        <v>552.88177370751964</v>
      </c>
      <c r="AU46" s="211">
        <f t="shared" si="89"/>
        <v>548.31140772897697</v>
      </c>
      <c r="AV46" s="211">
        <f t="shared" si="89"/>
        <v>549.30817849528034</v>
      </c>
      <c r="AW46" s="211">
        <f t="shared" si="89"/>
        <v>550.60196993360319</v>
      </c>
      <c r="AX46" s="211">
        <f t="shared" si="89"/>
        <v>553.31785897995258</v>
      </c>
      <c r="AY46" s="211">
        <f t="shared" si="89"/>
        <v>557.45498326722213</v>
      </c>
      <c r="AZ46" s="211">
        <f t="shared" si="89"/>
        <v>561.82841370056292</v>
      </c>
      <c r="BA46" s="212">
        <f t="shared" si="89"/>
        <v>565.61369802058687</v>
      </c>
    </row>
    <row r="47" spans="1:53">
      <c r="A47" s="208" t="s">
        <v>471</v>
      </c>
      <c r="B47" s="209" t="s">
        <v>472</v>
      </c>
      <c r="C47" s="191">
        <f t="shared" ref="C47:S47" si="90">C134-C221</f>
        <v>5483.2546744017927</v>
      </c>
      <c r="D47" s="191">
        <f t="shared" si="90"/>
        <v>4972.3991600000008</v>
      </c>
      <c r="E47" s="191">
        <f t="shared" si="90"/>
        <v>5101.5966800000015</v>
      </c>
      <c r="F47" s="191">
        <f t="shared" si="90"/>
        <v>4754.8932599999971</v>
      </c>
      <c r="G47" s="191">
        <f t="shared" si="90"/>
        <v>5220.6827600000024</v>
      </c>
      <c r="H47" s="191">
        <f t="shared" si="90"/>
        <v>5146.8898781823655</v>
      </c>
      <c r="I47" s="191">
        <f t="shared" si="90"/>
        <v>5060.7867799999976</v>
      </c>
      <c r="J47" s="191">
        <f t="shared" si="90"/>
        <v>5205.0989900000041</v>
      </c>
      <c r="K47" s="191">
        <f t="shared" si="90"/>
        <v>4756.0023900000006</v>
      </c>
      <c r="L47" s="191">
        <f t="shared" si="90"/>
        <v>3680.9964199999981</v>
      </c>
      <c r="M47" s="191">
        <f t="shared" si="90"/>
        <v>3969.7612834414208</v>
      </c>
      <c r="N47" s="191">
        <f t="shared" si="90"/>
        <v>3717.2780233392191</v>
      </c>
      <c r="O47" s="191">
        <f t="shared" si="90"/>
        <v>3587.8002516371735</v>
      </c>
      <c r="P47" s="191">
        <f t="shared" si="90"/>
        <v>3530.7882773689389</v>
      </c>
      <c r="Q47" s="191">
        <f t="shared" si="90"/>
        <v>3247.3019898543471</v>
      </c>
      <c r="R47" s="191">
        <f t="shared" si="90"/>
        <v>3707.7940974744615</v>
      </c>
      <c r="S47" s="191">
        <f t="shared" si="90"/>
        <v>3889.0947768077817</v>
      </c>
      <c r="T47" s="211">
        <f t="shared" ref="T47:BA47" si="91">T134-T221</f>
        <v>3958.8704960505661</v>
      </c>
      <c r="U47" s="211">
        <f t="shared" si="91"/>
        <v>4023.849802371054</v>
      </c>
      <c r="V47" s="211">
        <f t="shared" si="91"/>
        <v>4081.7626572916915</v>
      </c>
      <c r="W47" s="211">
        <f t="shared" si="91"/>
        <v>4132.5010027420522</v>
      </c>
      <c r="X47" s="211">
        <f t="shared" si="91"/>
        <v>4177.8138053967332</v>
      </c>
      <c r="Y47" s="211">
        <f t="shared" si="91"/>
        <v>4219.8052373146838</v>
      </c>
      <c r="Z47" s="211">
        <f t="shared" si="91"/>
        <v>4259.484497180958</v>
      </c>
      <c r="AA47" s="211">
        <f t="shared" si="91"/>
        <v>4292.1387563475537</v>
      </c>
      <c r="AB47" s="211">
        <f t="shared" si="91"/>
        <v>4324.5445169927934</v>
      </c>
      <c r="AC47" s="211">
        <f t="shared" si="91"/>
        <v>4357.1114418718225</v>
      </c>
      <c r="AD47" s="211">
        <f t="shared" si="91"/>
        <v>4389.4046541740954</v>
      </c>
      <c r="AE47" s="211">
        <f t="shared" si="91"/>
        <v>4423.1642084399891</v>
      </c>
      <c r="AF47" s="211">
        <f t="shared" si="91"/>
        <v>4457.3094922060036</v>
      </c>
      <c r="AG47" s="211">
        <f t="shared" si="91"/>
        <v>4490.7489702041585</v>
      </c>
      <c r="AH47" s="211">
        <f t="shared" si="91"/>
        <v>4521.5787616236939</v>
      </c>
      <c r="AI47" s="211">
        <f t="shared" si="91"/>
        <v>4550.256490208415</v>
      </c>
      <c r="AJ47" s="211">
        <f t="shared" si="91"/>
        <v>4581.4652129444976</v>
      </c>
      <c r="AK47" s="211">
        <f t="shared" si="91"/>
        <v>4610.9067477818517</v>
      </c>
      <c r="AL47" s="211">
        <f t="shared" si="91"/>
        <v>4639.2805562106514</v>
      </c>
      <c r="AM47" s="211">
        <f t="shared" si="91"/>
        <v>4673.827027316298</v>
      </c>
      <c r="AN47" s="211">
        <f t="shared" si="91"/>
        <v>4709.1743873222331</v>
      </c>
      <c r="AO47" s="211">
        <f t="shared" si="91"/>
        <v>4744.4893777314483</v>
      </c>
      <c r="AP47" s="211">
        <f t="shared" si="91"/>
        <v>4780.6097528281553</v>
      </c>
      <c r="AQ47" s="211">
        <f t="shared" si="91"/>
        <v>4818.0106096454865</v>
      </c>
      <c r="AR47" s="211">
        <f t="shared" si="91"/>
        <v>4856.4367401969967</v>
      </c>
      <c r="AS47" s="211">
        <f t="shared" si="91"/>
        <v>4896.0576223792004</v>
      </c>
      <c r="AT47" s="211">
        <f t="shared" si="91"/>
        <v>4937.4426883232954</v>
      </c>
      <c r="AU47" s="211">
        <f t="shared" si="91"/>
        <v>4977.4630829216194</v>
      </c>
      <c r="AV47" s="211">
        <f t="shared" si="91"/>
        <v>5019.5260752510894</v>
      </c>
      <c r="AW47" s="211">
        <f t="shared" si="91"/>
        <v>5062.6236188929015</v>
      </c>
      <c r="AX47" s="211">
        <f t="shared" si="91"/>
        <v>5106.6540889700991</v>
      </c>
      <c r="AY47" s="211">
        <f t="shared" si="91"/>
        <v>5151.6583581740451</v>
      </c>
      <c r="AZ47" s="211">
        <f t="shared" si="91"/>
        <v>5197.3679887368689</v>
      </c>
      <c r="BA47" s="212">
        <f t="shared" si="91"/>
        <v>5243.6189117331196</v>
      </c>
    </row>
    <row r="48" spans="1:53">
      <c r="A48" s="208" t="s">
        <v>473</v>
      </c>
      <c r="B48" s="209" t="s">
        <v>474</v>
      </c>
      <c r="C48" s="191">
        <f t="shared" ref="C48:S48" si="92">C135-C222</f>
        <v>16523.523907748324</v>
      </c>
      <c r="D48" s="191">
        <f t="shared" si="92"/>
        <v>16178.495699999996</v>
      </c>
      <c r="E48" s="191">
        <f t="shared" si="92"/>
        <v>16173.9863</v>
      </c>
      <c r="F48" s="191">
        <f t="shared" si="92"/>
        <v>15724.370329999996</v>
      </c>
      <c r="G48" s="191">
        <f t="shared" si="92"/>
        <v>16768.943940000001</v>
      </c>
      <c r="H48" s="191">
        <f t="shared" si="92"/>
        <v>17814.13207486158</v>
      </c>
      <c r="I48" s="191">
        <f t="shared" si="92"/>
        <v>18472.264399999996</v>
      </c>
      <c r="J48" s="191">
        <f t="shared" si="92"/>
        <v>17784.709760000005</v>
      </c>
      <c r="K48" s="191">
        <f t="shared" si="92"/>
        <v>17325.385109999992</v>
      </c>
      <c r="L48" s="191">
        <f t="shared" si="92"/>
        <v>16779.48821</v>
      </c>
      <c r="M48" s="191">
        <f t="shared" si="92"/>
        <v>16402.120624161977</v>
      </c>
      <c r="N48" s="191">
        <f t="shared" si="92"/>
        <v>15944.491700966359</v>
      </c>
      <c r="O48" s="191">
        <f t="shared" si="92"/>
        <v>13652.194711746281</v>
      </c>
      <c r="P48" s="191">
        <f t="shared" si="92"/>
        <v>12845.943126512317</v>
      </c>
      <c r="Q48" s="191">
        <f t="shared" si="92"/>
        <v>11601.728012354628</v>
      </c>
      <c r="R48" s="191">
        <f t="shared" si="92"/>
        <v>12202.104529380489</v>
      </c>
      <c r="S48" s="191">
        <f t="shared" si="92"/>
        <v>12528.064547069125</v>
      </c>
      <c r="T48" s="211">
        <f t="shared" ref="T48:BA48" si="93">T135-T222</f>
        <v>12756.409717138344</v>
      </c>
      <c r="U48" s="211">
        <f t="shared" si="93"/>
        <v>12974.310242578787</v>
      </c>
      <c r="V48" s="211">
        <f t="shared" si="93"/>
        <v>13168.839366898861</v>
      </c>
      <c r="W48" s="211">
        <f t="shared" si="93"/>
        <v>13340.542909165091</v>
      </c>
      <c r="X48" s="211">
        <f t="shared" si="93"/>
        <v>13498.504007792646</v>
      </c>
      <c r="Y48" s="211">
        <f t="shared" si="93"/>
        <v>13646.588408266583</v>
      </c>
      <c r="Z48" s="211">
        <f t="shared" si="93"/>
        <v>13786.520222104638</v>
      </c>
      <c r="AA48" s="211">
        <f t="shared" si="93"/>
        <v>13918.389361000092</v>
      </c>
      <c r="AB48" s="211">
        <f t="shared" si="93"/>
        <v>14045.605657504471</v>
      </c>
      <c r="AC48" s="211">
        <f t="shared" si="93"/>
        <v>14170.683064598483</v>
      </c>
      <c r="AD48" s="211">
        <f t="shared" si="93"/>
        <v>14294.313883721463</v>
      </c>
      <c r="AE48" s="211">
        <f t="shared" si="93"/>
        <v>14417.683227254509</v>
      </c>
      <c r="AF48" s="211">
        <f t="shared" si="93"/>
        <v>14540.566966968647</v>
      </c>
      <c r="AG48" s="211">
        <f t="shared" si="93"/>
        <v>14661.988427430642</v>
      </c>
      <c r="AH48" s="211">
        <f t="shared" si="93"/>
        <v>14781.806823577856</v>
      </c>
      <c r="AI48" s="211">
        <f t="shared" si="93"/>
        <v>14900.332431163228</v>
      </c>
      <c r="AJ48" s="211">
        <f t="shared" si="93"/>
        <v>15019.523702441002</v>
      </c>
      <c r="AK48" s="211">
        <f t="shared" si="93"/>
        <v>15139.161559848562</v>
      </c>
      <c r="AL48" s="211">
        <f t="shared" si="93"/>
        <v>15259.16092209451</v>
      </c>
      <c r="AM48" s="211">
        <f t="shared" si="93"/>
        <v>15382.136874074458</v>
      </c>
      <c r="AN48" s="211">
        <f t="shared" si="93"/>
        <v>15507.499698268384</v>
      </c>
      <c r="AO48" s="211">
        <f t="shared" si="93"/>
        <v>15634.858279716658</v>
      </c>
      <c r="AP48" s="211">
        <f t="shared" si="93"/>
        <v>15764.934698049974</v>
      </c>
      <c r="AQ48" s="211">
        <f t="shared" si="93"/>
        <v>15898.652363160567</v>
      </c>
      <c r="AR48" s="211">
        <f t="shared" si="93"/>
        <v>16036.058234464224</v>
      </c>
      <c r="AS48" s="211">
        <f t="shared" si="93"/>
        <v>16177.377283018814</v>
      </c>
      <c r="AT48" s="211">
        <f t="shared" si="93"/>
        <v>16321.790899316287</v>
      </c>
      <c r="AU48" s="211">
        <f t="shared" si="93"/>
        <v>16467.885534172758</v>
      </c>
      <c r="AV48" s="211">
        <f t="shared" si="93"/>
        <v>16616.813941567038</v>
      </c>
      <c r="AW48" s="211">
        <f t="shared" si="93"/>
        <v>16767.051566485177</v>
      </c>
      <c r="AX48" s="211">
        <f t="shared" si="93"/>
        <v>16918.55587684537</v>
      </c>
      <c r="AY48" s="211">
        <f t="shared" si="93"/>
        <v>17071.206860139067</v>
      </c>
      <c r="AZ48" s="211">
        <f t="shared" si="93"/>
        <v>17225.362290667716</v>
      </c>
      <c r="BA48" s="212">
        <f t="shared" si="93"/>
        <v>17381.607292012948</v>
      </c>
    </row>
    <row r="49" spans="1:53">
      <c r="A49" s="208" t="s">
        <v>475</v>
      </c>
      <c r="B49" s="209" t="s">
        <v>476</v>
      </c>
      <c r="C49" s="191">
        <f t="shared" ref="C49:S49" si="94">C136-C223</f>
        <v>8748.257224312254</v>
      </c>
      <c r="D49" s="191">
        <f t="shared" si="94"/>
        <v>9213.994490000001</v>
      </c>
      <c r="E49" s="191">
        <f t="shared" si="94"/>
        <v>9389.1771200000003</v>
      </c>
      <c r="F49" s="191">
        <f t="shared" si="94"/>
        <v>9925.369709999999</v>
      </c>
      <c r="G49" s="191">
        <f t="shared" si="94"/>
        <v>10459.691459999996</v>
      </c>
      <c r="H49" s="191">
        <f t="shared" si="94"/>
        <v>10944.857302376742</v>
      </c>
      <c r="I49" s="191">
        <f t="shared" si="94"/>
        <v>10838.195629999997</v>
      </c>
      <c r="J49" s="191">
        <f t="shared" si="94"/>
        <v>10430.29213</v>
      </c>
      <c r="K49" s="191">
        <f t="shared" si="94"/>
        <v>10249.484569999995</v>
      </c>
      <c r="L49" s="191">
        <f t="shared" si="94"/>
        <v>8480.0014099999989</v>
      </c>
      <c r="M49" s="191">
        <f t="shared" si="94"/>
        <v>8663.1813594439627</v>
      </c>
      <c r="N49" s="191">
        <f t="shared" si="94"/>
        <v>8430.4919063234829</v>
      </c>
      <c r="O49" s="191">
        <f t="shared" si="94"/>
        <v>7363.2874987070945</v>
      </c>
      <c r="P49" s="191">
        <f t="shared" si="94"/>
        <v>6276.5347746815678</v>
      </c>
      <c r="Q49" s="191">
        <f t="shared" si="94"/>
        <v>5413.350301609833</v>
      </c>
      <c r="R49" s="191">
        <f t="shared" si="94"/>
        <v>5996.1276264150638</v>
      </c>
      <c r="S49" s="191">
        <f t="shared" si="94"/>
        <v>5883.0119826065538</v>
      </c>
      <c r="T49" s="211">
        <f t="shared" ref="T49:BA49" si="95">T136-T223</f>
        <v>5739.0591998668315</v>
      </c>
      <c r="U49" s="211">
        <f t="shared" si="95"/>
        <v>5536.1009577381683</v>
      </c>
      <c r="V49" s="211">
        <f t="shared" si="95"/>
        <v>5403.6824740537168</v>
      </c>
      <c r="W49" s="211">
        <f t="shared" si="95"/>
        <v>5353.9553378147948</v>
      </c>
      <c r="X49" s="211">
        <f t="shared" si="95"/>
        <v>5312.2405319300815</v>
      </c>
      <c r="Y49" s="211">
        <f t="shared" si="95"/>
        <v>5275.5686723295639</v>
      </c>
      <c r="Z49" s="211">
        <f t="shared" si="95"/>
        <v>5041.1046256842064</v>
      </c>
      <c r="AA49" s="211">
        <f t="shared" si="95"/>
        <v>5014.0154377451381</v>
      </c>
      <c r="AB49" s="211">
        <f t="shared" si="95"/>
        <v>4909.0624952075159</v>
      </c>
      <c r="AC49" s="211">
        <f t="shared" si="95"/>
        <v>4943.0936744581968</v>
      </c>
      <c r="AD49" s="211">
        <f t="shared" si="95"/>
        <v>4935.0571066402545</v>
      </c>
      <c r="AE49" s="211">
        <f t="shared" si="95"/>
        <v>4963.7089489451628</v>
      </c>
      <c r="AF49" s="211">
        <f t="shared" si="95"/>
        <v>4973.7841537303148</v>
      </c>
      <c r="AG49" s="211">
        <f t="shared" si="95"/>
        <v>4918.4989297182901</v>
      </c>
      <c r="AH49" s="211">
        <f t="shared" si="95"/>
        <v>4926.2068942252026</v>
      </c>
      <c r="AI49" s="211">
        <f t="shared" si="95"/>
        <v>4906.1382675794293</v>
      </c>
      <c r="AJ49" s="211">
        <f t="shared" si="95"/>
        <v>4830.642927030487</v>
      </c>
      <c r="AK49" s="211">
        <f t="shared" si="95"/>
        <v>4766.3484662269611</v>
      </c>
      <c r="AL49" s="211">
        <f t="shared" si="95"/>
        <v>4733.0058018534683</v>
      </c>
      <c r="AM49" s="211">
        <f t="shared" si="95"/>
        <v>4724.5923090748447</v>
      </c>
      <c r="AN49" s="211">
        <f t="shared" si="95"/>
        <v>4667.2795775863278</v>
      </c>
      <c r="AO49" s="211">
        <f t="shared" si="95"/>
        <v>4600.3947926968876</v>
      </c>
      <c r="AP49" s="211">
        <f t="shared" si="95"/>
        <v>4450.8510407025415</v>
      </c>
      <c r="AQ49" s="211">
        <f t="shared" si="95"/>
        <v>4170.0977474228057</v>
      </c>
      <c r="AR49" s="211">
        <f t="shared" si="95"/>
        <v>3818.1208360505211</v>
      </c>
      <c r="AS49" s="211">
        <f t="shared" si="95"/>
        <v>3446.4278682886497</v>
      </c>
      <c r="AT49" s="211">
        <f t="shared" si="95"/>
        <v>3115.3598476171501</v>
      </c>
      <c r="AU49" s="211">
        <f t="shared" si="95"/>
        <v>3060.273556832175</v>
      </c>
      <c r="AV49" s="211">
        <f t="shared" si="95"/>
        <v>3010.357640716516</v>
      </c>
      <c r="AW49" s="211">
        <f t="shared" si="95"/>
        <v>2994.9102417031863</v>
      </c>
      <c r="AX49" s="211">
        <f t="shared" si="95"/>
        <v>2875.8644235593169</v>
      </c>
      <c r="AY49" s="211">
        <f t="shared" si="95"/>
        <v>2854.6556212282371</v>
      </c>
      <c r="AZ49" s="211">
        <f t="shared" si="95"/>
        <v>2810.3884632696231</v>
      </c>
      <c r="BA49" s="212">
        <f t="shared" si="95"/>
        <v>2730.3733733380941</v>
      </c>
    </row>
    <row r="50" spans="1:53">
      <c r="A50" s="208" t="s">
        <v>477</v>
      </c>
      <c r="B50" s="209" t="s">
        <v>478</v>
      </c>
      <c r="C50" s="191">
        <f t="shared" ref="C50:S50" si="96">C137-C224</f>
        <v>1059.353298749789</v>
      </c>
      <c r="D50" s="191">
        <f t="shared" si="96"/>
        <v>952.06243999999992</v>
      </c>
      <c r="E50" s="191">
        <f t="shared" si="96"/>
        <v>726.29943999999989</v>
      </c>
      <c r="F50" s="191">
        <f t="shared" si="96"/>
        <v>750.69930999999985</v>
      </c>
      <c r="G50" s="191">
        <f t="shared" si="96"/>
        <v>868.89779999999985</v>
      </c>
      <c r="H50" s="191">
        <f t="shared" si="96"/>
        <v>962.76379916104406</v>
      </c>
      <c r="I50" s="191">
        <f t="shared" si="96"/>
        <v>1063.5984199999998</v>
      </c>
      <c r="J50" s="191">
        <f t="shared" si="96"/>
        <v>1000.6986400000005</v>
      </c>
      <c r="K50" s="191">
        <f t="shared" si="96"/>
        <v>939.09875999999986</v>
      </c>
      <c r="L50" s="191">
        <f t="shared" si="96"/>
        <v>712.89900999999986</v>
      </c>
      <c r="M50" s="191">
        <f t="shared" si="96"/>
        <v>1147.7499852960814</v>
      </c>
      <c r="N50" s="191">
        <f t="shared" si="96"/>
        <v>1137.598919207966</v>
      </c>
      <c r="O50" s="191">
        <f t="shared" si="96"/>
        <v>805.07827566673291</v>
      </c>
      <c r="P50" s="191">
        <f t="shared" si="96"/>
        <v>841.00064299160385</v>
      </c>
      <c r="Q50" s="191">
        <f t="shared" si="96"/>
        <v>886.85877604043264</v>
      </c>
      <c r="R50" s="191">
        <f t="shared" si="96"/>
        <v>753.65415617400458</v>
      </c>
      <c r="S50" s="191">
        <f t="shared" si="96"/>
        <v>799.83306706874578</v>
      </c>
      <c r="T50" s="211">
        <f t="shared" ref="T50:BA50" si="97">T137-T224</f>
        <v>814.55334457036633</v>
      </c>
      <c r="U50" s="211">
        <f t="shared" si="97"/>
        <v>828.512590310723</v>
      </c>
      <c r="V50" s="211">
        <f t="shared" si="97"/>
        <v>840.20343102301774</v>
      </c>
      <c r="W50" s="211">
        <f t="shared" si="97"/>
        <v>850.05988002862421</v>
      </c>
      <c r="X50" s="211">
        <f t="shared" si="97"/>
        <v>858.06945757992207</v>
      </c>
      <c r="Y50" s="211">
        <f t="shared" si="97"/>
        <v>866.77722274130133</v>
      </c>
      <c r="Z50" s="211">
        <f t="shared" si="97"/>
        <v>871.60311178432812</v>
      </c>
      <c r="AA50" s="211">
        <f t="shared" si="97"/>
        <v>874.3559993014029</v>
      </c>
      <c r="AB50" s="211">
        <f t="shared" si="97"/>
        <v>881.37492788692839</v>
      </c>
      <c r="AC50" s="211">
        <f t="shared" si="97"/>
        <v>887.46569708223501</v>
      </c>
      <c r="AD50" s="211">
        <f t="shared" si="97"/>
        <v>889.80130978240629</v>
      </c>
      <c r="AE50" s="211">
        <f t="shared" si="97"/>
        <v>896.10127150921164</v>
      </c>
      <c r="AF50" s="211">
        <f t="shared" si="97"/>
        <v>900.60168457555199</v>
      </c>
      <c r="AG50" s="211">
        <f t="shared" si="97"/>
        <v>899.39735503564248</v>
      </c>
      <c r="AH50" s="211">
        <f t="shared" si="97"/>
        <v>902.35318964683154</v>
      </c>
      <c r="AI50" s="211">
        <f t="shared" si="97"/>
        <v>905.88914383569511</v>
      </c>
      <c r="AJ50" s="211">
        <f t="shared" si="97"/>
        <v>909.30340568906627</v>
      </c>
      <c r="AK50" s="211">
        <f t="shared" si="97"/>
        <v>914.45436698863455</v>
      </c>
      <c r="AL50" s="211">
        <f t="shared" si="97"/>
        <v>915.34923211832586</v>
      </c>
      <c r="AM50" s="211">
        <f t="shared" si="97"/>
        <v>921.59113966990219</v>
      </c>
      <c r="AN50" s="211">
        <f t="shared" si="97"/>
        <v>926.45418594346233</v>
      </c>
      <c r="AO50" s="211">
        <f t="shared" si="97"/>
        <v>930.26827387747801</v>
      </c>
      <c r="AP50" s="211">
        <f t="shared" si="97"/>
        <v>934.58746913224502</v>
      </c>
      <c r="AQ50" s="211">
        <f t="shared" si="97"/>
        <v>939.46087741856752</v>
      </c>
      <c r="AR50" s="211">
        <f t="shared" si="97"/>
        <v>944.14109223557659</v>
      </c>
      <c r="AS50" s="211">
        <f t="shared" si="97"/>
        <v>950.58407466781762</v>
      </c>
      <c r="AT50" s="211">
        <f t="shared" si="97"/>
        <v>955.05670762037869</v>
      </c>
      <c r="AU50" s="211">
        <f t="shared" si="97"/>
        <v>959.50948852056695</v>
      </c>
      <c r="AV50" s="211">
        <f t="shared" si="97"/>
        <v>966.6789240765163</v>
      </c>
      <c r="AW50" s="211">
        <f t="shared" si="97"/>
        <v>973.82320154707554</v>
      </c>
      <c r="AX50" s="211">
        <f t="shared" si="97"/>
        <v>979.44525942092423</v>
      </c>
      <c r="AY50" s="211">
        <f t="shared" si="97"/>
        <v>986.74598649166887</v>
      </c>
      <c r="AZ50" s="211">
        <f t="shared" si="97"/>
        <v>993.52562892340802</v>
      </c>
      <c r="BA50" s="212">
        <f t="shared" si="97"/>
        <v>998.96608127903153</v>
      </c>
    </row>
    <row r="51" spans="1:53">
      <c r="A51" s="208" t="s">
        <v>479</v>
      </c>
      <c r="B51" s="209" t="s">
        <v>480</v>
      </c>
      <c r="C51" s="191">
        <f t="shared" ref="C51:S51" si="98">C138-C225</f>
        <v>4108.9833519816211</v>
      </c>
      <c r="D51" s="191">
        <f t="shared" si="98"/>
        <v>5015.2857200000008</v>
      </c>
      <c r="E51" s="191">
        <f t="shared" si="98"/>
        <v>4325.9891699999953</v>
      </c>
      <c r="F51" s="191">
        <f t="shared" si="98"/>
        <v>6102.9988899999998</v>
      </c>
      <c r="G51" s="191">
        <f t="shared" si="98"/>
        <v>5229.9775099999988</v>
      </c>
      <c r="H51" s="191">
        <f t="shared" si="98"/>
        <v>4063.1228075482682</v>
      </c>
      <c r="I51" s="191">
        <f t="shared" si="98"/>
        <v>4945.1808899999996</v>
      </c>
      <c r="J51" s="191">
        <f t="shared" si="98"/>
        <v>4385.611509999997</v>
      </c>
      <c r="K51" s="191">
        <f t="shared" si="98"/>
        <v>6266.0001699999975</v>
      </c>
      <c r="L51" s="191">
        <f t="shared" si="98"/>
        <v>6241.5914099999991</v>
      </c>
      <c r="M51" s="191">
        <f t="shared" si="98"/>
        <v>5301.2562245462714</v>
      </c>
      <c r="N51" s="191">
        <f t="shared" si="98"/>
        <v>4132.0779972221853</v>
      </c>
      <c r="O51" s="191">
        <f t="shared" si="98"/>
        <v>3742.0903087269126</v>
      </c>
      <c r="P51" s="191">
        <f t="shared" si="98"/>
        <v>3822.6570925052347</v>
      </c>
      <c r="Q51" s="191">
        <f t="shared" si="98"/>
        <v>3363.5718544701717</v>
      </c>
      <c r="R51" s="191">
        <f t="shared" si="98"/>
        <v>4000.8061777441044</v>
      </c>
      <c r="S51" s="191">
        <f t="shared" si="98"/>
        <v>5575.6618441848532</v>
      </c>
      <c r="T51" s="211">
        <f t="shared" ref="T51:BA51" si="99">T138-T225</f>
        <v>5623.7525095530509</v>
      </c>
      <c r="U51" s="211">
        <f t="shared" si="99"/>
        <v>5635.1909899424691</v>
      </c>
      <c r="V51" s="211">
        <f t="shared" si="99"/>
        <v>5651.2427279568465</v>
      </c>
      <c r="W51" s="211">
        <f t="shared" si="99"/>
        <v>5657.4657355071904</v>
      </c>
      <c r="X51" s="211">
        <f t="shared" si="99"/>
        <v>5593.6111537030902</v>
      </c>
      <c r="Y51" s="211">
        <f t="shared" si="99"/>
        <v>5478.8538041882221</v>
      </c>
      <c r="Z51" s="211">
        <f t="shared" si="99"/>
        <v>5167.7328940071657</v>
      </c>
      <c r="AA51" s="211">
        <f t="shared" si="99"/>
        <v>4972.2498387152564</v>
      </c>
      <c r="AB51" s="211">
        <f t="shared" si="99"/>
        <v>4891.0120937845613</v>
      </c>
      <c r="AC51" s="211">
        <f t="shared" si="99"/>
        <v>4737.6218445974046</v>
      </c>
      <c r="AD51" s="211">
        <f t="shared" si="99"/>
        <v>4485.8745249431704</v>
      </c>
      <c r="AE51" s="211">
        <f t="shared" si="99"/>
        <v>4142.9240221271402</v>
      </c>
      <c r="AF51" s="211">
        <f t="shared" si="99"/>
        <v>4126.0596086879968</v>
      </c>
      <c r="AG51" s="211">
        <f t="shared" si="99"/>
        <v>3981.7898619563953</v>
      </c>
      <c r="AH51" s="211">
        <f t="shared" si="99"/>
        <v>3665.452846713119</v>
      </c>
      <c r="AI51" s="211">
        <f t="shared" si="99"/>
        <v>3551.2045059262368</v>
      </c>
      <c r="AJ51" s="211">
        <f t="shared" si="99"/>
        <v>2969.6932663394791</v>
      </c>
      <c r="AK51" s="211">
        <f t="shared" si="99"/>
        <v>2893.8715636314478</v>
      </c>
      <c r="AL51" s="211">
        <f t="shared" si="99"/>
        <v>2674.7625342618562</v>
      </c>
      <c r="AM51" s="211">
        <f t="shared" si="99"/>
        <v>2669.476028682624</v>
      </c>
      <c r="AN51" s="211">
        <f t="shared" si="99"/>
        <v>2640.8587009206221</v>
      </c>
      <c r="AO51" s="211">
        <f t="shared" si="99"/>
        <v>2585.3634793081596</v>
      </c>
      <c r="AP51" s="211">
        <f t="shared" si="99"/>
        <v>2513.9044359099044</v>
      </c>
      <c r="AQ51" s="211">
        <f t="shared" si="99"/>
        <v>2444.7658304168972</v>
      </c>
      <c r="AR51" s="211">
        <f t="shared" si="99"/>
        <v>2325.1350388360206</v>
      </c>
      <c r="AS51" s="211">
        <f t="shared" si="99"/>
        <v>2190.3118945488832</v>
      </c>
      <c r="AT51" s="211">
        <f t="shared" si="99"/>
        <v>1929.2643707257762</v>
      </c>
      <c r="AU51" s="211">
        <f t="shared" si="99"/>
        <v>1780.0865890859227</v>
      </c>
      <c r="AV51" s="211">
        <f t="shared" si="99"/>
        <v>1729.7343617959455</v>
      </c>
      <c r="AW51" s="211">
        <f t="shared" si="99"/>
        <v>1654.0245700549794</v>
      </c>
      <c r="AX51" s="211">
        <f t="shared" si="99"/>
        <v>1513.9349793968863</v>
      </c>
      <c r="AY51" s="211">
        <f t="shared" si="99"/>
        <v>1400.5641858247891</v>
      </c>
      <c r="AZ51" s="211">
        <f t="shared" si="99"/>
        <v>1387.6867822954819</v>
      </c>
      <c r="BA51" s="212">
        <f t="shared" si="99"/>
        <v>1320.5924715000222</v>
      </c>
    </row>
    <row r="52" spans="1:53">
      <c r="A52" s="193" t="s">
        <v>481</v>
      </c>
      <c r="B52" s="194" t="s">
        <v>482</v>
      </c>
      <c r="C52" s="191">
        <f t="shared" ref="C52:S52" si="100">C139-C226</f>
        <v>232599.31087193347</v>
      </c>
      <c r="D52" s="191">
        <f t="shared" si="100"/>
        <v>239923.18174999993</v>
      </c>
      <c r="E52" s="191">
        <f t="shared" si="100"/>
        <v>236715.29854999998</v>
      </c>
      <c r="F52" s="191">
        <f t="shared" si="100"/>
        <v>245133.96027999997</v>
      </c>
      <c r="G52" s="191">
        <f t="shared" si="100"/>
        <v>246280.84131000002</v>
      </c>
      <c r="H52" s="191">
        <f t="shared" si="100"/>
        <v>250148.3128582284</v>
      </c>
      <c r="I52" s="191">
        <f t="shared" si="100"/>
        <v>244032.29035999996</v>
      </c>
      <c r="J52" s="191">
        <f t="shared" si="100"/>
        <v>234713.09403000004</v>
      </c>
      <c r="K52" s="191">
        <f t="shared" si="100"/>
        <v>234751.92743000004</v>
      </c>
      <c r="L52" s="191">
        <f t="shared" si="100"/>
        <v>219980.13494999998</v>
      </c>
      <c r="M52" s="191">
        <f t="shared" si="100"/>
        <v>237248.28401632945</v>
      </c>
      <c r="N52" s="191">
        <f t="shared" si="100"/>
        <v>217201.55468000111</v>
      </c>
      <c r="O52" s="191">
        <f t="shared" si="100"/>
        <v>224267.91031348804</v>
      </c>
      <c r="P52" s="191">
        <f t="shared" si="100"/>
        <v>230523.33960197581</v>
      </c>
      <c r="Q52" s="191">
        <f t="shared" si="100"/>
        <v>203590.09949674044</v>
      </c>
      <c r="R52" s="191">
        <f t="shared" si="100"/>
        <v>210238.72158475383</v>
      </c>
      <c r="S52" s="191">
        <f t="shared" si="100"/>
        <v>214549.71891991727</v>
      </c>
      <c r="T52" s="196">
        <f t="shared" ref="T52:BA52" si="101">T139-T226</f>
        <v>215832.54298513214</v>
      </c>
      <c r="U52" s="196">
        <f t="shared" si="101"/>
        <v>214371.23443293213</v>
      </c>
      <c r="V52" s="196">
        <f t="shared" si="101"/>
        <v>212009.16790280218</v>
      </c>
      <c r="W52" s="196">
        <f t="shared" si="101"/>
        <v>210830.61543810062</v>
      </c>
      <c r="X52" s="196">
        <f t="shared" si="101"/>
        <v>210390.31621041239</v>
      </c>
      <c r="Y52" s="196">
        <f t="shared" si="101"/>
        <v>210424.43123767606</v>
      </c>
      <c r="Z52" s="196">
        <f t="shared" si="101"/>
        <v>211375.65285870136</v>
      </c>
      <c r="AA52" s="196">
        <f t="shared" si="101"/>
        <v>211164.53920003033</v>
      </c>
      <c r="AB52" s="196">
        <f t="shared" si="101"/>
        <v>211822.06387179636</v>
      </c>
      <c r="AC52" s="196">
        <f t="shared" si="101"/>
        <v>213458.48718428891</v>
      </c>
      <c r="AD52" s="196">
        <f t="shared" si="101"/>
        <v>216601.86926869189</v>
      </c>
      <c r="AE52" s="196">
        <f t="shared" si="101"/>
        <v>217295.55712493759</v>
      </c>
      <c r="AF52" s="196">
        <f t="shared" si="101"/>
        <v>219742.3962908308</v>
      </c>
      <c r="AG52" s="196">
        <f t="shared" si="101"/>
        <v>223024.22440341231</v>
      </c>
      <c r="AH52" s="196">
        <f t="shared" si="101"/>
        <v>224837.05525355414</v>
      </c>
      <c r="AI52" s="196">
        <f t="shared" si="101"/>
        <v>225143.50451556698</v>
      </c>
      <c r="AJ52" s="196">
        <f t="shared" si="101"/>
        <v>225678.24675534805</v>
      </c>
      <c r="AK52" s="196">
        <f t="shared" si="101"/>
        <v>225778.6783739021</v>
      </c>
      <c r="AL52" s="196">
        <f t="shared" si="101"/>
        <v>225612.5524077664</v>
      </c>
      <c r="AM52" s="196">
        <f t="shared" si="101"/>
        <v>225885.44042125664</v>
      </c>
      <c r="AN52" s="196">
        <f t="shared" si="101"/>
        <v>225635.69630513349</v>
      </c>
      <c r="AO52" s="196">
        <f t="shared" si="101"/>
        <v>225447.74316821306</v>
      </c>
      <c r="AP52" s="196">
        <f t="shared" si="101"/>
        <v>225165.53705407205</v>
      </c>
      <c r="AQ52" s="196">
        <f t="shared" si="101"/>
        <v>225038.83044047962</v>
      </c>
      <c r="AR52" s="196">
        <f t="shared" si="101"/>
        <v>225044.68517056567</v>
      </c>
      <c r="AS52" s="196">
        <f t="shared" si="101"/>
        <v>224888.96379070572</v>
      </c>
      <c r="AT52" s="196">
        <f t="shared" si="101"/>
        <v>224267.79632624687</v>
      </c>
      <c r="AU52" s="196">
        <f t="shared" si="101"/>
        <v>223711.20209803889</v>
      </c>
      <c r="AV52" s="196">
        <f t="shared" si="101"/>
        <v>223201.29760592504</v>
      </c>
      <c r="AW52" s="196">
        <f t="shared" si="101"/>
        <v>222629.62118324821</v>
      </c>
      <c r="AX52" s="196">
        <f t="shared" si="101"/>
        <v>221388.92758908466</v>
      </c>
      <c r="AY52" s="196">
        <f t="shared" si="101"/>
        <v>220772.35534409113</v>
      </c>
      <c r="AZ52" s="196">
        <f t="shared" si="101"/>
        <v>219958.26485534388</v>
      </c>
      <c r="BA52" s="197">
        <f t="shared" si="101"/>
        <v>218761.29028457237</v>
      </c>
    </row>
    <row r="53" spans="1:53">
      <c r="A53" s="198" t="s">
        <v>68</v>
      </c>
      <c r="B53" s="199" t="s">
        <v>483</v>
      </c>
      <c r="C53" s="191">
        <f t="shared" ref="C53:S53" si="102">C140-C227</f>
        <v>222319.58357870308</v>
      </c>
      <c r="D53" s="191">
        <f t="shared" si="102"/>
        <v>230587.63163999986</v>
      </c>
      <c r="E53" s="191">
        <f t="shared" si="102"/>
        <v>227523.87684999994</v>
      </c>
      <c r="F53" s="191">
        <f t="shared" si="102"/>
        <v>235873.39865000002</v>
      </c>
      <c r="G53" s="191">
        <f t="shared" si="102"/>
        <v>236968.36267</v>
      </c>
      <c r="H53" s="191">
        <f t="shared" si="102"/>
        <v>241378.82094939213</v>
      </c>
      <c r="I53" s="191">
        <f t="shared" si="102"/>
        <v>235036.22602999996</v>
      </c>
      <c r="J53" s="191">
        <f t="shared" si="102"/>
        <v>226240.54686</v>
      </c>
      <c r="K53" s="191">
        <f t="shared" si="102"/>
        <v>226687.79554999998</v>
      </c>
      <c r="L53" s="191">
        <f t="shared" si="102"/>
        <v>214052.01353</v>
      </c>
      <c r="M53" s="191">
        <f t="shared" si="102"/>
        <v>229856.25044342369</v>
      </c>
      <c r="N53" s="191">
        <f t="shared" si="102"/>
        <v>209852.06256575327</v>
      </c>
      <c r="O53" s="191">
        <f t="shared" si="102"/>
        <v>216914.20985044929</v>
      </c>
      <c r="P53" s="191">
        <f t="shared" si="102"/>
        <v>223213.4876746407</v>
      </c>
      <c r="Q53" s="191">
        <f t="shared" si="102"/>
        <v>196205.80850213664</v>
      </c>
      <c r="R53" s="191">
        <f t="shared" si="102"/>
        <v>202900.35904441768</v>
      </c>
      <c r="S53" s="191">
        <f t="shared" si="102"/>
        <v>207360.18426228774</v>
      </c>
      <c r="T53" s="201">
        <f t="shared" ref="T53:BA53" si="103">T140-T227</f>
        <v>208556.3466035726</v>
      </c>
      <c r="U53" s="201">
        <f t="shared" si="103"/>
        <v>207584.03771186783</v>
      </c>
      <c r="V53" s="201">
        <f t="shared" si="103"/>
        <v>205322.80310010142</v>
      </c>
      <c r="W53" s="201">
        <f t="shared" si="103"/>
        <v>204270.87578175086</v>
      </c>
      <c r="X53" s="201">
        <f t="shared" si="103"/>
        <v>203860.52661157603</v>
      </c>
      <c r="Y53" s="201">
        <f t="shared" si="103"/>
        <v>204002.3013566742</v>
      </c>
      <c r="Z53" s="201">
        <f t="shared" si="103"/>
        <v>205064.8760297063</v>
      </c>
      <c r="AA53" s="201">
        <f t="shared" si="103"/>
        <v>204918.41760224412</v>
      </c>
      <c r="AB53" s="201">
        <f t="shared" si="103"/>
        <v>205601.09279403271</v>
      </c>
      <c r="AC53" s="201">
        <f t="shared" si="103"/>
        <v>207245.92249779162</v>
      </c>
      <c r="AD53" s="201">
        <f t="shared" si="103"/>
        <v>210400.34309301493</v>
      </c>
      <c r="AE53" s="201">
        <f t="shared" si="103"/>
        <v>211105.15617282654</v>
      </c>
      <c r="AF53" s="201">
        <f t="shared" si="103"/>
        <v>213598.15791361488</v>
      </c>
      <c r="AG53" s="201">
        <f t="shared" si="103"/>
        <v>216967.66649021851</v>
      </c>
      <c r="AH53" s="201">
        <f t="shared" si="103"/>
        <v>218834.92157931696</v>
      </c>
      <c r="AI53" s="201">
        <f t="shared" si="103"/>
        <v>219253.74037216062</v>
      </c>
      <c r="AJ53" s="201">
        <f t="shared" si="103"/>
        <v>219922.70029389695</v>
      </c>
      <c r="AK53" s="201">
        <f t="shared" si="103"/>
        <v>220158.15173069708</v>
      </c>
      <c r="AL53" s="201">
        <f t="shared" si="103"/>
        <v>220106.25998814171</v>
      </c>
      <c r="AM53" s="201">
        <f t="shared" si="103"/>
        <v>220452.42653590953</v>
      </c>
      <c r="AN53" s="201">
        <f t="shared" si="103"/>
        <v>220296.19904557429</v>
      </c>
      <c r="AO53" s="201">
        <f t="shared" si="103"/>
        <v>220216.53299607895</v>
      </c>
      <c r="AP53" s="201">
        <f t="shared" si="103"/>
        <v>220031.66719506012</v>
      </c>
      <c r="AQ53" s="201">
        <f t="shared" si="103"/>
        <v>219999.21100172881</v>
      </c>
      <c r="AR53" s="201">
        <f t="shared" si="103"/>
        <v>220094.01834200241</v>
      </c>
      <c r="AS53" s="201">
        <f t="shared" si="103"/>
        <v>220032.42409172613</v>
      </c>
      <c r="AT53" s="201">
        <f t="shared" si="103"/>
        <v>219510.1403484222</v>
      </c>
      <c r="AU53" s="201">
        <f t="shared" si="103"/>
        <v>219075.2359932847</v>
      </c>
      <c r="AV53" s="201">
        <f t="shared" si="103"/>
        <v>218670.3139695272</v>
      </c>
      <c r="AW53" s="201">
        <f t="shared" si="103"/>
        <v>218199.35335865465</v>
      </c>
      <c r="AX53" s="201">
        <f t="shared" si="103"/>
        <v>217105.97837285802</v>
      </c>
      <c r="AY53" s="201">
        <f t="shared" si="103"/>
        <v>216664.83051589609</v>
      </c>
      <c r="AZ53" s="201">
        <f t="shared" si="103"/>
        <v>216163.08785223271</v>
      </c>
      <c r="BA53" s="202">
        <f t="shared" si="103"/>
        <v>215102.91697166144</v>
      </c>
    </row>
    <row r="54" spans="1:53">
      <c r="A54" s="198" t="s">
        <v>484</v>
      </c>
      <c r="B54" s="199" t="s">
        <v>485</v>
      </c>
      <c r="C54" s="191">
        <f t="shared" ref="C54:S54" si="104">C141-C228</f>
        <v>10279.727293230464</v>
      </c>
      <c r="D54" s="191">
        <f t="shared" si="104"/>
        <v>9335.5501099999983</v>
      </c>
      <c r="E54" s="191">
        <f t="shared" si="104"/>
        <v>9191.421699999999</v>
      </c>
      <c r="F54" s="191">
        <f t="shared" si="104"/>
        <v>9260.5616300000002</v>
      </c>
      <c r="G54" s="191">
        <f t="shared" si="104"/>
        <v>9312.4786399999994</v>
      </c>
      <c r="H54" s="191">
        <f t="shared" si="104"/>
        <v>8769.4919088362531</v>
      </c>
      <c r="I54" s="191">
        <f t="shared" si="104"/>
        <v>8996.0643299999974</v>
      </c>
      <c r="J54" s="191">
        <f t="shared" si="104"/>
        <v>8472.5471700000016</v>
      </c>
      <c r="K54" s="191">
        <f t="shared" si="104"/>
        <v>8064.1318799999999</v>
      </c>
      <c r="L54" s="191">
        <f t="shared" si="104"/>
        <v>5928.1214200000013</v>
      </c>
      <c r="M54" s="191">
        <f t="shared" si="104"/>
        <v>7392.0335729057433</v>
      </c>
      <c r="N54" s="191">
        <f t="shared" si="104"/>
        <v>7349.4921142478179</v>
      </c>
      <c r="O54" s="191">
        <f t="shared" si="104"/>
        <v>7353.7004630387228</v>
      </c>
      <c r="P54" s="191">
        <f t="shared" si="104"/>
        <v>7309.851927335083</v>
      </c>
      <c r="Q54" s="191">
        <f t="shared" si="104"/>
        <v>7384.2909946038553</v>
      </c>
      <c r="R54" s="191">
        <f t="shared" si="104"/>
        <v>7338.3625403361721</v>
      </c>
      <c r="S54" s="191">
        <f t="shared" si="104"/>
        <v>7189.534657629566</v>
      </c>
      <c r="T54" s="201">
        <f t="shared" ref="T54:BA54" si="105">T141-T228</f>
        <v>7276.1963815595345</v>
      </c>
      <c r="U54" s="201">
        <f t="shared" si="105"/>
        <v>6787.1967210642997</v>
      </c>
      <c r="V54" s="201">
        <f t="shared" si="105"/>
        <v>6686.3648027007785</v>
      </c>
      <c r="W54" s="201">
        <f t="shared" si="105"/>
        <v>6559.7396563497477</v>
      </c>
      <c r="X54" s="201">
        <f t="shared" si="105"/>
        <v>6529.7895988363389</v>
      </c>
      <c r="Y54" s="201">
        <f t="shared" si="105"/>
        <v>6422.1298810018743</v>
      </c>
      <c r="Z54" s="201">
        <f t="shared" si="105"/>
        <v>6310.7768289950254</v>
      </c>
      <c r="AA54" s="201">
        <f t="shared" si="105"/>
        <v>6246.1215977861739</v>
      </c>
      <c r="AB54" s="201">
        <f t="shared" si="105"/>
        <v>6220.9710777636301</v>
      </c>
      <c r="AC54" s="201">
        <f t="shared" si="105"/>
        <v>6212.5646864972605</v>
      </c>
      <c r="AD54" s="201">
        <f t="shared" si="105"/>
        <v>6201.5261756769796</v>
      </c>
      <c r="AE54" s="201">
        <f t="shared" si="105"/>
        <v>6190.4009521110347</v>
      </c>
      <c r="AF54" s="201">
        <f t="shared" si="105"/>
        <v>6144.2383772159792</v>
      </c>
      <c r="AG54" s="201">
        <f t="shared" si="105"/>
        <v>6056.5579131938039</v>
      </c>
      <c r="AH54" s="201">
        <f t="shared" si="105"/>
        <v>6002.1336742372005</v>
      </c>
      <c r="AI54" s="201">
        <f t="shared" si="105"/>
        <v>5889.7641434063307</v>
      </c>
      <c r="AJ54" s="201">
        <f t="shared" si="105"/>
        <v>5755.5464614511538</v>
      </c>
      <c r="AK54" s="201">
        <f t="shared" si="105"/>
        <v>5620.5266432049484</v>
      </c>
      <c r="AL54" s="201">
        <f t="shared" si="105"/>
        <v>5506.2924196246477</v>
      </c>
      <c r="AM54" s="201">
        <f t="shared" si="105"/>
        <v>5433.0138853470507</v>
      </c>
      <c r="AN54" s="201">
        <f t="shared" si="105"/>
        <v>5339.4972595592099</v>
      </c>
      <c r="AO54" s="201">
        <f t="shared" si="105"/>
        <v>5231.2101721341614</v>
      </c>
      <c r="AP54" s="201">
        <f t="shared" si="105"/>
        <v>5133.8698590119548</v>
      </c>
      <c r="AQ54" s="201">
        <f t="shared" si="105"/>
        <v>5039.6194387507658</v>
      </c>
      <c r="AR54" s="201">
        <f t="shared" si="105"/>
        <v>4950.6668285632668</v>
      </c>
      <c r="AS54" s="201">
        <f t="shared" si="105"/>
        <v>4856.5396989796054</v>
      </c>
      <c r="AT54" s="201">
        <f t="shared" si="105"/>
        <v>4757.6559778247038</v>
      </c>
      <c r="AU54" s="201">
        <f t="shared" si="105"/>
        <v>4635.966104754204</v>
      </c>
      <c r="AV54" s="201">
        <f t="shared" si="105"/>
        <v>4530.9836363978329</v>
      </c>
      <c r="AW54" s="201">
        <f t="shared" si="105"/>
        <v>4430.2678245935749</v>
      </c>
      <c r="AX54" s="201">
        <f t="shared" si="105"/>
        <v>4282.9492162266606</v>
      </c>
      <c r="AY54" s="201">
        <f t="shared" si="105"/>
        <v>4107.5248281950535</v>
      </c>
      <c r="AZ54" s="201">
        <f t="shared" si="105"/>
        <v>3795.1770031111701</v>
      </c>
      <c r="BA54" s="202">
        <f t="shared" si="105"/>
        <v>3658.373312910981</v>
      </c>
    </row>
    <row r="55" spans="1:53">
      <c r="A55" s="203" t="s">
        <v>486</v>
      </c>
      <c r="B55" s="204" t="s">
        <v>487</v>
      </c>
      <c r="C55" s="191">
        <f t="shared" ref="C55:S55" si="106">C142-C229</f>
        <v>3681.9197749699902</v>
      </c>
      <c r="D55" s="191">
        <f t="shared" si="106"/>
        <v>3343.181759999999</v>
      </c>
      <c r="E55" s="191">
        <f t="shared" si="106"/>
        <v>3174.1930899999993</v>
      </c>
      <c r="F55" s="191">
        <f t="shared" si="106"/>
        <v>3114.6064099999994</v>
      </c>
      <c r="G55" s="191">
        <f t="shared" si="106"/>
        <v>3079.7970899999996</v>
      </c>
      <c r="H55" s="191">
        <f t="shared" si="106"/>
        <v>2919.5695179583613</v>
      </c>
      <c r="I55" s="191">
        <f t="shared" si="106"/>
        <v>3149.8903899999991</v>
      </c>
      <c r="J55" s="191">
        <f t="shared" si="106"/>
        <v>2941.6897399999989</v>
      </c>
      <c r="K55" s="191">
        <f t="shared" si="106"/>
        <v>2762.9378399999991</v>
      </c>
      <c r="L55" s="191">
        <f t="shared" si="106"/>
        <v>2130.2225299999991</v>
      </c>
      <c r="M55" s="191">
        <f t="shared" si="106"/>
        <v>2581.4382966880244</v>
      </c>
      <c r="N55" s="191">
        <f t="shared" si="106"/>
        <v>2679.6725475462995</v>
      </c>
      <c r="O55" s="191">
        <f t="shared" si="106"/>
        <v>2778.2008961213587</v>
      </c>
      <c r="P55" s="191">
        <f t="shared" si="106"/>
        <v>2755.1917459384172</v>
      </c>
      <c r="Q55" s="191">
        <f t="shared" si="106"/>
        <v>2793.2667748999197</v>
      </c>
      <c r="R55" s="191">
        <f t="shared" si="106"/>
        <v>2679.8405416509195</v>
      </c>
      <c r="S55" s="191">
        <f t="shared" si="106"/>
        <v>2563.6736880568797</v>
      </c>
      <c r="T55" s="206">
        <f t="shared" ref="T55:BA55" si="107">T142-T229</f>
        <v>2599.0085566800881</v>
      </c>
      <c r="U55" s="206">
        <f t="shared" si="107"/>
        <v>2446.1657726535714</v>
      </c>
      <c r="V55" s="206">
        <f t="shared" si="107"/>
        <v>2405.6356325991496</v>
      </c>
      <c r="W55" s="206">
        <f t="shared" si="107"/>
        <v>2356.8516222322951</v>
      </c>
      <c r="X55" s="206">
        <f t="shared" si="107"/>
        <v>2345.1065354426846</v>
      </c>
      <c r="Y55" s="206">
        <f t="shared" si="107"/>
        <v>2309.0473787433684</v>
      </c>
      <c r="Z55" s="206">
        <f t="shared" si="107"/>
        <v>2268.9145992360573</v>
      </c>
      <c r="AA55" s="206">
        <f t="shared" si="107"/>
        <v>2252.8442423058391</v>
      </c>
      <c r="AB55" s="206">
        <f t="shared" si="107"/>
        <v>2243.3119733848489</v>
      </c>
      <c r="AC55" s="206">
        <f t="shared" si="107"/>
        <v>2236.9981916452671</v>
      </c>
      <c r="AD55" s="206">
        <f t="shared" si="107"/>
        <v>2227.5602089000727</v>
      </c>
      <c r="AE55" s="206">
        <f t="shared" si="107"/>
        <v>2219.7748247254008</v>
      </c>
      <c r="AF55" s="206">
        <f t="shared" si="107"/>
        <v>2204.2836723496002</v>
      </c>
      <c r="AG55" s="206">
        <f t="shared" si="107"/>
        <v>2168.1596229070256</v>
      </c>
      <c r="AH55" s="206">
        <f t="shared" si="107"/>
        <v>2145.6632550697368</v>
      </c>
      <c r="AI55" s="206">
        <f t="shared" si="107"/>
        <v>2102.9904205260495</v>
      </c>
      <c r="AJ55" s="206">
        <f t="shared" si="107"/>
        <v>2047.1328834395924</v>
      </c>
      <c r="AK55" s="206">
        <f t="shared" si="107"/>
        <v>1996.9090283941946</v>
      </c>
      <c r="AL55" s="206">
        <f t="shared" si="107"/>
        <v>1952.8585415666271</v>
      </c>
      <c r="AM55" s="206">
        <f t="shared" si="107"/>
        <v>1925.7524774158449</v>
      </c>
      <c r="AN55" s="206">
        <f t="shared" si="107"/>
        <v>1890.7799961310097</v>
      </c>
      <c r="AO55" s="206">
        <f t="shared" si="107"/>
        <v>1851.2655656218653</v>
      </c>
      <c r="AP55" s="206">
        <f t="shared" si="107"/>
        <v>1816.0531858896111</v>
      </c>
      <c r="AQ55" s="206">
        <f t="shared" si="107"/>
        <v>1782.8842340178321</v>
      </c>
      <c r="AR55" s="206">
        <f t="shared" si="107"/>
        <v>1748.2179689122181</v>
      </c>
      <c r="AS55" s="206">
        <f t="shared" si="107"/>
        <v>1714.1784693221614</v>
      </c>
      <c r="AT55" s="206">
        <f t="shared" si="107"/>
        <v>1680.5675355552942</v>
      </c>
      <c r="AU55" s="206">
        <f t="shared" si="107"/>
        <v>1638.5280427854759</v>
      </c>
      <c r="AV55" s="206">
        <f t="shared" si="107"/>
        <v>1599.479903250794</v>
      </c>
      <c r="AW55" s="206">
        <f t="shared" si="107"/>
        <v>1564.9739278590851</v>
      </c>
      <c r="AX55" s="206">
        <f t="shared" si="107"/>
        <v>1513.1380099961521</v>
      </c>
      <c r="AY55" s="206">
        <f t="shared" si="107"/>
        <v>1452.8529505201921</v>
      </c>
      <c r="AZ55" s="206">
        <f t="shared" si="107"/>
        <v>1348.4003721197209</v>
      </c>
      <c r="BA55" s="207">
        <f t="shared" si="107"/>
        <v>1298.6552739959698</v>
      </c>
    </row>
    <row r="56" spans="1:53">
      <c r="A56" s="203" t="s">
        <v>488</v>
      </c>
      <c r="B56" s="204" t="s">
        <v>489</v>
      </c>
      <c r="C56" s="191">
        <f t="shared" ref="C56:S56" si="108">C143-C230</f>
        <v>6019.1793254991899</v>
      </c>
      <c r="D56" s="191">
        <f t="shared" si="108"/>
        <v>5529.7804799999994</v>
      </c>
      <c r="E56" s="191">
        <f t="shared" si="108"/>
        <v>5554.4183300000013</v>
      </c>
      <c r="F56" s="191">
        <f t="shared" si="108"/>
        <v>5651.8525799999998</v>
      </c>
      <c r="G56" s="191">
        <f t="shared" si="108"/>
        <v>5760.4011899999987</v>
      </c>
      <c r="H56" s="191">
        <f t="shared" si="108"/>
        <v>5453.5444731059542</v>
      </c>
      <c r="I56" s="191">
        <f t="shared" si="108"/>
        <v>5438.4661500000002</v>
      </c>
      <c r="J56" s="191">
        <f t="shared" si="108"/>
        <v>5109.8869900000009</v>
      </c>
      <c r="K56" s="191">
        <f t="shared" si="108"/>
        <v>4891.2651800000003</v>
      </c>
      <c r="L56" s="191">
        <f t="shared" si="108"/>
        <v>3490.9566599999994</v>
      </c>
      <c r="M56" s="191">
        <f t="shared" si="108"/>
        <v>4379.048437947833</v>
      </c>
      <c r="N56" s="191">
        <f t="shared" si="108"/>
        <v>4139.1277347855166</v>
      </c>
      <c r="O56" s="191">
        <f t="shared" si="108"/>
        <v>4074.4243813891235</v>
      </c>
      <c r="P56" s="191">
        <f t="shared" si="108"/>
        <v>4028.3987771090033</v>
      </c>
      <c r="Q56" s="191">
        <f t="shared" si="108"/>
        <v>4040.8187637336378</v>
      </c>
      <c r="R56" s="191">
        <f t="shared" si="108"/>
        <v>3990.923855928158</v>
      </c>
      <c r="S56" s="191">
        <f t="shared" si="108"/>
        <v>3962.230290161624</v>
      </c>
      <c r="T56" s="206">
        <f t="shared" ref="T56:BA56" si="109">T143-T230</f>
        <v>4004.2558568657005</v>
      </c>
      <c r="U56" s="206">
        <f t="shared" si="109"/>
        <v>3704.163675075165</v>
      </c>
      <c r="V56" s="206">
        <f t="shared" si="109"/>
        <v>3652.6585046974906</v>
      </c>
      <c r="W56" s="206">
        <f t="shared" si="109"/>
        <v>3586.7692689374007</v>
      </c>
      <c r="X56" s="206">
        <f t="shared" si="109"/>
        <v>3571.278349912011</v>
      </c>
      <c r="Y56" s="206">
        <f t="shared" si="109"/>
        <v>3513.3092395712811</v>
      </c>
      <c r="Z56" s="206">
        <f t="shared" si="109"/>
        <v>3456.8160696828099</v>
      </c>
      <c r="AA56" s="206">
        <f t="shared" si="109"/>
        <v>3429.1644144855627</v>
      </c>
      <c r="AB56" s="206">
        <f t="shared" si="109"/>
        <v>3416.4629733777419</v>
      </c>
      <c r="AC56" s="206">
        <f t="shared" si="109"/>
        <v>3416.4857622584091</v>
      </c>
      <c r="AD56" s="206">
        <f t="shared" si="109"/>
        <v>3416.1713707351619</v>
      </c>
      <c r="AE56" s="206">
        <f t="shared" si="109"/>
        <v>3414.8695324078972</v>
      </c>
      <c r="AF56" s="206">
        <f t="shared" si="109"/>
        <v>3390.5415748133619</v>
      </c>
      <c r="AG56" s="206">
        <f t="shared" si="109"/>
        <v>3347.3827885220217</v>
      </c>
      <c r="AH56" s="206">
        <f t="shared" si="109"/>
        <v>3319.6984972777559</v>
      </c>
      <c r="AI56" s="206">
        <f t="shared" si="109"/>
        <v>3259.7534915290039</v>
      </c>
      <c r="AJ56" s="206">
        <f t="shared" si="109"/>
        <v>3191.4141352250717</v>
      </c>
      <c r="AK56" s="206">
        <f t="shared" si="109"/>
        <v>3118.019559934773</v>
      </c>
      <c r="AL56" s="206">
        <f t="shared" si="109"/>
        <v>3057.205970195163</v>
      </c>
      <c r="AM56" s="206">
        <f t="shared" si="109"/>
        <v>3017.5727895189671</v>
      </c>
      <c r="AN56" s="206">
        <f t="shared" si="109"/>
        <v>2966.8673287851393</v>
      </c>
      <c r="AO56" s="206">
        <f t="shared" si="109"/>
        <v>2907.6276208783447</v>
      </c>
      <c r="AP56" s="206">
        <f t="shared" si="109"/>
        <v>2854.3399824965841</v>
      </c>
      <c r="AQ56" s="206">
        <f t="shared" si="109"/>
        <v>2802.1734416156451</v>
      </c>
      <c r="AR56" s="206">
        <f t="shared" si="109"/>
        <v>2756.5559334803588</v>
      </c>
      <c r="AS56" s="206">
        <f t="shared" si="109"/>
        <v>2708.472768896027</v>
      </c>
      <c r="AT56" s="206">
        <f t="shared" si="109"/>
        <v>2654.2703987215427</v>
      </c>
      <c r="AU56" s="206">
        <f t="shared" si="109"/>
        <v>2591.0083865134225</v>
      </c>
      <c r="AV56" s="206">
        <f t="shared" si="109"/>
        <v>2533.509903090699</v>
      </c>
      <c r="AW56" s="206">
        <f t="shared" si="109"/>
        <v>2475.809030931433</v>
      </c>
      <c r="AX56" s="206">
        <f t="shared" si="109"/>
        <v>2388.0414363721361</v>
      </c>
      <c r="AY56" s="206">
        <f t="shared" si="109"/>
        <v>2290.6443998430409</v>
      </c>
      <c r="AZ56" s="206">
        <f t="shared" si="109"/>
        <v>2107.7038693845916</v>
      </c>
      <c r="BA56" s="207">
        <f t="shared" si="109"/>
        <v>2023.70936054043</v>
      </c>
    </row>
    <row r="57" spans="1:53">
      <c r="A57" s="203" t="s">
        <v>490</v>
      </c>
      <c r="B57" s="204" t="s">
        <v>491</v>
      </c>
      <c r="C57" s="191">
        <f t="shared" ref="C57:S57" si="110">C144-C231</f>
        <v>253.60669663058798</v>
      </c>
      <c r="D57" s="191">
        <f t="shared" si="110"/>
        <v>128.10034999999999</v>
      </c>
      <c r="E57" s="191">
        <f t="shared" si="110"/>
        <v>117.46056999999999</v>
      </c>
      <c r="F57" s="191">
        <f t="shared" si="110"/>
        <v>125.64173999999998</v>
      </c>
      <c r="G57" s="191">
        <f t="shared" si="110"/>
        <v>103.03913000000001</v>
      </c>
      <c r="H57" s="191">
        <f t="shared" si="110"/>
        <v>102.9557337650587</v>
      </c>
      <c r="I57" s="191">
        <f t="shared" si="110"/>
        <v>97.00503999999998</v>
      </c>
      <c r="J57" s="191">
        <f t="shared" si="110"/>
        <v>90.656839999999988</v>
      </c>
      <c r="K57" s="191">
        <f t="shared" si="110"/>
        <v>96.999549999999985</v>
      </c>
      <c r="L57" s="191">
        <f t="shared" si="110"/>
        <v>72.251130000000003</v>
      </c>
      <c r="M57" s="191">
        <f t="shared" si="110"/>
        <v>67.856191475199665</v>
      </c>
      <c r="N57" s="191">
        <f t="shared" si="110"/>
        <v>30.81125486431538</v>
      </c>
      <c r="O57" s="191">
        <f t="shared" si="110"/>
        <v>37.785799839886884</v>
      </c>
      <c r="P57" s="191">
        <f t="shared" si="110"/>
        <v>22.822023376226685</v>
      </c>
      <c r="Q57" s="191">
        <f t="shared" si="110"/>
        <v>26.559712204176286</v>
      </c>
      <c r="R57" s="191">
        <f t="shared" si="110"/>
        <v>21.973799583312665</v>
      </c>
      <c r="S57" s="191">
        <f t="shared" si="110"/>
        <v>19.794533247739253</v>
      </c>
      <c r="T57" s="206">
        <f t="shared" ref="T57:BA57" si="111">T144-T231</f>
        <v>18.992382906504094</v>
      </c>
      <c r="U57" s="206">
        <f t="shared" si="111"/>
        <v>18.392969656553955</v>
      </c>
      <c r="V57" s="206">
        <f t="shared" si="111"/>
        <v>17.019022379185724</v>
      </c>
      <c r="W57" s="206">
        <f t="shared" si="111"/>
        <v>16.210245447846773</v>
      </c>
      <c r="X57" s="206">
        <f t="shared" si="111"/>
        <v>15.182147486815214</v>
      </c>
      <c r="Y57" s="206">
        <f t="shared" si="111"/>
        <v>14.438403621862271</v>
      </c>
      <c r="Z57" s="206">
        <f t="shared" si="111"/>
        <v>13.848410927706109</v>
      </c>
      <c r="AA57" s="206">
        <f t="shared" si="111"/>
        <v>12.215085748060826</v>
      </c>
      <c r="AB57" s="206">
        <f t="shared" si="111"/>
        <v>10.764404925779914</v>
      </c>
      <c r="AC57" s="206">
        <f t="shared" si="111"/>
        <v>9.4835632864163877</v>
      </c>
      <c r="AD57" s="206">
        <f t="shared" si="111"/>
        <v>8.4825429116617883</v>
      </c>
      <c r="AE57" s="206">
        <f t="shared" si="111"/>
        <v>7.105988331302834</v>
      </c>
      <c r="AF57" s="206">
        <f t="shared" si="111"/>
        <v>5.8591664702863833</v>
      </c>
      <c r="AG57" s="206">
        <f t="shared" si="111"/>
        <v>4.3989640211837235</v>
      </c>
      <c r="AH57" s="206">
        <f t="shared" si="111"/>
        <v>4.0837224538470336</v>
      </c>
      <c r="AI57" s="206">
        <f t="shared" si="111"/>
        <v>3.7451921813572389</v>
      </c>
      <c r="AJ57" s="206">
        <f t="shared" si="111"/>
        <v>3.7352301746777825</v>
      </c>
      <c r="AK57" s="206">
        <f t="shared" si="111"/>
        <v>3.3551044718885716</v>
      </c>
      <c r="AL57" s="206">
        <f t="shared" si="111"/>
        <v>3.0195673360700797</v>
      </c>
      <c r="AM57" s="206">
        <f t="shared" si="111"/>
        <v>2.9419833651200693</v>
      </c>
      <c r="AN57" s="206">
        <f t="shared" si="111"/>
        <v>2.6932034263388096</v>
      </c>
      <c r="AO57" s="206">
        <f t="shared" si="111"/>
        <v>2.4718000059622476</v>
      </c>
      <c r="AP57" s="206">
        <f t="shared" si="111"/>
        <v>2.2874299672962457</v>
      </c>
      <c r="AQ57" s="206">
        <f t="shared" si="111"/>
        <v>2.1355524026922583</v>
      </c>
      <c r="AR57" s="206">
        <f t="shared" si="111"/>
        <v>1.8052308233227676</v>
      </c>
      <c r="AS57" s="206">
        <f t="shared" si="111"/>
        <v>1.692166633546869</v>
      </c>
      <c r="AT57" s="206">
        <f t="shared" si="111"/>
        <v>1.5960779708817039</v>
      </c>
      <c r="AU57" s="206">
        <f t="shared" si="111"/>
        <v>1.3193873253201052</v>
      </c>
      <c r="AV57" s="206">
        <f t="shared" si="111"/>
        <v>1.2491198831167114</v>
      </c>
      <c r="AW57" s="206">
        <f t="shared" si="111"/>
        <v>1.007861963692825</v>
      </c>
      <c r="AX57" s="206">
        <f t="shared" si="111"/>
        <v>0.95324639181815152</v>
      </c>
      <c r="AY57" s="206">
        <f t="shared" si="111"/>
        <v>0.76171075313413494</v>
      </c>
      <c r="AZ57" s="206">
        <f t="shared" si="111"/>
        <v>0.58329203460169354</v>
      </c>
      <c r="BA57" s="207">
        <f t="shared" si="111"/>
        <v>0.43303695558056332</v>
      </c>
    </row>
    <row r="58" spans="1:53">
      <c r="A58" s="203" t="s">
        <v>492</v>
      </c>
      <c r="B58" s="204" t="s">
        <v>493</v>
      </c>
      <c r="C58" s="191">
        <f t="shared" ref="C58:S58" si="112">C145-C232</f>
        <v>325.02149613069611</v>
      </c>
      <c r="D58" s="191">
        <f t="shared" si="112"/>
        <v>334.48751999999996</v>
      </c>
      <c r="E58" s="191">
        <f t="shared" si="112"/>
        <v>345.3497099999999</v>
      </c>
      <c r="F58" s="191">
        <f t="shared" si="112"/>
        <v>368.46090000000009</v>
      </c>
      <c r="G58" s="191">
        <f t="shared" si="112"/>
        <v>369.24122999999997</v>
      </c>
      <c r="H58" s="191">
        <f t="shared" si="112"/>
        <v>293.42218400687847</v>
      </c>
      <c r="I58" s="191">
        <f t="shared" si="112"/>
        <v>310.70274999999992</v>
      </c>
      <c r="J58" s="191">
        <f t="shared" si="112"/>
        <v>330.31359999999989</v>
      </c>
      <c r="K58" s="191">
        <f t="shared" si="112"/>
        <v>312.92930999999999</v>
      </c>
      <c r="L58" s="191">
        <f t="shared" si="112"/>
        <v>234.69110000000003</v>
      </c>
      <c r="M58" s="191">
        <f t="shared" si="112"/>
        <v>363.6906467946884</v>
      </c>
      <c r="N58" s="191">
        <f t="shared" si="112"/>
        <v>499.88057705168649</v>
      </c>
      <c r="O58" s="191">
        <f t="shared" si="112"/>
        <v>463.28938568835298</v>
      </c>
      <c r="P58" s="191">
        <f t="shared" si="112"/>
        <v>503.4393809114361</v>
      </c>
      <c r="Q58" s="191">
        <f t="shared" si="112"/>
        <v>523.64574376612245</v>
      </c>
      <c r="R58" s="191">
        <f t="shared" si="112"/>
        <v>645.62434317378359</v>
      </c>
      <c r="S58" s="191">
        <f t="shared" si="112"/>
        <v>643.83614616332466</v>
      </c>
      <c r="T58" s="206">
        <f t="shared" ref="T58:BA58" si="113">T145-T232</f>
        <v>653.93958510724292</v>
      </c>
      <c r="U58" s="206">
        <f t="shared" si="113"/>
        <v>618.47430367900927</v>
      </c>
      <c r="V58" s="206">
        <f t="shared" si="113"/>
        <v>611.05164302495211</v>
      </c>
      <c r="W58" s="206">
        <f t="shared" si="113"/>
        <v>599.90851973220504</v>
      </c>
      <c r="X58" s="206">
        <f t="shared" si="113"/>
        <v>598.22256599482785</v>
      </c>
      <c r="Y58" s="206">
        <f t="shared" si="113"/>
        <v>585.33485906536134</v>
      </c>
      <c r="Z58" s="206">
        <f t="shared" si="113"/>
        <v>571.19774914844982</v>
      </c>
      <c r="AA58" s="206">
        <f t="shared" si="113"/>
        <v>551.89785524671038</v>
      </c>
      <c r="AB58" s="206">
        <f t="shared" si="113"/>
        <v>550.43172607525912</v>
      </c>
      <c r="AC58" s="206">
        <f t="shared" si="113"/>
        <v>549.59716930716763</v>
      </c>
      <c r="AD58" s="206">
        <f t="shared" si="113"/>
        <v>549.31205313008513</v>
      </c>
      <c r="AE58" s="206">
        <f t="shared" si="113"/>
        <v>548.65060664643386</v>
      </c>
      <c r="AF58" s="206">
        <f t="shared" si="113"/>
        <v>543.55396358272901</v>
      </c>
      <c r="AG58" s="206">
        <f t="shared" si="113"/>
        <v>536.61653774357183</v>
      </c>
      <c r="AH58" s="206">
        <f t="shared" si="113"/>
        <v>532.68819943586038</v>
      </c>
      <c r="AI58" s="206">
        <f t="shared" si="113"/>
        <v>523.27503916992009</v>
      </c>
      <c r="AJ58" s="206">
        <f t="shared" si="113"/>
        <v>513.26421261181144</v>
      </c>
      <c r="AK58" s="206">
        <f t="shared" si="113"/>
        <v>502.24295040409442</v>
      </c>
      <c r="AL58" s="206">
        <f t="shared" si="113"/>
        <v>493.20834052678833</v>
      </c>
      <c r="AM58" s="206">
        <f t="shared" si="113"/>
        <v>486.74663504711839</v>
      </c>
      <c r="AN58" s="206">
        <f t="shared" si="113"/>
        <v>479.15673121672171</v>
      </c>
      <c r="AO58" s="206">
        <f t="shared" si="113"/>
        <v>469.84518562798638</v>
      </c>
      <c r="AP58" s="206">
        <f t="shared" si="113"/>
        <v>461.18926065846352</v>
      </c>
      <c r="AQ58" s="206">
        <f t="shared" si="113"/>
        <v>452.42621071459655</v>
      </c>
      <c r="AR58" s="206">
        <f t="shared" si="113"/>
        <v>444.08769534736484</v>
      </c>
      <c r="AS58" s="206">
        <f t="shared" si="113"/>
        <v>432.1962941278689</v>
      </c>
      <c r="AT58" s="206">
        <f t="shared" si="113"/>
        <v>421.22196557698646</v>
      </c>
      <c r="AU58" s="206">
        <f t="shared" si="113"/>
        <v>405.11028812998512</v>
      </c>
      <c r="AV58" s="206">
        <f t="shared" si="113"/>
        <v>396.7447101732231</v>
      </c>
      <c r="AW58" s="206">
        <f t="shared" si="113"/>
        <v>388.47700383936365</v>
      </c>
      <c r="AX58" s="206">
        <f t="shared" si="113"/>
        <v>380.81652346655392</v>
      </c>
      <c r="AY58" s="206">
        <f t="shared" si="113"/>
        <v>363.26576707868611</v>
      </c>
      <c r="AZ58" s="206">
        <f t="shared" si="113"/>
        <v>338.48946957225547</v>
      </c>
      <c r="BA58" s="207">
        <f t="shared" si="113"/>
        <v>335.57564141900167</v>
      </c>
    </row>
    <row r="59" spans="1:53">
      <c r="A59" s="193" t="s">
        <v>494</v>
      </c>
      <c r="B59" s="194" t="s">
        <v>495</v>
      </c>
      <c r="C59" s="191">
        <f t="shared" ref="C59:S59" si="114">C146-C233</f>
        <v>0</v>
      </c>
      <c r="D59" s="191">
        <f t="shared" si="114"/>
        <v>0</v>
      </c>
      <c r="E59" s="191">
        <f t="shared" si="114"/>
        <v>0</v>
      </c>
      <c r="F59" s="191">
        <f t="shared" si="114"/>
        <v>0</v>
      </c>
      <c r="G59" s="191">
        <f t="shared" si="114"/>
        <v>0</v>
      </c>
      <c r="H59" s="191">
        <f t="shared" si="114"/>
        <v>0</v>
      </c>
      <c r="I59" s="191">
        <f t="shared" si="114"/>
        <v>0</v>
      </c>
      <c r="J59" s="191">
        <f t="shared" si="114"/>
        <v>0</v>
      </c>
      <c r="K59" s="191">
        <f t="shared" si="114"/>
        <v>0</v>
      </c>
      <c r="L59" s="191">
        <f t="shared" si="114"/>
        <v>0</v>
      </c>
      <c r="M59" s="191">
        <f t="shared" si="114"/>
        <v>0</v>
      </c>
      <c r="N59" s="191">
        <f t="shared" si="114"/>
        <v>0</v>
      </c>
      <c r="O59" s="191">
        <f t="shared" si="114"/>
        <v>0</v>
      </c>
      <c r="P59" s="191">
        <f t="shared" si="114"/>
        <v>0</v>
      </c>
      <c r="Q59" s="191">
        <f t="shared" si="114"/>
        <v>0</v>
      </c>
      <c r="R59" s="191">
        <f t="shared" si="114"/>
        <v>0</v>
      </c>
      <c r="S59" s="191">
        <f t="shared" si="114"/>
        <v>0</v>
      </c>
      <c r="T59" s="196">
        <f t="shared" ref="T59:BA59" si="115">T146-T233</f>
        <v>0</v>
      </c>
      <c r="U59" s="196">
        <f t="shared" si="115"/>
        <v>0</v>
      </c>
      <c r="V59" s="196">
        <f t="shared" si="115"/>
        <v>0</v>
      </c>
      <c r="W59" s="196">
        <f t="shared" si="115"/>
        <v>0</v>
      </c>
      <c r="X59" s="196">
        <f t="shared" si="115"/>
        <v>0</v>
      </c>
      <c r="Y59" s="196">
        <f t="shared" si="115"/>
        <v>0</v>
      </c>
      <c r="Z59" s="196">
        <f t="shared" si="115"/>
        <v>0</v>
      </c>
      <c r="AA59" s="196">
        <f t="shared" si="115"/>
        <v>0</v>
      </c>
      <c r="AB59" s="196">
        <f t="shared" si="115"/>
        <v>0</v>
      </c>
      <c r="AC59" s="196">
        <f t="shared" si="115"/>
        <v>0</v>
      </c>
      <c r="AD59" s="196">
        <f t="shared" si="115"/>
        <v>0</v>
      </c>
      <c r="AE59" s="196">
        <f t="shared" si="115"/>
        <v>0</v>
      </c>
      <c r="AF59" s="196">
        <f t="shared" si="115"/>
        <v>0</v>
      </c>
      <c r="AG59" s="196">
        <f t="shared" si="115"/>
        <v>0</v>
      </c>
      <c r="AH59" s="196">
        <f t="shared" si="115"/>
        <v>0</v>
      </c>
      <c r="AI59" s="196">
        <f t="shared" si="115"/>
        <v>0</v>
      </c>
      <c r="AJ59" s="196">
        <f t="shared" si="115"/>
        <v>0</v>
      </c>
      <c r="AK59" s="196">
        <f t="shared" si="115"/>
        <v>0</v>
      </c>
      <c r="AL59" s="196">
        <f t="shared" si="115"/>
        <v>0</v>
      </c>
      <c r="AM59" s="196">
        <f t="shared" si="115"/>
        <v>0</v>
      </c>
      <c r="AN59" s="196">
        <f t="shared" si="115"/>
        <v>0</v>
      </c>
      <c r="AO59" s="196">
        <f t="shared" si="115"/>
        <v>0</v>
      </c>
      <c r="AP59" s="196">
        <f t="shared" si="115"/>
        <v>0</v>
      </c>
      <c r="AQ59" s="196">
        <f t="shared" si="115"/>
        <v>0</v>
      </c>
      <c r="AR59" s="196">
        <f t="shared" si="115"/>
        <v>0</v>
      </c>
      <c r="AS59" s="196">
        <f t="shared" si="115"/>
        <v>0</v>
      </c>
      <c r="AT59" s="196">
        <f t="shared" si="115"/>
        <v>0</v>
      </c>
      <c r="AU59" s="196">
        <f t="shared" si="115"/>
        <v>0</v>
      </c>
      <c r="AV59" s="196">
        <f t="shared" si="115"/>
        <v>0</v>
      </c>
      <c r="AW59" s="196">
        <f t="shared" si="115"/>
        <v>0</v>
      </c>
      <c r="AX59" s="196">
        <f t="shared" si="115"/>
        <v>0</v>
      </c>
      <c r="AY59" s="196">
        <f t="shared" si="115"/>
        <v>0</v>
      </c>
      <c r="AZ59" s="196">
        <f t="shared" si="115"/>
        <v>0</v>
      </c>
      <c r="BA59" s="197">
        <f t="shared" si="115"/>
        <v>0</v>
      </c>
    </row>
    <row r="60" spans="1:53">
      <c r="A60" s="193" t="s">
        <v>496</v>
      </c>
      <c r="B60" s="194" t="s">
        <v>497</v>
      </c>
      <c r="C60" s="191">
        <f t="shared" ref="C60:S60" si="116">C147-C234</f>
        <v>42988.5311520498</v>
      </c>
      <c r="D60" s="191">
        <f t="shared" si="116"/>
        <v>45883.400239999988</v>
      </c>
      <c r="E60" s="191">
        <f t="shared" si="116"/>
        <v>45022.82389</v>
      </c>
      <c r="F60" s="191">
        <f t="shared" si="116"/>
        <v>48960.774689999991</v>
      </c>
      <c r="G60" s="191">
        <f t="shared" si="116"/>
        <v>51549.007119999987</v>
      </c>
      <c r="H60" s="191">
        <f t="shared" si="116"/>
        <v>51532.368407244801</v>
      </c>
      <c r="I60" s="191">
        <f t="shared" si="116"/>
        <v>50526.442219999997</v>
      </c>
      <c r="J60" s="191">
        <f t="shared" si="116"/>
        <v>48645.726240000004</v>
      </c>
      <c r="K60" s="191">
        <f t="shared" si="116"/>
        <v>48686.754310000004</v>
      </c>
      <c r="L60" s="191">
        <f t="shared" si="116"/>
        <v>47485.461770000002</v>
      </c>
      <c r="M60" s="191">
        <f t="shared" si="116"/>
        <v>53041.223692511077</v>
      </c>
      <c r="N60" s="191">
        <f t="shared" si="116"/>
        <v>48237.195865945578</v>
      </c>
      <c r="O60" s="191">
        <f t="shared" si="116"/>
        <v>48300.417188299143</v>
      </c>
      <c r="P60" s="191">
        <f t="shared" si="116"/>
        <v>48202.827999717229</v>
      </c>
      <c r="Q60" s="191">
        <f t="shared" si="116"/>
        <v>44383.991597267057</v>
      </c>
      <c r="R60" s="191">
        <f t="shared" si="116"/>
        <v>45041.457722742241</v>
      </c>
      <c r="S60" s="191">
        <f t="shared" si="116"/>
        <v>46386.359658906411</v>
      </c>
      <c r="T60" s="196">
        <f t="shared" ref="T60:BA60" si="117">T147-T234</f>
        <v>46804.708523819849</v>
      </c>
      <c r="U60" s="196">
        <f t="shared" si="117"/>
        <v>47215.561096687103</v>
      </c>
      <c r="V60" s="196">
        <f t="shared" si="117"/>
        <v>46752.226249084299</v>
      </c>
      <c r="W60" s="196">
        <f t="shared" si="117"/>
        <v>46821.049367148</v>
      </c>
      <c r="X60" s="196">
        <f t="shared" si="117"/>
        <v>47733.161511687205</v>
      </c>
      <c r="Y60" s="196">
        <f t="shared" si="117"/>
        <v>48803.763824090609</v>
      </c>
      <c r="Z60" s="196">
        <f t="shared" si="117"/>
        <v>49229.502349301474</v>
      </c>
      <c r="AA60" s="196">
        <f t="shared" si="117"/>
        <v>50168.913139526325</v>
      </c>
      <c r="AB60" s="196">
        <f t="shared" si="117"/>
        <v>50817.218366319074</v>
      </c>
      <c r="AC60" s="196">
        <f t="shared" si="117"/>
        <v>50934.535601783798</v>
      </c>
      <c r="AD60" s="196">
        <f t="shared" si="117"/>
        <v>51520.863207022754</v>
      </c>
      <c r="AE60" s="196">
        <f t="shared" si="117"/>
        <v>52599.390331742536</v>
      </c>
      <c r="AF60" s="196">
        <f t="shared" si="117"/>
        <v>52387.225269476352</v>
      </c>
      <c r="AG60" s="196">
        <f t="shared" si="117"/>
        <v>52996.776733757011</v>
      </c>
      <c r="AH60" s="196">
        <f t="shared" si="117"/>
        <v>53775.609580042437</v>
      </c>
      <c r="AI60" s="196">
        <f t="shared" si="117"/>
        <v>54580.520269164015</v>
      </c>
      <c r="AJ60" s="196">
        <f t="shared" si="117"/>
        <v>55424.937127429585</v>
      </c>
      <c r="AK60" s="196">
        <f t="shared" si="117"/>
        <v>55911.596376590824</v>
      </c>
      <c r="AL60" s="196">
        <f t="shared" si="117"/>
        <v>56499.927553932539</v>
      </c>
      <c r="AM60" s="196">
        <f t="shared" si="117"/>
        <v>56678.048831358574</v>
      </c>
      <c r="AN60" s="196">
        <f t="shared" si="117"/>
        <v>57180.516633525171</v>
      </c>
      <c r="AO60" s="196">
        <f t="shared" si="117"/>
        <v>57583.217963178518</v>
      </c>
      <c r="AP60" s="196">
        <f t="shared" si="117"/>
        <v>57877.87168133309</v>
      </c>
      <c r="AQ60" s="196">
        <f t="shared" si="117"/>
        <v>58357.325903219178</v>
      </c>
      <c r="AR60" s="196">
        <f t="shared" si="117"/>
        <v>58968.02718071967</v>
      </c>
      <c r="AS60" s="196">
        <f t="shared" si="117"/>
        <v>59576.856120418859</v>
      </c>
      <c r="AT60" s="196">
        <f t="shared" si="117"/>
        <v>60218.854457263253</v>
      </c>
      <c r="AU60" s="196">
        <f t="shared" si="117"/>
        <v>60599.768534474191</v>
      </c>
      <c r="AV60" s="196">
        <f t="shared" si="117"/>
        <v>60928.793950193241</v>
      </c>
      <c r="AW60" s="196">
        <f t="shared" si="117"/>
        <v>61303.341651821713</v>
      </c>
      <c r="AX60" s="196">
        <f t="shared" si="117"/>
        <v>62081.71974249692</v>
      </c>
      <c r="AY60" s="196">
        <f t="shared" si="117"/>
        <v>62757.7879515452</v>
      </c>
      <c r="AZ60" s="196">
        <f t="shared" si="117"/>
        <v>63210.078724326399</v>
      </c>
      <c r="BA60" s="197">
        <f t="shared" si="117"/>
        <v>63861.536448835628</v>
      </c>
    </row>
    <row r="61" spans="1:53">
      <c r="A61" s="193" t="s">
        <v>498</v>
      </c>
      <c r="B61" s="194" t="s">
        <v>499</v>
      </c>
      <c r="C61" s="191">
        <f t="shared" ref="C61:S61" si="118">C148-C235</f>
        <v>48647.993035787731</v>
      </c>
      <c r="D61" s="191">
        <f t="shared" si="118"/>
        <v>48699.236420000001</v>
      </c>
      <c r="E61" s="191">
        <f t="shared" si="118"/>
        <v>49878.742189999997</v>
      </c>
      <c r="F61" s="191">
        <f t="shared" si="118"/>
        <v>54316.57224999999</v>
      </c>
      <c r="G61" s="191">
        <f t="shared" si="118"/>
        <v>54769.37175999998</v>
      </c>
      <c r="H61" s="191">
        <f t="shared" si="118"/>
        <v>58332.928874983831</v>
      </c>
      <c r="I61" s="191">
        <f t="shared" si="118"/>
        <v>61851.227559999992</v>
      </c>
      <c r="J61" s="191">
        <f t="shared" si="118"/>
        <v>67425.146359999999</v>
      </c>
      <c r="K61" s="191">
        <f t="shared" si="118"/>
        <v>70622.215840000004</v>
      </c>
      <c r="L61" s="191">
        <f t="shared" si="118"/>
        <v>74105.633029999997</v>
      </c>
      <c r="M61" s="191">
        <f t="shared" si="118"/>
        <v>80111.538983566235</v>
      </c>
      <c r="N61" s="191">
        <f t="shared" si="118"/>
        <v>76211.018709617827</v>
      </c>
      <c r="O61" s="191">
        <f t="shared" si="118"/>
        <v>81160.516697899075</v>
      </c>
      <c r="P61" s="191">
        <f t="shared" si="118"/>
        <v>81715.4209694241</v>
      </c>
      <c r="Q61" s="191">
        <f t="shared" si="118"/>
        <v>79431.927406838324</v>
      </c>
      <c r="R61" s="191">
        <f t="shared" si="118"/>
        <v>83096.541842849343</v>
      </c>
      <c r="S61" s="191">
        <f t="shared" si="118"/>
        <v>85759.58669842167</v>
      </c>
      <c r="T61" s="196">
        <f t="shared" ref="T61:BA61" si="119">T148-T235</f>
        <v>88850.467562096906</v>
      </c>
      <c r="U61" s="196">
        <f t="shared" si="119"/>
        <v>89704.566596369987</v>
      </c>
      <c r="V61" s="196">
        <f t="shared" si="119"/>
        <v>90148.0385914246</v>
      </c>
      <c r="W61" s="196">
        <f t="shared" si="119"/>
        <v>91340.353168145666</v>
      </c>
      <c r="X61" s="196">
        <f t="shared" si="119"/>
        <v>92161.888708176295</v>
      </c>
      <c r="Y61" s="196">
        <f t="shared" si="119"/>
        <v>92455.736969389225</v>
      </c>
      <c r="Z61" s="196">
        <f t="shared" si="119"/>
        <v>90978.600480146968</v>
      </c>
      <c r="AA61" s="196">
        <f t="shared" si="119"/>
        <v>92011.601677574348</v>
      </c>
      <c r="AB61" s="196">
        <f t="shared" si="119"/>
        <v>92633.85109552271</v>
      </c>
      <c r="AC61" s="196">
        <f t="shared" si="119"/>
        <v>93139.454993775726</v>
      </c>
      <c r="AD61" s="196">
        <f t="shared" si="119"/>
        <v>93305.014116608305</v>
      </c>
      <c r="AE61" s="196">
        <f t="shared" si="119"/>
        <v>94340.540009863718</v>
      </c>
      <c r="AF61" s="196">
        <f t="shared" si="119"/>
        <v>95030.569815085575</v>
      </c>
      <c r="AG61" s="196">
        <f t="shared" si="119"/>
        <v>95371.090066964127</v>
      </c>
      <c r="AH61" s="196">
        <f t="shared" si="119"/>
        <v>96720.710387798899</v>
      </c>
      <c r="AI61" s="196">
        <f t="shared" si="119"/>
        <v>97546.35464557432</v>
      </c>
      <c r="AJ61" s="196">
        <f t="shared" si="119"/>
        <v>98630.532241196066</v>
      </c>
      <c r="AK61" s="196">
        <f t="shared" si="119"/>
        <v>99696.272257262128</v>
      </c>
      <c r="AL61" s="196">
        <f t="shared" si="119"/>
        <v>100594.97218631093</v>
      </c>
      <c r="AM61" s="196">
        <f t="shared" si="119"/>
        <v>101241.88808891441</v>
      </c>
      <c r="AN61" s="196">
        <f t="shared" si="119"/>
        <v>102153.95720094528</v>
      </c>
      <c r="AO61" s="196">
        <f t="shared" si="119"/>
        <v>102908.5750192515</v>
      </c>
      <c r="AP61" s="196">
        <f t="shared" si="119"/>
        <v>103649.59779145813</v>
      </c>
      <c r="AQ61" s="196">
        <f t="shared" si="119"/>
        <v>104536.12135712133</v>
      </c>
      <c r="AR61" s="196">
        <f t="shared" si="119"/>
        <v>105543.54361437546</v>
      </c>
      <c r="AS61" s="196">
        <f t="shared" si="119"/>
        <v>106444.05699979566</v>
      </c>
      <c r="AT61" s="196">
        <f t="shared" si="119"/>
        <v>107397.73236157109</v>
      </c>
      <c r="AU61" s="196">
        <f t="shared" si="119"/>
        <v>108317.87201244048</v>
      </c>
      <c r="AV61" s="196">
        <f t="shared" si="119"/>
        <v>109152.48660940214</v>
      </c>
      <c r="AW61" s="196">
        <f t="shared" si="119"/>
        <v>110063.58813073878</v>
      </c>
      <c r="AX61" s="196">
        <f t="shared" si="119"/>
        <v>111479.34791253484</v>
      </c>
      <c r="AY61" s="196">
        <f t="shared" si="119"/>
        <v>112577.07999480708</v>
      </c>
      <c r="AZ61" s="196">
        <f t="shared" si="119"/>
        <v>114232.91061039454</v>
      </c>
      <c r="BA61" s="197">
        <f t="shared" si="119"/>
        <v>115978.98128541016</v>
      </c>
    </row>
    <row r="62" spans="1:53">
      <c r="A62" s="198" t="s">
        <v>500</v>
      </c>
      <c r="B62" s="199" t="s">
        <v>501</v>
      </c>
      <c r="C62" s="191">
        <f t="shared" ref="C62:S62" si="120">C149-C236</f>
        <v>0</v>
      </c>
      <c r="D62" s="191">
        <f t="shared" si="120"/>
        <v>0</v>
      </c>
      <c r="E62" s="191">
        <f t="shared" si="120"/>
        <v>0</v>
      </c>
      <c r="F62" s="191">
        <f t="shared" si="120"/>
        <v>0</v>
      </c>
      <c r="G62" s="191">
        <f t="shared" si="120"/>
        <v>0</v>
      </c>
      <c r="H62" s="191">
        <f t="shared" si="120"/>
        <v>0</v>
      </c>
      <c r="I62" s="191">
        <f t="shared" si="120"/>
        <v>0</v>
      </c>
      <c r="J62" s="191">
        <f t="shared" si="120"/>
        <v>0</v>
      </c>
      <c r="K62" s="191">
        <f t="shared" si="120"/>
        <v>0</v>
      </c>
      <c r="L62" s="191">
        <f t="shared" si="120"/>
        <v>0</v>
      </c>
      <c r="M62" s="191">
        <f t="shared" si="120"/>
        <v>0</v>
      </c>
      <c r="N62" s="191">
        <f t="shared" si="120"/>
        <v>0</v>
      </c>
      <c r="O62" s="191">
        <f t="shared" si="120"/>
        <v>0</v>
      </c>
      <c r="P62" s="191">
        <f t="shared" si="120"/>
        <v>0</v>
      </c>
      <c r="Q62" s="191">
        <f t="shared" si="120"/>
        <v>0</v>
      </c>
      <c r="R62" s="191">
        <f t="shared" si="120"/>
        <v>0</v>
      </c>
      <c r="S62" s="191">
        <f t="shared" si="120"/>
        <v>0</v>
      </c>
      <c r="T62" s="201">
        <f t="shared" ref="T62:BA62" si="121">T149-T236</f>
        <v>0</v>
      </c>
      <c r="U62" s="201">
        <f t="shared" si="121"/>
        <v>0</v>
      </c>
      <c r="V62" s="201">
        <f t="shared" si="121"/>
        <v>0</v>
      </c>
      <c r="W62" s="201">
        <f t="shared" si="121"/>
        <v>0</v>
      </c>
      <c r="X62" s="201">
        <f t="shared" si="121"/>
        <v>0</v>
      </c>
      <c r="Y62" s="201">
        <f t="shared" si="121"/>
        <v>0</v>
      </c>
      <c r="Z62" s="201">
        <f t="shared" si="121"/>
        <v>0</v>
      </c>
      <c r="AA62" s="201">
        <f t="shared" si="121"/>
        <v>0</v>
      </c>
      <c r="AB62" s="201">
        <f t="shared" si="121"/>
        <v>0</v>
      </c>
      <c r="AC62" s="201">
        <f t="shared" si="121"/>
        <v>0</v>
      </c>
      <c r="AD62" s="201">
        <f t="shared" si="121"/>
        <v>0</v>
      </c>
      <c r="AE62" s="201">
        <f t="shared" si="121"/>
        <v>0</v>
      </c>
      <c r="AF62" s="201">
        <f t="shared" si="121"/>
        <v>0</v>
      </c>
      <c r="AG62" s="201">
        <f t="shared" si="121"/>
        <v>0</v>
      </c>
      <c r="AH62" s="201">
        <f t="shared" si="121"/>
        <v>0</v>
      </c>
      <c r="AI62" s="201">
        <f t="shared" si="121"/>
        <v>0</v>
      </c>
      <c r="AJ62" s="201">
        <f t="shared" si="121"/>
        <v>0</v>
      </c>
      <c r="AK62" s="201">
        <f t="shared" si="121"/>
        <v>0</v>
      </c>
      <c r="AL62" s="201">
        <f t="shared" si="121"/>
        <v>0</v>
      </c>
      <c r="AM62" s="201">
        <f t="shared" si="121"/>
        <v>0</v>
      </c>
      <c r="AN62" s="201">
        <f t="shared" si="121"/>
        <v>0</v>
      </c>
      <c r="AO62" s="201">
        <f t="shared" si="121"/>
        <v>0</v>
      </c>
      <c r="AP62" s="201">
        <f t="shared" si="121"/>
        <v>0</v>
      </c>
      <c r="AQ62" s="201">
        <f t="shared" si="121"/>
        <v>0</v>
      </c>
      <c r="AR62" s="201">
        <f t="shared" si="121"/>
        <v>0</v>
      </c>
      <c r="AS62" s="201">
        <f t="shared" si="121"/>
        <v>0</v>
      </c>
      <c r="AT62" s="201">
        <f t="shared" si="121"/>
        <v>0</v>
      </c>
      <c r="AU62" s="201">
        <f t="shared" si="121"/>
        <v>0</v>
      </c>
      <c r="AV62" s="201">
        <f t="shared" si="121"/>
        <v>0</v>
      </c>
      <c r="AW62" s="201">
        <f t="shared" si="121"/>
        <v>0</v>
      </c>
      <c r="AX62" s="201">
        <f t="shared" si="121"/>
        <v>0</v>
      </c>
      <c r="AY62" s="201">
        <f t="shared" si="121"/>
        <v>0</v>
      </c>
      <c r="AZ62" s="201">
        <f t="shared" si="121"/>
        <v>0</v>
      </c>
      <c r="BA62" s="202">
        <f t="shared" si="121"/>
        <v>0</v>
      </c>
    </row>
    <row r="63" spans="1:53">
      <c r="A63" s="198" t="s">
        <v>502</v>
      </c>
      <c r="B63" s="199" t="s">
        <v>503</v>
      </c>
      <c r="C63" s="191">
        <f t="shared" ref="C63:S63" si="122">C150-C237</f>
        <v>0</v>
      </c>
      <c r="D63" s="191">
        <f t="shared" si="122"/>
        <v>0</v>
      </c>
      <c r="E63" s="191">
        <f t="shared" si="122"/>
        <v>0</v>
      </c>
      <c r="F63" s="191">
        <f t="shared" si="122"/>
        <v>0</v>
      </c>
      <c r="G63" s="191">
        <f t="shared" si="122"/>
        <v>0</v>
      </c>
      <c r="H63" s="191">
        <f t="shared" si="122"/>
        <v>0</v>
      </c>
      <c r="I63" s="191">
        <f t="shared" si="122"/>
        <v>0</v>
      </c>
      <c r="J63" s="191">
        <f t="shared" si="122"/>
        <v>0</v>
      </c>
      <c r="K63" s="191">
        <f t="shared" si="122"/>
        <v>0</v>
      </c>
      <c r="L63" s="191">
        <f t="shared" si="122"/>
        <v>0</v>
      </c>
      <c r="M63" s="191">
        <f t="shared" si="122"/>
        <v>0</v>
      </c>
      <c r="N63" s="191">
        <f t="shared" si="122"/>
        <v>0</v>
      </c>
      <c r="O63" s="191">
        <f t="shared" si="122"/>
        <v>0</v>
      </c>
      <c r="P63" s="191">
        <f t="shared" si="122"/>
        <v>0</v>
      </c>
      <c r="Q63" s="191">
        <f t="shared" si="122"/>
        <v>0</v>
      </c>
      <c r="R63" s="191">
        <f t="shared" si="122"/>
        <v>0</v>
      </c>
      <c r="S63" s="191">
        <f t="shared" si="122"/>
        <v>0</v>
      </c>
      <c r="T63" s="201">
        <f t="shared" ref="T63:BA63" si="123">T150-T237</f>
        <v>0</v>
      </c>
      <c r="U63" s="201">
        <f t="shared" si="123"/>
        <v>0</v>
      </c>
      <c r="V63" s="201">
        <f t="shared" si="123"/>
        <v>0</v>
      </c>
      <c r="W63" s="201">
        <f t="shared" si="123"/>
        <v>0</v>
      </c>
      <c r="X63" s="201">
        <f t="shared" si="123"/>
        <v>0</v>
      </c>
      <c r="Y63" s="201">
        <f t="shared" si="123"/>
        <v>0</v>
      </c>
      <c r="Z63" s="201">
        <f t="shared" si="123"/>
        <v>0</v>
      </c>
      <c r="AA63" s="201">
        <f t="shared" si="123"/>
        <v>0</v>
      </c>
      <c r="AB63" s="201">
        <f t="shared" si="123"/>
        <v>0</v>
      </c>
      <c r="AC63" s="201">
        <f t="shared" si="123"/>
        <v>0</v>
      </c>
      <c r="AD63" s="201">
        <f t="shared" si="123"/>
        <v>0</v>
      </c>
      <c r="AE63" s="201">
        <f t="shared" si="123"/>
        <v>0</v>
      </c>
      <c r="AF63" s="201">
        <f t="shared" si="123"/>
        <v>0</v>
      </c>
      <c r="AG63" s="201">
        <f t="shared" si="123"/>
        <v>0</v>
      </c>
      <c r="AH63" s="201">
        <f t="shared" si="123"/>
        <v>0</v>
      </c>
      <c r="AI63" s="201">
        <f t="shared" si="123"/>
        <v>0</v>
      </c>
      <c r="AJ63" s="201">
        <f t="shared" si="123"/>
        <v>0</v>
      </c>
      <c r="AK63" s="201">
        <f t="shared" si="123"/>
        <v>0</v>
      </c>
      <c r="AL63" s="201">
        <f t="shared" si="123"/>
        <v>0</v>
      </c>
      <c r="AM63" s="201">
        <f t="shared" si="123"/>
        <v>0</v>
      </c>
      <c r="AN63" s="201">
        <f t="shared" si="123"/>
        <v>0</v>
      </c>
      <c r="AO63" s="201">
        <f t="shared" si="123"/>
        <v>0</v>
      </c>
      <c r="AP63" s="201">
        <f t="shared" si="123"/>
        <v>0</v>
      </c>
      <c r="AQ63" s="201">
        <f t="shared" si="123"/>
        <v>0</v>
      </c>
      <c r="AR63" s="201">
        <f t="shared" si="123"/>
        <v>0</v>
      </c>
      <c r="AS63" s="201">
        <f t="shared" si="123"/>
        <v>0</v>
      </c>
      <c r="AT63" s="201">
        <f t="shared" si="123"/>
        <v>0</v>
      </c>
      <c r="AU63" s="201">
        <f t="shared" si="123"/>
        <v>0</v>
      </c>
      <c r="AV63" s="201">
        <f t="shared" si="123"/>
        <v>0</v>
      </c>
      <c r="AW63" s="201">
        <f t="shared" si="123"/>
        <v>0</v>
      </c>
      <c r="AX63" s="201">
        <f t="shared" si="123"/>
        <v>0</v>
      </c>
      <c r="AY63" s="201">
        <f t="shared" si="123"/>
        <v>0</v>
      </c>
      <c r="AZ63" s="201">
        <f t="shared" si="123"/>
        <v>0</v>
      </c>
      <c r="BA63" s="202">
        <f t="shared" si="123"/>
        <v>0</v>
      </c>
    </row>
    <row r="64" spans="1:53">
      <c r="A64" s="198" t="s">
        <v>504</v>
      </c>
      <c r="B64" s="199" t="s">
        <v>505</v>
      </c>
      <c r="C64" s="191">
        <f t="shared" ref="C64:S64" si="124">C151-C238</f>
        <v>414.94697621094792</v>
      </c>
      <c r="D64" s="191">
        <f t="shared" si="124"/>
        <v>455.70000000000005</v>
      </c>
      <c r="E64" s="191">
        <f t="shared" si="124"/>
        <v>492.40024999999952</v>
      </c>
      <c r="F64" s="191">
        <f t="shared" si="124"/>
        <v>568.90000000000009</v>
      </c>
      <c r="G64" s="191">
        <f t="shared" si="124"/>
        <v>605.69999999999993</v>
      </c>
      <c r="H64" s="191">
        <f t="shared" si="124"/>
        <v>672.25566064775057</v>
      </c>
      <c r="I64" s="191">
        <f t="shared" si="124"/>
        <v>766.70000000000073</v>
      </c>
      <c r="J64" s="191">
        <f t="shared" si="124"/>
        <v>922.9</v>
      </c>
      <c r="K64" s="191">
        <f t="shared" si="124"/>
        <v>1067.1000000000001</v>
      </c>
      <c r="L64" s="191">
        <f t="shared" si="124"/>
        <v>1243.4214499999998</v>
      </c>
      <c r="M64" s="191">
        <f t="shared" si="124"/>
        <v>1445.3998280309545</v>
      </c>
      <c r="N64" s="191">
        <f t="shared" si="124"/>
        <v>1582.019680901881</v>
      </c>
      <c r="O64" s="191">
        <f t="shared" si="124"/>
        <v>1678.059615935797</v>
      </c>
      <c r="P64" s="191">
        <f t="shared" si="124"/>
        <v>1761.2974109104796</v>
      </c>
      <c r="Q64" s="191">
        <f t="shared" si="124"/>
        <v>1874.5581350912382</v>
      </c>
      <c r="R64" s="191">
        <f t="shared" si="124"/>
        <v>1982.3731728288903</v>
      </c>
      <c r="S64" s="191">
        <f t="shared" si="124"/>
        <v>2151.1268627146969</v>
      </c>
      <c r="T64" s="201">
        <f t="shared" ref="T64:BA64" si="125">T151-T238</f>
        <v>2317.0820824402567</v>
      </c>
      <c r="U64" s="201">
        <f t="shared" si="125"/>
        <v>2494.3605646442111</v>
      </c>
      <c r="V64" s="201">
        <f t="shared" si="125"/>
        <v>2677.4307926288448</v>
      </c>
      <c r="W64" s="201">
        <f t="shared" si="125"/>
        <v>2895.9582171291345</v>
      </c>
      <c r="X64" s="201">
        <f t="shared" si="125"/>
        <v>3104.83208811751</v>
      </c>
      <c r="Y64" s="201">
        <f t="shared" si="125"/>
        <v>3335.7631184423699</v>
      </c>
      <c r="Z64" s="201">
        <f t="shared" si="125"/>
        <v>3540.4267090377853</v>
      </c>
      <c r="AA64" s="201">
        <f t="shared" si="125"/>
        <v>3761.5504006660776</v>
      </c>
      <c r="AB64" s="201">
        <f t="shared" si="125"/>
        <v>3964.2932519897527</v>
      </c>
      <c r="AC64" s="201">
        <f t="shared" si="125"/>
        <v>4183.9293487010027</v>
      </c>
      <c r="AD64" s="201">
        <f t="shared" si="125"/>
        <v>4400.7391136021406</v>
      </c>
      <c r="AE64" s="201">
        <f t="shared" si="125"/>
        <v>4669.8577974103755</v>
      </c>
      <c r="AF64" s="201">
        <f t="shared" si="125"/>
        <v>4912.3280611413693</v>
      </c>
      <c r="AG64" s="201">
        <f t="shared" si="125"/>
        <v>5169.2593487102777</v>
      </c>
      <c r="AH64" s="201">
        <f t="shared" si="125"/>
        <v>5409.6831959127931</v>
      </c>
      <c r="AI64" s="201">
        <f t="shared" si="125"/>
        <v>5561.9432111243395</v>
      </c>
      <c r="AJ64" s="201">
        <f t="shared" si="125"/>
        <v>5772.4760928109317</v>
      </c>
      <c r="AK64" s="201">
        <f t="shared" si="125"/>
        <v>5986.4460124851021</v>
      </c>
      <c r="AL64" s="201">
        <f t="shared" si="125"/>
        <v>6219.3617408575492</v>
      </c>
      <c r="AM64" s="201">
        <f t="shared" si="125"/>
        <v>6402.2451909700521</v>
      </c>
      <c r="AN64" s="201">
        <f t="shared" si="125"/>
        <v>6595.3862679039967</v>
      </c>
      <c r="AO64" s="201">
        <f t="shared" si="125"/>
        <v>6795.3943333275784</v>
      </c>
      <c r="AP64" s="201">
        <f t="shared" si="125"/>
        <v>6991.3077050899901</v>
      </c>
      <c r="AQ64" s="201">
        <f t="shared" si="125"/>
        <v>7189.7014725209829</v>
      </c>
      <c r="AR64" s="201">
        <f t="shared" si="125"/>
        <v>7376.0690341538393</v>
      </c>
      <c r="AS64" s="201">
        <f t="shared" si="125"/>
        <v>7564.6654181171907</v>
      </c>
      <c r="AT64" s="201">
        <f t="shared" si="125"/>
        <v>7736.7793524844974</v>
      </c>
      <c r="AU64" s="201">
        <f t="shared" si="125"/>
        <v>7905.341322741433</v>
      </c>
      <c r="AV64" s="201">
        <f t="shared" si="125"/>
        <v>8063.501836141686</v>
      </c>
      <c r="AW64" s="201">
        <f t="shared" si="125"/>
        <v>8233.9169086300353</v>
      </c>
      <c r="AX64" s="201">
        <f t="shared" si="125"/>
        <v>8372.7019298509076</v>
      </c>
      <c r="AY64" s="201">
        <f t="shared" si="125"/>
        <v>8462.7355576558093</v>
      </c>
      <c r="AZ64" s="201">
        <f t="shared" si="125"/>
        <v>8587.1037300756507</v>
      </c>
      <c r="BA64" s="202">
        <f t="shared" si="125"/>
        <v>8729.4015905037904</v>
      </c>
    </row>
    <row r="65" spans="1:53">
      <c r="A65" s="203" t="s">
        <v>322</v>
      </c>
      <c r="B65" s="204" t="s">
        <v>506</v>
      </c>
      <c r="C65" s="191">
        <f t="shared" ref="C65:S65" si="126">C152-C239</f>
        <v>414.94697621094792</v>
      </c>
      <c r="D65" s="191">
        <f t="shared" si="126"/>
        <v>455.70000000000005</v>
      </c>
      <c r="E65" s="191">
        <f t="shared" si="126"/>
        <v>492.40024999999952</v>
      </c>
      <c r="F65" s="191">
        <f t="shared" si="126"/>
        <v>568.90000000000009</v>
      </c>
      <c r="G65" s="191">
        <f t="shared" si="126"/>
        <v>605.69999999999993</v>
      </c>
      <c r="H65" s="191">
        <f t="shared" si="126"/>
        <v>672.25566064775057</v>
      </c>
      <c r="I65" s="191">
        <f t="shared" si="126"/>
        <v>766.70000000000073</v>
      </c>
      <c r="J65" s="191">
        <f t="shared" si="126"/>
        <v>922.9</v>
      </c>
      <c r="K65" s="191">
        <f t="shared" si="126"/>
        <v>1067.1000000000001</v>
      </c>
      <c r="L65" s="191">
        <f t="shared" si="126"/>
        <v>1243.4214499999998</v>
      </c>
      <c r="M65" s="191">
        <f t="shared" si="126"/>
        <v>1445.3998280309545</v>
      </c>
      <c r="N65" s="191">
        <f t="shared" si="126"/>
        <v>1582.019680901881</v>
      </c>
      <c r="O65" s="191">
        <f t="shared" si="126"/>
        <v>1678.059615935797</v>
      </c>
      <c r="P65" s="191">
        <f t="shared" si="126"/>
        <v>1761.2974109104796</v>
      </c>
      <c r="Q65" s="191">
        <f t="shared" si="126"/>
        <v>1874.5581350912382</v>
      </c>
      <c r="R65" s="191">
        <f t="shared" si="126"/>
        <v>1982.3731728288903</v>
      </c>
      <c r="S65" s="191">
        <f t="shared" si="126"/>
        <v>2151.1268627146969</v>
      </c>
      <c r="T65" s="206">
        <f t="shared" ref="T65:BA65" si="127">T152-T239</f>
        <v>2317.0820824402567</v>
      </c>
      <c r="U65" s="206">
        <f t="shared" si="127"/>
        <v>2494.3605646442111</v>
      </c>
      <c r="V65" s="206">
        <f t="shared" si="127"/>
        <v>2677.4307926288448</v>
      </c>
      <c r="W65" s="206">
        <f t="shared" si="127"/>
        <v>2895.9582171291345</v>
      </c>
      <c r="X65" s="206">
        <f t="shared" si="127"/>
        <v>3104.83208811751</v>
      </c>
      <c r="Y65" s="206">
        <f t="shared" si="127"/>
        <v>3335.7631184423699</v>
      </c>
      <c r="Z65" s="206">
        <f t="shared" si="127"/>
        <v>3540.4267090377853</v>
      </c>
      <c r="AA65" s="206">
        <f t="shared" si="127"/>
        <v>3761.5504006660776</v>
      </c>
      <c r="AB65" s="206">
        <f t="shared" si="127"/>
        <v>3964.2932519897527</v>
      </c>
      <c r="AC65" s="206">
        <f t="shared" si="127"/>
        <v>4183.9293487010027</v>
      </c>
      <c r="AD65" s="206">
        <f t="shared" si="127"/>
        <v>4400.7391136021406</v>
      </c>
      <c r="AE65" s="206">
        <f t="shared" si="127"/>
        <v>4669.8577974103755</v>
      </c>
      <c r="AF65" s="206">
        <f t="shared" si="127"/>
        <v>4912.3280611413693</v>
      </c>
      <c r="AG65" s="206">
        <f t="shared" si="127"/>
        <v>5169.2593487102777</v>
      </c>
      <c r="AH65" s="206">
        <f t="shared" si="127"/>
        <v>5409.6831959127931</v>
      </c>
      <c r="AI65" s="206">
        <f t="shared" si="127"/>
        <v>5561.9432111243395</v>
      </c>
      <c r="AJ65" s="206">
        <f t="shared" si="127"/>
        <v>5772.4760928109317</v>
      </c>
      <c r="AK65" s="206">
        <f t="shared" si="127"/>
        <v>5986.4460124851021</v>
      </c>
      <c r="AL65" s="206">
        <f t="shared" si="127"/>
        <v>6219.3617408575492</v>
      </c>
      <c r="AM65" s="206">
        <f t="shared" si="127"/>
        <v>6402.2451909700521</v>
      </c>
      <c r="AN65" s="206">
        <f t="shared" si="127"/>
        <v>6595.3862679039967</v>
      </c>
      <c r="AO65" s="206">
        <f t="shared" si="127"/>
        <v>6795.3943333275784</v>
      </c>
      <c r="AP65" s="206">
        <f t="shared" si="127"/>
        <v>6991.3077050899901</v>
      </c>
      <c r="AQ65" s="206">
        <f t="shared" si="127"/>
        <v>7189.7014725209829</v>
      </c>
      <c r="AR65" s="206">
        <f t="shared" si="127"/>
        <v>7376.0690341538393</v>
      </c>
      <c r="AS65" s="206">
        <f t="shared" si="127"/>
        <v>7564.6654181171907</v>
      </c>
      <c r="AT65" s="206">
        <f t="shared" si="127"/>
        <v>7736.7793524844974</v>
      </c>
      <c r="AU65" s="206">
        <f t="shared" si="127"/>
        <v>7905.341322741433</v>
      </c>
      <c r="AV65" s="206">
        <f t="shared" si="127"/>
        <v>8063.501836141686</v>
      </c>
      <c r="AW65" s="206">
        <f t="shared" si="127"/>
        <v>8233.9169086300353</v>
      </c>
      <c r="AX65" s="206">
        <f t="shared" si="127"/>
        <v>8372.7019298509076</v>
      </c>
      <c r="AY65" s="206">
        <f t="shared" si="127"/>
        <v>8462.7355576558093</v>
      </c>
      <c r="AZ65" s="206">
        <f t="shared" si="127"/>
        <v>8587.1037300756507</v>
      </c>
      <c r="BA65" s="207">
        <f t="shared" si="127"/>
        <v>8729.4015905037904</v>
      </c>
    </row>
    <row r="66" spans="1:53">
      <c r="A66" s="203" t="s">
        <v>507</v>
      </c>
      <c r="B66" s="204" t="s">
        <v>508</v>
      </c>
      <c r="C66" s="191">
        <f t="shared" ref="C66:S66" si="128">C153-C240</f>
        <v>0</v>
      </c>
      <c r="D66" s="191">
        <f t="shared" si="128"/>
        <v>0</v>
      </c>
      <c r="E66" s="191">
        <f t="shared" si="128"/>
        <v>0</v>
      </c>
      <c r="F66" s="191">
        <f t="shared" si="128"/>
        <v>0</v>
      </c>
      <c r="G66" s="191">
        <f t="shared" si="128"/>
        <v>0</v>
      </c>
      <c r="H66" s="191">
        <f t="shared" si="128"/>
        <v>0</v>
      </c>
      <c r="I66" s="191">
        <f t="shared" si="128"/>
        <v>0</v>
      </c>
      <c r="J66" s="191">
        <f t="shared" si="128"/>
        <v>0</v>
      </c>
      <c r="K66" s="191">
        <f t="shared" si="128"/>
        <v>0</v>
      </c>
      <c r="L66" s="191">
        <f t="shared" si="128"/>
        <v>0</v>
      </c>
      <c r="M66" s="191">
        <f t="shared" si="128"/>
        <v>0</v>
      </c>
      <c r="N66" s="191">
        <f t="shared" si="128"/>
        <v>0</v>
      </c>
      <c r="O66" s="191">
        <f t="shared" si="128"/>
        <v>0</v>
      </c>
      <c r="P66" s="191">
        <f t="shared" si="128"/>
        <v>0</v>
      </c>
      <c r="Q66" s="191">
        <f t="shared" si="128"/>
        <v>0</v>
      </c>
      <c r="R66" s="191">
        <f t="shared" si="128"/>
        <v>0</v>
      </c>
      <c r="S66" s="191">
        <f t="shared" si="128"/>
        <v>0</v>
      </c>
      <c r="T66" s="206">
        <f t="shared" ref="T66:BA66" si="129">T153-T240</f>
        <v>0</v>
      </c>
      <c r="U66" s="206">
        <f t="shared" si="129"/>
        <v>0</v>
      </c>
      <c r="V66" s="206">
        <f t="shared" si="129"/>
        <v>0</v>
      </c>
      <c r="W66" s="206">
        <f t="shared" si="129"/>
        <v>0</v>
      </c>
      <c r="X66" s="206">
        <f t="shared" si="129"/>
        <v>0</v>
      </c>
      <c r="Y66" s="206">
        <f t="shared" si="129"/>
        <v>0</v>
      </c>
      <c r="Z66" s="206">
        <f t="shared" si="129"/>
        <v>0</v>
      </c>
      <c r="AA66" s="206">
        <f t="shared" si="129"/>
        <v>0</v>
      </c>
      <c r="AB66" s="206">
        <f t="shared" si="129"/>
        <v>0</v>
      </c>
      <c r="AC66" s="206">
        <f t="shared" si="129"/>
        <v>0</v>
      </c>
      <c r="AD66" s="206">
        <f t="shared" si="129"/>
        <v>0</v>
      </c>
      <c r="AE66" s="206">
        <f t="shared" si="129"/>
        <v>0</v>
      </c>
      <c r="AF66" s="206">
        <f t="shared" si="129"/>
        <v>0</v>
      </c>
      <c r="AG66" s="206">
        <f t="shared" si="129"/>
        <v>0</v>
      </c>
      <c r="AH66" s="206">
        <f t="shared" si="129"/>
        <v>0</v>
      </c>
      <c r="AI66" s="206">
        <f t="shared" si="129"/>
        <v>0</v>
      </c>
      <c r="AJ66" s="206">
        <f t="shared" si="129"/>
        <v>0</v>
      </c>
      <c r="AK66" s="206">
        <f t="shared" si="129"/>
        <v>0</v>
      </c>
      <c r="AL66" s="206">
        <f t="shared" si="129"/>
        <v>0</v>
      </c>
      <c r="AM66" s="206">
        <f t="shared" si="129"/>
        <v>0</v>
      </c>
      <c r="AN66" s="206">
        <f t="shared" si="129"/>
        <v>0</v>
      </c>
      <c r="AO66" s="206">
        <f t="shared" si="129"/>
        <v>0</v>
      </c>
      <c r="AP66" s="206">
        <f t="shared" si="129"/>
        <v>0</v>
      </c>
      <c r="AQ66" s="206">
        <f t="shared" si="129"/>
        <v>0</v>
      </c>
      <c r="AR66" s="206">
        <f t="shared" si="129"/>
        <v>0</v>
      </c>
      <c r="AS66" s="206">
        <f t="shared" si="129"/>
        <v>0</v>
      </c>
      <c r="AT66" s="206">
        <f t="shared" si="129"/>
        <v>0</v>
      </c>
      <c r="AU66" s="206">
        <f t="shared" si="129"/>
        <v>0</v>
      </c>
      <c r="AV66" s="206">
        <f t="shared" si="129"/>
        <v>0</v>
      </c>
      <c r="AW66" s="206">
        <f t="shared" si="129"/>
        <v>0</v>
      </c>
      <c r="AX66" s="206">
        <f t="shared" si="129"/>
        <v>0</v>
      </c>
      <c r="AY66" s="206">
        <f t="shared" si="129"/>
        <v>0</v>
      </c>
      <c r="AZ66" s="206">
        <f t="shared" si="129"/>
        <v>0</v>
      </c>
      <c r="BA66" s="207">
        <f t="shared" si="129"/>
        <v>0</v>
      </c>
    </row>
    <row r="67" spans="1:53">
      <c r="A67" s="198" t="s">
        <v>509</v>
      </c>
      <c r="B67" s="199" t="s">
        <v>510</v>
      </c>
      <c r="C67" s="191">
        <f t="shared" ref="C67:S67" si="130">C154-C241</f>
        <v>0</v>
      </c>
      <c r="D67" s="191">
        <f t="shared" si="130"/>
        <v>0</v>
      </c>
      <c r="E67" s="191">
        <f t="shared" si="130"/>
        <v>0</v>
      </c>
      <c r="F67" s="191">
        <f t="shared" si="130"/>
        <v>0</v>
      </c>
      <c r="G67" s="191">
        <f t="shared" si="130"/>
        <v>0</v>
      </c>
      <c r="H67" s="191">
        <f t="shared" si="130"/>
        <v>0</v>
      </c>
      <c r="I67" s="191">
        <f t="shared" si="130"/>
        <v>0</v>
      </c>
      <c r="J67" s="191">
        <f t="shared" si="130"/>
        <v>0</v>
      </c>
      <c r="K67" s="191">
        <f t="shared" si="130"/>
        <v>0</v>
      </c>
      <c r="L67" s="191">
        <f t="shared" si="130"/>
        <v>0</v>
      </c>
      <c r="M67" s="191">
        <f t="shared" si="130"/>
        <v>0</v>
      </c>
      <c r="N67" s="191">
        <f t="shared" si="130"/>
        <v>0</v>
      </c>
      <c r="O67" s="191">
        <f t="shared" si="130"/>
        <v>0</v>
      </c>
      <c r="P67" s="191">
        <f t="shared" si="130"/>
        <v>0</v>
      </c>
      <c r="Q67" s="191">
        <f t="shared" si="130"/>
        <v>0</v>
      </c>
      <c r="R67" s="191">
        <f t="shared" si="130"/>
        <v>0</v>
      </c>
      <c r="S67" s="191">
        <f t="shared" si="130"/>
        <v>0</v>
      </c>
      <c r="T67" s="201">
        <f t="shared" ref="T67:BA67" si="131">T154-T241</f>
        <v>0</v>
      </c>
      <c r="U67" s="201">
        <f t="shared" si="131"/>
        <v>0</v>
      </c>
      <c r="V67" s="201">
        <f t="shared" si="131"/>
        <v>0</v>
      </c>
      <c r="W67" s="201">
        <f t="shared" si="131"/>
        <v>0</v>
      </c>
      <c r="X67" s="201">
        <f t="shared" si="131"/>
        <v>0</v>
      </c>
      <c r="Y67" s="201">
        <f t="shared" si="131"/>
        <v>0</v>
      </c>
      <c r="Z67" s="201">
        <f t="shared" si="131"/>
        <v>0</v>
      </c>
      <c r="AA67" s="201">
        <f t="shared" si="131"/>
        <v>0</v>
      </c>
      <c r="AB67" s="201">
        <f t="shared" si="131"/>
        <v>0</v>
      </c>
      <c r="AC67" s="201">
        <f t="shared" si="131"/>
        <v>0</v>
      </c>
      <c r="AD67" s="201">
        <f t="shared" si="131"/>
        <v>0</v>
      </c>
      <c r="AE67" s="201">
        <f t="shared" si="131"/>
        <v>0</v>
      </c>
      <c r="AF67" s="201">
        <f t="shared" si="131"/>
        <v>0</v>
      </c>
      <c r="AG67" s="201">
        <f t="shared" si="131"/>
        <v>0</v>
      </c>
      <c r="AH67" s="201">
        <f t="shared" si="131"/>
        <v>0</v>
      </c>
      <c r="AI67" s="201">
        <f t="shared" si="131"/>
        <v>0</v>
      </c>
      <c r="AJ67" s="201">
        <f t="shared" si="131"/>
        <v>0</v>
      </c>
      <c r="AK67" s="201">
        <f t="shared" si="131"/>
        <v>0</v>
      </c>
      <c r="AL67" s="201">
        <f t="shared" si="131"/>
        <v>0</v>
      </c>
      <c r="AM67" s="201">
        <f t="shared" si="131"/>
        <v>0</v>
      </c>
      <c r="AN67" s="201">
        <f t="shared" si="131"/>
        <v>0</v>
      </c>
      <c r="AO67" s="201">
        <f t="shared" si="131"/>
        <v>0</v>
      </c>
      <c r="AP67" s="201">
        <f t="shared" si="131"/>
        <v>0</v>
      </c>
      <c r="AQ67" s="201">
        <f t="shared" si="131"/>
        <v>0</v>
      </c>
      <c r="AR67" s="201">
        <f t="shared" si="131"/>
        <v>0</v>
      </c>
      <c r="AS67" s="201">
        <f t="shared" si="131"/>
        <v>0</v>
      </c>
      <c r="AT67" s="201">
        <f t="shared" si="131"/>
        <v>0</v>
      </c>
      <c r="AU67" s="201">
        <f t="shared" si="131"/>
        <v>0</v>
      </c>
      <c r="AV67" s="201">
        <f t="shared" si="131"/>
        <v>0</v>
      </c>
      <c r="AW67" s="201">
        <f t="shared" si="131"/>
        <v>0</v>
      </c>
      <c r="AX67" s="201">
        <f t="shared" si="131"/>
        <v>0</v>
      </c>
      <c r="AY67" s="201">
        <f t="shared" si="131"/>
        <v>0</v>
      </c>
      <c r="AZ67" s="201">
        <f t="shared" si="131"/>
        <v>0</v>
      </c>
      <c r="BA67" s="202">
        <f t="shared" si="131"/>
        <v>0</v>
      </c>
    </row>
    <row r="68" spans="1:53">
      <c r="A68" s="198" t="s">
        <v>511</v>
      </c>
      <c r="B68" s="199" t="s">
        <v>512</v>
      </c>
      <c r="C68" s="191">
        <f t="shared" ref="C68:S68" si="132">C155-C242</f>
        <v>47791.324458353876</v>
      </c>
      <c r="D68" s="191">
        <f t="shared" si="132"/>
        <v>47796.839269999997</v>
      </c>
      <c r="E68" s="191">
        <f t="shared" si="132"/>
        <v>48924.141940000009</v>
      </c>
      <c r="F68" s="191">
        <f t="shared" si="132"/>
        <v>53244.848290000009</v>
      </c>
      <c r="G68" s="191">
        <f t="shared" si="132"/>
        <v>53656.771759999989</v>
      </c>
      <c r="H68" s="191">
        <f t="shared" si="132"/>
        <v>57216.204885301973</v>
      </c>
      <c r="I68" s="191">
        <f t="shared" si="132"/>
        <v>60638.731849999996</v>
      </c>
      <c r="J68" s="191">
        <f t="shared" si="132"/>
        <v>66055.244680000018</v>
      </c>
      <c r="K68" s="191">
        <f t="shared" si="132"/>
        <v>69083.322580000007</v>
      </c>
      <c r="L68" s="191">
        <f t="shared" si="132"/>
        <v>72368.511579999991</v>
      </c>
      <c r="M68" s="191">
        <f t="shared" si="132"/>
        <v>78223.414401546557</v>
      </c>
      <c r="N68" s="191">
        <f t="shared" si="132"/>
        <v>74163.273414881987</v>
      </c>
      <c r="O68" s="191">
        <f t="shared" si="132"/>
        <v>79009.948244665109</v>
      </c>
      <c r="P68" s="191">
        <f t="shared" si="132"/>
        <v>79455.102826689807</v>
      </c>
      <c r="Q68" s="191">
        <f t="shared" si="132"/>
        <v>77076.52471265661</v>
      </c>
      <c r="R68" s="191">
        <f t="shared" si="132"/>
        <v>80622.814891478381</v>
      </c>
      <c r="S68" s="191">
        <f t="shared" si="132"/>
        <v>83099.823149708114</v>
      </c>
      <c r="T68" s="201">
        <f t="shared" ref="T68:BA68" si="133">T155-T242</f>
        <v>86002.061859276218</v>
      </c>
      <c r="U68" s="201">
        <f t="shared" si="133"/>
        <v>86686.607472174524</v>
      </c>
      <c r="V68" s="201">
        <f t="shared" si="133"/>
        <v>86980.147735599865</v>
      </c>
      <c r="W68" s="201">
        <f t="shared" si="133"/>
        <v>87939.31125268538</v>
      </c>
      <c r="X68" s="201">
        <f t="shared" si="133"/>
        <v>88565.918639399664</v>
      </c>
      <c r="Y68" s="201">
        <f t="shared" si="133"/>
        <v>88622.660675032719</v>
      </c>
      <c r="Z68" s="201">
        <f t="shared" si="133"/>
        <v>86940.105717081315</v>
      </c>
      <c r="AA68" s="201">
        <f t="shared" si="133"/>
        <v>87731.486770078132</v>
      </c>
      <c r="AB68" s="201">
        <f t="shared" si="133"/>
        <v>88141.107207340639</v>
      </c>
      <c r="AC68" s="201">
        <f t="shared" si="133"/>
        <v>88429.172381712749</v>
      </c>
      <c r="AD68" s="201">
        <f t="shared" si="133"/>
        <v>88380.188701885214</v>
      </c>
      <c r="AE68" s="201">
        <f t="shared" si="133"/>
        <v>89143.542183310652</v>
      </c>
      <c r="AF68" s="201">
        <f t="shared" si="133"/>
        <v>89579.649465068156</v>
      </c>
      <c r="AG68" s="201">
        <f t="shared" si="133"/>
        <v>89668.971028497544</v>
      </c>
      <c r="AH68" s="201">
        <f t="shared" si="133"/>
        <v>90732.604698284485</v>
      </c>
      <c r="AI68" s="201">
        <f t="shared" si="133"/>
        <v>91395.24340213713</v>
      </c>
      <c r="AJ68" s="201">
        <f t="shared" si="133"/>
        <v>92234.885531729829</v>
      </c>
      <c r="AK68" s="201">
        <f t="shared" si="133"/>
        <v>93048.817567823629</v>
      </c>
      <c r="AL68" s="201">
        <f t="shared" si="133"/>
        <v>93674.778079956901</v>
      </c>
      <c r="AM68" s="201">
        <f t="shared" si="133"/>
        <v>94126.753582857404</v>
      </c>
      <c r="AN68" s="201">
        <f t="shared" si="133"/>
        <v>94826.616072219011</v>
      </c>
      <c r="AO68" s="201">
        <f t="shared" si="133"/>
        <v>95360.655943177699</v>
      </c>
      <c r="AP68" s="201">
        <f t="shared" si="133"/>
        <v>95882.987010500699</v>
      </c>
      <c r="AQ68" s="201">
        <f t="shared" si="133"/>
        <v>96553.761414970184</v>
      </c>
      <c r="AR68" s="201">
        <f t="shared" si="133"/>
        <v>97352.613620270553</v>
      </c>
      <c r="AS68" s="201">
        <f t="shared" si="133"/>
        <v>98050.719810117764</v>
      </c>
      <c r="AT68" s="201">
        <f t="shared" si="133"/>
        <v>98810.757647900682</v>
      </c>
      <c r="AU68" s="201">
        <f t="shared" si="133"/>
        <v>99541.971273201445</v>
      </c>
      <c r="AV68" s="201">
        <f t="shared" si="133"/>
        <v>100198.89551056118</v>
      </c>
      <c r="AW68" s="201">
        <f t="shared" si="133"/>
        <v>100925.62019814433</v>
      </c>
      <c r="AX68" s="201">
        <f t="shared" si="133"/>
        <v>102188.51078395563</v>
      </c>
      <c r="AY68" s="201">
        <f t="shared" si="133"/>
        <v>103183.92163874341</v>
      </c>
      <c r="AZ68" s="201">
        <f t="shared" si="133"/>
        <v>104702.41723685731</v>
      </c>
      <c r="BA68" s="202">
        <f t="shared" si="133"/>
        <v>106292.72987767386</v>
      </c>
    </row>
    <row r="69" spans="1:53">
      <c r="A69" s="203" t="s">
        <v>513</v>
      </c>
      <c r="B69" s="204" t="s">
        <v>514</v>
      </c>
      <c r="C69" s="191">
        <f t="shared" ref="C69:S69" si="134">C156-C243</f>
        <v>46312.128186843176</v>
      </c>
      <c r="D69" s="191">
        <f t="shared" si="134"/>
        <v>45959.72479</v>
      </c>
      <c r="E69" s="191">
        <f t="shared" si="134"/>
        <v>46686.911570000018</v>
      </c>
      <c r="F69" s="191">
        <f t="shared" si="134"/>
        <v>50690.173819999989</v>
      </c>
      <c r="G69" s="191">
        <f t="shared" si="134"/>
        <v>50479.884639999997</v>
      </c>
      <c r="H69" s="191">
        <f t="shared" si="134"/>
        <v>52949.96084921142</v>
      </c>
      <c r="I69" s="191">
        <f t="shared" si="134"/>
        <v>54067.772919999996</v>
      </c>
      <c r="J69" s="191">
        <f t="shared" si="134"/>
        <v>56773.831740000001</v>
      </c>
      <c r="K69" s="191">
        <f t="shared" si="134"/>
        <v>58380.78933</v>
      </c>
      <c r="L69" s="191">
        <f t="shared" si="134"/>
        <v>59722.286049999988</v>
      </c>
      <c r="M69" s="191">
        <f t="shared" si="134"/>
        <v>63940.284171217274</v>
      </c>
      <c r="N69" s="191">
        <f t="shared" si="134"/>
        <v>59069.556193078359</v>
      </c>
      <c r="O69" s="191">
        <f t="shared" si="134"/>
        <v>62530.926828082971</v>
      </c>
      <c r="P69" s="191">
        <f t="shared" si="134"/>
        <v>64004.286465197016</v>
      </c>
      <c r="Q69" s="191">
        <f t="shared" si="134"/>
        <v>60585.806202302643</v>
      </c>
      <c r="R69" s="191">
        <f t="shared" si="134"/>
        <v>63819.098193832928</v>
      </c>
      <c r="S69" s="191">
        <f t="shared" si="134"/>
        <v>65714.991307184682</v>
      </c>
      <c r="T69" s="206">
        <f t="shared" ref="T69:BA69" si="135">T156-T243</f>
        <v>67849.920962419943</v>
      </c>
      <c r="U69" s="206">
        <f t="shared" si="135"/>
        <v>68054.553862044137</v>
      </c>
      <c r="V69" s="206">
        <f t="shared" si="135"/>
        <v>67826.053972142108</v>
      </c>
      <c r="W69" s="206">
        <f t="shared" si="135"/>
        <v>68424.044378574763</v>
      </c>
      <c r="X69" s="206">
        <f t="shared" si="135"/>
        <v>68860.267229541365</v>
      </c>
      <c r="Y69" s="206">
        <f t="shared" si="135"/>
        <v>68676.464263396178</v>
      </c>
      <c r="Z69" s="206">
        <f t="shared" si="135"/>
        <v>66988.314483235139</v>
      </c>
      <c r="AA69" s="206">
        <f t="shared" si="135"/>
        <v>67687.88036957194</v>
      </c>
      <c r="AB69" s="206">
        <f t="shared" si="135"/>
        <v>68010.991577359178</v>
      </c>
      <c r="AC69" s="206">
        <f t="shared" si="135"/>
        <v>68168.114935789112</v>
      </c>
      <c r="AD69" s="206">
        <f t="shared" si="135"/>
        <v>67973.285435125596</v>
      </c>
      <c r="AE69" s="206">
        <f t="shared" si="135"/>
        <v>68528.069295653317</v>
      </c>
      <c r="AF69" s="206">
        <f t="shared" si="135"/>
        <v>68736.640161455056</v>
      </c>
      <c r="AG69" s="206">
        <f t="shared" si="135"/>
        <v>68501.915208328777</v>
      </c>
      <c r="AH69" s="206">
        <f t="shared" si="135"/>
        <v>69295.300459272039</v>
      </c>
      <c r="AI69" s="206">
        <f t="shared" si="135"/>
        <v>69670.328606128212</v>
      </c>
      <c r="AJ69" s="206">
        <f t="shared" si="135"/>
        <v>70245.625224783173</v>
      </c>
      <c r="AK69" s="206">
        <f t="shared" si="135"/>
        <v>70761.040814097971</v>
      </c>
      <c r="AL69" s="206">
        <f t="shared" si="135"/>
        <v>71101.546326529264</v>
      </c>
      <c r="AM69" s="206">
        <f t="shared" si="135"/>
        <v>71316.60682839081</v>
      </c>
      <c r="AN69" s="206">
        <f t="shared" si="135"/>
        <v>71698.23636784016</v>
      </c>
      <c r="AO69" s="206">
        <f t="shared" si="135"/>
        <v>71902.28396294167</v>
      </c>
      <c r="AP69" s="206">
        <f t="shared" si="135"/>
        <v>72090.916983876188</v>
      </c>
      <c r="AQ69" s="206">
        <f t="shared" si="135"/>
        <v>72371.74556666534</v>
      </c>
      <c r="AR69" s="206">
        <f t="shared" si="135"/>
        <v>72807.948519780592</v>
      </c>
      <c r="AS69" s="206">
        <f t="shared" si="135"/>
        <v>73044.830444277046</v>
      </c>
      <c r="AT69" s="206">
        <f t="shared" si="135"/>
        <v>73307.027092436809</v>
      </c>
      <c r="AU69" s="206">
        <f t="shared" si="135"/>
        <v>73393.022396245462</v>
      </c>
      <c r="AV69" s="206">
        <f t="shared" si="135"/>
        <v>73522.400265544507</v>
      </c>
      <c r="AW69" s="206">
        <f t="shared" si="135"/>
        <v>73516.747056146283</v>
      </c>
      <c r="AX69" s="206">
        <f t="shared" si="135"/>
        <v>73642.279656691651</v>
      </c>
      <c r="AY69" s="206">
        <f t="shared" si="135"/>
        <v>73847.57325351586</v>
      </c>
      <c r="AZ69" s="206">
        <f t="shared" si="135"/>
        <v>73887.091810206359</v>
      </c>
      <c r="BA69" s="207">
        <f t="shared" si="135"/>
        <v>73912.819112965633</v>
      </c>
    </row>
    <row r="70" spans="1:53">
      <c r="A70" s="203" t="s">
        <v>515</v>
      </c>
      <c r="B70" s="204" t="s">
        <v>516</v>
      </c>
      <c r="C70" s="191">
        <f t="shared" ref="C70:S70" si="136">C157-C244</f>
        <v>103.51558591254518</v>
      </c>
      <c r="D70" s="191">
        <f t="shared" si="136"/>
        <v>96.102599999999967</v>
      </c>
      <c r="E70" s="191">
        <f t="shared" si="136"/>
        <v>87.901270000000011</v>
      </c>
      <c r="F70" s="191">
        <f t="shared" si="136"/>
        <v>82.141609999999986</v>
      </c>
      <c r="G70" s="191">
        <f t="shared" si="136"/>
        <v>82.098230000000029</v>
      </c>
      <c r="H70" s="191">
        <f t="shared" si="136"/>
        <v>79.703214987641772</v>
      </c>
      <c r="I70" s="191">
        <f t="shared" si="136"/>
        <v>88.098819999999975</v>
      </c>
      <c r="J70" s="191">
        <f t="shared" si="136"/>
        <v>134.79915</v>
      </c>
      <c r="K70" s="191">
        <f t="shared" si="136"/>
        <v>148.26945000000001</v>
      </c>
      <c r="L70" s="191">
        <f t="shared" si="136"/>
        <v>179.89840999999998</v>
      </c>
      <c r="M70" s="191">
        <f t="shared" si="136"/>
        <v>164.99480788611152</v>
      </c>
      <c r="N70" s="191">
        <f t="shared" si="136"/>
        <v>166.90031640966652</v>
      </c>
      <c r="O70" s="191">
        <f t="shared" si="136"/>
        <v>204.66210981752022</v>
      </c>
      <c r="P70" s="191">
        <f t="shared" si="136"/>
        <v>191.76915050821515</v>
      </c>
      <c r="Q70" s="191">
        <f t="shared" si="136"/>
        <v>189.42884326945355</v>
      </c>
      <c r="R70" s="191">
        <f t="shared" si="136"/>
        <v>194.49812301199219</v>
      </c>
      <c r="S70" s="191">
        <f t="shared" si="136"/>
        <v>197.157744006255</v>
      </c>
      <c r="T70" s="206">
        <f t="shared" ref="T70:BA70" si="137">T157-T244</f>
        <v>206.6758269606056</v>
      </c>
      <c r="U70" s="206">
        <f t="shared" si="137"/>
        <v>202.6423477073858</v>
      </c>
      <c r="V70" s="206">
        <f t="shared" si="137"/>
        <v>203.74370744028559</v>
      </c>
      <c r="W70" s="206">
        <f t="shared" si="137"/>
        <v>208.66896098534025</v>
      </c>
      <c r="X70" s="206">
        <f t="shared" si="137"/>
        <v>212.1106389592874</v>
      </c>
      <c r="Y70" s="206">
        <f t="shared" si="137"/>
        <v>212.61168459948863</v>
      </c>
      <c r="Z70" s="206">
        <f t="shared" si="137"/>
        <v>205.15737356746436</v>
      </c>
      <c r="AA70" s="206">
        <f t="shared" si="137"/>
        <v>196.38385550438392</v>
      </c>
      <c r="AB70" s="206">
        <f t="shared" si="137"/>
        <v>200.72789543679031</v>
      </c>
      <c r="AC70" s="206">
        <f t="shared" si="137"/>
        <v>206.27660334935572</v>
      </c>
      <c r="AD70" s="206">
        <f t="shared" si="137"/>
        <v>200.498609328952</v>
      </c>
      <c r="AE70" s="206">
        <f t="shared" si="137"/>
        <v>190.07000143188088</v>
      </c>
      <c r="AF70" s="206">
        <f t="shared" si="137"/>
        <v>177.72427253842739</v>
      </c>
      <c r="AG70" s="206">
        <f t="shared" si="137"/>
        <v>181.18610885709725</v>
      </c>
      <c r="AH70" s="206">
        <f t="shared" si="137"/>
        <v>187.64978468265133</v>
      </c>
      <c r="AI70" s="206">
        <f t="shared" si="137"/>
        <v>193.49854031304466</v>
      </c>
      <c r="AJ70" s="206">
        <f t="shared" si="137"/>
        <v>200.42250161954397</v>
      </c>
      <c r="AK70" s="206">
        <f t="shared" si="137"/>
        <v>212.84704374797923</v>
      </c>
      <c r="AL70" s="206">
        <f t="shared" si="137"/>
        <v>226.81743183026688</v>
      </c>
      <c r="AM70" s="206">
        <f t="shared" si="137"/>
        <v>236.39412647959361</v>
      </c>
      <c r="AN70" s="206">
        <f t="shared" si="137"/>
        <v>262.14848131648347</v>
      </c>
      <c r="AO70" s="206">
        <f t="shared" si="137"/>
        <v>294.43457922352212</v>
      </c>
      <c r="AP70" s="206">
        <f t="shared" si="137"/>
        <v>329.72728370762684</v>
      </c>
      <c r="AQ70" s="206">
        <f t="shared" si="137"/>
        <v>376.33980876133734</v>
      </c>
      <c r="AR70" s="206">
        <f t="shared" si="137"/>
        <v>408.89024475091077</v>
      </c>
      <c r="AS70" s="206">
        <f t="shared" si="137"/>
        <v>465.80207914292811</v>
      </c>
      <c r="AT70" s="206">
        <f t="shared" si="137"/>
        <v>533.33223786017311</v>
      </c>
      <c r="AU70" s="206">
        <f t="shared" si="137"/>
        <v>646.72526678962117</v>
      </c>
      <c r="AV70" s="206">
        <f t="shared" si="137"/>
        <v>704.38135923665027</v>
      </c>
      <c r="AW70" s="206">
        <f t="shared" si="137"/>
        <v>817.33424982868269</v>
      </c>
      <c r="AX70" s="206">
        <f t="shared" si="137"/>
        <v>1066.5925183179447</v>
      </c>
      <c r="AY70" s="206">
        <f t="shared" si="137"/>
        <v>1131.1408557052835</v>
      </c>
      <c r="AZ70" s="206">
        <f t="shared" si="137"/>
        <v>1401.5414027027959</v>
      </c>
      <c r="BA70" s="207">
        <f t="shared" si="137"/>
        <v>1649.0001852040789</v>
      </c>
    </row>
    <row r="71" spans="1:53">
      <c r="A71" s="203" t="s">
        <v>173</v>
      </c>
      <c r="B71" s="204" t="s">
        <v>517</v>
      </c>
      <c r="C71" s="191">
        <f t="shared" ref="C71:S71" si="138">C158-C245</f>
        <v>345.29948888536427</v>
      </c>
      <c r="D71" s="191">
        <f t="shared" si="138"/>
        <v>543.5079599999998</v>
      </c>
      <c r="E71" s="191">
        <f t="shared" si="138"/>
        <v>672.01440999999966</v>
      </c>
      <c r="F71" s="191">
        <f t="shared" si="138"/>
        <v>446.21615999999995</v>
      </c>
      <c r="G71" s="191">
        <f t="shared" si="138"/>
        <v>500.90039999999976</v>
      </c>
      <c r="H71" s="191">
        <f t="shared" si="138"/>
        <v>520.58945069427921</v>
      </c>
      <c r="I71" s="191">
        <f t="shared" si="138"/>
        <v>600.19824000000006</v>
      </c>
      <c r="J71" s="191">
        <f t="shared" si="138"/>
        <v>791.90429999999981</v>
      </c>
      <c r="K71" s="191">
        <f t="shared" si="138"/>
        <v>839.91325000000018</v>
      </c>
      <c r="L71" s="191">
        <f t="shared" si="138"/>
        <v>1043.7996399999993</v>
      </c>
      <c r="M71" s="191">
        <f t="shared" si="138"/>
        <v>1339.8788334441685</v>
      </c>
      <c r="N71" s="191">
        <f t="shared" si="138"/>
        <v>1591.1623474983155</v>
      </c>
      <c r="O71" s="191">
        <f t="shared" si="138"/>
        <v>1809.7302848209281</v>
      </c>
      <c r="P71" s="191">
        <f t="shared" si="138"/>
        <v>2153.9349913262895</v>
      </c>
      <c r="Q71" s="191">
        <f t="shared" si="138"/>
        <v>2354.2807577739354</v>
      </c>
      <c r="R71" s="191">
        <f t="shared" si="138"/>
        <v>2471.3670475635267</v>
      </c>
      <c r="S71" s="191">
        <f t="shared" si="138"/>
        <v>2555.7897317739598</v>
      </c>
      <c r="T71" s="206">
        <f t="shared" ref="T71:BA71" si="139">T158-T245</f>
        <v>2702.1613032624209</v>
      </c>
      <c r="U71" s="206">
        <f t="shared" si="139"/>
        <v>2865.7999826048876</v>
      </c>
      <c r="V71" s="206">
        <f t="shared" si="139"/>
        <v>3057.7065138563771</v>
      </c>
      <c r="W71" s="206">
        <f t="shared" si="139"/>
        <v>3164.5702159165357</v>
      </c>
      <c r="X71" s="206">
        <f t="shared" si="139"/>
        <v>3212.4206607250076</v>
      </c>
      <c r="Y71" s="206">
        <f t="shared" si="139"/>
        <v>3344.9342788083732</v>
      </c>
      <c r="Z71" s="206">
        <f t="shared" si="139"/>
        <v>3393.4442345526263</v>
      </c>
      <c r="AA71" s="206">
        <f t="shared" si="139"/>
        <v>3555.9385619679433</v>
      </c>
      <c r="AB71" s="206">
        <f t="shared" si="139"/>
        <v>3673.5387748374196</v>
      </c>
      <c r="AC71" s="206">
        <f t="shared" si="139"/>
        <v>3796.7550935932159</v>
      </c>
      <c r="AD71" s="206">
        <f t="shared" si="139"/>
        <v>3952.2411136083128</v>
      </c>
      <c r="AE71" s="206">
        <f t="shared" si="139"/>
        <v>4131.8805909056628</v>
      </c>
      <c r="AF71" s="206">
        <f t="shared" si="139"/>
        <v>4317.6848690150864</v>
      </c>
      <c r="AG71" s="206">
        <f t="shared" si="139"/>
        <v>4604.4185399629223</v>
      </c>
      <c r="AH71" s="206">
        <f t="shared" si="139"/>
        <v>4859.4506732718428</v>
      </c>
      <c r="AI71" s="206">
        <f t="shared" si="139"/>
        <v>5119.2201196733668</v>
      </c>
      <c r="AJ71" s="206">
        <f t="shared" si="139"/>
        <v>5381.4711028507236</v>
      </c>
      <c r="AK71" s="206">
        <f t="shared" si="139"/>
        <v>5668.6713215622785</v>
      </c>
      <c r="AL71" s="206">
        <f t="shared" si="139"/>
        <v>5937.739482312877</v>
      </c>
      <c r="AM71" s="206">
        <f t="shared" si="139"/>
        <v>6180.1119894357362</v>
      </c>
      <c r="AN71" s="206">
        <f t="shared" si="139"/>
        <v>6482.0891356202037</v>
      </c>
      <c r="AO71" s="206">
        <f t="shared" si="139"/>
        <v>6797.6364145709631</v>
      </c>
      <c r="AP71" s="206">
        <f t="shared" si="139"/>
        <v>7106.525981929406</v>
      </c>
      <c r="AQ71" s="206">
        <f t="shared" si="139"/>
        <v>7449.0197849829437</v>
      </c>
      <c r="AR71" s="206">
        <f t="shared" si="139"/>
        <v>7769.9245828359562</v>
      </c>
      <c r="AS71" s="206">
        <f t="shared" si="139"/>
        <v>8134.7317844676845</v>
      </c>
      <c r="AT71" s="206">
        <f t="shared" si="139"/>
        <v>8506.8321050495106</v>
      </c>
      <c r="AU71" s="206">
        <f t="shared" si="139"/>
        <v>8934.9534827026364</v>
      </c>
      <c r="AV71" s="206">
        <f t="shared" si="139"/>
        <v>9303.3961654839004</v>
      </c>
      <c r="AW71" s="206">
        <f t="shared" si="139"/>
        <v>9747.2078284772233</v>
      </c>
      <c r="AX71" s="206">
        <f t="shared" si="139"/>
        <v>10315.308590107936</v>
      </c>
      <c r="AY71" s="206">
        <f t="shared" si="139"/>
        <v>10761.489654796538</v>
      </c>
      <c r="AZ71" s="206">
        <f t="shared" si="139"/>
        <v>11411.125678010922</v>
      </c>
      <c r="BA71" s="207">
        <f t="shared" si="139"/>
        <v>12052.032890659728</v>
      </c>
    </row>
    <row r="72" spans="1:53">
      <c r="A72" s="203" t="s">
        <v>518</v>
      </c>
      <c r="B72" s="204" t="s">
        <v>519</v>
      </c>
      <c r="C72" s="191">
        <f t="shared" ref="C72:S72" si="140">C159-C246</f>
        <v>312.60148235464408</v>
      </c>
      <c r="D72" s="191">
        <f t="shared" si="140"/>
        <v>355.91240999999991</v>
      </c>
      <c r="E72" s="191">
        <f t="shared" si="140"/>
        <v>378.1132199999999</v>
      </c>
      <c r="F72" s="191">
        <f t="shared" si="140"/>
        <v>558.61133999999993</v>
      </c>
      <c r="G72" s="191">
        <f t="shared" si="140"/>
        <v>604.89960999999994</v>
      </c>
      <c r="H72" s="191">
        <f t="shared" si="140"/>
        <v>446.78521162503824</v>
      </c>
      <c r="I72" s="191">
        <f t="shared" si="140"/>
        <v>477.99894</v>
      </c>
      <c r="J72" s="191">
        <f t="shared" si="140"/>
        <v>689.1004999999999</v>
      </c>
      <c r="K72" s="191">
        <f t="shared" si="140"/>
        <v>315.40283999999997</v>
      </c>
      <c r="L72" s="191">
        <f t="shared" si="140"/>
        <v>344.19885999999991</v>
      </c>
      <c r="M72" s="191">
        <f t="shared" si="140"/>
        <v>377.59142078477288</v>
      </c>
      <c r="N72" s="191">
        <f t="shared" si="140"/>
        <v>502.95970518339016</v>
      </c>
      <c r="O72" s="191">
        <f t="shared" si="140"/>
        <v>560.18763113702107</v>
      </c>
      <c r="P72" s="191">
        <f t="shared" si="140"/>
        <v>709.49193161948926</v>
      </c>
      <c r="Q72" s="191">
        <f t="shared" si="140"/>
        <v>709.03996988501262</v>
      </c>
      <c r="R72" s="191">
        <f t="shared" si="140"/>
        <v>735.19672395737427</v>
      </c>
      <c r="S72" s="191">
        <f t="shared" si="140"/>
        <v>751.3813610724178</v>
      </c>
      <c r="T72" s="206">
        <f t="shared" ref="T72:BA72" si="141">T159-T246</f>
        <v>768.6968580963121</v>
      </c>
      <c r="U72" s="206">
        <f t="shared" si="141"/>
        <v>749.92620341555164</v>
      </c>
      <c r="V72" s="206">
        <f t="shared" si="141"/>
        <v>744.3703391689304</v>
      </c>
      <c r="W72" s="206">
        <f t="shared" si="141"/>
        <v>737.83000008033127</v>
      </c>
      <c r="X72" s="206">
        <f t="shared" si="141"/>
        <v>747.07392694678083</v>
      </c>
      <c r="Y72" s="206">
        <f t="shared" si="141"/>
        <v>749.26048733167215</v>
      </c>
      <c r="Z72" s="206">
        <f t="shared" si="141"/>
        <v>732.59344793137575</v>
      </c>
      <c r="AA72" s="206">
        <f t="shared" si="141"/>
        <v>726.29738784397296</v>
      </c>
      <c r="AB72" s="206">
        <f t="shared" si="141"/>
        <v>730.42164849724543</v>
      </c>
      <c r="AC72" s="206">
        <f t="shared" si="141"/>
        <v>737.17564661765937</v>
      </c>
      <c r="AD72" s="206">
        <f t="shared" si="141"/>
        <v>732.04230402312658</v>
      </c>
      <c r="AE72" s="206">
        <f t="shared" si="141"/>
        <v>735.14539167173962</v>
      </c>
      <c r="AF72" s="206">
        <f t="shared" si="141"/>
        <v>731.42042729023274</v>
      </c>
      <c r="AG72" s="206">
        <f t="shared" si="141"/>
        <v>702.91224003776551</v>
      </c>
      <c r="AH72" s="206">
        <f t="shared" si="141"/>
        <v>696.62419949007392</v>
      </c>
      <c r="AI72" s="206">
        <f t="shared" si="141"/>
        <v>706.17474833588449</v>
      </c>
      <c r="AJ72" s="206">
        <f t="shared" si="141"/>
        <v>705.95640680248505</v>
      </c>
      <c r="AK72" s="206">
        <f t="shared" si="141"/>
        <v>708.7534070265599</v>
      </c>
      <c r="AL72" s="206">
        <f t="shared" si="141"/>
        <v>716.66124792947937</v>
      </c>
      <c r="AM72" s="206">
        <f t="shared" si="141"/>
        <v>723.22726321161861</v>
      </c>
      <c r="AN72" s="206">
        <f t="shared" si="141"/>
        <v>735.23911697862718</v>
      </c>
      <c r="AO72" s="206">
        <f t="shared" si="141"/>
        <v>740.86566904903782</v>
      </c>
      <c r="AP72" s="206">
        <f t="shared" si="141"/>
        <v>753.8961491539842</v>
      </c>
      <c r="AQ72" s="206">
        <f t="shared" si="141"/>
        <v>769.94113155636387</v>
      </c>
      <c r="AR72" s="206">
        <f t="shared" si="141"/>
        <v>785.11463926981401</v>
      </c>
      <c r="AS72" s="206">
        <f t="shared" si="141"/>
        <v>805.69710900795621</v>
      </c>
      <c r="AT72" s="206">
        <f t="shared" si="141"/>
        <v>822.09961422786409</v>
      </c>
      <c r="AU72" s="206">
        <f t="shared" si="141"/>
        <v>835.39898357540551</v>
      </c>
      <c r="AV72" s="206">
        <f t="shared" si="141"/>
        <v>843.10219344313111</v>
      </c>
      <c r="AW72" s="206">
        <f t="shared" si="141"/>
        <v>850.16779820133047</v>
      </c>
      <c r="AX72" s="206">
        <f t="shared" si="141"/>
        <v>844.35123793366836</v>
      </c>
      <c r="AY72" s="206">
        <f t="shared" si="141"/>
        <v>849.22880526828578</v>
      </c>
      <c r="AZ72" s="206">
        <f t="shared" si="141"/>
        <v>852.32071155063841</v>
      </c>
      <c r="BA72" s="207">
        <f t="shared" si="141"/>
        <v>833.52613574823249</v>
      </c>
    </row>
    <row r="73" spans="1:53">
      <c r="A73" s="203" t="s">
        <v>179</v>
      </c>
      <c r="B73" s="204" t="s">
        <v>520</v>
      </c>
      <c r="C73" s="191">
        <f t="shared" ref="C73:S73" si="142">C160-C247</f>
        <v>717.77971435815505</v>
      </c>
      <c r="D73" s="191">
        <f t="shared" si="142"/>
        <v>841.59150999999997</v>
      </c>
      <c r="E73" s="191">
        <f t="shared" si="142"/>
        <v>1099.20147</v>
      </c>
      <c r="F73" s="191">
        <f t="shared" si="142"/>
        <v>1467.7053599999995</v>
      </c>
      <c r="G73" s="191">
        <f t="shared" si="142"/>
        <v>1988.9888800000006</v>
      </c>
      <c r="H73" s="191">
        <f t="shared" si="142"/>
        <v>3219.1661587835879</v>
      </c>
      <c r="I73" s="191">
        <f t="shared" si="142"/>
        <v>5404.6629299999986</v>
      </c>
      <c r="J73" s="191">
        <f t="shared" si="142"/>
        <v>7665.6089900000006</v>
      </c>
      <c r="K73" s="191">
        <f t="shared" si="142"/>
        <v>9398.9477100000004</v>
      </c>
      <c r="L73" s="191">
        <f t="shared" si="142"/>
        <v>11078.328620000002</v>
      </c>
      <c r="M73" s="191">
        <f t="shared" si="142"/>
        <v>12400.66516821422</v>
      </c>
      <c r="N73" s="191">
        <f t="shared" si="142"/>
        <v>12832.69485271228</v>
      </c>
      <c r="O73" s="191">
        <f t="shared" si="142"/>
        <v>13904.441390806662</v>
      </c>
      <c r="P73" s="191">
        <f t="shared" si="142"/>
        <v>12395.620288038795</v>
      </c>
      <c r="Q73" s="191">
        <f t="shared" si="142"/>
        <v>13237.968939425564</v>
      </c>
      <c r="R73" s="191">
        <f t="shared" si="142"/>
        <v>13402.654803112553</v>
      </c>
      <c r="S73" s="191">
        <f t="shared" si="142"/>
        <v>13880.503005670778</v>
      </c>
      <c r="T73" s="206">
        <f t="shared" ref="T73:BA73" si="143">T160-T247</f>
        <v>14474.606908536945</v>
      </c>
      <c r="U73" s="206">
        <f t="shared" si="143"/>
        <v>14813.685076402586</v>
      </c>
      <c r="V73" s="206">
        <f t="shared" si="143"/>
        <v>15148.273202992126</v>
      </c>
      <c r="W73" s="206">
        <f t="shared" si="143"/>
        <v>15404.197697128409</v>
      </c>
      <c r="X73" s="206">
        <f t="shared" si="143"/>
        <v>15534.046183227223</v>
      </c>
      <c r="Y73" s="206">
        <f t="shared" si="143"/>
        <v>15639.389960897024</v>
      </c>
      <c r="Z73" s="206">
        <f t="shared" si="143"/>
        <v>15620.59617779472</v>
      </c>
      <c r="AA73" s="206">
        <f t="shared" si="143"/>
        <v>15564.986595189908</v>
      </c>
      <c r="AB73" s="206">
        <f t="shared" si="143"/>
        <v>15525.427311210015</v>
      </c>
      <c r="AC73" s="206">
        <f t="shared" si="143"/>
        <v>15520.8501023634</v>
      </c>
      <c r="AD73" s="206">
        <f t="shared" si="143"/>
        <v>15522.121239799253</v>
      </c>
      <c r="AE73" s="206">
        <f t="shared" si="143"/>
        <v>15558.37690364803</v>
      </c>
      <c r="AF73" s="206">
        <f t="shared" si="143"/>
        <v>15616.179734769328</v>
      </c>
      <c r="AG73" s="206">
        <f t="shared" si="143"/>
        <v>15678.538931310995</v>
      </c>
      <c r="AH73" s="206">
        <f t="shared" si="143"/>
        <v>15693.579581567834</v>
      </c>
      <c r="AI73" s="206">
        <f t="shared" si="143"/>
        <v>15706.021387686629</v>
      </c>
      <c r="AJ73" s="206">
        <f t="shared" si="143"/>
        <v>15701.410295673848</v>
      </c>
      <c r="AK73" s="206">
        <f t="shared" si="143"/>
        <v>15697.504981388813</v>
      </c>
      <c r="AL73" s="206">
        <f t="shared" si="143"/>
        <v>15692.013591354971</v>
      </c>
      <c r="AM73" s="206">
        <f t="shared" si="143"/>
        <v>15670.413375339655</v>
      </c>
      <c r="AN73" s="206">
        <f t="shared" si="143"/>
        <v>15648.902970463529</v>
      </c>
      <c r="AO73" s="206">
        <f t="shared" si="143"/>
        <v>15625.435317392526</v>
      </c>
      <c r="AP73" s="206">
        <f t="shared" si="143"/>
        <v>15601.92061183345</v>
      </c>
      <c r="AQ73" s="206">
        <f t="shared" si="143"/>
        <v>15586.715123004193</v>
      </c>
      <c r="AR73" s="206">
        <f t="shared" si="143"/>
        <v>15580.735633633274</v>
      </c>
      <c r="AS73" s="206">
        <f t="shared" si="143"/>
        <v>15599.658393222157</v>
      </c>
      <c r="AT73" s="206">
        <f t="shared" si="143"/>
        <v>15641.466598326338</v>
      </c>
      <c r="AU73" s="206">
        <f t="shared" si="143"/>
        <v>15731.871143888344</v>
      </c>
      <c r="AV73" s="206">
        <f t="shared" si="143"/>
        <v>15825.615526852973</v>
      </c>
      <c r="AW73" s="206">
        <f t="shared" si="143"/>
        <v>15994.163265490814</v>
      </c>
      <c r="AX73" s="206">
        <f t="shared" si="143"/>
        <v>16319.978780904419</v>
      </c>
      <c r="AY73" s="206">
        <f t="shared" si="143"/>
        <v>16594.489069457442</v>
      </c>
      <c r="AZ73" s="206">
        <f t="shared" si="143"/>
        <v>17150.337634386608</v>
      </c>
      <c r="BA73" s="207">
        <f t="shared" si="143"/>
        <v>17845.351553096225</v>
      </c>
    </row>
    <row r="74" spans="1:53">
      <c r="A74" s="208" t="s">
        <v>521</v>
      </c>
      <c r="B74" s="209" t="s">
        <v>522</v>
      </c>
      <c r="C74" s="191">
        <f t="shared" ref="C74:S74" si="144">C161-C248</f>
        <v>59.209906594864108</v>
      </c>
      <c r="D74" s="191">
        <f t="shared" si="144"/>
        <v>70.099950000000007</v>
      </c>
      <c r="E74" s="191">
        <f t="shared" si="144"/>
        <v>159.99996999999996</v>
      </c>
      <c r="F74" s="191">
        <f t="shared" si="144"/>
        <v>267.09772999999996</v>
      </c>
      <c r="G74" s="191">
        <f t="shared" si="144"/>
        <v>349.30559000000005</v>
      </c>
      <c r="H74" s="191">
        <f t="shared" si="144"/>
        <v>537.40398675037216</v>
      </c>
      <c r="I74" s="191">
        <f t="shared" si="144"/>
        <v>839.39520000000005</v>
      </c>
      <c r="J74" s="191">
        <f t="shared" si="144"/>
        <v>1122.2930699999999</v>
      </c>
      <c r="K74" s="191">
        <f t="shared" si="144"/>
        <v>1720.7101599999996</v>
      </c>
      <c r="L74" s="191">
        <f t="shared" si="144"/>
        <v>2090.3093899999999</v>
      </c>
      <c r="M74" s="191">
        <f t="shared" si="144"/>
        <v>2481.7528794927471</v>
      </c>
      <c r="N74" s="191">
        <f t="shared" si="144"/>
        <v>2546.6894898954652</v>
      </c>
      <c r="O74" s="191">
        <f t="shared" si="144"/>
        <v>2451.4408381020435</v>
      </c>
      <c r="P74" s="191">
        <f t="shared" si="144"/>
        <v>2268.6774472389857</v>
      </c>
      <c r="Q74" s="191">
        <f t="shared" si="144"/>
        <v>2240.9256774471442</v>
      </c>
      <c r="R74" s="191">
        <f t="shared" si="144"/>
        <v>2324.1625072689781</v>
      </c>
      <c r="S74" s="191">
        <f t="shared" si="144"/>
        <v>2296.6078198368559</v>
      </c>
      <c r="T74" s="211">
        <f t="shared" ref="T74:BA74" si="145">T161-T248</f>
        <v>2303.660215373744</v>
      </c>
      <c r="U74" s="211">
        <f t="shared" si="145"/>
        <v>2289.5275789507132</v>
      </c>
      <c r="V74" s="211">
        <f t="shared" si="145"/>
        <v>2275.5103516022273</v>
      </c>
      <c r="W74" s="211">
        <f t="shared" si="145"/>
        <v>2262.6934668328558</v>
      </c>
      <c r="X74" s="211">
        <f t="shared" si="145"/>
        <v>2248.3202843372374</v>
      </c>
      <c r="Y74" s="211">
        <f t="shared" si="145"/>
        <v>2237.7100519230594</v>
      </c>
      <c r="Z74" s="211">
        <f t="shared" si="145"/>
        <v>2228.4283807505103</v>
      </c>
      <c r="AA74" s="211">
        <f t="shared" si="145"/>
        <v>2228.1420004395127</v>
      </c>
      <c r="AB74" s="211">
        <f t="shared" si="145"/>
        <v>2237.3405455780749</v>
      </c>
      <c r="AC74" s="211">
        <f t="shared" si="145"/>
        <v>2256.464534632245</v>
      </c>
      <c r="AD74" s="211">
        <f t="shared" si="145"/>
        <v>2283.7402650258368</v>
      </c>
      <c r="AE74" s="211">
        <f t="shared" si="145"/>
        <v>2320.9674412549225</v>
      </c>
      <c r="AF74" s="211">
        <f t="shared" si="145"/>
        <v>2364.7183058529977</v>
      </c>
      <c r="AG74" s="211">
        <f t="shared" si="145"/>
        <v>2413.9786560858633</v>
      </c>
      <c r="AH74" s="211">
        <f t="shared" si="145"/>
        <v>2445.577811480624</v>
      </c>
      <c r="AI74" s="211">
        <f t="shared" si="145"/>
        <v>2477.3815287514899</v>
      </c>
      <c r="AJ74" s="211">
        <f t="shared" si="145"/>
        <v>2509.051776264188</v>
      </c>
      <c r="AK74" s="211">
        <f t="shared" si="145"/>
        <v>2540.6025016936442</v>
      </c>
      <c r="AL74" s="211">
        <f t="shared" si="145"/>
        <v>2572.683708075313</v>
      </c>
      <c r="AM74" s="211">
        <f t="shared" si="145"/>
        <v>2605.3254132756774</v>
      </c>
      <c r="AN74" s="211">
        <f t="shared" si="145"/>
        <v>2639.3529205353684</v>
      </c>
      <c r="AO74" s="211">
        <f t="shared" si="145"/>
        <v>2675.3102185168818</v>
      </c>
      <c r="AP74" s="211">
        <f t="shared" si="145"/>
        <v>2713.3391605595807</v>
      </c>
      <c r="AQ74" s="211">
        <f t="shared" si="145"/>
        <v>2754.4056615284399</v>
      </c>
      <c r="AR74" s="211">
        <f t="shared" si="145"/>
        <v>2799.474038828796</v>
      </c>
      <c r="AS74" s="211">
        <f t="shared" si="145"/>
        <v>2847.2717487274731</v>
      </c>
      <c r="AT74" s="211">
        <f t="shared" si="145"/>
        <v>2898.5581733517561</v>
      </c>
      <c r="AU74" s="211">
        <f t="shared" si="145"/>
        <v>2952.6555241955443</v>
      </c>
      <c r="AV74" s="211">
        <f t="shared" si="145"/>
        <v>3011.1527577867218</v>
      </c>
      <c r="AW74" s="211">
        <f t="shared" si="145"/>
        <v>3072.834101856944</v>
      </c>
      <c r="AX74" s="211">
        <f t="shared" si="145"/>
        <v>3138.1249382270507</v>
      </c>
      <c r="AY74" s="211">
        <f t="shared" si="145"/>
        <v>3207.0520344892202</v>
      </c>
      <c r="AZ74" s="211">
        <f t="shared" si="145"/>
        <v>3280.468458298863</v>
      </c>
      <c r="BA74" s="212">
        <f t="shared" si="145"/>
        <v>3358.2643535371462</v>
      </c>
    </row>
    <row r="75" spans="1:53">
      <c r="A75" s="208" t="s">
        <v>523</v>
      </c>
      <c r="B75" s="209" t="s">
        <v>524</v>
      </c>
      <c r="C75" s="191">
        <f t="shared" ref="C75:S75" si="146">C162-C249</f>
        <v>644.1912862074829</v>
      </c>
      <c r="D75" s="191">
        <f t="shared" si="146"/>
        <v>753.49191999999994</v>
      </c>
      <c r="E75" s="191">
        <f t="shared" si="146"/>
        <v>917.60149999999987</v>
      </c>
      <c r="F75" s="191">
        <f t="shared" si="146"/>
        <v>1173.1076300000002</v>
      </c>
      <c r="G75" s="191">
        <f t="shared" si="146"/>
        <v>1601.8836600000002</v>
      </c>
      <c r="H75" s="191">
        <f t="shared" si="146"/>
        <v>2501.2424301284914</v>
      </c>
      <c r="I75" s="191">
        <f t="shared" si="146"/>
        <v>3890.6680800000004</v>
      </c>
      <c r="J75" s="191">
        <f t="shared" si="146"/>
        <v>5812.4154699999999</v>
      </c>
      <c r="K75" s="191">
        <f t="shared" si="146"/>
        <v>7250.1346099999992</v>
      </c>
      <c r="L75" s="191">
        <f t="shared" si="146"/>
        <v>8722.6186499999985</v>
      </c>
      <c r="M75" s="191">
        <f t="shared" si="146"/>
        <v>9679.922891035947</v>
      </c>
      <c r="N75" s="191">
        <f t="shared" si="146"/>
        <v>10181.199765247104</v>
      </c>
      <c r="O75" s="191">
        <f t="shared" si="146"/>
        <v>11400.358880926011</v>
      </c>
      <c r="P75" s="191">
        <f t="shared" si="146"/>
        <v>10083.234054654235</v>
      </c>
      <c r="Q75" s="191">
        <f t="shared" si="146"/>
        <v>10942.252018064359</v>
      </c>
      <c r="R75" s="191">
        <f t="shared" si="146"/>
        <v>11029.194387664926</v>
      </c>
      <c r="S75" s="191">
        <f t="shared" si="146"/>
        <v>11540.104336352964</v>
      </c>
      <c r="T75" s="211">
        <f t="shared" ref="T75:BA75" si="147">T162-T249</f>
        <v>12132.94885140431</v>
      </c>
      <c r="U75" s="211">
        <f t="shared" si="147"/>
        <v>12491.305405590896</v>
      </c>
      <c r="V75" s="211">
        <f t="shared" si="147"/>
        <v>12841.488521326675</v>
      </c>
      <c r="W75" s="211">
        <f t="shared" si="147"/>
        <v>13119.366258558155</v>
      </c>
      <c r="X75" s="211">
        <f t="shared" si="147"/>
        <v>13263.864530166318</v>
      </c>
      <c r="Y75" s="211">
        <f t="shared" si="147"/>
        <v>13379.887942417959</v>
      </c>
      <c r="Z75" s="211">
        <f t="shared" si="147"/>
        <v>13371.026993252815</v>
      </c>
      <c r="AA75" s="211">
        <f t="shared" si="147"/>
        <v>13315.317636466381</v>
      </c>
      <c r="AB75" s="211">
        <f t="shared" si="147"/>
        <v>13268.066627082631</v>
      </c>
      <c r="AC75" s="211">
        <f t="shared" si="147"/>
        <v>13243.422939628719</v>
      </c>
      <c r="AD75" s="211">
        <f t="shared" si="147"/>
        <v>13217.594991579301</v>
      </c>
      <c r="AE75" s="211">
        <f t="shared" si="147"/>
        <v>13216.945296100739</v>
      </c>
      <c r="AF75" s="211">
        <f t="shared" si="147"/>
        <v>13228.243464228261</v>
      </c>
      <c r="AG75" s="211">
        <f t="shared" si="147"/>
        <v>13239.46170648766</v>
      </c>
      <c r="AH75" s="211">
        <f t="shared" si="147"/>
        <v>13219.355924277112</v>
      </c>
      <c r="AI75" s="211">
        <f t="shared" si="147"/>
        <v>13193.331939725609</v>
      </c>
      <c r="AJ75" s="211">
        <f t="shared" si="147"/>
        <v>13146.520579104854</v>
      </c>
      <c r="AK75" s="211">
        <f t="shared" si="147"/>
        <v>13092.659586384591</v>
      </c>
      <c r="AL75" s="211">
        <f t="shared" si="147"/>
        <v>13027.657776951948</v>
      </c>
      <c r="AM75" s="211">
        <f t="shared" si="147"/>
        <v>12955.366589149902</v>
      </c>
      <c r="AN75" s="211">
        <f t="shared" si="147"/>
        <v>12869.79405470559</v>
      </c>
      <c r="AO75" s="211">
        <f t="shared" si="147"/>
        <v>12773.392709964812</v>
      </c>
      <c r="AP75" s="211">
        <f t="shared" si="147"/>
        <v>12666.358351662804</v>
      </c>
      <c r="AQ75" s="211">
        <f t="shared" si="147"/>
        <v>12552.245080651945</v>
      </c>
      <c r="AR75" s="211">
        <f t="shared" si="147"/>
        <v>12438.333333972017</v>
      </c>
      <c r="AS75" s="211">
        <f t="shared" si="147"/>
        <v>12321.222011290685</v>
      </c>
      <c r="AT75" s="211">
        <f t="shared" si="147"/>
        <v>12199.585856584679</v>
      </c>
      <c r="AU75" s="211">
        <f t="shared" si="147"/>
        <v>12076.654717553474</v>
      </c>
      <c r="AV75" s="211">
        <f t="shared" si="147"/>
        <v>11952.609578759713</v>
      </c>
      <c r="AW75" s="211">
        <f t="shared" si="147"/>
        <v>11828.443702520433</v>
      </c>
      <c r="AX75" s="211">
        <f t="shared" si="147"/>
        <v>11702.581823708922</v>
      </c>
      <c r="AY75" s="211">
        <f t="shared" si="147"/>
        <v>11575.51026318127</v>
      </c>
      <c r="AZ75" s="211">
        <f t="shared" si="147"/>
        <v>11443.963097254878</v>
      </c>
      <c r="BA75" s="212">
        <f t="shared" si="147"/>
        <v>11311.979544090191</v>
      </c>
    </row>
    <row r="76" spans="1:53">
      <c r="A76" s="208" t="s">
        <v>525</v>
      </c>
      <c r="B76" s="209" t="s">
        <v>526</v>
      </c>
      <c r="C76" s="191">
        <f t="shared" ref="C76:S76" si="148">C163-C250</f>
        <v>0</v>
      </c>
      <c r="D76" s="191">
        <f t="shared" si="148"/>
        <v>0</v>
      </c>
      <c r="E76" s="191">
        <f t="shared" si="148"/>
        <v>0</v>
      </c>
      <c r="F76" s="191">
        <f t="shared" si="148"/>
        <v>0</v>
      </c>
      <c r="G76" s="191">
        <f t="shared" si="148"/>
        <v>0</v>
      </c>
      <c r="H76" s="191">
        <f t="shared" si="148"/>
        <v>0</v>
      </c>
      <c r="I76" s="191">
        <f t="shared" si="148"/>
        <v>0</v>
      </c>
      <c r="J76" s="191">
        <f t="shared" si="148"/>
        <v>0</v>
      </c>
      <c r="K76" s="191">
        <f t="shared" si="148"/>
        <v>0</v>
      </c>
      <c r="L76" s="191">
        <f t="shared" si="148"/>
        <v>0</v>
      </c>
      <c r="M76" s="191">
        <f t="shared" si="148"/>
        <v>0</v>
      </c>
      <c r="N76" s="191">
        <f t="shared" si="148"/>
        <v>-0.88372981752173829</v>
      </c>
      <c r="O76" s="191">
        <f t="shared" si="148"/>
        <v>0</v>
      </c>
      <c r="P76" s="191">
        <f t="shared" si="148"/>
        <v>0</v>
      </c>
      <c r="Q76" s="191">
        <f t="shared" si="148"/>
        <v>0</v>
      </c>
      <c r="R76" s="191">
        <f t="shared" si="148"/>
        <v>-0.95538464299948578</v>
      </c>
      <c r="S76" s="191">
        <f t="shared" si="148"/>
        <v>0</v>
      </c>
      <c r="T76" s="211">
        <f t="shared" ref="T76:BA76" si="149">T163-T250</f>
        <v>0</v>
      </c>
      <c r="U76" s="211">
        <f t="shared" si="149"/>
        <v>0</v>
      </c>
      <c r="V76" s="211">
        <f t="shared" si="149"/>
        <v>0</v>
      </c>
      <c r="W76" s="211">
        <f t="shared" si="149"/>
        <v>0</v>
      </c>
      <c r="X76" s="211">
        <f t="shared" si="149"/>
        <v>0</v>
      </c>
      <c r="Y76" s="211">
        <f t="shared" si="149"/>
        <v>0</v>
      </c>
      <c r="Z76" s="211">
        <f t="shared" si="149"/>
        <v>0</v>
      </c>
      <c r="AA76" s="211">
        <f t="shared" si="149"/>
        <v>0.70031327081953099</v>
      </c>
      <c r="AB76" s="211">
        <f t="shared" si="149"/>
        <v>1.0127152288653583</v>
      </c>
      <c r="AC76" s="211">
        <f t="shared" si="149"/>
        <v>1.4757131952494582</v>
      </c>
      <c r="AD76" s="211">
        <f t="shared" si="149"/>
        <v>2.1615672575695797</v>
      </c>
      <c r="AE76" s="211">
        <f t="shared" si="149"/>
        <v>3.1835180606430287</v>
      </c>
      <c r="AF76" s="211">
        <f t="shared" si="149"/>
        <v>4.9460616695135649</v>
      </c>
      <c r="AG76" s="211">
        <f t="shared" si="149"/>
        <v>7.6579757369961952</v>
      </c>
      <c r="AH76" s="211">
        <f t="shared" si="149"/>
        <v>11.454738847797177</v>
      </c>
      <c r="AI76" s="211">
        <f t="shared" si="149"/>
        <v>18.896796709223366</v>
      </c>
      <c r="AJ76" s="211">
        <f t="shared" si="149"/>
        <v>30.003721883876981</v>
      </c>
      <c r="AK76" s="211">
        <f t="shared" si="149"/>
        <v>48.98490603797157</v>
      </c>
      <c r="AL76" s="211">
        <f t="shared" si="149"/>
        <v>77.065279722939437</v>
      </c>
      <c r="AM76" s="211">
        <f t="shared" si="149"/>
        <v>95.507458215662666</v>
      </c>
      <c r="AN76" s="211">
        <f t="shared" si="149"/>
        <v>125.95375048086279</v>
      </c>
      <c r="AO76" s="211">
        <f t="shared" si="149"/>
        <v>164.12783073820992</v>
      </c>
      <c r="AP76" s="211">
        <f t="shared" si="149"/>
        <v>208.95531830614271</v>
      </c>
      <c r="AQ76" s="211">
        <f t="shared" si="149"/>
        <v>267.1976689851881</v>
      </c>
      <c r="AR76" s="211">
        <f t="shared" si="149"/>
        <v>330.5464489074883</v>
      </c>
      <c r="AS76" s="211">
        <f t="shared" si="149"/>
        <v>419.40038530781851</v>
      </c>
      <c r="AT76" s="211">
        <f t="shared" si="149"/>
        <v>532.01611875142078</v>
      </c>
      <c r="AU76" s="211">
        <f t="shared" si="149"/>
        <v>691.69610579052119</v>
      </c>
      <c r="AV76" s="211">
        <f t="shared" si="149"/>
        <v>851.38562888623176</v>
      </c>
      <c r="AW76" s="211">
        <f t="shared" si="149"/>
        <v>1082.7281675557253</v>
      </c>
      <c r="AX76" s="211">
        <f t="shared" si="149"/>
        <v>1469.8988246591728</v>
      </c>
      <c r="AY76" s="211">
        <f t="shared" si="149"/>
        <v>1802.885436591489</v>
      </c>
      <c r="AZ76" s="211">
        <f t="shared" si="149"/>
        <v>2416.972667464318</v>
      </c>
      <c r="BA76" s="212">
        <f t="shared" si="149"/>
        <v>3166.7681977892198</v>
      </c>
    </row>
    <row r="77" spans="1:53">
      <c r="A77" s="208" t="s">
        <v>527</v>
      </c>
      <c r="B77" s="209" t="s">
        <v>528</v>
      </c>
      <c r="C77" s="191">
        <f t="shared" ref="C77:S77" si="150">C164-C251</f>
        <v>14.378521555807991</v>
      </c>
      <c r="D77" s="191">
        <f t="shared" si="150"/>
        <v>17.999639999999996</v>
      </c>
      <c r="E77" s="191">
        <f t="shared" si="150"/>
        <v>21.599999999999994</v>
      </c>
      <c r="F77" s="191">
        <f t="shared" si="150"/>
        <v>27.499999999999993</v>
      </c>
      <c r="G77" s="191">
        <f t="shared" si="150"/>
        <v>37.799630000000001</v>
      </c>
      <c r="H77" s="191">
        <f t="shared" si="150"/>
        <v>180.51974190472447</v>
      </c>
      <c r="I77" s="191">
        <f t="shared" si="150"/>
        <v>674.59965</v>
      </c>
      <c r="J77" s="191">
        <f t="shared" si="150"/>
        <v>730.90045000000009</v>
      </c>
      <c r="K77" s="191">
        <f t="shared" si="150"/>
        <v>428.10293999999999</v>
      </c>
      <c r="L77" s="191">
        <f t="shared" si="150"/>
        <v>265.40057999999993</v>
      </c>
      <c r="M77" s="191">
        <f t="shared" si="150"/>
        <v>238.98939768553043</v>
      </c>
      <c r="N77" s="191">
        <f t="shared" si="150"/>
        <v>105.68932738723146</v>
      </c>
      <c r="O77" s="191">
        <f t="shared" si="150"/>
        <v>52.641671778605527</v>
      </c>
      <c r="P77" s="191">
        <f t="shared" si="150"/>
        <v>43.708786145574379</v>
      </c>
      <c r="Q77" s="191">
        <f t="shared" si="150"/>
        <v>54.791243914056437</v>
      </c>
      <c r="R77" s="191">
        <f t="shared" si="150"/>
        <v>50.253292821652579</v>
      </c>
      <c r="S77" s="191">
        <f t="shared" si="150"/>
        <v>43.790849480957739</v>
      </c>
      <c r="T77" s="211">
        <f t="shared" ref="T77:BA77" si="151">T164-T251</f>
        <v>37.997841758891092</v>
      </c>
      <c r="U77" s="211">
        <f t="shared" si="151"/>
        <v>32.852091860972379</v>
      </c>
      <c r="V77" s="211">
        <f t="shared" si="151"/>
        <v>31.27433006322525</v>
      </c>
      <c r="W77" s="211">
        <f t="shared" si="151"/>
        <v>22.13797173739799</v>
      </c>
      <c r="X77" s="211">
        <f t="shared" si="151"/>
        <v>21.861368723664643</v>
      </c>
      <c r="Y77" s="211">
        <f t="shared" si="151"/>
        <v>21.791966556004891</v>
      </c>
      <c r="Z77" s="211">
        <f t="shared" si="151"/>
        <v>21.140803791397275</v>
      </c>
      <c r="AA77" s="211">
        <f t="shared" si="151"/>
        <v>20.826645013197624</v>
      </c>
      <c r="AB77" s="211">
        <f t="shared" si="151"/>
        <v>19.00742332044118</v>
      </c>
      <c r="AC77" s="211">
        <f t="shared" si="151"/>
        <v>19.486914907186485</v>
      </c>
      <c r="AD77" s="211">
        <f t="shared" si="151"/>
        <v>18.624415936545436</v>
      </c>
      <c r="AE77" s="211">
        <f t="shared" si="151"/>
        <v>17.280648231723728</v>
      </c>
      <c r="AF77" s="211">
        <f t="shared" si="151"/>
        <v>18.271903018552191</v>
      </c>
      <c r="AG77" s="211">
        <f t="shared" si="151"/>
        <v>17.440593000473825</v>
      </c>
      <c r="AH77" s="211">
        <f t="shared" si="151"/>
        <v>17.191106962305351</v>
      </c>
      <c r="AI77" s="211">
        <f t="shared" si="151"/>
        <v>16.411122500298553</v>
      </c>
      <c r="AJ77" s="211">
        <f t="shared" si="151"/>
        <v>15.834218420935896</v>
      </c>
      <c r="AK77" s="211">
        <f t="shared" si="151"/>
        <v>15.257987272606865</v>
      </c>
      <c r="AL77" s="211">
        <f t="shared" si="151"/>
        <v>14.60682660477069</v>
      </c>
      <c r="AM77" s="211">
        <f t="shared" si="151"/>
        <v>14.213914698409393</v>
      </c>
      <c r="AN77" s="211">
        <f t="shared" si="151"/>
        <v>13.802244741713535</v>
      </c>
      <c r="AO77" s="211">
        <f t="shared" si="151"/>
        <v>12.604558172623092</v>
      </c>
      <c r="AP77" s="211">
        <f t="shared" si="151"/>
        <v>13.267781304922035</v>
      </c>
      <c r="AQ77" s="211">
        <f t="shared" si="151"/>
        <v>12.866711838619494</v>
      </c>
      <c r="AR77" s="211">
        <f t="shared" si="151"/>
        <v>12.381811924973897</v>
      </c>
      <c r="AS77" s="211">
        <f t="shared" si="151"/>
        <v>11.764247896178336</v>
      </c>
      <c r="AT77" s="211">
        <f t="shared" si="151"/>
        <v>11.306449638481753</v>
      </c>
      <c r="AU77" s="211">
        <f t="shared" si="151"/>
        <v>10.864796348807234</v>
      </c>
      <c r="AV77" s="211">
        <f t="shared" si="151"/>
        <v>10.467561420304406</v>
      </c>
      <c r="AW77" s="211">
        <f t="shared" si="151"/>
        <v>10.157293557709282</v>
      </c>
      <c r="AX77" s="211">
        <f t="shared" si="151"/>
        <v>9.3731943092716321</v>
      </c>
      <c r="AY77" s="211">
        <f t="shared" si="151"/>
        <v>9.0413351954608352</v>
      </c>
      <c r="AZ77" s="211">
        <f t="shared" si="151"/>
        <v>8.9334113685601544</v>
      </c>
      <c r="BA77" s="212">
        <f t="shared" si="151"/>
        <v>8.3394576796663831</v>
      </c>
    </row>
    <row r="78" spans="1:53">
      <c r="A78" s="198" t="s">
        <v>73</v>
      </c>
      <c r="B78" s="199" t="s">
        <v>529</v>
      </c>
      <c r="C78" s="191">
        <f t="shared" ref="C78:S78" si="152">C165-C252</f>
        <v>441.72160122288943</v>
      </c>
      <c r="D78" s="191">
        <f t="shared" si="152"/>
        <v>446.69715000000002</v>
      </c>
      <c r="E78" s="191">
        <f t="shared" si="152"/>
        <v>462.20000000000005</v>
      </c>
      <c r="F78" s="191">
        <f t="shared" si="152"/>
        <v>502.82395999999994</v>
      </c>
      <c r="G78" s="191">
        <f t="shared" si="152"/>
        <v>506.89999999999992</v>
      </c>
      <c r="H78" s="191">
        <f t="shared" si="152"/>
        <v>444.46832903410763</v>
      </c>
      <c r="I78" s="191">
        <f t="shared" si="152"/>
        <v>445.79570999999993</v>
      </c>
      <c r="J78" s="191">
        <f t="shared" si="152"/>
        <v>447.00167999999985</v>
      </c>
      <c r="K78" s="191">
        <f t="shared" si="152"/>
        <v>471.79325999999986</v>
      </c>
      <c r="L78" s="191">
        <f t="shared" si="152"/>
        <v>493.7</v>
      </c>
      <c r="M78" s="191">
        <f t="shared" si="152"/>
        <v>442.72475398872592</v>
      </c>
      <c r="N78" s="191">
        <f t="shared" si="152"/>
        <v>465.7256138339539</v>
      </c>
      <c r="O78" s="191">
        <f t="shared" si="152"/>
        <v>472.50883729817531</v>
      </c>
      <c r="P78" s="191">
        <f t="shared" si="152"/>
        <v>499.02073182382748</v>
      </c>
      <c r="Q78" s="191">
        <f t="shared" si="152"/>
        <v>480.84455909047477</v>
      </c>
      <c r="R78" s="191">
        <f t="shared" si="152"/>
        <v>491.353778542084</v>
      </c>
      <c r="S78" s="191">
        <f t="shared" si="152"/>
        <v>508.63668599887342</v>
      </c>
      <c r="T78" s="201">
        <f t="shared" ref="T78:BA78" si="153">T165-T252</f>
        <v>531.32362038041947</v>
      </c>
      <c r="U78" s="201">
        <f t="shared" si="153"/>
        <v>523.59855955123203</v>
      </c>
      <c r="V78" s="201">
        <f t="shared" si="153"/>
        <v>490.46006319592937</v>
      </c>
      <c r="W78" s="201">
        <f t="shared" si="153"/>
        <v>505.08369833114</v>
      </c>
      <c r="X78" s="201">
        <f t="shared" si="153"/>
        <v>491.13798065915512</v>
      </c>
      <c r="Y78" s="201">
        <f t="shared" si="153"/>
        <v>497.31317591412562</v>
      </c>
      <c r="Z78" s="201">
        <f t="shared" si="153"/>
        <v>498.06805402786307</v>
      </c>
      <c r="AA78" s="201">
        <f t="shared" si="153"/>
        <v>518.56450683014089</v>
      </c>
      <c r="AB78" s="201">
        <f t="shared" si="153"/>
        <v>528.45063619233258</v>
      </c>
      <c r="AC78" s="201">
        <f t="shared" si="153"/>
        <v>526.35326336196317</v>
      </c>
      <c r="AD78" s="201">
        <f t="shared" si="153"/>
        <v>524.08630112094022</v>
      </c>
      <c r="AE78" s="201">
        <f t="shared" si="153"/>
        <v>527.14002914270202</v>
      </c>
      <c r="AF78" s="201">
        <f t="shared" si="153"/>
        <v>538.5922888760532</v>
      </c>
      <c r="AG78" s="201">
        <f t="shared" si="153"/>
        <v>532.85968975629987</v>
      </c>
      <c r="AH78" s="201">
        <f t="shared" si="153"/>
        <v>578.42249360166943</v>
      </c>
      <c r="AI78" s="201">
        <f t="shared" si="153"/>
        <v>589.16803231286576</v>
      </c>
      <c r="AJ78" s="201">
        <f t="shared" si="153"/>
        <v>623.17061665533663</v>
      </c>
      <c r="AK78" s="201">
        <f t="shared" si="153"/>
        <v>661.00867695342731</v>
      </c>
      <c r="AL78" s="201">
        <f t="shared" si="153"/>
        <v>700.83236549647279</v>
      </c>
      <c r="AM78" s="201">
        <f t="shared" si="153"/>
        <v>712.88931508695885</v>
      </c>
      <c r="AN78" s="201">
        <f t="shared" si="153"/>
        <v>731.95486082229638</v>
      </c>
      <c r="AO78" s="201">
        <f t="shared" si="153"/>
        <v>752.52474274617589</v>
      </c>
      <c r="AP78" s="201">
        <f t="shared" si="153"/>
        <v>775.30307586746505</v>
      </c>
      <c r="AQ78" s="201">
        <f t="shared" si="153"/>
        <v>792.65846963015201</v>
      </c>
      <c r="AR78" s="201">
        <f t="shared" si="153"/>
        <v>814.86095995106587</v>
      </c>
      <c r="AS78" s="201">
        <f t="shared" si="153"/>
        <v>828.67177156070863</v>
      </c>
      <c r="AT78" s="201">
        <f t="shared" si="153"/>
        <v>850.19536118591225</v>
      </c>
      <c r="AU78" s="201">
        <f t="shared" si="153"/>
        <v>870.55941649759177</v>
      </c>
      <c r="AV78" s="201">
        <f t="shared" si="153"/>
        <v>890.08926269930168</v>
      </c>
      <c r="AW78" s="201">
        <f t="shared" si="153"/>
        <v>904.05102396441009</v>
      </c>
      <c r="AX78" s="201">
        <f t="shared" si="153"/>
        <v>918.13519872829977</v>
      </c>
      <c r="AY78" s="201">
        <f t="shared" si="153"/>
        <v>930.42279840786864</v>
      </c>
      <c r="AZ78" s="201">
        <f t="shared" si="153"/>
        <v>943.38964346156968</v>
      </c>
      <c r="BA78" s="202">
        <f t="shared" si="153"/>
        <v>956.8498172324845</v>
      </c>
    </row>
    <row r="79" spans="1:53">
      <c r="A79" s="193" t="s">
        <v>32</v>
      </c>
      <c r="B79" s="194" t="s">
        <v>530</v>
      </c>
      <c r="C79" s="191">
        <f t="shared" ref="C79:S79" si="154">C166-C253</f>
        <v>189081.16459418743</v>
      </c>
      <c r="D79" s="191">
        <f t="shared" si="154"/>
        <v>194389.74061999997</v>
      </c>
      <c r="E79" s="191">
        <f t="shared" si="154"/>
        <v>196830.94622999997</v>
      </c>
      <c r="F79" s="191">
        <f t="shared" si="154"/>
        <v>202064.21659999999</v>
      </c>
      <c r="G79" s="191">
        <f t="shared" si="154"/>
        <v>207013.70605999997</v>
      </c>
      <c r="H79" s="191">
        <f t="shared" si="154"/>
        <v>209400.85367302524</v>
      </c>
      <c r="I79" s="191">
        <f t="shared" si="154"/>
        <v>214084.91401999997</v>
      </c>
      <c r="J79" s="191">
        <f t="shared" si="154"/>
        <v>215820.60893000002</v>
      </c>
      <c r="K79" s="191">
        <f t="shared" si="154"/>
        <v>216928.45570999995</v>
      </c>
      <c r="L79" s="191">
        <f t="shared" si="154"/>
        <v>205462.18460000004</v>
      </c>
      <c r="M79" s="191">
        <f t="shared" si="154"/>
        <v>215940.19774821508</v>
      </c>
      <c r="N79" s="191">
        <f t="shared" si="154"/>
        <v>211913.54316382273</v>
      </c>
      <c r="O79" s="191">
        <f t="shared" si="154"/>
        <v>212790.35710693552</v>
      </c>
      <c r="P79" s="191">
        <f t="shared" si="154"/>
        <v>210778.30923958344</v>
      </c>
      <c r="Q79" s="191">
        <f t="shared" si="154"/>
        <v>206706.34792993095</v>
      </c>
      <c r="R79" s="191">
        <f t="shared" si="154"/>
        <v>209770.50446363169</v>
      </c>
      <c r="S79" s="191">
        <f t="shared" si="154"/>
        <v>211628.68184688734</v>
      </c>
      <c r="T79" s="196">
        <f t="shared" ref="T79:BA79" si="155">T166-T253</f>
        <v>213314.83489428624</v>
      </c>
      <c r="U79" s="196">
        <f t="shared" si="155"/>
        <v>212964.4238516645</v>
      </c>
      <c r="V79" s="196">
        <f t="shared" si="155"/>
        <v>212802.63754206194</v>
      </c>
      <c r="W79" s="196">
        <f t="shared" si="155"/>
        <v>213565.64114475987</v>
      </c>
      <c r="X79" s="196">
        <f t="shared" si="155"/>
        <v>215179.35946079122</v>
      </c>
      <c r="Y79" s="196">
        <f t="shared" si="155"/>
        <v>217204.12333111328</v>
      </c>
      <c r="Z79" s="196">
        <f t="shared" si="155"/>
        <v>217984.51184243098</v>
      </c>
      <c r="AA79" s="196">
        <f t="shared" si="155"/>
        <v>219382.7182677963</v>
      </c>
      <c r="AB79" s="196">
        <f t="shared" si="155"/>
        <v>220806.93066409754</v>
      </c>
      <c r="AC79" s="196">
        <f t="shared" si="155"/>
        <v>222565.9594089922</v>
      </c>
      <c r="AD79" s="196">
        <f t="shared" si="155"/>
        <v>224084.16465807485</v>
      </c>
      <c r="AE79" s="196">
        <f t="shared" si="155"/>
        <v>225890.89446599662</v>
      </c>
      <c r="AF79" s="196">
        <f t="shared" si="155"/>
        <v>227327.50096154722</v>
      </c>
      <c r="AG79" s="196">
        <f t="shared" si="155"/>
        <v>228252.74220975087</v>
      </c>
      <c r="AH79" s="196">
        <f t="shared" si="155"/>
        <v>228733.89273241453</v>
      </c>
      <c r="AI79" s="196">
        <f t="shared" si="155"/>
        <v>230406.99064173066</v>
      </c>
      <c r="AJ79" s="196">
        <f t="shared" si="155"/>
        <v>231481.22918904721</v>
      </c>
      <c r="AK79" s="196">
        <f t="shared" si="155"/>
        <v>232077.11871759198</v>
      </c>
      <c r="AL79" s="196">
        <f t="shared" si="155"/>
        <v>233164.31456926808</v>
      </c>
      <c r="AM79" s="196">
        <f t="shared" si="155"/>
        <v>234546.19991955036</v>
      </c>
      <c r="AN79" s="196">
        <f t="shared" si="155"/>
        <v>236186.14212811005</v>
      </c>
      <c r="AO79" s="196">
        <f t="shared" si="155"/>
        <v>237938.28126069737</v>
      </c>
      <c r="AP79" s="196">
        <f t="shared" si="155"/>
        <v>239755.70387156881</v>
      </c>
      <c r="AQ79" s="196">
        <f t="shared" si="155"/>
        <v>241809.62189897237</v>
      </c>
      <c r="AR79" s="196">
        <f t="shared" si="155"/>
        <v>244220.48742764659</v>
      </c>
      <c r="AS79" s="196">
        <f t="shared" si="155"/>
        <v>246411.05791314793</v>
      </c>
      <c r="AT79" s="196">
        <f t="shared" si="155"/>
        <v>248318.1441093277</v>
      </c>
      <c r="AU79" s="196">
        <f t="shared" si="155"/>
        <v>250304.38888192948</v>
      </c>
      <c r="AV79" s="196">
        <f t="shared" si="155"/>
        <v>252192.23243586472</v>
      </c>
      <c r="AW79" s="196">
        <f t="shared" si="155"/>
        <v>254400.69233361393</v>
      </c>
      <c r="AX79" s="196">
        <f t="shared" si="155"/>
        <v>256622.52013081787</v>
      </c>
      <c r="AY79" s="196">
        <f t="shared" si="155"/>
        <v>258401.03211753775</v>
      </c>
      <c r="AZ79" s="196">
        <f t="shared" si="155"/>
        <v>260525.17020013748</v>
      </c>
      <c r="BA79" s="197">
        <f t="shared" si="155"/>
        <v>262563.21907070669</v>
      </c>
    </row>
    <row r="80" spans="1:53">
      <c r="A80" s="193" t="s">
        <v>531</v>
      </c>
      <c r="B80" s="194">
        <v>7200</v>
      </c>
      <c r="C80" s="191">
        <f t="shared" ref="C80:S80" si="156">C167-C254</f>
        <v>1075.4275948923801</v>
      </c>
      <c r="D80" s="191">
        <f t="shared" si="156"/>
        <v>1029.4993799999997</v>
      </c>
      <c r="E80" s="191">
        <f t="shared" si="156"/>
        <v>1076.5001199999999</v>
      </c>
      <c r="F80" s="191">
        <f t="shared" si="156"/>
        <v>1364.9977399999998</v>
      </c>
      <c r="G80" s="191">
        <f t="shared" si="156"/>
        <v>1514.4010099999991</v>
      </c>
      <c r="H80" s="191">
        <f t="shared" si="156"/>
        <v>1359.5588079201027</v>
      </c>
      <c r="I80" s="191">
        <f t="shared" si="156"/>
        <v>1544.0984799999999</v>
      </c>
      <c r="J80" s="191">
        <f t="shared" si="156"/>
        <v>1766.80063</v>
      </c>
      <c r="K80" s="191">
        <f t="shared" si="156"/>
        <v>2255.6012499999993</v>
      </c>
      <c r="L80" s="191">
        <f t="shared" si="156"/>
        <v>2461.9994900000002</v>
      </c>
      <c r="M80" s="191">
        <f t="shared" si="156"/>
        <v>2654.7960547549701</v>
      </c>
      <c r="N80" s="191">
        <f t="shared" si="156"/>
        <v>2764.7602618320157</v>
      </c>
      <c r="O80" s="191">
        <f t="shared" si="156"/>
        <v>2705.2873571930695</v>
      </c>
      <c r="P80" s="191">
        <f t="shared" si="156"/>
        <v>3018.6295980755185</v>
      </c>
      <c r="Q80" s="191">
        <f t="shared" si="156"/>
        <v>3238.4397473090194</v>
      </c>
      <c r="R80" s="191">
        <f t="shared" si="156"/>
        <v>3318.0471114587681</v>
      </c>
      <c r="S80" s="191">
        <f t="shared" si="156"/>
        <v>3369.5077868902108</v>
      </c>
      <c r="T80" s="196">
        <f t="shared" ref="T80:BA80" si="157">T167-T254</f>
        <v>3404.2631188588989</v>
      </c>
      <c r="U80" s="196">
        <f t="shared" si="157"/>
        <v>3259.0479848190794</v>
      </c>
      <c r="V80" s="196">
        <f t="shared" si="157"/>
        <v>3195.2336382797603</v>
      </c>
      <c r="W80" s="196">
        <f t="shared" si="157"/>
        <v>3155.9854616437688</v>
      </c>
      <c r="X80" s="196">
        <f t="shared" si="157"/>
        <v>3169.9538635570625</v>
      </c>
      <c r="Y80" s="196">
        <f t="shared" si="157"/>
        <v>3133.4950977560156</v>
      </c>
      <c r="Z80" s="196">
        <f t="shared" si="157"/>
        <v>3082.4220184787846</v>
      </c>
      <c r="AA80" s="196">
        <f t="shared" si="157"/>
        <v>3066.6710553807029</v>
      </c>
      <c r="AB80" s="196">
        <f t="shared" si="157"/>
        <v>3067.1534288076296</v>
      </c>
      <c r="AC80" s="196">
        <f t="shared" si="157"/>
        <v>3096.5696857292564</v>
      </c>
      <c r="AD80" s="196">
        <f t="shared" si="157"/>
        <v>3104.4152975809611</v>
      </c>
      <c r="AE80" s="196">
        <f t="shared" si="157"/>
        <v>3132.4954408023291</v>
      </c>
      <c r="AF80" s="196">
        <f t="shared" si="157"/>
        <v>3137.4738451849521</v>
      </c>
      <c r="AG80" s="196">
        <f t="shared" si="157"/>
        <v>3097.5357231951289</v>
      </c>
      <c r="AH80" s="196">
        <f t="shared" si="157"/>
        <v>3102.2257555532524</v>
      </c>
      <c r="AI80" s="196">
        <f t="shared" si="157"/>
        <v>3090.0390413649279</v>
      </c>
      <c r="AJ80" s="196">
        <f t="shared" si="157"/>
        <v>3087.3119216449427</v>
      </c>
      <c r="AK80" s="196">
        <f t="shared" si="157"/>
        <v>3061.7631540898419</v>
      </c>
      <c r="AL80" s="196">
        <f t="shared" si="157"/>
        <v>3035.8171314265742</v>
      </c>
      <c r="AM80" s="196">
        <f t="shared" si="157"/>
        <v>3037.2408146778116</v>
      </c>
      <c r="AN80" s="196">
        <f t="shared" si="157"/>
        <v>3035.2248597218518</v>
      </c>
      <c r="AO80" s="196">
        <f t="shared" si="157"/>
        <v>3017.9019425804227</v>
      </c>
      <c r="AP80" s="196">
        <f t="shared" si="157"/>
        <v>3026.6148011981586</v>
      </c>
      <c r="AQ80" s="196">
        <f t="shared" si="157"/>
        <v>3037.2739984757504</v>
      </c>
      <c r="AR80" s="196">
        <f t="shared" si="157"/>
        <v>3056.9869115971101</v>
      </c>
      <c r="AS80" s="196">
        <f t="shared" si="157"/>
        <v>3085.863972223116</v>
      </c>
      <c r="AT80" s="196">
        <f t="shared" si="157"/>
        <v>3079.2985174284763</v>
      </c>
      <c r="AU80" s="196">
        <f t="shared" si="157"/>
        <v>3074.7117270527888</v>
      </c>
      <c r="AV80" s="196">
        <f t="shared" si="157"/>
        <v>3062.7776528455674</v>
      </c>
      <c r="AW80" s="196">
        <f t="shared" si="157"/>
        <v>3045.3488765721781</v>
      </c>
      <c r="AX80" s="196">
        <f t="shared" si="157"/>
        <v>2944.4588737802464</v>
      </c>
      <c r="AY80" s="196">
        <f t="shared" si="157"/>
        <v>2919.8314545819685</v>
      </c>
      <c r="AZ80" s="196">
        <f t="shared" si="157"/>
        <v>2872.203031679494</v>
      </c>
      <c r="BA80" s="197">
        <f t="shared" si="157"/>
        <v>2764.5969053912977</v>
      </c>
    </row>
    <row r="81" spans="1:53">
      <c r="A81" s="198" t="s">
        <v>532</v>
      </c>
      <c r="B81" s="199" t="s">
        <v>533</v>
      </c>
      <c r="C81" s="191">
        <f t="shared" ref="C81:S81" si="158">C168-C255</f>
        <v>781.83823785956281</v>
      </c>
      <c r="D81" s="191">
        <f t="shared" si="158"/>
        <v>695.59339999999975</v>
      </c>
      <c r="E81" s="191">
        <f t="shared" si="158"/>
        <v>718.29973000000007</v>
      </c>
      <c r="F81" s="191">
        <f t="shared" si="158"/>
        <v>824.29751999999996</v>
      </c>
      <c r="G81" s="191">
        <f t="shared" si="158"/>
        <v>926.19340999999974</v>
      </c>
      <c r="H81" s="191">
        <f t="shared" si="158"/>
        <v>912.34367961559428</v>
      </c>
      <c r="I81" s="191">
        <f t="shared" si="158"/>
        <v>1045.4987599999997</v>
      </c>
      <c r="J81" s="191">
        <f t="shared" si="158"/>
        <v>1052.58655</v>
      </c>
      <c r="K81" s="191">
        <f t="shared" si="158"/>
        <v>1957.79332</v>
      </c>
      <c r="L81" s="191">
        <f t="shared" si="158"/>
        <v>2025.0919699999993</v>
      </c>
      <c r="M81" s="191">
        <f t="shared" si="158"/>
        <v>2182.741069565177</v>
      </c>
      <c r="N81" s="191">
        <f t="shared" si="158"/>
        <v>2176.1009693509491</v>
      </c>
      <c r="O81" s="191">
        <f t="shared" si="158"/>
        <v>2105.2350784963346</v>
      </c>
      <c r="P81" s="191">
        <f t="shared" si="158"/>
        <v>2203.2335154973184</v>
      </c>
      <c r="Q81" s="191">
        <f t="shared" si="158"/>
        <v>2401.8581260130654</v>
      </c>
      <c r="R81" s="191">
        <f t="shared" si="158"/>
        <v>2480.2709706492928</v>
      </c>
      <c r="S81" s="191">
        <f t="shared" si="158"/>
        <v>2525.9463193131969</v>
      </c>
      <c r="T81" s="201">
        <f t="shared" ref="T81:BA81" si="159">T168-T255</f>
        <v>2536.4205418848123</v>
      </c>
      <c r="U81" s="201">
        <f t="shared" si="159"/>
        <v>2423.1054887568916</v>
      </c>
      <c r="V81" s="201">
        <f t="shared" si="159"/>
        <v>2374.1436339913107</v>
      </c>
      <c r="W81" s="201">
        <f t="shared" si="159"/>
        <v>2347.5464085764966</v>
      </c>
      <c r="X81" s="201">
        <f t="shared" si="159"/>
        <v>2354.3323962074282</v>
      </c>
      <c r="Y81" s="201">
        <f t="shared" si="159"/>
        <v>2322.7895178957383</v>
      </c>
      <c r="Z81" s="201">
        <f t="shared" si="159"/>
        <v>2288.0804621749062</v>
      </c>
      <c r="AA81" s="201">
        <f t="shared" si="159"/>
        <v>2281.2403321672032</v>
      </c>
      <c r="AB81" s="201">
        <f t="shared" si="159"/>
        <v>2280.3319875805896</v>
      </c>
      <c r="AC81" s="201">
        <f t="shared" si="159"/>
        <v>2301.9226624463981</v>
      </c>
      <c r="AD81" s="201">
        <f t="shared" si="159"/>
        <v>2309.8369918259559</v>
      </c>
      <c r="AE81" s="201">
        <f t="shared" si="159"/>
        <v>2334.4307763102224</v>
      </c>
      <c r="AF81" s="201">
        <f t="shared" si="159"/>
        <v>2343.340039571342</v>
      </c>
      <c r="AG81" s="201">
        <f t="shared" si="159"/>
        <v>2328.519124231324</v>
      </c>
      <c r="AH81" s="201">
        <f t="shared" si="159"/>
        <v>2336.0669169180624</v>
      </c>
      <c r="AI81" s="201">
        <f t="shared" si="159"/>
        <v>2318.3195660093079</v>
      </c>
      <c r="AJ81" s="201">
        <f t="shared" si="159"/>
        <v>2319.7361055267538</v>
      </c>
      <c r="AK81" s="201">
        <f t="shared" si="159"/>
        <v>2297.5299199762726</v>
      </c>
      <c r="AL81" s="201">
        <f t="shared" si="159"/>
        <v>2268.1974547654472</v>
      </c>
      <c r="AM81" s="201">
        <f t="shared" si="159"/>
        <v>2265.2345778693661</v>
      </c>
      <c r="AN81" s="201">
        <f t="shared" si="159"/>
        <v>2257.4997410267488</v>
      </c>
      <c r="AO81" s="201">
        <f t="shared" si="159"/>
        <v>2240.1100959483579</v>
      </c>
      <c r="AP81" s="201">
        <f t="shared" si="159"/>
        <v>2240.6938095330397</v>
      </c>
      <c r="AQ81" s="201">
        <f t="shared" si="159"/>
        <v>2236.5801661371302</v>
      </c>
      <c r="AR81" s="201">
        <f t="shared" si="159"/>
        <v>2241.2027019713273</v>
      </c>
      <c r="AS81" s="201">
        <f t="shared" si="159"/>
        <v>2253.2625431904826</v>
      </c>
      <c r="AT81" s="201">
        <f t="shared" si="159"/>
        <v>2230.7043813618266</v>
      </c>
      <c r="AU81" s="201">
        <f t="shared" si="159"/>
        <v>2219.1925952846423</v>
      </c>
      <c r="AV81" s="201">
        <f t="shared" si="159"/>
        <v>2203.3288422678356</v>
      </c>
      <c r="AW81" s="201">
        <f t="shared" si="159"/>
        <v>2187.7880199536535</v>
      </c>
      <c r="AX81" s="201">
        <f t="shared" si="159"/>
        <v>2106.8458134189864</v>
      </c>
      <c r="AY81" s="201">
        <f t="shared" si="159"/>
        <v>2082.8884080860198</v>
      </c>
      <c r="AZ81" s="201">
        <f t="shared" si="159"/>
        <v>2043.7154166930659</v>
      </c>
      <c r="BA81" s="202">
        <f t="shared" si="159"/>
        <v>1966.3794166857995</v>
      </c>
    </row>
    <row r="82" spans="1:53">
      <c r="A82" s="198" t="s">
        <v>534</v>
      </c>
      <c r="B82" s="199" t="s">
        <v>535</v>
      </c>
      <c r="C82" s="191">
        <f t="shared" ref="C82:S82" si="160">C169-C256</f>
        <v>293.5893570328173</v>
      </c>
      <c r="D82" s="191">
        <f t="shared" si="160"/>
        <v>333.90597999999994</v>
      </c>
      <c r="E82" s="191">
        <f t="shared" si="160"/>
        <v>358.20038999999991</v>
      </c>
      <c r="F82" s="191">
        <f t="shared" si="160"/>
        <v>540.70021999999994</v>
      </c>
      <c r="G82" s="191">
        <f t="shared" si="160"/>
        <v>588.20759999999984</v>
      </c>
      <c r="H82" s="191">
        <f t="shared" si="160"/>
        <v>447.21512830450814</v>
      </c>
      <c r="I82" s="191">
        <f t="shared" si="160"/>
        <v>498.59971999999993</v>
      </c>
      <c r="J82" s="191">
        <f t="shared" si="160"/>
        <v>714.21407999999997</v>
      </c>
      <c r="K82" s="191">
        <f t="shared" si="160"/>
        <v>297.80793000000006</v>
      </c>
      <c r="L82" s="191">
        <f t="shared" si="160"/>
        <v>436.90751999999998</v>
      </c>
      <c r="M82" s="191">
        <f t="shared" si="160"/>
        <v>472.05498518979203</v>
      </c>
      <c r="N82" s="191">
        <f t="shared" si="160"/>
        <v>588.65929248106545</v>
      </c>
      <c r="O82" s="191">
        <f t="shared" si="160"/>
        <v>600.0522786967349</v>
      </c>
      <c r="P82" s="191">
        <f t="shared" si="160"/>
        <v>815.39608257819941</v>
      </c>
      <c r="Q82" s="191">
        <f t="shared" si="160"/>
        <v>836.58162129595394</v>
      </c>
      <c r="R82" s="191">
        <f t="shared" si="160"/>
        <v>837.77614080947615</v>
      </c>
      <c r="S82" s="191">
        <f t="shared" si="160"/>
        <v>843.56146757701333</v>
      </c>
      <c r="T82" s="201">
        <f t="shared" ref="T82:BA82" si="161">T169-T256</f>
        <v>867.84257697408702</v>
      </c>
      <c r="U82" s="201">
        <f t="shared" si="161"/>
        <v>835.94249606218875</v>
      </c>
      <c r="V82" s="201">
        <f t="shared" si="161"/>
        <v>821.09000428844968</v>
      </c>
      <c r="W82" s="201">
        <f t="shared" si="161"/>
        <v>808.43905306727333</v>
      </c>
      <c r="X82" s="201">
        <f t="shared" si="161"/>
        <v>815.62146734963289</v>
      </c>
      <c r="Y82" s="201">
        <f t="shared" si="161"/>
        <v>810.70557986027779</v>
      </c>
      <c r="Z82" s="201">
        <f t="shared" si="161"/>
        <v>794.34155630387909</v>
      </c>
      <c r="AA82" s="201">
        <f t="shared" si="161"/>
        <v>785.43072321350041</v>
      </c>
      <c r="AB82" s="201">
        <f t="shared" si="161"/>
        <v>786.82144122704051</v>
      </c>
      <c r="AC82" s="201">
        <f t="shared" si="161"/>
        <v>794.64702328285819</v>
      </c>
      <c r="AD82" s="201">
        <f t="shared" si="161"/>
        <v>794.57830575500577</v>
      </c>
      <c r="AE82" s="201">
        <f t="shared" si="161"/>
        <v>798.06466449210734</v>
      </c>
      <c r="AF82" s="201">
        <f t="shared" si="161"/>
        <v>794.13380561360964</v>
      </c>
      <c r="AG82" s="201">
        <f t="shared" si="161"/>
        <v>769.01659896380556</v>
      </c>
      <c r="AH82" s="201">
        <f t="shared" si="161"/>
        <v>766.15883863519025</v>
      </c>
      <c r="AI82" s="201">
        <f t="shared" si="161"/>
        <v>771.71947535562049</v>
      </c>
      <c r="AJ82" s="201">
        <f t="shared" si="161"/>
        <v>767.57581611818978</v>
      </c>
      <c r="AK82" s="201">
        <f t="shared" si="161"/>
        <v>764.23323411356887</v>
      </c>
      <c r="AL82" s="201">
        <f t="shared" si="161"/>
        <v>767.61967666112605</v>
      </c>
      <c r="AM82" s="201">
        <f t="shared" si="161"/>
        <v>772.00623680844524</v>
      </c>
      <c r="AN82" s="201">
        <f t="shared" si="161"/>
        <v>777.72511869510311</v>
      </c>
      <c r="AO82" s="201">
        <f t="shared" si="161"/>
        <v>777.7918466320649</v>
      </c>
      <c r="AP82" s="201">
        <f t="shared" si="161"/>
        <v>785.92099166511775</v>
      </c>
      <c r="AQ82" s="201">
        <f t="shared" si="161"/>
        <v>800.69383233862004</v>
      </c>
      <c r="AR82" s="201">
        <f t="shared" si="161"/>
        <v>815.78420962578184</v>
      </c>
      <c r="AS82" s="201">
        <f t="shared" si="161"/>
        <v>832.60142903263409</v>
      </c>
      <c r="AT82" s="201">
        <f t="shared" si="161"/>
        <v>848.59413606664975</v>
      </c>
      <c r="AU82" s="201">
        <f t="shared" si="161"/>
        <v>855.51913176814605</v>
      </c>
      <c r="AV82" s="201">
        <f t="shared" si="161"/>
        <v>859.44881057773273</v>
      </c>
      <c r="AW82" s="201">
        <f t="shared" si="161"/>
        <v>857.56085661852455</v>
      </c>
      <c r="AX82" s="201">
        <f t="shared" si="161"/>
        <v>837.61306036126086</v>
      </c>
      <c r="AY82" s="201">
        <f t="shared" si="161"/>
        <v>836.94304649594801</v>
      </c>
      <c r="AZ82" s="201">
        <f t="shared" si="161"/>
        <v>828.48761498642796</v>
      </c>
      <c r="BA82" s="202">
        <f t="shared" si="161"/>
        <v>798.21748870549811</v>
      </c>
    </row>
    <row r="83" spans="1:53">
      <c r="A83" s="193" t="s">
        <v>87</v>
      </c>
      <c r="B83" s="194" t="s">
        <v>536</v>
      </c>
      <c r="C83" s="191">
        <f t="shared" ref="C83:S83" si="162">C170-C257</f>
        <v>0</v>
      </c>
      <c r="D83" s="191">
        <f t="shared" si="162"/>
        <v>0</v>
      </c>
      <c r="E83" s="191">
        <f t="shared" si="162"/>
        <v>0</v>
      </c>
      <c r="F83" s="191">
        <f t="shared" si="162"/>
        <v>0</v>
      </c>
      <c r="G83" s="191">
        <f t="shared" si="162"/>
        <v>0</v>
      </c>
      <c r="H83" s="191">
        <f t="shared" si="162"/>
        <v>0</v>
      </c>
      <c r="I83" s="191">
        <f t="shared" si="162"/>
        <v>0</v>
      </c>
      <c r="J83" s="191">
        <f t="shared" si="162"/>
        <v>0</v>
      </c>
      <c r="K83" s="191">
        <f t="shared" si="162"/>
        <v>0</v>
      </c>
      <c r="L83" s="191">
        <f t="shared" si="162"/>
        <v>0</v>
      </c>
      <c r="M83" s="191">
        <f t="shared" si="162"/>
        <v>0</v>
      </c>
      <c r="N83" s="191">
        <f t="shared" si="162"/>
        <v>0</v>
      </c>
      <c r="O83" s="191">
        <f t="shared" si="162"/>
        <v>0</v>
      </c>
      <c r="P83" s="191">
        <f t="shared" si="162"/>
        <v>0</v>
      </c>
      <c r="Q83" s="191">
        <f t="shared" si="162"/>
        <v>0</v>
      </c>
      <c r="R83" s="191">
        <f t="shared" si="162"/>
        <v>0</v>
      </c>
      <c r="S83" s="191">
        <f t="shared" si="162"/>
        <v>1.0922569222551873E-2</v>
      </c>
      <c r="T83" s="196">
        <f t="shared" ref="T83:BA83" si="163">T170-T257</f>
        <v>2.7522977099381923E-2</v>
      </c>
      <c r="U83" s="196">
        <f t="shared" si="163"/>
        <v>5.1913125993241868E-2</v>
      </c>
      <c r="V83" s="196">
        <f t="shared" si="163"/>
        <v>0.10132293408541897</v>
      </c>
      <c r="W83" s="196">
        <f t="shared" si="163"/>
        <v>0.25120443771629131</v>
      </c>
      <c r="X83" s="196">
        <f t="shared" si="163"/>
        <v>0.33720504190785672</v>
      </c>
      <c r="Y83" s="196">
        <f t="shared" si="163"/>
        <v>0.35999886366611056</v>
      </c>
      <c r="Z83" s="196">
        <f t="shared" si="163"/>
        <v>0.37878204470651061</v>
      </c>
      <c r="AA83" s="196">
        <f t="shared" si="163"/>
        <v>0.39338450515850243</v>
      </c>
      <c r="AB83" s="196">
        <f t="shared" si="163"/>
        <v>0.40226972399262007</v>
      </c>
      <c r="AC83" s="196">
        <f t="shared" si="163"/>
        <v>0.4057514466769247</v>
      </c>
      <c r="AD83" s="196">
        <f t="shared" si="163"/>
        <v>0.40453908767300251</v>
      </c>
      <c r="AE83" s="196">
        <f t="shared" si="163"/>
        <v>0.40255032634595811</v>
      </c>
      <c r="AF83" s="196">
        <f t="shared" si="163"/>
        <v>0.51958827094974558</v>
      </c>
      <c r="AG83" s="196">
        <f t="shared" si="163"/>
        <v>5.062698267109738</v>
      </c>
      <c r="AH83" s="196">
        <f t="shared" si="163"/>
        <v>19.516233995543804</v>
      </c>
      <c r="AI83" s="196">
        <f t="shared" si="163"/>
        <v>46.299348695560283</v>
      </c>
      <c r="AJ83" s="196">
        <f t="shared" si="163"/>
        <v>87.992887628677735</v>
      </c>
      <c r="AK83" s="196">
        <f t="shared" si="163"/>
        <v>146.44446167419628</v>
      </c>
      <c r="AL83" s="196">
        <f t="shared" si="163"/>
        <v>223.54869000449818</v>
      </c>
      <c r="AM83" s="196">
        <f t="shared" si="163"/>
        <v>319.92307247802654</v>
      </c>
      <c r="AN83" s="196">
        <f t="shared" si="163"/>
        <v>436.90250846294219</v>
      </c>
      <c r="AO83" s="196">
        <f t="shared" si="163"/>
        <v>572.13289729662802</v>
      </c>
      <c r="AP83" s="196">
        <f t="shared" si="163"/>
        <v>726.56293517331767</v>
      </c>
      <c r="AQ83" s="196">
        <f t="shared" si="163"/>
        <v>901.25504454119016</v>
      </c>
      <c r="AR83" s="196">
        <f t="shared" si="163"/>
        <v>1097.5344004524625</v>
      </c>
      <c r="AS83" s="196">
        <f t="shared" si="163"/>
        <v>1315.1962124501299</v>
      </c>
      <c r="AT83" s="196">
        <f t="shared" si="163"/>
        <v>1551.729830837503</v>
      </c>
      <c r="AU83" s="196">
        <f t="shared" si="163"/>
        <v>1809.0319643109808</v>
      </c>
      <c r="AV83" s="196">
        <f t="shared" si="163"/>
        <v>2084.7338560462395</v>
      </c>
      <c r="AW83" s="196">
        <f t="shared" si="163"/>
        <v>2378.9025707380233</v>
      </c>
      <c r="AX83" s="196">
        <f t="shared" si="163"/>
        <v>2697.282323405695</v>
      </c>
      <c r="AY83" s="196">
        <f t="shared" si="163"/>
        <v>3028.595280585464</v>
      </c>
      <c r="AZ83" s="196">
        <f t="shared" si="163"/>
        <v>3422.4914738747484</v>
      </c>
      <c r="BA83" s="197">
        <f t="shared" si="163"/>
        <v>3789.7709097063835</v>
      </c>
    </row>
    <row r="84" spans="1:53">
      <c r="A84" s="213" t="s">
        <v>537</v>
      </c>
      <c r="B84" s="214" t="s">
        <v>538</v>
      </c>
      <c r="C84" s="191">
        <f t="shared" ref="C84:S84" si="164">C171-C258</f>
        <v>0</v>
      </c>
      <c r="D84" s="191">
        <f t="shared" si="164"/>
        <v>0</v>
      </c>
      <c r="E84" s="191">
        <f t="shared" si="164"/>
        <v>0</v>
      </c>
      <c r="F84" s="191">
        <f t="shared" si="164"/>
        <v>0</v>
      </c>
      <c r="G84" s="191">
        <f t="shared" si="164"/>
        <v>0</v>
      </c>
      <c r="H84" s="191">
        <f t="shared" si="164"/>
        <v>0</v>
      </c>
      <c r="I84" s="191">
        <f t="shared" si="164"/>
        <v>0</v>
      </c>
      <c r="J84" s="191">
        <f t="shared" si="164"/>
        <v>0</v>
      </c>
      <c r="K84" s="191">
        <f t="shared" si="164"/>
        <v>0</v>
      </c>
      <c r="L84" s="191">
        <f t="shared" si="164"/>
        <v>0</v>
      </c>
      <c r="M84" s="191">
        <f t="shared" si="164"/>
        <v>0</v>
      </c>
      <c r="N84" s="191">
        <f t="shared" si="164"/>
        <v>0</v>
      </c>
      <c r="O84" s="191">
        <f t="shared" si="164"/>
        <v>0</v>
      </c>
      <c r="P84" s="191">
        <f t="shared" si="164"/>
        <v>0</v>
      </c>
      <c r="Q84" s="191">
        <f t="shared" si="164"/>
        <v>0</v>
      </c>
      <c r="R84" s="191">
        <f t="shared" si="164"/>
        <v>0</v>
      </c>
      <c r="S84" s="191">
        <f t="shared" si="164"/>
        <v>5.6669543711658065E-3</v>
      </c>
      <c r="T84" s="216">
        <f t="shared" ref="T84:BA84" si="165">T171-T258</f>
        <v>2.6709059362902562E-2</v>
      </c>
      <c r="U84" s="216">
        <f t="shared" si="165"/>
        <v>9.5302342064844517E-2</v>
      </c>
      <c r="V84" s="216">
        <f t="shared" si="165"/>
        <v>0.16384039157078203</v>
      </c>
      <c r="W84" s="216">
        <f t="shared" si="165"/>
        <v>0.2751437311177477</v>
      </c>
      <c r="X84" s="216">
        <f t="shared" si="165"/>
        <v>0.47435790072064354</v>
      </c>
      <c r="Y84" s="216">
        <f t="shared" si="165"/>
        <v>0.81359755827585412</v>
      </c>
      <c r="Z84" s="216">
        <f t="shared" si="165"/>
        <v>1.2335149314526093</v>
      </c>
      <c r="AA84" s="216">
        <f t="shared" si="165"/>
        <v>1.9368546296594409</v>
      </c>
      <c r="AB84" s="216">
        <f t="shared" si="165"/>
        <v>2.9052325571634707</v>
      </c>
      <c r="AC84" s="216">
        <f t="shared" si="165"/>
        <v>4.5010738310359191</v>
      </c>
      <c r="AD84" s="216">
        <f t="shared" si="165"/>
        <v>6.6432250232282879</v>
      </c>
      <c r="AE84" s="216">
        <f t="shared" si="165"/>
        <v>9.484976818465487</v>
      </c>
      <c r="AF84" s="216">
        <f t="shared" si="165"/>
        <v>13.373198686778089</v>
      </c>
      <c r="AG84" s="216">
        <f t="shared" si="165"/>
        <v>18.44324697480571</v>
      </c>
      <c r="AH84" s="216">
        <f t="shared" si="165"/>
        <v>25.168324539057114</v>
      </c>
      <c r="AI84" s="216">
        <f t="shared" si="165"/>
        <v>34.227993481000169</v>
      </c>
      <c r="AJ84" s="216">
        <f t="shared" si="165"/>
        <v>46.203131171646952</v>
      </c>
      <c r="AK84" s="216">
        <f t="shared" si="165"/>
        <v>62.87465581129581</v>
      </c>
      <c r="AL84" s="216">
        <f t="shared" si="165"/>
        <v>83.676010343445157</v>
      </c>
      <c r="AM84" s="216">
        <f t="shared" si="165"/>
        <v>110.30808621681973</v>
      </c>
      <c r="AN84" s="216">
        <f t="shared" si="165"/>
        <v>145.66706705957324</v>
      </c>
      <c r="AO84" s="216">
        <f t="shared" si="165"/>
        <v>191.20636652658808</v>
      </c>
      <c r="AP84" s="216">
        <f t="shared" si="165"/>
        <v>250.58509288524212</v>
      </c>
      <c r="AQ84" s="216">
        <f t="shared" si="165"/>
        <v>326.63589441587237</v>
      </c>
      <c r="AR84" s="216">
        <f t="shared" si="165"/>
        <v>423.06358505117606</v>
      </c>
      <c r="AS84" s="216">
        <f t="shared" si="165"/>
        <v>542.90775259014583</v>
      </c>
      <c r="AT84" s="216">
        <f t="shared" si="165"/>
        <v>692.75121549386085</v>
      </c>
      <c r="AU84" s="216">
        <f t="shared" si="165"/>
        <v>879.67935104288711</v>
      </c>
      <c r="AV84" s="216">
        <f t="shared" si="165"/>
        <v>1110.0486884424731</v>
      </c>
      <c r="AW84" s="216">
        <f t="shared" si="165"/>
        <v>1391.2204835458936</v>
      </c>
      <c r="AX84" s="216">
        <f t="shared" si="165"/>
        <v>1730.6939991319277</v>
      </c>
      <c r="AY84" s="216">
        <f t="shared" si="165"/>
        <v>2135.6224397647452</v>
      </c>
      <c r="AZ84" s="216">
        <f t="shared" si="165"/>
        <v>2607.3145783367431</v>
      </c>
      <c r="BA84" s="217">
        <f t="shared" si="165"/>
        <v>3161.539992666681</v>
      </c>
    </row>
    <row r="85" spans="1:53">
      <c r="A85" s="218" t="s">
        <v>539</v>
      </c>
      <c r="B85" s="219" t="s">
        <v>540</v>
      </c>
      <c r="C85" s="191">
        <f t="shared" ref="C85:S85" si="166">C172-C259</f>
        <v>0</v>
      </c>
      <c r="D85" s="191">
        <f t="shared" si="166"/>
        <v>0</v>
      </c>
      <c r="E85" s="191">
        <f t="shared" si="166"/>
        <v>0</v>
      </c>
      <c r="F85" s="191">
        <f t="shared" si="166"/>
        <v>0</v>
      </c>
      <c r="G85" s="191">
        <f t="shared" si="166"/>
        <v>0</v>
      </c>
      <c r="H85" s="191">
        <f t="shared" si="166"/>
        <v>0</v>
      </c>
      <c r="I85" s="191">
        <f t="shared" si="166"/>
        <v>0</v>
      </c>
      <c r="J85" s="191">
        <f t="shared" si="166"/>
        <v>0</v>
      </c>
      <c r="K85" s="191">
        <f t="shared" si="166"/>
        <v>0</v>
      </c>
      <c r="L85" s="191">
        <f t="shared" si="166"/>
        <v>0</v>
      </c>
      <c r="M85" s="191">
        <f t="shared" si="166"/>
        <v>0</v>
      </c>
      <c r="N85" s="191">
        <f t="shared" si="166"/>
        <v>0</v>
      </c>
      <c r="O85" s="191">
        <f t="shared" si="166"/>
        <v>0</v>
      </c>
      <c r="P85" s="191">
        <f t="shared" si="166"/>
        <v>0</v>
      </c>
      <c r="Q85" s="191">
        <f t="shared" si="166"/>
        <v>0</v>
      </c>
      <c r="R85" s="191">
        <f t="shared" si="166"/>
        <v>0</v>
      </c>
      <c r="S85" s="191">
        <f t="shared" si="166"/>
        <v>0.34416447222744179</v>
      </c>
      <c r="T85" s="221">
        <f t="shared" ref="T85:BA85" si="167">T172-T259</f>
        <v>0.79154163904762798</v>
      </c>
      <c r="U85" s="221">
        <f t="shared" si="167"/>
        <v>1.3427845500855402</v>
      </c>
      <c r="V85" s="221">
        <f t="shared" si="167"/>
        <v>2.0438876400610444</v>
      </c>
      <c r="W85" s="221">
        <f t="shared" si="167"/>
        <v>3.1903224405936479</v>
      </c>
      <c r="X85" s="221">
        <f t="shared" si="167"/>
        <v>3.5128504354655008</v>
      </c>
      <c r="Y85" s="221">
        <f t="shared" si="167"/>
        <v>3.5565886874790507</v>
      </c>
      <c r="Z85" s="221">
        <f t="shared" si="167"/>
        <v>3.5491454236997551</v>
      </c>
      <c r="AA85" s="221">
        <f t="shared" si="167"/>
        <v>3.4540317311182611</v>
      </c>
      <c r="AB85" s="221">
        <f t="shared" si="167"/>
        <v>3.3024082627902156</v>
      </c>
      <c r="AC85" s="221">
        <f t="shared" si="167"/>
        <v>3.1296375961985889</v>
      </c>
      <c r="AD85" s="221">
        <f t="shared" si="167"/>
        <v>2.8741566269188201</v>
      </c>
      <c r="AE85" s="221">
        <f t="shared" si="167"/>
        <v>2.5846835158448607</v>
      </c>
      <c r="AF85" s="221">
        <f t="shared" si="167"/>
        <v>2.5597863326829122</v>
      </c>
      <c r="AG85" s="221">
        <f t="shared" si="167"/>
        <v>8.2450546400730378</v>
      </c>
      <c r="AH85" s="221">
        <f t="shared" si="167"/>
        <v>23.751555877388412</v>
      </c>
      <c r="AI85" s="221">
        <f t="shared" si="167"/>
        <v>48.124839072654396</v>
      </c>
      <c r="AJ85" s="221">
        <f t="shared" si="167"/>
        <v>81.149945456316118</v>
      </c>
      <c r="AK85" s="221">
        <f t="shared" si="167"/>
        <v>120.81237677217158</v>
      </c>
      <c r="AL85" s="221">
        <f t="shared" si="167"/>
        <v>165.77801129235345</v>
      </c>
      <c r="AM85" s="221">
        <f t="shared" si="167"/>
        <v>213.96283365028671</v>
      </c>
      <c r="AN85" s="221">
        <f t="shared" si="167"/>
        <v>263.45736603874553</v>
      </c>
      <c r="AO85" s="221">
        <f t="shared" si="167"/>
        <v>312.14848212359641</v>
      </c>
      <c r="AP85" s="221">
        <f t="shared" si="167"/>
        <v>357.74252951432965</v>
      </c>
      <c r="AQ85" s="221">
        <f t="shared" si="167"/>
        <v>400.8507273168151</v>
      </c>
      <c r="AR85" s="221">
        <f t="shared" si="167"/>
        <v>441.14507658700694</v>
      </c>
      <c r="AS85" s="221">
        <f t="shared" si="167"/>
        <v>478.17780621114053</v>
      </c>
      <c r="AT85" s="221">
        <f t="shared" si="167"/>
        <v>511.57666986996696</v>
      </c>
      <c r="AU85" s="221">
        <f t="shared" si="167"/>
        <v>540.19712530447975</v>
      </c>
      <c r="AV85" s="221">
        <f t="shared" si="167"/>
        <v>565.49408697080594</v>
      </c>
      <c r="AW85" s="221">
        <f t="shared" si="167"/>
        <v>587.54609404182031</v>
      </c>
      <c r="AX85" s="221">
        <f t="shared" si="167"/>
        <v>606.81879490778692</v>
      </c>
      <c r="AY85" s="221">
        <f t="shared" si="167"/>
        <v>623.28294775428355</v>
      </c>
      <c r="AZ85" s="221">
        <f t="shared" si="167"/>
        <v>637.39432513248437</v>
      </c>
      <c r="BA85" s="222">
        <f t="shared" si="167"/>
        <v>650.31143675421629</v>
      </c>
    </row>
    <row r="87" spans="1:53">
      <c r="A87" s="255" t="s">
        <v>599</v>
      </c>
    </row>
    <row r="88" spans="1:53">
      <c r="A88" s="183" t="s">
        <v>351</v>
      </c>
      <c r="B88" s="184" t="s">
        <v>349</v>
      </c>
      <c r="C88" s="185">
        <v>2000</v>
      </c>
      <c r="D88" s="186">
        <v>2001</v>
      </c>
      <c r="E88" s="186">
        <v>2002</v>
      </c>
      <c r="F88" s="186">
        <v>2003</v>
      </c>
      <c r="G88" s="186">
        <v>2004</v>
      </c>
      <c r="H88" s="186">
        <v>2005</v>
      </c>
      <c r="I88" s="186">
        <v>2006</v>
      </c>
      <c r="J88" s="186">
        <v>2007</v>
      </c>
      <c r="K88" s="186">
        <v>2008</v>
      </c>
      <c r="L88" s="186">
        <v>2009</v>
      </c>
      <c r="M88" s="186">
        <v>2010</v>
      </c>
      <c r="N88" s="186">
        <v>2011</v>
      </c>
      <c r="O88" s="186">
        <v>2012</v>
      </c>
      <c r="P88" s="186">
        <v>2013</v>
      </c>
      <c r="Q88" s="186">
        <v>2014</v>
      </c>
      <c r="R88" s="186">
        <v>2015</v>
      </c>
      <c r="S88" s="186">
        <v>2016</v>
      </c>
      <c r="T88" s="186">
        <v>2017</v>
      </c>
      <c r="U88" s="186">
        <v>2018</v>
      </c>
      <c r="V88" s="186">
        <v>2019</v>
      </c>
      <c r="W88" s="186">
        <v>2020</v>
      </c>
      <c r="X88" s="186">
        <v>2021</v>
      </c>
      <c r="Y88" s="186">
        <v>2022</v>
      </c>
      <c r="Z88" s="186">
        <v>2023</v>
      </c>
      <c r="AA88" s="186">
        <v>2024</v>
      </c>
      <c r="AB88" s="186">
        <v>2025</v>
      </c>
      <c r="AC88" s="186">
        <v>2026</v>
      </c>
      <c r="AD88" s="186">
        <v>2027</v>
      </c>
      <c r="AE88" s="186">
        <v>2028</v>
      </c>
      <c r="AF88" s="186">
        <v>2029</v>
      </c>
      <c r="AG88" s="186">
        <v>2030</v>
      </c>
      <c r="AH88" s="186">
        <v>2031</v>
      </c>
      <c r="AI88" s="186">
        <v>2032</v>
      </c>
      <c r="AJ88" s="186">
        <v>2033</v>
      </c>
      <c r="AK88" s="186">
        <v>2034</v>
      </c>
      <c r="AL88" s="186">
        <v>2035</v>
      </c>
      <c r="AM88" s="186">
        <v>2036</v>
      </c>
      <c r="AN88" s="186">
        <v>2037</v>
      </c>
      <c r="AO88" s="186">
        <v>2038</v>
      </c>
      <c r="AP88" s="186">
        <v>2039</v>
      </c>
      <c r="AQ88" s="186">
        <v>2040</v>
      </c>
      <c r="AR88" s="186">
        <v>2041</v>
      </c>
      <c r="AS88" s="186">
        <v>2042</v>
      </c>
      <c r="AT88" s="186">
        <v>2043</v>
      </c>
      <c r="AU88" s="186">
        <v>2044</v>
      </c>
      <c r="AV88" s="186">
        <v>2045</v>
      </c>
      <c r="AW88" s="186">
        <v>2046</v>
      </c>
      <c r="AX88" s="186">
        <v>2047</v>
      </c>
      <c r="AY88" s="186">
        <v>2048</v>
      </c>
      <c r="AZ88" s="186">
        <v>2049</v>
      </c>
      <c r="BA88" s="187">
        <v>2050</v>
      </c>
    </row>
    <row r="89" spans="1:53">
      <c r="A89" s="188" t="s">
        <v>381</v>
      </c>
      <c r="B89" s="189" t="s">
        <v>382</v>
      </c>
      <c r="C89" s="190">
        <v>1243209.7305801455</v>
      </c>
      <c r="D89" s="191">
        <v>1273356.2999982706</v>
      </c>
      <c r="E89" s="191">
        <v>1264722.0999999999</v>
      </c>
      <c r="F89" s="191">
        <v>1289944.3999999999</v>
      </c>
      <c r="G89" s="191">
        <v>1306184.6999999995</v>
      </c>
      <c r="H89" s="191">
        <v>1313373.3639056084</v>
      </c>
      <c r="I89" s="191">
        <v>1315304.8999999999</v>
      </c>
      <c r="J89" s="191">
        <v>1291528.5999999999</v>
      </c>
      <c r="K89" s="191">
        <v>1297531.4999999995</v>
      </c>
      <c r="L89" s="191">
        <v>1225092.7</v>
      </c>
      <c r="M89" s="191">
        <v>1276428.1073851141</v>
      </c>
      <c r="N89" s="191">
        <v>1218284.3221553455</v>
      </c>
      <c r="O89" s="191">
        <v>1208376.5405560331</v>
      </c>
      <c r="P89" s="191">
        <v>1208379.8843985847</v>
      </c>
      <c r="Q89" s="191">
        <v>1161130.7681284039</v>
      </c>
      <c r="R89" s="191">
        <v>1182391.4445399824</v>
      </c>
      <c r="S89" s="191">
        <v>1201457.9987550452</v>
      </c>
      <c r="T89" s="191">
        <v>1212889.0400004894</v>
      </c>
      <c r="U89" s="191">
        <v>1211971.2836810309</v>
      </c>
      <c r="V89" s="191">
        <v>1208264.7817849952</v>
      </c>
      <c r="W89" s="191">
        <v>1206480.2045018941</v>
      </c>
      <c r="X89" s="191">
        <v>1206472.8432931772</v>
      </c>
      <c r="Y89" s="191">
        <v>1205910.5867217507</v>
      </c>
      <c r="Z89" s="191">
        <v>1200970.8566556412</v>
      </c>
      <c r="AA89" s="191">
        <v>1197756.3383283182</v>
      </c>
      <c r="AB89" s="191">
        <v>1196396.5749622311</v>
      </c>
      <c r="AC89" s="191">
        <v>1197335.9495753392</v>
      </c>
      <c r="AD89" s="191">
        <v>1198575.7780181291</v>
      </c>
      <c r="AE89" s="191">
        <v>1201606.624894433</v>
      </c>
      <c r="AF89" s="191">
        <v>1204498.9128365763</v>
      </c>
      <c r="AG89" s="191">
        <v>1206058.7736438538</v>
      </c>
      <c r="AH89" s="191">
        <v>1209413.3085142213</v>
      </c>
      <c r="AI89" s="191">
        <v>1210573.5197720896</v>
      </c>
      <c r="AJ89" s="191">
        <v>1209874.6202086159</v>
      </c>
      <c r="AK89" s="191">
        <v>1208798.2319758832</v>
      </c>
      <c r="AL89" s="191">
        <v>1206920.8894247466</v>
      </c>
      <c r="AM89" s="191">
        <v>1207233.1195877991</v>
      </c>
      <c r="AN89" s="191">
        <v>1206671.6984036569</v>
      </c>
      <c r="AO89" s="191">
        <v>1205956.1791326348</v>
      </c>
      <c r="AP89" s="191">
        <v>1204659.1433582401</v>
      </c>
      <c r="AQ89" s="191">
        <v>1203901.1000023806</v>
      </c>
      <c r="AR89" s="191">
        <v>1203721.2025737523</v>
      </c>
      <c r="AS89" s="191">
        <v>1203250.9054172372</v>
      </c>
      <c r="AT89" s="191">
        <v>1200557.5093033244</v>
      </c>
      <c r="AU89" s="191">
        <v>1198920.5774858636</v>
      </c>
      <c r="AV89" s="191">
        <v>1198235.8324427754</v>
      </c>
      <c r="AW89" s="191">
        <v>1198042.0796879933</v>
      </c>
      <c r="AX89" s="191">
        <v>1196228.2067587527</v>
      </c>
      <c r="AY89" s="191">
        <v>1195922.1850134938</v>
      </c>
      <c r="AZ89" s="191">
        <v>1195659.8460621114</v>
      </c>
      <c r="BA89" s="192">
        <v>1194251.4204938665</v>
      </c>
    </row>
    <row r="90" spans="1:53">
      <c r="A90" s="193" t="s">
        <v>383</v>
      </c>
      <c r="B90" s="194" t="s">
        <v>384</v>
      </c>
      <c r="C90" s="195">
        <v>61632.245456944969</v>
      </c>
      <c r="D90" s="196">
        <v>59885.203619999971</v>
      </c>
      <c r="E90" s="196">
        <v>57417.487959999991</v>
      </c>
      <c r="F90" s="196">
        <v>54335.729599999999</v>
      </c>
      <c r="G90" s="196">
        <v>56701.38293999993</v>
      </c>
      <c r="H90" s="196">
        <v>55169.275009823694</v>
      </c>
      <c r="I90" s="196">
        <v>58582.910280000033</v>
      </c>
      <c r="J90" s="196">
        <v>56117.800680000015</v>
      </c>
      <c r="K90" s="196">
        <v>56571.800119999978</v>
      </c>
      <c r="L90" s="196">
        <v>46513.80435999998</v>
      </c>
      <c r="M90" s="196">
        <v>53850.359020710843</v>
      </c>
      <c r="N90" s="196">
        <v>54455.906307127931</v>
      </c>
      <c r="O90" s="196">
        <v>48145.095887275646</v>
      </c>
      <c r="P90" s="196">
        <v>49328.95856165811</v>
      </c>
      <c r="Q90" s="196">
        <v>47317.903509189688</v>
      </c>
      <c r="R90" s="196">
        <v>46518.934135388263</v>
      </c>
      <c r="S90" s="196">
        <v>48099.687269808237</v>
      </c>
      <c r="T90" s="196">
        <v>48593.760308625344</v>
      </c>
      <c r="U90" s="196">
        <v>46588.708699316798</v>
      </c>
      <c r="V90" s="196">
        <v>46192.353283969904</v>
      </c>
      <c r="W90" s="196">
        <v>45403.562434157924</v>
      </c>
      <c r="X90" s="196">
        <v>44999.942875917135</v>
      </c>
      <c r="Y90" s="196">
        <v>44087.786982329599</v>
      </c>
      <c r="Z90" s="196">
        <v>42927.662188415612</v>
      </c>
      <c r="AA90" s="196">
        <v>41991.194759975842</v>
      </c>
      <c r="AB90" s="196">
        <v>41416.549846562622</v>
      </c>
      <c r="AC90" s="196">
        <v>40706.867979006558</v>
      </c>
      <c r="AD90" s="196">
        <v>40226.29079298822</v>
      </c>
      <c r="AE90" s="196">
        <v>39984.157756527202</v>
      </c>
      <c r="AF90" s="196">
        <v>39824.584931888865</v>
      </c>
      <c r="AG90" s="196">
        <v>39274.477301577608</v>
      </c>
      <c r="AH90" s="196">
        <v>38882.606414923415</v>
      </c>
      <c r="AI90" s="196">
        <v>38027.086921683644</v>
      </c>
      <c r="AJ90" s="196">
        <v>36773.976121934276</v>
      </c>
      <c r="AK90" s="196">
        <v>35700.861756142403</v>
      </c>
      <c r="AL90" s="196">
        <v>34665.509343403741</v>
      </c>
      <c r="AM90" s="196">
        <v>34039.493617037784</v>
      </c>
      <c r="AN90" s="196">
        <v>33212.541758981533</v>
      </c>
      <c r="AO90" s="196">
        <v>32342.298516232771</v>
      </c>
      <c r="AP90" s="196">
        <v>31537.408851159696</v>
      </c>
      <c r="AQ90" s="196">
        <v>30628.999416031231</v>
      </c>
      <c r="AR90" s="196">
        <v>29759.424225223902</v>
      </c>
      <c r="AS90" s="196">
        <v>28830.093040153039</v>
      </c>
      <c r="AT90" s="196">
        <v>27711.823420989982</v>
      </c>
      <c r="AU90" s="196">
        <v>26537.335486700857</v>
      </c>
      <c r="AV90" s="196">
        <v>25836.402344307211</v>
      </c>
      <c r="AW90" s="196">
        <v>25132.038632911532</v>
      </c>
      <c r="AX90" s="196">
        <v>23804.740552764499</v>
      </c>
      <c r="AY90" s="196">
        <v>22897.59207125333</v>
      </c>
      <c r="AZ90" s="196">
        <v>21556.433987408825</v>
      </c>
      <c r="BA90" s="197">
        <v>20374.82363925629</v>
      </c>
    </row>
    <row r="91" spans="1:53">
      <c r="A91" s="198" t="s">
        <v>385</v>
      </c>
      <c r="B91" s="199" t="s">
        <v>386</v>
      </c>
      <c r="C91" s="200">
        <v>54681.047707054109</v>
      </c>
      <c r="D91" s="201">
        <v>54757.28510999999</v>
      </c>
      <c r="E91" s="201">
        <v>51394.144289999997</v>
      </c>
      <c r="F91" s="201">
        <v>48182.878919999981</v>
      </c>
      <c r="G91" s="201">
        <v>50825.074769999934</v>
      </c>
      <c r="H91" s="201">
        <v>50552.601155343778</v>
      </c>
      <c r="I91" s="201">
        <v>53240.226090000011</v>
      </c>
      <c r="J91" s="201">
        <v>51223.148910000025</v>
      </c>
      <c r="K91" s="201">
        <v>51828.759559999991</v>
      </c>
      <c r="L91" s="201">
        <v>40767.825829999987</v>
      </c>
      <c r="M91" s="201">
        <v>48949.108652324525</v>
      </c>
      <c r="N91" s="201">
        <v>49526.460622244391</v>
      </c>
      <c r="O91" s="201">
        <v>44200.623310187511</v>
      </c>
      <c r="P91" s="201">
        <v>45335.732207197419</v>
      </c>
      <c r="Q91" s="201">
        <v>43951.391789441121</v>
      </c>
      <c r="R91" s="201">
        <v>42891.675166387911</v>
      </c>
      <c r="S91" s="201">
        <v>43558.072226412281</v>
      </c>
      <c r="T91" s="201">
        <v>43945.422389596417</v>
      </c>
      <c r="U91" s="201">
        <v>41997.018872857989</v>
      </c>
      <c r="V91" s="201">
        <v>41634.456191077355</v>
      </c>
      <c r="W91" s="201">
        <v>40900.941659346419</v>
      </c>
      <c r="X91" s="201">
        <v>40494.193722140131</v>
      </c>
      <c r="Y91" s="201">
        <v>39763.942534642127</v>
      </c>
      <c r="Z91" s="201">
        <v>38782.223011654591</v>
      </c>
      <c r="AA91" s="201">
        <v>38066.721358245944</v>
      </c>
      <c r="AB91" s="201">
        <v>37643.763708938597</v>
      </c>
      <c r="AC91" s="201">
        <v>37228.265084126535</v>
      </c>
      <c r="AD91" s="201">
        <v>36954.205735949938</v>
      </c>
      <c r="AE91" s="201">
        <v>36819.378350666768</v>
      </c>
      <c r="AF91" s="201">
        <v>36741.595454850903</v>
      </c>
      <c r="AG91" s="201">
        <v>36289.345159543256</v>
      </c>
      <c r="AH91" s="201">
        <v>35951.244875128788</v>
      </c>
      <c r="AI91" s="201">
        <v>35216.001301003264</v>
      </c>
      <c r="AJ91" s="201">
        <v>34120.10430281677</v>
      </c>
      <c r="AK91" s="201">
        <v>33188.603399579835</v>
      </c>
      <c r="AL91" s="201">
        <v>32250.313494565198</v>
      </c>
      <c r="AM91" s="201">
        <v>31684.669329948931</v>
      </c>
      <c r="AN91" s="201">
        <v>30975.672756519863</v>
      </c>
      <c r="AO91" s="201">
        <v>30159.762017728586</v>
      </c>
      <c r="AP91" s="201">
        <v>29441.521447892697</v>
      </c>
      <c r="AQ91" s="201">
        <v>28611.12140510252</v>
      </c>
      <c r="AR91" s="201">
        <v>27829.057819012876</v>
      </c>
      <c r="AS91" s="201">
        <v>27020.297106052447</v>
      </c>
      <c r="AT91" s="201">
        <v>25994.296591790931</v>
      </c>
      <c r="AU91" s="201">
        <v>24938.728141322434</v>
      </c>
      <c r="AV91" s="201">
        <v>24285.372329644273</v>
      </c>
      <c r="AW91" s="201">
        <v>23619.243108868945</v>
      </c>
      <c r="AX91" s="201">
        <v>22453.709346539701</v>
      </c>
      <c r="AY91" s="201">
        <v>21611.150807455448</v>
      </c>
      <c r="AZ91" s="201">
        <v>20314.461773303639</v>
      </c>
      <c r="BA91" s="202">
        <v>19237.741403381438</v>
      </c>
    </row>
    <row r="92" spans="1:53">
      <c r="A92" s="203" t="s">
        <v>387</v>
      </c>
      <c r="B92" s="204" t="s">
        <v>388</v>
      </c>
      <c r="C92" s="205">
        <v>28002.043269625421</v>
      </c>
      <c r="D92" s="206">
        <v>28662.994819999989</v>
      </c>
      <c r="E92" s="206">
        <v>26331.767389999994</v>
      </c>
      <c r="F92" s="206">
        <v>23257.577929999981</v>
      </c>
      <c r="G92" s="206">
        <v>27206.246969999935</v>
      </c>
      <c r="H92" s="206">
        <v>28894.309620596683</v>
      </c>
      <c r="I92" s="206">
        <v>30767.769550000026</v>
      </c>
      <c r="J92" s="206">
        <v>30019.135620000019</v>
      </c>
      <c r="K92" s="206">
        <v>31284.92964999998</v>
      </c>
      <c r="L92" s="206">
        <v>25182.032559999989</v>
      </c>
      <c r="M92" s="206">
        <v>30978.466663302166</v>
      </c>
      <c r="N92" s="206">
        <v>32340.261161638307</v>
      </c>
      <c r="O92" s="206">
        <v>28884.890356989989</v>
      </c>
      <c r="P92" s="206">
        <v>29514.505118768571</v>
      </c>
      <c r="Q92" s="206">
        <v>28285.829530292249</v>
      </c>
      <c r="R92" s="206">
        <v>28307.036196327208</v>
      </c>
      <c r="S92" s="206">
        <v>30131.10379077588</v>
      </c>
      <c r="T92" s="206">
        <v>30255.904025790209</v>
      </c>
      <c r="U92" s="206">
        <v>29021.338923138159</v>
      </c>
      <c r="V92" s="206">
        <v>28808.718806239096</v>
      </c>
      <c r="W92" s="206">
        <v>28260.244263909328</v>
      </c>
      <c r="X92" s="206">
        <v>27890.980308630162</v>
      </c>
      <c r="Y92" s="206">
        <v>27316.878657439618</v>
      </c>
      <c r="Z92" s="206">
        <v>26588.93843036042</v>
      </c>
      <c r="AA92" s="206">
        <v>26038.082786184714</v>
      </c>
      <c r="AB92" s="206">
        <v>25679.410711418055</v>
      </c>
      <c r="AC92" s="206">
        <v>25320.582488838114</v>
      </c>
      <c r="AD92" s="206">
        <v>25075.239257120564</v>
      </c>
      <c r="AE92" s="206">
        <v>24908.002575687849</v>
      </c>
      <c r="AF92" s="206">
        <v>24857.789785845169</v>
      </c>
      <c r="AG92" s="206">
        <v>24503.998925877037</v>
      </c>
      <c r="AH92" s="206">
        <v>24203.071437485843</v>
      </c>
      <c r="AI92" s="206">
        <v>23587.283584797206</v>
      </c>
      <c r="AJ92" s="206">
        <v>22690.485577123389</v>
      </c>
      <c r="AK92" s="206">
        <v>21961.228995664536</v>
      </c>
      <c r="AL92" s="206">
        <v>21199.841562770052</v>
      </c>
      <c r="AM92" s="206">
        <v>20717.056502729924</v>
      </c>
      <c r="AN92" s="206">
        <v>20134.585345455529</v>
      </c>
      <c r="AO92" s="206">
        <v>19492.57209690156</v>
      </c>
      <c r="AP92" s="206">
        <v>18938.423027830679</v>
      </c>
      <c r="AQ92" s="206">
        <v>18306.961703926987</v>
      </c>
      <c r="AR92" s="206">
        <v>17664.703375033121</v>
      </c>
      <c r="AS92" s="206">
        <v>17060.317469765418</v>
      </c>
      <c r="AT92" s="206">
        <v>16306.573180339718</v>
      </c>
      <c r="AU92" s="206">
        <v>15677.45821945502</v>
      </c>
      <c r="AV92" s="206">
        <v>15219.892531879399</v>
      </c>
      <c r="AW92" s="206">
        <v>14808.355236153009</v>
      </c>
      <c r="AX92" s="206">
        <v>14134.906086370631</v>
      </c>
      <c r="AY92" s="206">
        <v>13586.549713801232</v>
      </c>
      <c r="AZ92" s="206">
        <v>12871.079859108879</v>
      </c>
      <c r="BA92" s="207">
        <v>12364.585053128409</v>
      </c>
    </row>
    <row r="93" spans="1:53">
      <c r="A93" s="208" t="s">
        <v>389</v>
      </c>
      <c r="B93" s="209" t="s">
        <v>390</v>
      </c>
      <c r="C93" s="210">
        <v>91.480775104309402</v>
      </c>
      <c r="D93" s="211">
        <v>92.400210000001564</v>
      </c>
      <c r="E93" s="211">
        <v>324.69441000003059</v>
      </c>
      <c r="F93" s="211">
        <v>1256.2916200000097</v>
      </c>
      <c r="G93" s="211">
        <v>1075.0561399999654</v>
      </c>
      <c r="H93" s="211">
        <v>1190.6670676165324</v>
      </c>
      <c r="I93" s="211">
        <v>1134.8141000000146</v>
      </c>
      <c r="J93" s="211">
        <v>1151.0183300000253</v>
      </c>
      <c r="K93" s="211">
        <v>1364.4201999999852</v>
      </c>
      <c r="L93" s="211">
        <v>1102.3650199999852</v>
      </c>
      <c r="M93" s="211">
        <v>1246.9321807199394</v>
      </c>
      <c r="N93" s="211">
        <v>2397.5448501620795</v>
      </c>
      <c r="O93" s="211">
        <v>2674.6666471008875</v>
      </c>
      <c r="P93" s="211">
        <v>2792.1655088615507</v>
      </c>
      <c r="Q93" s="211">
        <v>1873.990980667636</v>
      </c>
      <c r="R93" s="211">
        <v>2013.9486665123557</v>
      </c>
      <c r="S93" s="211">
        <v>2174.40462899669</v>
      </c>
      <c r="T93" s="211">
        <v>2202.7599241252133</v>
      </c>
      <c r="U93" s="211">
        <v>2118.087754319291</v>
      </c>
      <c r="V93" s="211">
        <v>2095.2596554164638</v>
      </c>
      <c r="W93" s="211">
        <v>2060.2756207164989</v>
      </c>
      <c r="X93" s="211">
        <v>2044.4539957782169</v>
      </c>
      <c r="Y93" s="211">
        <v>2000.7206977224814</v>
      </c>
      <c r="Z93" s="211">
        <v>1917.0803065366845</v>
      </c>
      <c r="AA93" s="211">
        <v>1865.298035471493</v>
      </c>
      <c r="AB93" s="211">
        <v>1822.8974483351453</v>
      </c>
      <c r="AC93" s="211">
        <v>1806.1101528432209</v>
      </c>
      <c r="AD93" s="211">
        <v>1795.4619105592815</v>
      </c>
      <c r="AE93" s="211">
        <v>1798.1305373874111</v>
      </c>
      <c r="AF93" s="211">
        <v>1797.3689431005653</v>
      </c>
      <c r="AG93" s="211">
        <v>1783.8743735267503</v>
      </c>
      <c r="AH93" s="211">
        <v>1767.3578043091748</v>
      </c>
      <c r="AI93" s="211">
        <v>1737.3243234151648</v>
      </c>
      <c r="AJ93" s="211">
        <v>1669.8490900331653</v>
      </c>
      <c r="AK93" s="211">
        <v>1621.2779326290033</v>
      </c>
      <c r="AL93" s="211">
        <v>1562.922730839887</v>
      </c>
      <c r="AM93" s="211">
        <v>1546.3218987134783</v>
      </c>
      <c r="AN93" s="211">
        <v>1516.4155672002305</v>
      </c>
      <c r="AO93" s="211">
        <v>1478.7262675191812</v>
      </c>
      <c r="AP93" s="211">
        <v>1448.5209693242844</v>
      </c>
      <c r="AQ93" s="211">
        <v>1424.5978681927318</v>
      </c>
      <c r="AR93" s="211">
        <v>1387.4322606568139</v>
      </c>
      <c r="AS93" s="211">
        <v>1367.0583782572826</v>
      </c>
      <c r="AT93" s="211">
        <v>1335.6351378585687</v>
      </c>
      <c r="AU93" s="211">
        <v>1308.7845805578183</v>
      </c>
      <c r="AV93" s="211">
        <v>1288.0181089333037</v>
      </c>
      <c r="AW93" s="211">
        <v>1268.6423917351401</v>
      </c>
      <c r="AX93" s="211">
        <v>1242.1206665233908</v>
      </c>
      <c r="AY93" s="211">
        <v>1203.5777173746906</v>
      </c>
      <c r="AZ93" s="211">
        <v>1148.6237352489165</v>
      </c>
      <c r="BA93" s="212">
        <v>1123.4596448366453</v>
      </c>
    </row>
    <row r="94" spans="1:53">
      <c r="A94" s="208" t="s">
        <v>391</v>
      </c>
      <c r="B94" s="209" t="s">
        <v>392</v>
      </c>
      <c r="C94" s="210">
        <v>2291.701284994881</v>
      </c>
      <c r="D94" s="211">
        <v>2751.179970000017</v>
      </c>
      <c r="E94" s="211">
        <v>2459.1915999999696</v>
      </c>
      <c r="F94" s="211">
        <v>1243.6514299999869</v>
      </c>
      <c r="G94" s="211">
        <v>3033.1565299999743</v>
      </c>
      <c r="H94" s="211">
        <v>2389.2826189498046</v>
      </c>
      <c r="I94" s="211">
        <v>2104.4256000000182</v>
      </c>
      <c r="J94" s="211">
        <v>2461.204880000008</v>
      </c>
      <c r="K94" s="211">
        <v>2630.8739399999972</v>
      </c>
      <c r="L94" s="211">
        <v>1014.1758800000046</v>
      </c>
      <c r="M94" s="211">
        <v>1565.4112880159141</v>
      </c>
      <c r="N94" s="211">
        <v>1983.8950742994577</v>
      </c>
      <c r="O94" s="211">
        <v>2298.5524067415067</v>
      </c>
      <c r="P94" s="211">
        <v>3533.7611080734423</v>
      </c>
      <c r="Q94" s="211">
        <v>3268.6741313981724</v>
      </c>
      <c r="R94" s="211">
        <v>2724.2532561053417</v>
      </c>
      <c r="S94" s="211">
        <v>2606.3952030917526</v>
      </c>
      <c r="T94" s="211">
        <v>2560.425392282214</v>
      </c>
      <c r="U94" s="211">
        <v>2469.5197456674041</v>
      </c>
      <c r="V94" s="211">
        <v>2424.3908927431507</v>
      </c>
      <c r="W94" s="211">
        <v>2376.3400516362021</v>
      </c>
      <c r="X94" s="211">
        <v>2363.857949319523</v>
      </c>
      <c r="Y94" s="211">
        <v>2349.6928293727533</v>
      </c>
      <c r="Z94" s="211">
        <v>2240.6677792668784</v>
      </c>
      <c r="AA94" s="211">
        <v>2222.759504766464</v>
      </c>
      <c r="AB94" s="211">
        <v>2221.2635187780406</v>
      </c>
      <c r="AC94" s="211">
        <v>2229.0590704472716</v>
      </c>
      <c r="AD94" s="211">
        <v>2239.5367489483478</v>
      </c>
      <c r="AE94" s="211">
        <v>2247.7407446407046</v>
      </c>
      <c r="AF94" s="211">
        <v>2242.281723018893</v>
      </c>
      <c r="AG94" s="211">
        <v>2222.781593625697</v>
      </c>
      <c r="AH94" s="211">
        <v>2216.6582965160183</v>
      </c>
      <c r="AI94" s="211">
        <v>2206.1473766421705</v>
      </c>
      <c r="AJ94" s="211">
        <v>2171.1168764877602</v>
      </c>
      <c r="AK94" s="211">
        <v>2133.664886018666</v>
      </c>
      <c r="AL94" s="211">
        <v>2101.9119496221347</v>
      </c>
      <c r="AM94" s="211">
        <v>2082.7723208666603</v>
      </c>
      <c r="AN94" s="211">
        <v>2067.3842155597231</v>
      </c>
      <c r="AO94" s="211">
        <v>2032.1520260481932</v>
      </c>
      <c r="AP94" s="211">
        <v>2007.5838717979982</v>
      </c>
      <c r="AQ94" s="211">
        <v>1985.8982550951614</v>
      </c>
      <c r="AR94" s="211">
        <v>1967.1346486194827</v>
      </c>
      <c r="AS94" s="211">
        <v>1950.399943653551</v>
      </c>
      <c r="AT94" s="211">
        <v>1927.1882651519268</v>
      </c>
      <c r="AU94" s="211">
        <v>1899.0364007654875</v>
      </c>
      <c r="AV94" s="211">
        <v>1872.8360586439774</v>
      </c>
      <c r="AW94" s="211">
        <v>1849.9958443163052</v>
      </c>
      <c r="AX94" s="211">
        <v>1782.7454835978745</v>
      </c>
      <c r="AY94" s="211">
        <v>1760.5791730575741</v>
      </c>
      <c r="AZ94" s="211">
        <v>1684.5771739533536</v>
      </c>
      <c r="BA94" s="212">
        <v>1662.2751315336341</v>
      </c>
    </row>
    <row r="95" spans="1:53">
      <c r="A95" s="208" t="s">
        <v>393</v>
      </c>
      <c r="B95" s="209" t="s">
        <v>394</v>
      </c>
      <c r="C95" s="210">
        <v>25314.434149691955</v>
      </c>
      <c r="D95" s="211">
        <v>25499.914929999977</v>
      </c>
      <c r="E95" s="211">
        <v>23385.849529999992</v>
      </c>
      <c r="F95" s="211">
        <v>20450.299049999987</v>
      </c>
      <c r="G95" s="211">
        <v>22799.915069999992</v>
      </c>
      <c r="H95" s="211">
        <v>24680.891972184007</v>
      </c>
      <c r="I95" s="211">
        <v>26962.843569999994</v>
      </c>
      <c r="J95" s="211">
        <v>25657.396339999996</v>
      </c>
      <c r="K95" s="211">
        <v>26621.685639999992</v>
      </c>
      <c r="L95" s="211">
        <v>22643.090219999995</v>
      </c>
      <c r="M95" s="211">
        <v>27860.003139824796</v>
      </c>
      <c r="N95" s="211">
        <v>27715.100664656675</v>
      </c>
      <c r="O95" s="211">
        <v>23554.584195357402</v>
      </c>
      <c r="P95" s="211">
        <v>22842.147624032783</v>
      </c>
      <c r="Q95" s="211">
        <v>22789.295851806441</v>
      </c>
      <c r="R95" s="211">
        <v>23173.098614661623</v>
      </c>
      <c r="S95" s="211">
        <v>24960.183517583278</v>
      </c>
      <c r="T95" s="211">
        <v>25097.511435683482</v>
      </c>
      <c r="U95" s="211">
        <v>24058.665633778244</v>
      </c>
      <c r="V95" s="211">
        <v>23922.930880187141</v>
      </c>
      <c r="W95" s="211">
        <v>23462.23089241096</v>
      </c>
      <c r="X95" s="211">
        <v>23122.916255597673</v>
      </c>
      <c r="Y95" s="211">
        <v>22610.675008049111</v>
      </c>
      <c r="Z95" s="211">
        <v>22061.757772235334</v>
      </c>
      <c r="AA95" s="211">
        <v>21591.03961687678</v>
      </c>
      <c r="AB95" s="211">
        <v>21279.831887084223</v>
      </c>
      <c r="AC95" s="211">
        <v>20931.622213744184</v>
      </c>
      <c r="AD95" s="211">
        <v>20685.679326554375</v>
      </c>
      <c r="AE95" s="211">
        <v>20512.699529517922</v>
      </c>
      <c r="AF95" s="211">
        <v>20472.310977932382</v>
      </c>
      <c r="AG95" s="211">
        <v>20169.628187462491</v>
      </c>
      <c r="AH95" s="211">
        <v>19899.273895369904</v>
      </c>
      <c r="AI95" s="211">
        <v>19328.889644910956</v>
      </c>
      <c r="AJ95" s="211">
        <v>18561.129843206865</v>
      </c>
      <c r="AK95" s="211">
        <v>17925.496340999463</v>
      </c>
      <c r="AL95" s="211">
        <v>17265.847939978135</v>
      </c>
      <c r="AM95" s="211">
        <v>16826.482198015012</v>
      </c>
      <c r="AN95" s="211">
        <v>16298.510594148356</v>
      </c>
      <c r="AO95" s="211">
        <v>15736.06857653089</v>
      </c>
      <c r="AP95" s="211">
        <v>15245.861674396994</v>
      </c>
      <c r="AQ95" s="211">
        <v>14672.547574523942</v>
      </c>
      <c r="AR95" s="211">
        <v>14096.389445238012</v>
      </c>
      <c r="AS95" s="211">
        <v>13546.664639862391</v>
      </c>
      <c r="AT95" s="211">
        <v>12857.25333042413</v>
      </c>
      <c r="AU95" s="211">
        <v>12296.369595549231</v>
      </c>
      <c r="AV95" s="211">
        <v>11894.959527224948</v>
      </c>
      <c r="AW95" s="211">
        <v>11540.032045700847</v>
      </c>
      <c r="AX95" s="211">
        <v>10967.062762146095</v>
      </c>
      <c r="AY95" s="211">
        <v>10484.296981712183</v>
      </c>
      <c r="AZ95" s="211">
        <v>9904.1838655648971</v>
      </c>
      <c r="BA95" s="212">
        <v>9482.135353526508</v>
      </c>
    </row>
    <row r="96" spans="1:53">
      <c r="A96" s="208" t="s">
        <v>395</v>
      </c>
      <c r="B96" s="209" t="s">
        <v>396</v>
      </c>
      <c r="C96" s="210">
        <v>304.42705983428186</v>
      </c>
      <c r="D96" s="211">
        <v>319.49970999999681</v>
      </c>
      <c r="E96" s="211">
        <v>162.03185000000002</v>
      </c>
      <c r="F96" s="211">
        <v>307.33582999999999</v>
      </c>
      <c r="G96" s="211">
        <v>298.11922999999996</v>
      </c>
      <c r="H96" s="211">
        <v>633.46796184633922</v>
      </c>
      <c r="I96" s="211">
        <v>565.68628000000012</v>
      </c>
      <c r="J96" s="211">
        <v>749.51607000000013</v>
      </c>
      <c r="K96" s="211">
        <v>667.94987000000003</v>
      </c>
      <c r="L96" s="211">
        <v>422.40143999999992</v>
      </c>
      <c r="M96" s="211">
        <v>306.12005474151732</v>
      </c>
      <c r="N96" s="211">
        <v>243.72057252009813</v>
      </c>
      <c r="O96" s="211">
        <v>357.08710779018952</v>
      </c>
      <c r="P96" s="211">
        <v>346.43087780080424</v>
      </c>
      <c r="Q96" s="211">
        <v>353.86856641999464</v>
      </c>
      <c r="R96" s="211">
        <v>395.73565904788745</v>
      </c>
      <c r="S96" s="211">
        <v>390.12044110415695</v>
      </c>
      <c r="T96" s="211">
        <v>395.20727369929779</v>
      </c>
      <c r="U96" s="211">
        <v>375.06578937322246</v>
      </c>
      <c r="V96" s="211">
        <v>366.13737789233954</v>
      </c>
      <c r="W96" s="211">
        <v>361.39769914566438</v>
      </c>
      <c r="X96" s="211">
        <v>359.75210793474889</v>
      </c>
      <c r="Y96" s="211">
        <v>355.79012229527888</v>
      </c>
      <c r="Z96" s="211">
        <v>369.43257232152752</v>
      </c>
      <c r="AA96" s="211">
        <v>358.98562906997603</v>
      </c>
      <c r="AB96" s="211">
        <v>355.41785722064742</v>
      </c>
      <c r="AC96" s="211">
        <v>353.79105180344027</v>
      </c>
      <c r="AD96" s="211">
        <v>354.56127105855666</v>
      </c>
      <c r="AE96" s="211">
        <v>349.4317641418175</v>
      </c>
      <c r="AF96" s="211">
        <v>345.82814179332854</v>
      </c>
      <c r="AG96" s="211">
        <v>327.71477126209936</v>
      </c>
      <c r="AH96" s="211">
        <v>319.78144129075105</v>
      </c>
      <c r="AI96" s="211">
        <v>314.92223982891704</v>
      </c>
      <c r="AJ96" s="211">
        <v>288.38976739559604</v>
      </c>
      <c r="AK96" s="211">
        <v>280.7898360174047</v>
      </c>
      <c r="AL96" s="211">
        <v>269.15894232989166</v>
      </c>
      <c r="AM96" s="211">
        <v>261.48008513476992</v>
      </c>
      <c r="AN96" s="211">
        <v>252.27496854722074</v>
      </c>
      <c r="AO96" s="211">
        <v>245.62522680329306</v>
      </c>
      <c r="AP96" s="211">
        <v>236.45651231140621</v>
      </c>
      <c r="AQ96" s="211">
        <v>223.91800611515163</v>
      </c>
      <c r="AR96" s="211">
        <v>213.74702051881158</v>
      </c>
      <c r="AS96" s="211">
        <v>196.19450799219081</v>
      </c>
      <c r="AT96" s="211">
        <v>186.49644690509092</v>
      </c>
      <c r="AU96" s="211">
        <v>173.26764258248673</v>
      </c>
      <c r="AV96" s="211">
        <v>164.07883707716726</v>
      </c>
      <c r="AW96" s="211">
        <v>149.68495440071604</v>
      </c>
      <c r="AX96" s="211">
        <v>142.97717410327132</v>
      </c>
      <c r="AY96" s="211">
        <v>138.0958416567866</v>
      </c>
      <c r="AZ96" s="211">
        <v>133.69508434171445</v>
      </c>
      <c r="BA96" s="212">
        <v>96.714923231621015</v>
      </c>
    </row>
    <row r="97" spans="1:53">
      <c r="A97" s="203" t="s">
        <v>397</v>
      </c>
      <c r="B97" s="204" t="s">
        <v>398</v>
      </c>
      <c r="C97" s="205">
        <v>628.44768745116119</v>
      </c>
      <c r="D97" s="206">
        <v>543.09204</v>
      </c>
      <c r="E97" s="206">
        <v>466.80012999999985</v>
      </c>
      <c r="F97" s="206">
        <v>414.30406999999997</v>
      </c>
      <c r="G97" s="206">
        <v>359.70125999999988</v>
      </c>
      <c r="H97" s="206">
        <v>351.31788858568456</v>
      </c>
      <c r="I97" s="206">
        <v>345.10233999999997</v>
      </c>
      <c r="J97" s="206">
        <v>316.39793000000003</v>
      </c>
      <c r="K97" s="206">
        <v>377.90742000000006</v>
      </c>
      <c r="L97" s="206">
        <v>325.50077000000005</v>
      </c>
      <c r="M97" s="206">
        <v>550.06099135288866</v>
      </c>
      <c r="N97" s="206">
        <v>422.71065292723847</v>
      </c>
      <c r="O97" s="206">
        <v>352.70351332704337</v>
      </c>
      <c r="P97" s="206">
        <v>370.21136544641638</v>
      </c>
      <c r="Q97" s="206">
        <v>282.0530118739199</v>
      </c>
      <c r="R97" s="206">
        <v>300.18073485058375</v>
      </c>
      <c r="S97" s="206">
        <v>328.67276955611771</v>
      </c>
      <c r="T97" s="206">
        <v>330.8439320995351</v>
      </c>
      <c r="U97" s="206">
        <v>340.58291842865378</v>
      </c>
      <c r="V97" s="206">
        <v>346.10348914698972</v>
      </c>
      <c r="W97" s="206">
        <v>350.18041445747474</v>
      </c>
      <c r="X97" s="206">
        <v>358.28335381263332</v>
      </c>
      <c r="Y97" s="206">
        <v>344.60213781867895</v>
      </c>
      <c r="Z97" s="206">
        <v>284.87052819121743</v>
      </c>
      <c r="AA97" s="206">
        <v>247.31040385793852</v>
      </c>
      <c r="AB97" s="206">
        <v>213.4098343098708</v>
      </c>
      <c r="AC97" s="206">
        <v>144.0271484127625</v>
      </c>
      <c r="AD97" s="206">
        <v>89.188242806990203</v>
      </c>
      <c r="AE97" s="206">
        <v>91.600979272118693</v>
      </c>
      <c r="AF97" s="206">
        <v>93.362249475056487</v>
      </c>
      <c r="AG97" s="206">
        <v>94.728428623911171</v>
      </c>
      <c r="AH97" s="206">
        <v>95.073115955460395</v>
      </c>
      <c r="AI97" s="206">
        <v>84.060950286954181</v>
      </c>
      <c r="AJ97" s="206">
        <v>72.231682371911461</v>
      </c>
      <c r="AK97" s="206">
        <v>62.110937085314092</v>
      </c>
      <c r="AL97" s="206">
        <v>53.613637433055445</v>
      </c>
      <c r="AM97" s="206">
        <v>46.317436105313718</v>
      </c>
      <c r="AN97" s="206">
        <v>39.643673932422516</v>
      </c>
      <c r="AO97" s="206">
        <v>35.20098305448797</v>
      </c>
      <c r="AP97" s="206">
        <v>30.715598369450188</v>
      </c>
      <c r="AQ97" s="206">
        <v>26.269083975337804</v>
      </c>
      <c r="AR97" s="206">
        <v>21.902022819924891</v>
      </c>
      <c r="AS97" s="206">
        <v>18.157809472205948</v>
      </c>
      <c r="AT97" s="206">
        <v>14.891909210187935</v>
      </c>
      <c r="AU97" s="206">
        <v>11.977772032638823</v>
      </c>
      <c r="AV97" s="206">
        <v>9.8728899919379263</v>
      </c>
      <c r="AW97" s="206">
        <v>8.0209208947797226</v>
      </c>
      <c r="AX97" s="206">
        <v>6.6064106248306835</v>
      </c>
      <c r="AY97" s="206">
        <v>5.6599694859159015</v>
      </c>
      <c r="AZ97" s="206">
        <v>4.8315430613979569</v>
      </c>
      <c r="BA97" s="207">
        <v>4.2838577759854415</v>
      </c>
    </row>
    <row r="98" spans="1:53">
      <c r="A98" s="203" t="s">
        <v>399</v>
      </c>
      <c r="B98" s="204" t="s">
        <v>400</v>
      </c>
      <c r="C98" s="205">
        <v>25431.014318849291</v>
      </c>
      <c r="D98" s="206">
        <v>24931.692850000007</v>
      </c>
      <c r="E98" s="206">
        <v>23666.269449999993</v>
      </c>
      <c r="F98" s="206">
        <v>23554.698569999997</v>
      </c>
      <c r="G98" s="206">
        <v>22102.025979999991</v>
      </c>
      <c r="H98" s="206">
        <v>20272.355089281766</v>
      </c>
      <c r="I98" s="206">
        <v>20973.847249999995</v>
      </c>
      <c r="J98" s="206">
        <v>19699.007389999995</v>
      </c>
      <c r="K98" s="206">
        <v>18946.907609999995</v>
      </c>
      <c r="L98" s="206">
        <v>14349.998189999998</v>
      </c>
      <c r="M98" s="206">
        <v>16495.843032036715</v>
      </c>
      <c r="N98" s="206">
        <v>15801.801063350547</v>
      </c>
      <c r="O98" s="206">
        <v>13960.81239930196</v>
      </c>
      <c r="P98" s="206">
        <v>14376.794305858024</v>
      </c>
      <c r="Q98" s="206">
        <v>14271.445596857824</v>
      </c>
      <c r="R98" s="206">
        <v>13381.274377664424</v>
      </c>
      <c r="S98" s="206">
        <v>12205.421890703372</v>
      </c>
      <c r="T98" s="206">
        <v>12384.966553498341</v>
      </c>
      <c r="U98" s="206">
        <v>11655.970421486336</v>
      </c>
      <c r="V98" s="206">
        <v>11478.012422230451</v>
      </c>
      <c r="W98" s="206">
        <v>11255.381479651891</v>
      </c>
      <c r="X98" s="206">
        <v>11200.02727992986</v>
      </c>
      <c r="Y98" s="206">
        <v>11058.626514910373</v>
      </c>
      <c r="Z98" s="206">
        <v>10873.013953804077</v>
      </c>
      <c r="AA98" s="206">
        <v>10776.074602763088</v>
      </c>
      <c r="AB98" s="206">
        <v>10739.579401522256</v>
      </c>
      <c r="AC98" s="206">
        <v>10754.740683545982</v>
      </c>
      <c r="AD98" s="206">
        <v>10780.297438571624</v>
      </c>
      <c r="AE98" s="206">
        <v>10806.346222676644</v>
      </c>
      <c r="AF98" s="206">
        <v>10770.110110970652</v>
      </c>
      <c r="AG98" s="206">
        <v>10668.599140776878</v>
      </c>
      <c r="AH98" s="206">
        <v>10628.646472991983</v>
      </c>
      <c r="AI98" s="206">
        <v>10519.618400189773</v>
      </c>
      <c r="AJ98" s="206">
        <v>10336.520861976762</v>
      </c>
      <c r="AK98" s="206">
        <v>10148.598660997115</v>
      </c>
      <c r="AL98" s="206">
        <v>9985.964821164358</v>
      </c>
      <c r="AM98" s="206">
        <v>9906.6551574729892</v>
      </c>
      <c r="AN98" s="206">
        <v>9783.8597126074801</v>
      </c>
      <c r="AO98" s="206">
        <v>9611.7298218829892</v>
      </c>
      <c r="AP98" s="206">
        <v>9454.0229409358744</v>
      </c>
      <c r="AQ98" s="206">
        <v>9291.2973388770642</v>
      </c>
      <c r="AR98" s="206">
        <v>9162.4837782036557</v>
      </c>
      <c r="AS98" s="206">
        <v>9001.2369808375697</v>
      </c>
      <c r="AT98" s="206">
        <v>8807.7047517074388</v>
      </c>
      <c r="AU98" s="206">
        <v>8532.1660350936636</v>
      </c>
      <c r="AV98" s="206">
        <v>8347.7821451189357</v>
      </c>
      <c r="AW98" s="206">
        <v>8115.8860819017391</v>
      </c>
      <c r="AX98" s="206">
        <v>7655.3148383401503</v>
      </c>
      <c r="AY98" s="206">
        <v>7372.666059286079</v>
      </c>
      <c r="AZ98" s="206">
        <v>6792.914061164508</v>
      </c>
      <c r="BA98" s="207">
        <v>6233.6549007681961</v>
      </c>
    </row>
    <row r="99" spans="1:53">
      <c r="A99" s="208" t="s">
        <v>401</v>
      </c>
      <c r="B99" s="209" t="s">
        <v>402</v>
      </c>
      <c r="C99" s="210">
        <v>25431.014318849291</v>
      </c>
      <c r="D99" s="211">
        <v>24931.692850000007</v>
      </c>
      <c r="E99" s="211">
        <v>23666.269449999993</v>
      </c>
      <c r="F99" s="211">
        <v>23554.698569999997</v>
      </c>
      <c r="G99" s="211">
        <v>22102.025979999991</v>
      </c>
      <c r="H99" s="211">
        <v>20272.355089281766</v>
      </c>
      <c r="I99" s="211">
        <v>20973.847249999995</v>
      </c>
      <c r="J99" s="211">
        <v>19699.007389999995</v>
      </c>
      <c r="K99" s="211">
        <v>18946.907609999995</v>
      </c>
      <c r="L99" s="211">
        <v>14349.998189999998</v>
      </c>
      <c r="M99" s="211">
        <v>16495.843032036715</v>
      </c>
      <c r="N99" s="211">
        <v>15801.801063350547</v>
      </c>
      <c r="O99" s="211">
        <v>13960.81239930196</v>
      </c>
      <c r="P99" s="211">
        <v>14376.794305858024</v>
      </c>
      <c r="Q99" s="211">
        <v>14271.445596857824</v>
      </c>
      <c r="R99" s="211">
        <v>13381.274377664424</v>
      </c>
      <c r="S99" s="211">
        <v>12205.421890703372</v>
      </c>
      <c r="T99" s="211">
        <v>12384.966553498341</v>
      </c>
      <c r="U99" s="211">
        <v>11655.970421486336</v>
      </c>
      <c r="V99" s="211">
        <v>11478.012422230451</v>
      </c>
      <c r="W99" s="211">
        <v>11255.381479651891</v>
      </c>
      <c r="X99" s="211">
        <v>11200.02727992986</v>
      </c>
      <c r="Y99" s="211">
        <v>11058.626514910373</v>
      </c>
      <c r="Z99" s="211">
        <v>10873.013953804077</v>
      </c>
      <c r="AA99" s="211">
        <v>10776.074602763088</v>
      </c>
      <c r="AB99" s="211">
        <v>10739.579401522256</v>
      </c>
      <c r="AC99" s="211">
        <v>10754.740683545982</v>
      </c>
      <c r="AD99" s="211">
        <v>10780.297438571624</v>
      </c>
      <c r="AE99" s="211">
        <v>10806.346222676644</v>
      </c>
      <c r="AF99" s="211">
        <v>10770.110110970652</v>
      </c>
      <c r="AG99" s="211">
        <v>10668.599140776878</v>
      </c>
      <c r="AH99" s="211">
        <v>10628.646472991983</v>
      </c>
      <c r="AI99" s="211">
        <v>10519.618400189773</v>
      </c>
      <c r="AJ99" s="211">
        <v>10336.520861976762</v>
      </c>
      <c r="AK99" s="211">
        <v>10148.598660997115</v>
      </c>
      <c r="AL99" s="211">
        <v>9985.964821164358</v>
      </c>
      <c r="AM99" s="211">
        <v>9906.6551574729892</v>
      </c>
      <c r="AN99" s="211">
        <v>9783.8597126074801</v>
      </c>
      <c r="AO99" s="211">
        <v>9611.7298218829892</v>
      </c>
      <c r="AP99" s="211">
        <v>9454.0229409358744</v>
      </c>
      <c r="AQ99" s="211">
        <v>9291.2973388770642</v>
      </c>
      <c r="AR99" s="211">
        <v>9162.4837782036557</v>
      </c>
      <c r="AS99" s="211">
        <v>9001.2369808375697</v>
      </c>
      <c r="AT99" s="211">
        <v>8807.7047517074388</v>
      </c>
      <c r="AU99" s="211">
        <v>8532.1660350936636</v>
      </c>
      <c r="AV99" s="211">
        <v>8347.7821451189357</v>
      </c>
      <c r="AW99" s="211">
        <v>8115.8860819017391</v>
      </c>
      <c r="AX99" s="211">
        <v>7655.3148383401503</v>
      </c>
      <c r="AY99" s="211">
        <v>7372.666059286079</v>
      </c>
      <c r="AZ99" s="211">
        <v>6792.914061164508</v>
      </c>
      <c r="BA99" s="212">
        <v>6233.6549007681961</v>
      </c>
    </row>
    <row r="100" spans="1:53">
      <c r="A100" s="208" t="s">
        <v>403</v>
      </c>
      <c r="B100" s="209" t="s">
        <v>404</v>
      </c>
      <c r="C100" s="210">
        <v>0</v>
      </c>
      <c r="D100" s="211">
        <v>0</v>
      </c>
      <c r="E100" s="211">
        <v>0</v>
      </c>
      <c r="F100" s="211">
        <v>0</v>
      </c>
      <c r="G100" s="211">
        <v>0</v>
      </c>
      <c r="H100" s="211">
        <v>0</v>
      </c>
      <c r="I100" s="211">
        <v>0</v>
      </c>
      <c r="J100" s="211">
        <v>0</v>
      </c>
      <c r="K100" s="211">
        <v>0</v>
      </c>
      <c r="L100" s="211">
        <v>0</v>
      </c>
      <c r="M100" s="211">
        <v>0</v>
      </c>
      <c r="N100" s="211">
        <v>0</v>
      </c>
      <c r="O100" s="211">
        <v>0</v>
      </c>
      <c r="P100" s="211">
        <v>0</v>
      </c>
      <c r="Q100" s="211">
        <v>0</v>
      </c>
      <c r="R100" s="211">
        <v>0</v>
      </c>
      <c r="S100" s="211">
        <v>0</v>
      </c>
      <c r="T100" s="211">
        <v>0</v>
      </c>
      <c r="U100" s="211">
        <v>0</v>
      </c>
      <c r="V100" s="211">
        <v>0</v>
      </c>
      <c r="W100" s="211">
        <v>0</v>
      </c>
      <c r="X100" s="211">
        <v>0</v>
      </c>
      <c r="Y100" s="211">
        <v>0</v>
      </c>
      <c r="Z100" s="211">
        <v>0</v>
      </c>
      <c r="AA100" s="211">
        <v>0</v>
      </c>
      <c r="AB100" s="211">
        <v>0</v>
      </c>
      <c r="AC100" s="211">
        <v>0</v>
      </c>
      <c r="AD100" s="211">
        <v>0</v>
      </c>
      <c r="AE100" s="211">
        <v>0</v>
      </c>
      <c r="AF100" s="211">
        <v>0</v>
      </c>
      <c r="AG100" s="211">
        <v>0</v>
      </c>
      <c r="AH100" s="211">
        <v>0</v>
      </c>
      <c r="AI100" s="211">
        <v>0</v>
      </c>
      <c r="AJ100" s="211">
        <v>0</v>
      </c>
      <c r="AK100" s="211">
        <v>0</v>
      </c>
      <c r="AL100" s="211">
        <v>0</v>
      </c>
      <c r="AM100" s="211">
        <v>0</v>
      </c>
      <c r="AN100" s="211">
        <v>0</v>
      </c>
      <c r="AO100" s="211">
        <v>0</v>
      </c>
      <c r="AP100" s="211">
        <v>0</v>
      </c>
      <c r="AQ100" s="211">
        <v>0</v>
      </c>
      <c r="AR100" s="211">
        <v>0</v>
      </c>
      <c r="AS100" s="211">
        <v>0</v>
      </c>
      <c r="AT100" s="211">
        <v>0</v>
      </c>
      <c r="AU100" s="211">
        <v>0</v>
      </c>
      <c r="AV100" s="211">
        <v>0</v>
      </c>
      <c r="AW100" s="211">
        <v>0</v>
      </c>
      <c r="AX100" s="211">
        <v>0</v>
      </c>
      <c r="AY100" s="211">
        <v>0</v>
      </c>
      <c r="AZ100" s="211">
        <v>0</v>
      </c>
      <c r="BA100" s="212">
        <v>0</v>
      </c>
    </row>
    <row r="101" spans="1:53">
      <c r="A101" s="203" t="s">
        <v>405</v>
      </c>
      <c r="B101" s="204" t="s">
        <v>406</v>
      </c>
      <c r="C101" s="205">
        <v>619.54243112823076</v>
      </c>
      <c r="D101" s="206">
        <v>619.50540000000001</v>
      </c>
      <c r="E101" s="206">
        <v>929.30732000000012</v>
      </c>
      <c r="F101" s="206">
        <v>956.29835000000003</v>
      </c>
      <c r="G101" s="206">
        <v>1157.1005599999999</v>
      </c>
      <c r="H101" s="206">
        <v>1034.6185568796384</v>
      </c>
      <c r="I101" s="206">
        <v>1153.50695</v>
      </c>
      <c r="J101" s="206">
        <v>1188.6079700000003</v>
      </c>
      <c r="K101" s="206">
        <v>1219.0148799999999</v>
      </c>
      <c r="L101" s="206">
        <v>910.29430999999965</v>
      </c>
      <c r="M101" s="206">
        <v>924.7379656327721</v>
      </c>
      <c r="N101" s="206">
        <v>961.68774432830412</v>
      </c>
      <c r="O101" s="206">
        <v>1002.2170405685119</v>
      </c>
      <c r="P101" s="206">
        <v>1074.2214171244018</v>
      </c>
      <c r="Q101" s="206">
        <v>1112.0636504171246</v>
      </c>
      <c r="R101" s="206">
        <v>903.1838575456992</v>
      </c>
      <c r="S101" s="206">
        <v>892.87377537691179</v>
      </c>
      <c r="T101" s="206">
        <v>973.70787820832868</v>
      </c>
      <c r="U101" s="206">
        <v>979.12660980484031</v>
      </c>
      <c r="V101" s="206">
        <v>1001.6214734608179</v>
      </c>
      <c r="W101" s="206">
        <v>1035.1355013277212</v>
      </c>
      <c r="X101" s="206">
        <v>1044.9027797674821</v>
      </c>
      <c r="Y101" s="206">
        <v>1043.8352244734465</v>
      </c>
      <c r="Z101" s="206">
        <v>1035.4000992988774</v>
      </c>
      <c r="AA101" s="206">
        <v>1005.2535654401938</v>
      </c>
      <c r="AB101" s="206">
        <v>1011.3637616883925</v>
      </c>
      <c r="AC101" s="206">
        <v>1008.9147633296747</v>
      </c>
      <c r="AD101" s="206">
        <v>1009.4807974507647</v>
      </c>
      <c r="AE101" s="206">
        <v>1013.4285730301486</v>
      </c>
      <c r="AF101" s="206">
        <v>1020.3333085600206</v>
      </c>
      <c r="AG101" s="206">
        <v>1022.0186642654348</v>
      </c>
      <c r="AH101" s="206">
        <v>1024.4538486955039</v>
      </c>
      <c r="AI101" s="206">
        <v>1025.0383657293212</v>
      </c>
      <c r="AJ101" s="206">
        <v>1020.8661813447102</v>
      </c>
      <c r="AK101" s="206">
        <v>1016.6648058328731</v>
      </c>
      <c r="AL101" s="206">
        <v>1010.8934731977308</v>
      </c>
      <c r="AM101" s="206">
        <v>1014.640233640701</v>
      </c>
      <c r="AN101" s="206">
        <v>1017.5840245244294</v>
      </c>
      <c r="AO101" s="206">
        <v>1020.2591158895476</v>
      </c>
      <c r="AP101" s="206">
        <v>1018.3598807566848</v>
      </c>
      <c r="AQ101" s="206">
        <v>986.59327832313068</v>
      </c>
      <c r="AR101" s="206">
        <v>979.96864295617252</v>
      </c>
      <c r="AS101" s="206">
        <v>940.5848459772559</v>
      </c>
      <c r="AT101" s="206">
        <v>865.12675053358805</v>
      </c>
      <c r="AU101" s="206">
        <v>717.12611474110895</v>
      </c>
      <c r="AV101" s="206">
        <v>707.82476265400169</v>
      </c>
      <c r="AW101" s="206">
        <v>686.98086991942364</v>
      </c>
      <c r="AX101" s="206">
        <v>656.88201120409292</v>
      </c>
      <c r="AY101" s="206">
        <v>646.2750648822215</v>
      </c>
      <c r="AZ101" s="206">
        <v>645.63630996884956</v>
      </c>
      <c r="BA101" s="207">
        <v>635.21759170884513</v>
      </c>
    </row>
    <row r="102" spans="1:53">
      <c r="A102" s="198" t="s">
        <v>407</v>
      </c>
      <c r="B102" s="199" t="s">
        <v>408</v>
      </c>
      <c r="C102" s="200">
        <v>6750.4560643759614</v>
      </c>
      <c r="D102" s="201">
        <v>4932.3185100000001</v>
      </c>
      <c r="E102" s="201">
        <v>5823.5471699999998</v>
      </c>
      <c r="F102" s="201">
        <v>5911.5599300000003</v>
      </c>
      <c r="G102" s="201">
        <v>5891.0858499999995</v>
      </c>
      <c r="H102" s="201">
        <v>4621.6418491297591</v>
      </c>
      <c r="I102" s="201">
        <v>5378.684189999999</v>
      </c>
      <c r="J102" s="201">
        <v>4829.6531300000006</v>
      </c>
      <c r="K102" s="201">
        <v>4772.7399699999996</v>
      </c>
      <c r="L102" s="201">
        <v>5691.6324699999996</v>
      </c>
      <c r="M102" s="201">
        <v>4826.778896283191</v>
      </c>
      <c r="N102" s="201">
        <v>5003.3823518991321</v>
      </c>
      <c r="O102" s="201">
        <v>3943.8754623465629</v>
      </c>
      <c r="P102" s="201">
        <v>3926.301734225663</v>
      </c>
      <c r="Q102" s="201">
        <v>3090.7402475024692</v>
      </c>
      <c r="R102" s="201">
        <v>3424.2619391571693</v>
      </c>
      <c r="S102" s="201">
        <v>4497.0045521409993</v>
      </c>
      <c r="T102" s="201">
        <v>4599.7497719007188</v>
      </c>
      <c r="U102" s="201">
        <v>4543.2299497487793</v>
      </c>
      <c r="V102" s="201">
        <v>4509.1000556886356</v>
      </c>
      <c r="W102" s="201">
        <v>4453.2367816470187</v>
      </c>
      <c r="X102" s="201">
        <v>4455.709481574544</v>
      </c>
      <c r="Y102" s="201">
        <v>4273.5241653147823</v>
      </c>
      <c r="Z102" s="201">
        <v>4094.5736263431249</v>
      </c>
      <c r="AA102" s="201">
        <v>3873.0679072792377</v>
      </c>
      <c r="AB102" s="201">
        <v>3720.730293681333</v>
      </c>
      <c r="AC102" s="201">
        <v>3425.7603155786283</v>
      </c>
      <c r="AD102" s="201">
        <v>3218.5082388519891</v>
      </c>
      <c r="AE102" s="201">
        <v>3110.8730068251011</v>
      </c>
      <c r="AF102" s="201">
        <v>3028.6049824451707</v>
      </c>
      <c r="AG102" s="201">
        <v>2930.2973942990875</v>
      </c>
      <c r="AH102" s="201">
        <v>2876.2069663245093</v>
      </c>
      <c r="AI102" s="201">
        <v>2755.7648378647568</v>
      </c>
      <c r="AJ102" s="201">
        <v>2598.8550093747212</v>
      </c>
      <c r="AK102" s="201">
        <v>2457.1129800225526</v>
      </c>
      <c r="AL102" s="201">
        <v>2359.7540379531747</v>
      </c>
      <c r="AM102" s="201">
        <v>2298.9299885103792</v>
      </c>
      <c r="AN102" s="201">
        <v>2180.6469198917416</v>
      </c>
      <c r="AO102" s="201">
        <v>2126.2511817811492</v>
      </c>
      <c r="AP102" s="201">
        <v>2039.2536669576602</v>
      </c>
      <c r="AQ102" s="201">
        <v>1962.6765278537243</v>
      </c>
      <c r="AR102" s="201">
        <v>1877.1123921606559</v>
      </c>
      <c r="AS102" s="201">
        <v>1756.7490746733906</v>
      </c>
      <c r="AT102" s="201">
        <v>1667.832138150553</v>
      </c>
      <c r="AU102" s="201">
        <v>1548.5886364456592</v>
      </c>
      <c r="AV102" s="201">
        <v>1500.8519804282919</v>
      </c>
      <c r="AW102" s="201">
        <v>1462.3568956620261</v>
      </c>
      <c r="AX102" s="201">
        <v>1300.4050012870446</v>
      </c>
      <c r="AY102" s="201">
        <v>1237.0142111047844</v>
      </c>
      <c r="AZ102" s="201">
        <v>1192.3414409760665</v>
      </c>
      <c r="BA102" s="202">
        <v>1087.2698935621554</v>
      </c>
    </row>
    <row r="103" spans="1:53">
      <c r="A103" s="203" t="s">
        <v>409</v>
      </c>
      <c r="B103" s="204" t="s">
        <v>410</v>
      </c>
      <c r="C103" s="205">
        <v>3685.3801104140935</v>
      </c>
      <c r="D103" s="206">
        <v>2084.2247199999983</v>
      </c>
      <c r="E103" s="206">
        <v>2979.8949299999999</v>
      </c>
      <c r="F103" s="206">
        <v>3256.7787599999992</v>
      </c>
      <c r="G103" s="206">
        <v>3215.0965999999989</v>
      </c>
      <c r="H103" s="206">
        <v>1960.8737860999011</v>
      </c>
      <c r="I103" s="206">
        <v>2489.8286699999994</v>
      </c>
      <c r="J103" s="206">
        <v>2162.1142499999996</v>
      </c>
      <c r="K103" s="206">
        <v>2000.6877099999999</v>
      </c>
      <c r="L103" s="206">
        <v>3002.3235499999996</v>
      </c>
      <c r="M103" s="206">
        <v>1914.1279958902132</v>
      </c>
      <c r="N103" s="206">
        <v>1774.5505111940231</v>
      </c>
      <c r="O103" s="206">
        <v>875.99062008555165</v>
      </c>
      <c r="P103" s="206">
        <v>916.50978447157468</v>
      </c>
      <c r="Q103" s="206">
        <v>70.437564398795303</v>
      </c>
      <c r="R103" s="206">
        <v>566.91840682428847</v>
      </c>
      <c r="S103" s="206">
        <v>1579.8976196479714</v>
      </c>
      <c r="T103" s="206">
        <v>1648.7366486638582</v>
      </c>
      <c r="U103" s="206">
        <v>1639.1442043499596</v>
      </c>
      <c r="V103" s="206">
        <v>1620.7022509078067</v>
      </c>
      <c r="W103" s="206">
        <v>1587.2142277027265</v>
      </c>
      <c r="X103" s="206">
        <v>1595.9854522361252</v>
      </c>
      <c r="Y103" s="206">
        <v>1529.8923523182727</v>
      </c>
      <c r="Z103" s="206">
        <v>1486.6878930169707</v>
      </c>
      <c r="AA103" s="206">
        <v>1348.6253626446351</v>
      </c>
      <c r="AB103" s="206">
        <v>1272.3914760121227</v>
      </c>
      <c r="AC103" s="206">
        <v>1152.8466400347511</v>
      </c>
      <c r="AD103" s="206">
        <v>1083.740195377459</v>
      </c>
      <c r="AE103" s="206">
        <v>1024.0139580108385</v>
      </c>
      <c r="AF103" s="206">
        <v>981.5679399312063</v>
      </c>
      <c r="AG103" s="206">
        <v>929.39592245768847</v>
      </c>
      <c r="AH103" s="206">
        <v>907.4612595539237</v>
      </c>
      <c r="AI103" s="206">
        <v>868.19252842920366</v>
      </c>
      <c r="AJ103" s="206">
        <v>799.53382361461286</v>
      </c>
      <c r="AK103" s="206">
        <v>746.87546773563986</v>
      </c>
      <c r="AL103" s="206">
        <v>701.75920562259853</v>
      </c>
      <c r="AM103" s="206">
        <v>665.17806668148614</v>
      </c>
      <c r="AN103" s="206">
        <v>623.31951361262395</v>
      </c>
      <c r="AO103" s="206">
        <v>591.93499824145329</v>
      </c>
      <c r="AP103" s="206">
        <v>557.9580239049568</v>
      </c>
      <c r="AQ103" s="206">
        <v>519.87428026451278</v>
      </c>
      <c r="AR103" s="206">
        <v>484.69365678370019</v>
      </c>
      <c r="AS103" s="206">
        <v>446.26688902434876</v>
      </c>
      <c r="AT103" s="206">
        <v>411.8647692667048</v>
      </c>
      <c r="AU103" s="206">
        <v>372.19486181992261</v>
      </c>
      <c r="AV103" s="206">
        <v>351.11838611635659</v>
      </c>
      <c r="AW103" s="206">
        <v>330.00137030059688</v>
      </c>
      <c r="AX103" s="206">
        <v>307.71265592874283</v>
      </c>
      <c r="AY103" s="206">
        <v>291.70381903571007</v>
      </c>
      <c r="AZ103" s="206">
        <v>277.21390847648445</v>
      </c>
      <c r="BA103" s="207">
        <v>262.68609392163808</v>
      </c>
    </row>
    <row r="104" spans="1:53">
      <c r="A104" s="203" t="s">
        <v>411</v>
      </c>
      <c r="B104" s="204" t="s">
        <v>412</v>
      </c>
      <c r="C104" s="205">
        <v>380.92839476342476</v>
      </c>
      <c r="D104" s="206">
        <v>400.97669999999982</v>
      </c>
      <c r="E104" s="206">
        <v>441.37288000000001</v>
      </c>
      <c r="F104" s="206">
        <v>356.20012999999983</v>
      </c>
      <c r="G104" s="206">
        <v>285.91206999999974</v>
      </c>
      <c r="H104" s="206">
        <v>414.66001954697219</v>
      </c>
      <c r="I104" s="206">
        <v>477.77451999999982</v>
      </c>
      <c r="J104" s="206">
        <v>510.43240000000014</v>
      </c>
      <c r="K104" s="206">
        <v>512.12531999999987</v>
      </c>
      <c r="L104" s="206">
        <v>420.20310000000012</v>
      </c>
      <c r="M104" s="206">
        <v>399.51958050883002</v>
      </c>
      <c r="N104" s="206">
        <v>427.17493254232022</v>
      </c>
      <c r="O104" s="206">
        <v>440.5825091851342</v>
      </c>
      <c r="P104" s="206">
        <v>297.45864364112288</v>
      </c>
      <c r="Q104" s="206">
        <v>324.68738792648384</v>
      </c>
      <c r="R104" s="206">
        <v>344.68957379568451</v>
      </c>
      <c r="S104" s="206">
        <v>373.02448193741498</v>
      </c>
      <c r="T104" s="206">
        <v>380.42140395008784</v>
      </c>
      <c r="U104" s="206">
        <v>376.98394011203754</v>
      </c>
      <c r="V104" s="206">
        <v>381.85200985037977</v>
      </c>
      <c r="W104" s="206">
        <v>378.55670882439057</v>
      </c>
      <c r="X104" s="206">
        <v>372.82443393997733</v>
      </c>
      <c r="Y104" s="206">
        <v>361.85458893592704</v>
      </c>
      <c r="Z104" s="206">
        <v>346.33363381538663</v>
      </c>
      <c r="AA104" s="206">
        <v>334.92796324201436</v>
      </c>
      <c r="AB104" s="206">
        <v>320.173790392981</v>
      </c>
      <c r="AC104" s="206">
        <v>310.02728690053618</v>
      </c>
      <c r="AD104" s="206">
        <v>286.7831311187648</v>
      </c>
      <c r="AE104" s="206">
        <v>274.94901256394473</v>
      </c>
      <c r="AF104" s="206">
        <v>257.78014545348509</v>
      </c>
      <c r="AG104" s="206">
        <v>253.63791959364144</v>
      </c>
      <c r="AH104" s="206">
        <v>254.54493999072943</v>
      </c>
      <c r="AI104" s="206">
        <v>247.67994282665674</v>
      </c>
      <c r="AJ104" s="206">
        <v>222.69824279144979</v>
      </c>
      <c r="AK104" s="206">
        <v>195.11712122766636</v>
      </c>
      <c r="AL104" s="206">
        <v>187.91568343168967</v>
      </c>
      <c r="AM104" s="206">
        <v>182.43899549845167</v>
      </c>
      <c r="AN104" s="206">
        <v>135.9711728928894</v>
      </c>
      <c r="AO104" s="206">
        <v>130.46558987035775</v>
      </c>
      <c r="AP104" s="206">
        <v>123.98723567133686</v>
      </c>
      <c r="AQ104" s="206">
        <v>116.87234322648166</v>
      </c>
      <c r="AR104" s="206">
        <v>110.80103838634921</v>
      </c>
      <c r="AS104" s="206">
        <v>105.34600872713156</v>
      </c>
      <c r="AT104" s="206">
        <v>101.79292116355936</v>
      </c>
      <c r="AU104" s="206">
        <v>98.405819950083966</v>
      </c>
      <c r="AV104" s="206">
        <v>96.037809693311061</v>
      </c>
      <c r="AW104" s="206">
        <v>93.161386273170152</v>
      </c>
      <c r="AX104" s="206">
        <v>88.268088255097453</v>
      </c>
      <c r="AY104" s="206">
        <v>82.052838689242975</v>
      </c>
      <c r="AZ104" s="206">
        <v>73.777903607095354</v>
      </c>
      <c r="BA104" s="207">
        <v>67.040935916912161</v>
      </c>
    </row>
    <row r="105" spans="1:53">
      <c r="A105" s="203" t="s">
        <v>413</v>
      </c>
      <c r="B105" s="204" t="s">
        <v>414</v>
      </c>
      <c r="C105" s="205">
        <v>2531.2853610547231</v>
      </c>
      <c r="D105" s="206">
        <v>2312.9181599999997</v>
      </c>
      <c r="E105" s="206">
        <v>2263.7038399999997</v>
      </c>
      <c r="F105" s="206">
        <v>2180.6802899999993</v>
      </c>
      <c r="G105" s="206">
        <v>2277.27799</v>
      </c>
      <c r="H105" s="206">
        <v>2133.850665772607</v>
      </c>
      <c r="I105" s="206">
        <v>2307.7885999999999</v>
      </c>
      <c r="J105" s="206">
        <v>2041.5067899999999</v>
      </c>
      <c r="K105" s="206">
        <v>2123.811349999999</v>
      </c>
      <c r="L105" s="206">
        <v>2132.4166899999996</v>
      </c>
      <c r="M105" s="206">
        <v>2387.9801621544657</v>
      </c>
      <c r="N105" s="206">
        <v>2692.2697561112868</v>
      </c>
      <c r="O105" s="206">
        <v>2494.0261220429638</v>
      </c>
      <c r="P105" s="206">
        <v>2578.1020893236787</v>
      </c>
      <c r="Q105" s="206">
        <v>2571.4122109843115</v>
      </c>
      <c r="R105" s="206">
        <v>2406.6101542894985</v>
      </c>
      <c r="S105" s="206">
        <v>2433.5971531789542</v>
      </c>
      <c r="T105" s="206">
        <v>2458.4369276531083</v>
      </c>
      <c r="U105" s="206">
        <v>2414.7305842561395</v>
      </c>
      <c r="V105" s="206">
        <v>2389.7400896775112</v>
      </c>
      <c r="W105" s="206">
        <v>2370.3938982228647</v>
      </c>
      <c r="X105" s="206">
        <v>2373.39857945115</v>
      </c>
      <c r="Y105" s="206">
        <v>2274.2330997783388</v>
      </c>
      <c r="Z105" s="206">
        <v>2161.7958526689458</v>
      </c>
      <c r="AA105" s="206">
        <v>2094.6317533732404</v>
      </c>
      <c r="AB105" s="206">
        <v>2041.5166754261286</v>
      </c>
      <c r="AC105" s="206">
        <v>1885.1078261438984</v>
      </c>
      <c r="AD105" s="206">
        <v>1783.4202736226212</v>
      </c>
      <c r="AE105" s="206">
        <v>1752.8099878546734</v>
      </c>
      <c r="AF105" s="206">
        <v>1737.9776851042675</v>
      </c>
      <c r="AG105" s="206">
        <v>1695.0464995187481</v>
      </c>
      <c r="AH105" s="206">
        <v>1660.8586354901943</v>
      </c>
      <c r="AI105" s="206">
        <v>1590.3095715710547</v>
      </c>
      <c r="AJ105" s="206">
        <v>1531.1321719142352</v>
      </c>
      <c r="AK105" s="206">
        <v>1474.2085622439151</v>
      </c>
      <c r="AL105" s="206">
        <v>1433.4993817882751</v>
      </c>
      <c r="AM105" s="206">
        <v>1418.7738299345704</v>
      </c>
      <c r="AN105" s="206">
        <v>1392.7155736617281</v>
      </c>
      <c r="AO105" s="206">
        <v>1378.3895125080794</v>
      </c>
      <c r="AP105" s="206">
        <v>1335.6246565047866</v>
      </c>
      <c r="AQ105" s="206">
        <v>1307.8962128799949</v>
      </c>
      <c r="AR105" s="206">
        <v>1267.0091609691965</v>
      </c>
      <c r="AS105" s="206">
        <v>1193.1951875497598</v>
      </c>
      <c r="AT105" s="206">
        <v>1143.9357250301819</v>
      </c>
      <c r="AU105" s="206">
        <v>1069.4905622705371</v>
      </c>
      <c r="AV105" s="206">
        <v>1046.6604217410177</v>
      </c>
      <c r="AW105" s="206">
        <v>1033.2837634641126</v>
      </c>
      <c r="AX105" s="206">
        <v>899.80352817176799</v>
      </c>
      <c r="AY105" s="206">
        <v>859.50177126467588</v>
      </c>
      <c r="AZ105" s="206">
        <v>838.40312530168615</v>
      </c>
      <c r="BA105" s="207">
        <v>755.33505642699697</v>
      </c>
    </row>
    <row r="106" spans="1:53">
      <c r="A106" s="203" t="s">
        <v>415</v>
      </c>
      <c r="B106" s="204" t="s">
        <v>416</v>
      </c>
      <c r="C106" s="205">
        <v>152.8621981437187</v>
      </c>
      <c r="D106" s="206">
        <v>134.19892999999999</v>
      </c>
      <c r="E106" s="206">
        <v>138.57551999999998</v>
      </c>
      <c r="F106" s="206">
        <v>117.90074999999999</v>
      </c>
      <c r="G106" s="206">
        <v>112.79919</v>
      </c>
      <c r="H106" s="206">
        <v>112.25737771027946</v>
      </c>
      <c r="I106" s="206">
        <v>103.2924</v>
      </c>
      <c r="J106" s="206">
        <v>115.59969000000002</v>
      </c>
      <c r="K106" s="206">
        <v>136.11559</v>
      </c>
      <c r="L106" s="206">
        <v>136.68913000000001</v>
      </c>
      <c r="M106" s="206">
        <v>125.1511577296822</v>
      </c>
      <c r="N106" s="206">
        <v>109.3871520515012</v>
      </c>
      <c r="O106" s="206">
        <v>133.27621103291244</v>
      </c>
      <c r="P106" s="206">
        <v>134.23121678928737</v>
      </c>
      <c r="Q106" s="206">
        <v>124.20308419287898</v>
      </c>
      <c r="R106" s="206">
        <v>106.04380424769741</v>
      </c>
      <c r="S106" s="206">
        <v>110.48529737665895</v>
      </c>
      <c r="T106" s="206">
        <v>112.15479163366476</v>
      </c>
      <c r="U106" s="206">
        <v>112.37122103064227</v>
      </c>
      <c r="V106" s="206">
        <v>116.80570525293948</v>
      </c>
      <c r="W106" s="206">
        <v>117.07194689703648</v>
      </c>
      <c r="X106" s="206">
        <v>113.50101594729233</v>
      </c>
      <c r="Y106" s="206">
        <v>107.54412428224542</v>
      </c>
      <c r="Z106" s="206">
        <v>99.756246841821294</v>
      </c>
      <c r="AA106" s="206">
        <v>94.882828019348025</v>
      </c>
      <c r="AB106" s="206">
        <v>86.648351850100596</v>
      </c>
      <c r="AC106" s="206">
        <v>77.778562499443041</v>
      </c>
      <c r="AD106" s="206">
        <v>64.564638733144079</v>
      </c>
      <c r="AE106" s="206">
        <v>59.100048395644549</v>
      </c>
      <c r="AF106" s="206">
        <v>51.279211956212258</v>
      </c>
      <c r="AG106" s="206">
        <v>52.217052729009637</v>
      </c>
      <c r="AH106" s="206">
        <v>53.342131289661211</v>
      </c>
      <c r="AI106" s="206">
        <v>49.582795037841237</v>
      </c>
      <c r="AJ106" s="206">
        <v>45.490771054423554</v>
      </c>
      <c r="AK106" s="206">
        <v>40.911828815331404</v>
      </c>
      <c r="AL106" s="206">
        <v>36.579767110611364</v>
      </c>
      <c r="AM106" s="206">
        <v>32.539096395871262</v>
      </c>
      <c r="AN106" s="206">
        <v>28.64065972450009</v>
      </c>
      <c r="AO106" s="206">
        <v>25.461081161258367</v>
      </c>
      <c r="AP106" s="206">
        <v>21.683750876580369</v>
      </c>
      <c r="AQ106" s="206">
        <v>18.033691482735222</v>
      </c>
      <c r="AR106" s="206">
        <v>14.608536021410085</v>
      </c>
      <c r="AS106" s="206">
        <v>11.94098937215084</v>
      </c>
      <c r="AT106" s="206">
        <v>10.238722690106806</v>
      </c>
      <c r="AU106" s="206">
        <v>8.4973924051155372</v>
      </c>
      <c r="AV106" s="206">
        <v>7.0353628776063797</v>
      </c>
      <c r="AW106" s="206">
        <v>5.9103756241462815</v>
      </c>
      <c r="AX106" s="206">
        <v>4.620728931436183</v>
      </c>
      <c r="AY106" s="206">
        <v>3.755782115155307</v>
      </c>
      <c r="AZ106" s="206">
        <v>2.9465035908004666</v>
      </c>
      <c r="BA106" s="207">
        <v>2.2078072966082511</v>
      </c>
    </row>
    <row r="107" spans="1:53">
      <c r="A107" s="198" t="s">
        <v>417</v>
      </c>
      <c r="B107" s="199" t="s">
        <v>418</v>
      </c>
      <c r="C107" s="200">
        <v>200.74168551490709</v>
      </c>
      <c r="D107" s="201">
        <v>195.59999999999997</v>
      </c>
      <c r="E107" s="201">
        <v>199.79650000000001</v>
      </c>
      <c r="F107" s="201">
        <v>241.29075000000003</v>
      </c>
      <c r="G107" s="201">
        <v>-14.777679999999989</v>
      </c>
      <c r="H107" s="201">
        <v>-4.9679946498519456</v>
      </c>
      <c r="I107" s="201">
        <v>-35.999999999999993</v>
      </c>
      <c r="J107" s="201">
        <v>64.99863999999998</v>
      </c>
      <c r="K107" s="201">
        <v>-29.69941</v>
      </c>
      <c r="L107" s="201">
        <v>54.346059999999994</v>
      </c>
      <c r="M107" s="201">
        <v>74.471472103109804</v>
      </c>
      <c r="N107" s="201">
        <v>-73.936667015593486</v>
      </c>
      <c r="O107" s="201">
        <v>0.59711474156874544</v>
      </c>
      <c r="P107" s="201">
        <v>66.924620235024392</v>
      </c>
      <c r="Q107" s="201">
        <v>275.77147224610701</v>
      </c>
      <c r="R107" s="201">
        <v>202.99702984318523</v>
      </c>
      <c r="S107" s="201">
        <v>44.610491254970057</v>
      </c>
      <c r="T107" s="201">
        <v>48.588147128215454</v>
      </c>
      <c r="U107" s="201">
        <v>48.45987671002807</v>
      </c>
      <c r="V107" s="201">
        <v>48.79703720391376</v>
      </c>
      <c r="W107" s="201">
        <v>49.38399316449555</v>
      </c>
      <c r="X107" s="201">
        <v>50.03967220245903</v>
      </c>
      <c r="Y107" s="201">
        <v>50.320282372681319</v>
      </c>
      <c r="Z107" s="201">
        <v>50.865550417896529</v>
      </c>
      <c r="AA107" s="201">
        <v>51.405494450671767</v>
      </c>
      <c r="AB107" s="201">
        <v>52.055843942708137</v>
      </c>
      <c r="AC107" s="201">
        <v>52.842579301385278</v>
      </c>
      <c r="AD107" s="201">
        <v>53.576818186289778</v>
      </c>
      <c r="AE107" s="201">
        <v>53.906399035329102</v>
      </c>
      <c r="AF107" s="201">
        <v>54.384494592805112</v>
      </c>
      <c r="AG107" s="201">
        <v>54.834747735254055</v>
      </c>
      <c r="AH107" s="201">
        <v>55.154573470109113</v>
      </c>
      <c r="AI107" s="201">
        <v>55.320782815623978</v>
      </c>
      <c r="AJ107" s="201">
        <v>55.016809742786336</v>
      </c>
      <c r="AK107" s="201">
        <v>55.145376540021175</v>
      </c>
      <c r="AL107" s="201">
        <v>55.441810885365186</v>
      </c>
      <c r="AM107" s="201">
        <v>55.8942985784781</v>
      </c>
      <c r="AN107" s="201">
        <v>56.222082569930876</v>
      </c>
      <c r="AO107" s="201">
        <v>56.285316723042044</v>
      </c>
      <c r="AP107" s="201">
        <v>56.633736309343632</v>
      </c>
      <c r="AQ107" s="201">
        <v>55.201483074985212</v>
      </c>
      <c r="AR107" s="201">
        <v>53.254014050372845</v>
      </c>
      <c r="AS107" s="201">
        <v>53.046859427202534</v>
      </c>
      <c r="AT107" s="201">
        <v>49.694691048498989</v>
      </c>
      <c r="AU107" s="201">
        <v>50.018708932771808</v>
      </c>
      <c r="AV107" s="201">
        <v>50.178034234642311</v>
      </c>
      <c r="AW107" s="201">
        <v>50.438628380555997</v>
      </c>
      <c r="AX107" s="201">
        <v>50.626204937745321</v>
      </c>
      <c r="AY107" s="201">
        <v>49.427052693097913</v>
      </c>
      <c r="AZ107" s="201">
        <v>49.630773129123128</v>
      </c>
      <c r="BA107" s="202">
        <v>49.812342312700054</v>
      </c>
    </row>
    <row r="108" spans="1:53">
      <c r="A108" s="193" t="s">
        <v>419</v>
      </c>
      <c r="B108" s="194" t="s">
        <v>420</v>
      </c>
      <c r="C108" s="195">
        <v>582305.0423687367</v>
      </c>
      <c r="D108" s="196">
        <v>598386.18627827067</v>
      </c>
      <c r="E108" s="196">
        <v>594927.60106000002</v>
      </c>
      <c r="F108" s="196">
        <v>599966.24884000001</v>
      </c>
      <c r="G108" s="196">
        <v>604585.28979999979</v>
      </c>
      <c r="H108" s="196">
        <v>604477.59660781105</v>
      </c>
      <c r="I108" s="196">
        <v>604284.16760999989</v>
      </c>
      <c r="J108" s="196">
        <v>588833.34957999981</v>
      </c>
      <c r="K108" s="196">
        <v>586889.81983999989</v>
      </c>
      <c r="L108" s="196">
        <v>555028.73236999998</v>
      </c>
      <c r="M108" s="196">
        <v>553179.15573103586</v>
      </c>
      <c r="N108" s="196">
        <v>536690.58392366196</v>
      </c>
      <c r="O108" s="196">
        <v>516462.67397570785</v>
      </c>
      <c r="P108" s="196">
        <v>509345.39442851616</v>
      </c>
      <c r="Q108" s="196">
        <v>508435.51055680483</v>
      </c>
      <c r="R108" s="196">
        <v>515072.50695231993</v>
      </c>
      <c r="S108" s="196">
        <v>521263.28852956282</v>
      </c>
      <c r="T108" s="196">
        <v>526661.66928532557</v>
      </c>
      <c r="U108" s="196">
        <v>529143.62988351355</v>
      </c>
      <c r="V108" s="196">
        <v>529362.57392710261</v>
      </c>
      <c r="W108" s="196">
        <v>527548.11079089332</v>
      </c>
      <c r="X108" s="196">
        <v>524572.23747103603</v>
      </c>
      <c r="Y108" s="196">
        <v>521208.2410503889</v>
      </c>
      <c r="Z108" s="196">
        <v>516401.1440674286</v>
      </c>
      <c r="AA108" s="196">
        <v>510819.06942170928</v>
      </c>
      <c r="AB108" s="196">
        <v>506343.04367899417</v>
      </c>
      <c r="AC108" s="196">
        <v>503265.03944181529</v>
      </c>
      <c r="AD108" s="196">
        <v>498646.09069195343</v>
      </c>
      <c r="AE108" s="196">
        <v>496399.30474414118</v>
      </c>
      <c r="AF108" s="196">
        <v>494357.60445894755</v>
      </c>
      <c r="AG108" s="196">
        <v>490285.87250556593</v>
      </c>
      <c r="AH108" s="196">
        <v>488687.09756355034</v>
      </c>
      <c r="AI108" s="196">
        <v>486159.88032300491</v>
      </c>
      <c r="AJ108" s="196">
        <v>482175.84694593231</v>
      </c>
      <c r="AK108" s="196">
        <v>479021.48146814248</v>
      </c>
      <c r="AL108" s="196">
        <v>474806.9342864115</v>
      </c>
      <c r="AM108" s="196">
        <v>472452.07053439319</v>
      </c>
      <c r="AN108" s="196">
        <v>468915.84113831789</v>
      </c>
      <c r="AO108" s="196">
        <v>465341.95091116242</v>
      </c>
      <c r="AP108" s="196">
        <v>461355.48858821194</v>
      </c>
      <c r="AQ108" s="196">
        <v>457222.98370415712</v>
      </c>
      <c r="AR108" s="196">
        <v>452769.38373193663</v>
      </c>
      <c r="AS108" s="196">
        <v>448588.36744863732</v>
      </c>
      <c r="AT108" s="196">
        <v>443042.95823137386</v>
      </c>
      <c r="AU108" s="196">
        <v>438657.44011146115</v>
      </c>
      <c r="AV108" s="196">
        <v>434789.8615448128</v>
      </c>
      <c r="AW108" s="196">
        <v>431026.86616544693</v>
      </c>
      <c r="AX108" s="196">
        <v>426065.03822763864</v>
      </c>
      <c r="AY108" s="196">
        <v>422138.69867700484</v>
      </c>
      <c r="AZ108" s="196">
        <v>418075.36579293309</v>
      </c>
      <c r="BA108" s="197">
        <v>412999.64350806671</v>
      </c>
    </row>
    <row r="109" spans="1:53">
      <c r="A109" s="198" t="s">
        <v>421</v>
      </c>
      <c r="B109" s="199" t="s">
        <v>422</v>
      </c>
      <c r="C109" s="200">
        <v>7152.9823394301584</v>
      </c>
      <c r="D109" s="201">
        <v>6031.6901100000159</v>
      </c>
      <c r="E109" s="201">
        <v>8244.8140799999492</v>
      </c>
      <c r="F109" s="201">
        <v>7324.0220300000365</v>
      </c>
      <c r="G109" s="201">
        <v>4862.8736599999929</v>
      </c>
      <c r="H109" s="201">
        <v>7834.2606567970033</v>
      </c>
      <c r="I109" s="201">
        <v>6494.3634099999708</v>
      </c>
      <c r="J109" s="201">
        <v>6608.7651599999681</v>
      </c>
      <c r="K109" s="201">
        <v>4778.328310000029</v>
      </c>
      <c r="L109" s="201">
        <v>5042.256229999979</v>
      </c>
      <c r="M109" s="201">
        <v>3998.0685863062317</v>
      </c>
      <c r="N109" s="201">
        <v>4130.9772690527834</v>
      </c>
      <c r="O109" s="201">
        <v>2633.1125537713483</v>
      </c>
      <c r="P109" s="201">
        <v>3511.0089566849592</v>
      </c>
      <c r="Q109" s="201">
        <v>3310.6172252418687</v>
      </c>
      <c r="R109" s="201">
        <v>3677.7625957092714</v>
      </c>
      <c r="S109" s="201">
        <v>2473.6655339547515</v>
      </c>
      <c r="T109" s="201">
        <v>2459.0305339480615</v>
      </c>
      <c r="U109" s="201">
        <v>2485.4324565583333</v>
      </c>
      <c r="V109" s="201">
        <v>2487.8610549841919</v>
      </c>
      <c r="W109" s="201">
        <v>2472.5660556590401</v>
      </c>
      <c r="X109" s="201">
        <v>2431.8372794436718</v>
      </c>
      <c r="Y109" s="201">
        <v>2454.5335047294552</v>
      </c>
      <c r="Z109" s="201">
        <v>2313.3917183500889</v>
      </c>
      <c r="AA109" s="201">
        <v>2157.457376727773</v>
      </c>
      <c r="AB109" s="201">
        <v>2166.6588542484988</v>
      </c>
      <c r="AC109" s="201">
        <v>2172.1100143032036</v>
      </c>
      <c r="AD109" s="201">
        <v>1978.7881677499126</v>
      </c>
      <c r="AE109" s="201">
        <v>1981.3956559606502</v>
      </c>
      <c r="AF109" s="201">
        <v>1874.0292826968496</v>
      </c>
      <c r="AG109" s="201">
        <v>1544.0308966696746</v>
      </c>
      <c r="AH109" s="201">
        <v>1542.703947027187</v>
      </c>
      <c r="AI109" s="201">
        <v>1425.4347374161341</v>
      </c>
      <c r="AJ109" s="201">
        <v>1307.1747204972573</v>
      </c>
      <c r="AK109" s="201">
        <v>1305.5686122771756</v>
      </c>
      <c r="AL109" s="201">
        <v>1183.3732314102042</v>
      </c>
      <c r="AM109" s="201">
        <v>1170.1929518034615</v>
      </c>
      <c r="AN109" s="201">
        <v>1098.4215386514538</v>
      </c>
      <c r="AO109" s="201">
        <v>992.32553414731694</v>
      </c>
      <c r="AP109" s="201">
        <v>906.98594090105041</v>
      </c>
      <c r="AQ109" s="201">
        <v>838.13076573814431</v>
      </c>
      <c r="AR109" s="201">
        <v>746.54268019570839</v>
      </c>
      <c r="AS109" s="201">
        <v>724.31715141258678</v>
      </c>
      <c r="AT109" s="201">
        <v>593.73970366205435</v>
      </c>
      <c r="AU109" s="201">
        <v>476.15669564143508</v>
      </c>
      <c r="AV109" s="201">
        <v>464.72687335027803</v>
      </c>
      <c r="AW109" s="201">
        <v>456.00190884756307</v>
      </c>
      <c r="AX109" s="201">
        <v>367.77695762579384</v>
      </c>
      <c r="AY109" s="201">
        <v>361.04035501766612</v>
      </c>
      <c r="AZ109" s="201">
        <v>322.52356138664231</v>
      </c>
      <c r="BA109" s="202">
        <v>226.79909128405691</v>
      </c>
    </row>
    <row r="110" spans="1:53">
      <c r="A110" s="203" t="s">
        <v>423</v>
      </c>
      <c r="B110" s="204" t="s">
        <v>424</v>
      </c>
      <c r="C110" s="205">
        <v>8299.2035477207246</v>
      </c>
      <c r="D110" s="206">
        <v>6332.7981500000124</v>
      </c>
      <c r="E110" s="206">
        <v>9546.0147699999507</v>
      </c>
      <c r="F110" s="206">
        <v>8094.4205500000371</v>
      </c>
      <c r="G110" s="206">
        <v>6070.5774199999942</v>
      </c>
      <c r="H110" s="206">
        <v>7410.6209090613211</v>
      </c>
      <c r="I110" s="206">
        <v>7329.6715299999705</v>
      </c>
      <c r="J110" s="206">
        <v>7659.9505299999691</v>
      </c>
      <c r="K110" s="206">
        <v>5498.0131900000288</v>
      </c>
      <c r="L110" s="206">
        <v>5703.6507399999791</v>
      </c>
      <c r="M110" s="206">
        <v>4570.0088382709964</v>
      </c>
      <c r="N110" s="206">
        <v>4316.013390331007</v>
      </c>
      <c r="O110" s="206">
        <v>4378.5772880325976</v>
      </c>
      <c r="P110" s="206">
        <v>4657.8798726043442</v>
      </c>
      <c r="Q110" s="206">
        <v>5288.4517763226304</v>
      </c>
      <c r="R110" s="206">
        <v>4933.8349355588671</v>
      </c>
      <c r="S110" s="206">
        <v>2473.6655339547515</v>
      </c>
      <c r="T110" s="206">
        <v>2459.0305339480615</v>
      </c>
      <c r="U110" s="206">
        <v>2485.4324565583333</v>
      </c>
      <c r="V110" s="206">
        <v>2487.8610549841919</v>
      </c>
      <c r="W110" s="206">
        <v>2472.5660556590401</v>
      </c>
      <c r="X110" s="206">
        <v>2431.8372794436718</v>
      </c>
      <c r="Y110" s="206">
        <v>2454.5335047294552</v>
      </c>
      <c r="Z110" s="206">
        <v>2313.3917183500889</v>
      </c>
      <c r="AA110" s="206">
        <v>2157.457376727773</v>
      </c>
      <c r="AB110" s="206">
        <v>2166.6588542484988</v>
      </c>
      <c r="AC110" s="206">
        <v>2172.1100143032036</v>
      </c>
      <c r="AD110" s="206">
        <v>1978.7881677499126</v>
      </c>
      <c r="AE110" s="206">
        <v>1981.3956559606502</v>
      </c>
      <c r="AF110" s="206">
        <v>1874.0292826968496</v>
      </c>
      <c r="AG110" s="206">
        <v>1544.0308966696746</v>
      </c>
      <c r="AH110" s="206">
        <v>1542.703947027187</v>
      </c>
      <c r="AI110" s="206">
        <v>1425.4347374161341</v>
      </c>
      <c r="AJ110" s="206">
        <v>1307.1747204972573</v>
      </c>
      <c r="AK110" s="206">
        <v>1305.5686122771756</v>
      </c>
      <c r="AL110" s="206">
        <v>1183.3732314102042</v>
      </c>
      <c r="AM110" s="206">
        <v>1170.1929518034615</v>
      </c>
      <c r="AN110" s="206">
        <v>1098.4215386514538</v>
      </c>
      <c r="AO110" s="206">
        <v>992.32553414731694</v>
      </c>
      <c r="AP110" s="206">
        <v>906.98594090105041</v>
      </c>
      <c r="AQ110" s="206">
        <v>838.13076573814431</v>
      </c>
      <c r="AR110" s="206">
        <v>746.54268019570839</v>
      </c>
      <c r="AS110" s="206">
        <v>724.31715141258678</v>
      </c>
      <c r="AT110" s="206">
        <v>593.73970366205435</v>
      </c>
      <c r="AU110" s="206">
        <v>476.15669564143508</v>
      </c>
      <c r="AV110" s="206">
        <v>464.72687335027803</v>
      </c>
      <c r="AW110" s="206">
        <v>456.00190884756307</v>
      </c>
      <c r="AX110" s="206">
        <v>367.77695762579384</v>
      </c>
      <c r="AY110" s="206">
        <v>361.04035501766612</v>
      </c>
      <c r="AZ110" s="206">
        <v>322.52356138664231</v>
      </c>
      <c r="BA110" s="207">
        <v>226.79909128405691</v>
      </c>
    </row>
    <row r="111" spans="1:53">
      <c r="A111" s="208" t="s">
        <v>425</v>
      </c>
      <c r="B111" s="209" t="s">
        <v>426</v>
      </c>
      <c r="C111" s="210">
        <v>2208.6554036101807</v>
      </c>
      <c r="D111" s="211">
        <v>-442.80760999998375</v>
      </c>
      <c r="E111" s="211">
        <v>1682.5973499999523</v>
      </c>
      <c r="F111" s="211">
        <v>280.79906000003336</v>
      </c>
      <c r="G111" s="211">
        <v>-1550.7140799999995</v>
      </c>
      <c r="H111" s="211">
        <v>-135.2110015731287</v>
      </c>
      <c r="I111" s="211">
        <v>-608.31364000001577</v>
      </c>
      <c r="J111" s="211">
        <v>1123.2892099999619</v>
      </c>
      <c r="K111" s="211">
        <v>-731.10334999996678</v>
      </c>
      <c r="L111" s="211">
        <v>-52.703150000024181</v>
      </c>
      <c r="M111" s="211">
        <v>-1096.6609830880477</v>
      </c>
      <c r="N111" s="211">
        <v>-1348.9783980661032</v>
      </c>
      <c r="O111" s="211">
        <v>-981.05920569301441</v>
      </c>
      <c r="P111" s="211">
        <v>-603.70795172856413</v>
      </c>
      <c r="Q111" s="211">
        <v>-39.147099741874641</v>
      </c>
      <c r="R111" s="211">
        <v>137.54976803514003</v>
      </c>
      <c r="S111" s="211">
        <v>0</v>
      </c>
      <c r="T111" s="211">
        <v>0</v>
      </c>
      <c r="U111" s="211">
        <v>0</v>
      </c>
      <c r="V111" s="211">
        <v>0</v>
      </c>
      <c r="W111" s="211">
        <v>0</v>
      </c>
      <c r="X111" s="211">
        <v>0</v>
      </c>
      <c r="Y111" s="211">
        <v>0</v>
      </c>
      <c r="Z111" s="211">
        <v>0</v>
      </c>
      <c r="AA111" s="211">
        <v>0</v>
      </c>
      <c r="AB111" s="211">
        <v>0</v>
      </c>
      <c r="AC111" s="211">
        <v>0</v>
      </c>
      <c r="AD111" s="211">
        <v>0</v>
      </c>
      <c r="AE111" s="211">
        <v>0</v>
      </c>
      <c r="AF111" s="211">
        <v>0</v>
      </c>
      <c r="AG111" s="211">
        <v>0</v>
      </c>
      <c r="AH111" s="211">
        <v>0</v>
      </c>
      <c r="AI111" s="211">
        <v>0</v>
      </c>
      <c r="AJ111" s="211">
        <v>0</v>
      </c>
      <c r="AK111" s="211">
        <v>0</v>
      </c>
      <c r="AL111" s="211">
        <v>0</v>
      </c>
      <c r="AM111" s="211">
        <v>0</v>
      </c>
      <c r="AN111" s="211">
        <v>0</v>
      </c>
      <c r="AO111" s="211">
        <v>0</v>
      </c>
      <c r="AP111" s="211">
        <v>0</v>
      </c>
      <c r="AQ111" s="211">
        <v>0</v>
      </c>
      <c r="AR111" s="211">
        <v>0</v>
      </c>
      <c r="AS111" s="211">
        <v>0</v>
      </c>
      <c r="AT111" s="211">
        <v>0</v>
      </c>
      <c r="AU111" s="211">
        <v>0</v>
      </c>
      <c r="AV111" s="211">
        <v>0</v>
      </c>
      <c r="AW111" s="211">
        <v>0</v>
      </c>
      <c r="AX111" s="211">
        <v>0</v>
      </c>
      <c r="AY111" s="211">
        <v>0</v>
      </c>
      <c r="AZ111" s="211">
        <v>0</v>
      </c>
      <c r="BA111" s="212">
        <v>0</v>
      </c>
    </row>
    <row r="112" spans="1:53">
      <c r="A112" s="208" t="s">
        <v>427</v>
      </c>
      <c r="B112" s="209" t="s">
        <v>428</v>
      </c>
      <c r="C112" s="210">
        <v>6090.5481441105439</v>
      </c>
      <c r="D112" s="211">
        <v>6775.6057599999958</v>
      </c>
      <c r="E112" s="211">
        <v>7863.417419999997</v>
      </c>
      <c r="F112" s="211">
        <v>7813.6214900000032</v>
      </c>
      <c r="G112" s="211">
        <v>7621.291499999993</v>
      </c>
      <c r="H112" s="211">
        <v>7545.8319106344497</v>
      </c>
      <c r="I112" s="211">
        <v>7937.9851699999872</v>
      </c>
      <c r="J112" s="211">
        <v>6536.6613200000065</v>
      </c>
      <c r="K112" s="211">
        <v>6229.1165399999963</v>
      </c>
      <c r="L112" s="211">
        <v>5756.353890000004</v>
      </c>
      <c r="M112" s="211">
        <v>5666.6698213590444</v>
      </c>
      <c r="N112" s="211">
        <v>5664.9917883971093</v>
      </c>
      <c r="O112" s="211">
        <v>5359.6364937256112</v>
      </c>
      <c r="P112" s="211">
        <v>5261.5878243329089</v>
      </c>
      <c r="Q112" s="211">
        <v>5327.598876064505</v>
      </c>
      <c r="R112" s="211">
        <v>4796.2851675237271</v>
      </c>
      <c r="S112" s="211">
        <v>2473.6655339547515</v>
      </c>
      <c r="T112" s="211">
        <v>2459.0305339480615</v>
      </c>
      <c r="U112" s="211">
        <v>2485.4324565583333</v>
      </c>
      <c r="V112" s="211">
        <v>2487.8610549841919</v>
      </c>
      <c r="W112" s="211">
        <v>2472.5660556590401</v>
      </c>
      <c r="X112" s="211">
        <v>2431.8372794436718</v>
      </c>
      <c r="Y112" s="211">
        <v>2454.5335047294552</v>
      </c>
      <c r="Z112" s="211">
        <v>2313.3917183500889</v>
      </c>
      <c r="AA112" s="211">
        <v>2157.457376727773</v>
      </c>
      <c r="AB112" s="211">
        <v>2166.6588542484988</v>
      </c>
      <c r="AC112" s="211">
        <v>2172.1100143032036</v>
      </c>
      <c r="AD112" s="211">
        <v>1978.7881677499126</v>
      </c>
      <c r="AE112" s="211">
        <v>1981.3956559606502</v>
      </c>
      <c r="AF112" s="211">
        <v>1874.0292826968496</v>
      </c>
      <c r="AG112" s="211">
        <v>1544.0308966696746</v>
      </c>
      <c r="AH112" s="211">
        <v>1542.703947027187</v>
      </c>
      <c r="AI112" s="211">
        <v>1425.4347374161341</v>
      </c>
      <c r="AJ112" s="211">
        <v>1307.1747204972573</v>
      </c>
      <c r="AK112" s="211">
        <v>1305.5686122771756</v>
      </c>
      <c r="AL112" s="211">
        <v>1183.3732314102042</v>
      </c>
      <c r="AM112" s="211">
        <v>1170.1929518034615</v>
      </c>
      <c r="AN112" s="211">
        <v>1098.4215386514538</v>
      </c>
      <c r="AO112" s="211">
        <v>992.32553414731694</v>
      </c>
      <c r="AP112" s="211">
        <v>906.98594090105041</v>
      </c>
      <c r="AQ112" s="211">
        <v>838.13076573814431</v>
      </c>
      <c r="AR112" s="211">
        <v>746.54268019570839</v>
      </c>
      <c r="AS112" s="211">
        <v>724.31715141258678</v>
      </c>
      <c r="AT112" s="211">
        <v>593.73970366205435</v>
      </c>
      <c r="AU112" s="211">
        <v>476.15669564143508</v>
      </c>
      <c r="AV112" s="211">
        <v>464.72687335027803</v>
      </c>
      <c r="AW112" s="211">
        <v>456.00190884756307</v>
      </c>
      <c r="AX112" s="211">
        <v>367.77695762579384</v>
      </c>
      <c r="AY112" s="211">
        <v>361.04035501766612</v>
      </c>
      <c r="AZ112" s="211">
        <v>322.52356138664231</v>
      </c>
      <c r="BA112" s="212">
        <v>226.79909128405691</v>
      </c>
    </row>
    <row r="113" spans="1:53">
      <c r="A113" s="203" t="s">
        <v>429</v>
      </c>
      <c r="B113" s="204" t="s">
        <v>430</v>
      </c>
      <c r="C113" s="205">
        <v>-1146.2212082905673</v>
      </c>
      <c r="D113" s="206">
        <v>-301.10803999999649</v>
      </c>
      <c r="E113" s="206">
        <v>-1301.2006899999997</v>
      </c>
      <c r="F113" s="206">
        <v>-770.39852000000042</v>
      </c>
      <c r="G113" s="206">
        <v>-1207.7037599999999</v>
      </c>
      <c r="H113" s="206">
        <v>423.63974773568094</v>
      </c>
      <c r="I113" s="206">
        <v>-835.30812000000094</v>
      </c>
      <c r="J113" s="206">
        <v>-1051.1853700000001</v>
      </c>
      <c r="K113" s="206">
        <v>-719.68487999999957</v>
      </c>
      <c r="L113" s="206">
        <v>-661.39451000000031</v>
      </c>
      <c r="M113" s="206">
        <v>-571.94025196476514</v>
      </c>
      <c r="N113" s="206">
        <v>-185.03612127822319</v>
      </c>
      <c r="O113" s="206">
        <v>-1745.4647342612493</v>
      </c>
      <c r="P113" s="206">
        <v>-1146.8709159193854</v>
      </c>
      <c r="Q113" s="206">
        <v>-1977.8345510807612</v>
      </c>
      <c r="R113" s="206">
        <v>-1256.0723398495957</v>
      </c>
      <c r="S113" s="206">
        <v>0</v>
      </c>
      <c r="T113" s="206">
        <v>0</v>
      </c>
      <c r="U113" s="206">
        <v>0</v>
      </c>
      <c r="V113" s="206">
        <v>0</v>
      </c>
      <c r="W113" s="206">
        <v>0</v>
      </c>
      <c r="X113" s="206">
        <v>0</v>
      </c>
      <c r="Y113" s="206">
        <v>0</v>
      </c>
      <c r="Z113" s="206">
        <v>0</v>
      </c>
      <c r="AA113" s="206">
        <v>0</v>
      </c>
      <c r="AB113" s="206">
        <v>0</v>
      </c>
      <c r="AC113" s="206">
        <v>0</v>
      </c>
      <c r="AD113" s="206">
        <v>0</v>
      </c>
      <c r="AE113" s="206">
        <v>0</v>
      </c>
      <c r="AF113" s="206">
        <v>0</v>
      </c>
      <c r="AG113" s="206">
        <v>0</v>
      </c>
      <c r="AH113" s="206">
        <v>0</v>
      </c>
      <c r="AI113" s="206">
        <v>0</v>
      </c>
      <c r="AJ113" s="206">
        <v>0</v>
      </c>
      <c r="AK113" s="206">
        <v>0</v>
      </c>
      <c r="AL113" s="206">
        <v>0</v>
      </c>
      <c r="AM113" s="206">
        <v>0</v>
      </c>
      <c r="AN113" s="206">
        <v>0</v>
      </c>
      <c r="AO113" s="206">
        <v>0</v>
      </c>
      <c r="AP113" s="206">
        <v>0</v>
      </c>
      <c r="AQ113" s="206">
        <v>0</v>
      </c>
      <c r="AR113" s="206">
        <v>0</v>
      </c>
      <c r="AS113" s="206">
        <v>0</v>
      </c>
      <c r="AT113" s="206">
        <v>0</v>
      </c>
      <c r="AU113" s="206">
        <v>0</v>
      </c>
      <c r="AV113" s="206">
        <v>0</v>
      </c>
      <c r="AW113" s="206">
        <v>0</v>
      </c>
      <c r="AX113" s="206">
        <v>0</v>
      </c>
      <c r="AY113" s="206">
        <v>0</v>
      </c>
      <c r="AZ113" s="206">
        <v>0</v>
      </c>
      <c r="BA113" s="207">
        <v>0</v>
      </c>
    </row>
    <row r="114" spans="1:53">
      <c r="A114" s="208" t="s">
        <v>431</v>
      </c>
      <c r="B114" s="209" t="s">
        <v>432</v>
      </c>
      <c r="C114" s="210">
        <v>-996.94264802012867</v>
      </c>
      <c r="D114" s="211">
        <v>-133.00641999999635</v>
      </c>
      <c r="E114" s="211">
        <v>-1040.2006199999998</v>
      </c>
      <c r="F114" s="211">
        <v>-497.99873000000048</v>
      </c>
      <c r="G114" s="211">
        <v>-1010.7030100000001</v>
      </c>
      <c r="H114" s="211">
        <v>673.92734061437</v>
      </c>
      <c r="I114" s="211">
        <v>-536.40588000000048</v>
      </c>
      <c r="J114" s="211">
        <v>-622.38715999999988</v>
      </c>
      <c r="K114" s="211">
        <v>-368.88752999999974</v>
      </c>
      <c r="L114" s="211">
        <v>-368.39519999999999</v>
      </c>
      <c r="M114" s="211">
        <v>-376.73079654526322</v>
      </c>
      <c r="N114" s="211">
        <v>-247.5177721962516</v>
      </c>
      <c r="O114" s="211">
        <v>-1522.2860009574042</v>
      </c>
      <c r="P114" s="211">
        <v>-467.92402482372779</v>
      </c>
      <c r="Q114" s="211">
        <v>-1158.0216077618206</v>
      </c>
      <c r="R114" s="211">
        <v>-553.93274048607157</v>
      </c>
      <c r="S114" s="211">
        <v>0</v>
      </c>
      <c r="T114" s="211">
        <v>0</v>
      </c>
      <c r="U114" s="211">
        <v>0</v>
      </c>
      <c r="V114" s="211">
        <v>0</v>
      </c>
      <c r="W114" s="211">
        <v>0</v>
      </c>
      <c r="X114" s="211">
        <v>0</v>
      </c>
      <c r="Y114" s="211">
        <v>0</v>
      </c>
      <c r="Z114" s="211">
        <v>0</v>
      </c>
      <c r="AA114" s="211">
        <v>0</v>
      </c>
      <c r="AB114" s="211">
        <v>0</v>
      </c>
      <c r="AC114" s="211">
        <v>0</v>
      </c>
      <c r="AD114" s="211">
        <v>0</v>
      </c>
      <c r="AE114" s="211">
        <v>0</v>
      </c>
      <c r="AF114" s="211">
        <v>0</v>
      </c>
      <c r="AG114" s="211">
        <v>0</v>
      </c>
      <c r="AH114" s="211">
        <v>0</v>
      </c>
      <c r="AI114" s="211">
        <v>0</v>
      </c>
      <c r="AJ114" s="211">
        <v>0</v>
      </c>
      <c r="AK114" s="211">
        <v>0</v>
      </c>
      <c r="AL114" s="211">
        <v>0</v>
      </c>
      <c r="AM114" s="211">
        <v>0</v>
      </c>
      <c r="AN114" s="211">
        <v>0</v>
      </c>
      <c r="AO114" s="211">
        <v>0</v>
      </c>
      <c r="AP114" s="211">
        <v>0</v>
      </c>
      <c r="AQ114" s="211">
        <v>0</v>
      </c>
      <c r="AR114" s="211">
        <v>0</v>
      </c>
      <c r="AS114" s="211">
        <v>0</v>
      </c>
      <c r="AT114" s="211">
        <v>0</v>
      </c>
      <c r="AU114" s="211">
        <v>0</v>
      </c>
      <c r="AV114" s="211">
        <v>0</v>
      </c>
      <c r="AW114" s="211">
        <v>0</v>
      </c>
      <c r="AX114" s="211">
        <v>0</v>
      </c>
      <c r="AY114" s="211">
        <v>0</v>
      </c>
      <c r="AZ114" s="211">
        <v>0</v>
      </c>
      <c r="BA114" s="212">
        <v>0</v>
      </c>
    </row>
    <row r="115" spans="1:53">
      <c r="A115" s="208" t="s">
        <v>433</v>
      </c>
      <c r="B115" s="209" t="s">
        <v>434</v>
      </c>
      <c r="C115" s="210">
        <v>-175.59903099732435</v>
      </c>
      <c r="D115" s="211">
        <v>-168.10162</v>
      </c>
      <c r="E115" s="211">
        <v>-261.00006999999999</v>
      </c>
      <c r="F115" s="211">
        <v>-272.39979</v>
      </c>
      <c r="G115" s="211">
        <v>-197.00075000000001</v>
      </c>
      <c r="H115" s="211">
        <v>-250.28759287868888</v>
      </c>
      <c r="I115" s="211">
        <v>-298.90224000000012</v>
      </c>
      <c r="J115" s="211">
        <v>-428.79820999999993</v>
      </c>
      <c r="K115" s="211">
        <v>-351.8972599999999</v>
      </c>
      <c r="L115" s="211">
        <v>-292.99931000000032</v>
      </c>
      <c r="M115" s="211">
        <v>-195.20945541950181</v>
      </c>
      <c r="N115" s="211">
        <v>61.526268589202289</v>
      </c>
      <c r="O115" s="211">
        <v>-201.39607370160707</v>
      </c>
      <c r="P115" s="211">
        <v>-678.94689109565741</v>
      </c>
      <c r="Q115" s="211">
        <v>-825.21085565801161</v>
      </c>
      <c r="R115" s="211">
        <v>-717.64069534095859</v>
      </c>
      <c r="S115" s="211">
        <v>0</v>
      </c>
      <c r="T115" s="211">
        <v>0</v>
      </c>
      <c r="U115" s="211">
        <v>0</v>
      </c>
      <c r="V115" s="211">
        <v>0</v>
      </c>
      <c r="W115" s="211">
        <v>0</v>
      </c>
      <c r="X115" s="211">
        <v>0</v>
      </c>
      <c r="Y115" s="211">
        <v>0</v>
      </c>
      <c r="Z115" s="211">
        <v>0</v>
      </c>
      <c r="AA115" s="211">
        <v>0</v>
      </c>
      <c r="AB115" s="211">
        <v>0</v>
      </c>
      <c r="AC115" s="211">
        <v>0</v>
      </c>
      <c r="AD115" s="211">
        <v>0</v>
      </c>
      <c r="AE115" s="211">
        <v>0</v>
      </c>
      <c r="AF115" s="211">
        <v>0</v>
      </c>
      <c r="AG115" s="211">
        <v>0</v>
      </c>
      <c r="AH115" s="211">
        <v>0</v>
      </c>
      <c r="AI115" s="211">
        <v>0</v>
      </c>
      <c r="AJ115" s="211">
        <v>0</v>
      </c>
      <c r="AK115" s="211">
        <v>0</v>
      </c>
      <c r="AL115" s="211">
        <v>0</v>
      </c>
      <c r="AM115" s="211">
        <v>0</v>
      </c>
      <c r="AN115" s="211">
        <v>0</v>
      </c>
      <c r="AO115" s="211">
        <v>0</v>
      </c>
      <c r="AP115" s="211">
        <v>0</v>
      </c>
      <c r="AQ115" s="211">
        <v>0</v>
      </c>
      <c r="AR115" s="211">
        <v>0</v>
      </c>
      <c r="AS115" s="211">
        <v>0</v>
      </c>
      <c r="AT115" s="211">
        <v>0</v>
      </c>
      <c r="AU115" s="211">
        <v>0</v>
      </c>
      <c r="AV115" s="211">
        <v>0</v>
      </c>
      <c r="AW115" s="211">
        <v>0</v>
      </c>
      <c r="AX115" s="211">
        <v>0</v>
      </c>
      <c r="AY115" s="211">
        <v>0</v>
      </c>
      <c r="AZ115" s="211">
        <v>0</v>
      </c>
      <c r="BA115" s="212">
        <v>0</v>
      </c>
    </row>
    <row r="116" spans="1:53">
      <c r="A116" s="208" t="s">
        <v>435</v>
      </c>
      <c r="B116" s="209" t="s">
        <v>436</v>
      </c>
      <c r="C116" s="210">
        <v>26.320470726886239</v>
      </c>
      <c r="D116" s="211">
        <v>0</v>
      </c>
      <c r="E116" s="211">
        <v>0</v>
      </c>
      <c r="F116" s="211">
        <v>0</v>
      </c>
      <c r="G116" s="211">
        <v>0</v>
      </c>
      <c r="H116" s="211">
        <v>0</v>
      </c>
      <c r="I116" s="211">
        <v>0</v>
      </c>
      <c r="J116" s="211">
        <v>0</v>
      </c>
      <c r="K116" s="211">
        <v>1.0999100000000002</v>
      </c>
      <c r="L116" s="211">
        <v>0</v>
      </c>
      <c r="M116" s="211">
        <v>0</v>
      </c>
      <c r="N116" s="211">
        <v>0.95538232882593688</v>
      </c>
      <c r="O116" s="211">
        <v>-21.782659602237562</v>
      </c>
      <c r="P116" s="211">
        <v>0</v>
      </c>
      <c r="Q116" s="211">
        <v>5.3979123390712065</v>
      </c>
      <c r="R116" s="211">
        <v>15.50109597743428</v>
      </c>
      <c r="S116" s="211">
        <v>0</v>
      </c>
      <c r="T116" s="211">
        <v>0</v>
      </c>
      <c r="U116" s="211">
        <v>0</v>
      </c>
      <c r="V116" s="211">
        <v>0</v>
      </c>
      <c r="W116" s="211">
        <v>0</v>
      </c>
      <c r="X116" s="211">
        <v>0</v>
      </c>
      <c r="Y116" s="211">
        <v>0</v>
      </c>
      <c r="Z116" s="211">
        <v>0</v>
      </c>
      <c r="AA116" s="211">
        <v>0</v>
      </c>
      <c r="AB116" s="211">
        <v>0</v>
      </c>
      <c r="AC116" s="211">
        <v>0</v>
      </c>
      <c r="AD116" s="211">
        <v>0</v>
      </c>
      <c r="AE116" s="211">
        <v>0</v>
      </c>
      <c r="AF116" s="211">
        <v>0</v>
      </c>
      <c r="AG116" s="211">
        <v>0</v>
      </c>
      <c r="AH116" s="211">
        <v>0</v>
      </c>
      <c r="AI116" s="211">
        <v>0</v>
      </c>
      <c r="AJ116" s="211">
        <v>0</v>
      </c>
      <c r="AK116" s="211">
        <v>0</v>
      </c>
      <c r="AL116" s="211">
        <v>0</v>
      </c>
      <c r="AM116" s="211">
        <v>0</v>
      </c>
      <c r="AN116" s="211">
        <v>0</v>
      </c>
      <c r="AO116" s="211">
        <v>0</v>
      </c>
      <c r="AP116" s="211">
        <v>0</v>
      </c>
      <c r="AQ116" s="211">
        <v>0</v>
      </c>
      <c r="AR116" s="211">
        <v>0</v>
      </c>
      <c r="AS116" s="211">
        <v>0</v>
      </c>
      <c r="AT116" s="211">
        <v>0</v>
      </c>
      <c r="AU116" s="211">
        <v>0</v>
      </c>
      <c r="AV116" s="211">
        <v>0</v>
      </c>
      <c r="AW116" s="211">
        <v>0</v>
      </c>
      <c r="AX116" s="211">
        <v>0</v>
      </c>
      <c r="AY116" s="211">
        <v>0</v>
      </c>
      <c r="AZ116" s="211">
        <v>0</v>
      </c>
      <c r="BA116" s="212">
        <v>0</v>
      </c>
    </row>
    <row r="117" spans="1:53">
      <c r="A117" s="198" t="s">
        <v>437</v>
      </c>
      <c r="B117" s="199" t="s">
        <v>438</v>
      </c>
      <c r="C117" s="200">
        <v>575152.06002930657</v>
      </c>
      <c r="D117" s="201">
        <v>592354.49616827071</v>
      </c>
      <c r="E117" s="201">
        <v>586682.78697999998</v>
      </c>
      <c r="F117" s="201">
        <v>592642.22680999991</v>
      </c>
      <c r="G117" s="201">
        <v>599722.41613999999</v>
      </c>
      <c r="H117" s="201">
        <v>596643.33595101407</v>
      </c>
      <c r="I117" s="201">
        <v>597789.8041999999</v>
      </c>
      <c r="J117" s="201">
        <v>582224.58441999997</v>
      </c>
      <c r="K117" s="201">
        <v>582111.49152999988</v>
      </c>
      <c r="L117" s="201">
        <v>549986.47613999993</v>
      </c>
      <c r="M117" s="201">
        <v>549181.0871447298</v>
      </c>
      <c r="N117" s="201">
        <v>532559.6066546092</v>
      </c>
      <c r="O117" s="201">
        <v>513829.56142193649</v>
      </c>
      <c r="P117" s="201">
        <v>505834.38547183113</v>
      </c>
      <c r="Q117" s="201">
        <v>505124.89333156304</v>
      </c>
      <c r="R117" s="201">
        <v>511394.7443566107</v>
      </c>
      <c r="S117" s="201">
        <v>518789.62299560808</v>
      </c>
      <c r="T117" s="201">
        <v>524202.63875137758</v>
      </c>
      <c r="U117" s="201">
        <v>526658.19742695522</v>
      </c>
      <c r="V117" s="201">
        <v>526874.71287211834</v>
      </c>
      <c r="W117" s="201">
        <v>525075.54473523423</v>
      </c>
      <c r="X117" s="201">
        <v>522140.40019159234</v>
      </c>
      <c r="Y117" s="201">
        <v>518753.70754565939</v>
      </c>
      <c r="Z117" s="201">
        <v>514087.75234907854</v>
      </c>
      <c r="AA117" s="201">
        <v>508661.61204498156</v>
      </c>
      <c r="AB117" s="201">
        <v>504176.38482474571</v>
      </c>
      <c r="AC117" s="201">
        <v>501092.92942751205</v>
      </c>
      <c r="AD117" s="201">
        <v>496667.30252420355</v>
      </c>
      <c r="AE117" s="201">
        <v>494417.90908818052</v>
      </c>
      <c r="AF117" s="201">
        <v>492483.57517625071</v>
      </c>
      <c r="AG117" s="201">
        <v>488741.84160889627</v>
      </c>
      <c r="AH117" s="201">
        <v>487144.39361652319</v>
      </c>
      <c r="AI117" s="201">
        <v>484734.44558558881</v>
      </c>
      <c r="AJ117" s="201">
        <v>480868.67222543509</v>
      </c>
      <c r="AK117" s="201">
        <v>477715.91285586526</v>
      </c>
      <c r="AL117" s="201">
        <v>473623.56105500128</v>
      </c>
      <c r="AM117" s="201">
        <v>471281.87758258969</v>
      </c>
      <c r="AN117" s="201">
        <v>467817.41959966643</v>
      </c>
      <c r="AO117" s="201">
        <v>464349.62537701509</v>
      </c>
      <c r="AP117" s="201">
        <v>460448.50264731096</v>
      </c>
      <c r="AQ117" s="201">
        <v>456384.85293841898</v>
      </c>
      <c r="AR117" s="201">
        <v>452022.84105174086</v>
      </c>
      <c r="AS117" s="201">
        <v>447864.05029722478</v>
      </c>
      <c r="AT117" s="201">
        <v>442449.21852771181</v>
      </c>
      <c r="AU117" s="201">
        <v>438181.28341581969</v>
      </c>
      <c r="AV117" s="201">
        <v>434325.13467146253</v>
      </c>
      <c r="AW117" s="201">
        <v>430570.86425659939</v>
      </c>
      <c r="AX117" s="201">
        <v>425697.26127001282</v>
      </c>
      <c r="AY117" s="201">
        <v>421777.6583219872</v>
      </c>
      <c r="AZ117" s="201">
        <v>417752.84223154653</v>
      </c>
      <c r="BA117" s="202">
        <v>412772.84441678267</v>
      </c>
    </row>
    <row r="118" spans="1:53">
      <c r="A118" s="203" t="s">
        <v>439</v>
      </c>
      <c r="B118" s="204" t="s">
        <v>440</v>
      </c>
      <c r="C118" s="205">
        <v>5324.8431642046289</v>
      </c>
      <c r="D118" s="206">
        <v>6427.9834000000001</v>
      </c>
      <c r="E118" s="206">
        <v>6937.3285499999984</v>
      </c>
      <c r="F118" s="206">
        <v>7157.1307299999989</v>
      </c>
      <c r="G118" s="206">
        <v>6648.7583399999994</v>
      </c>
      <c r="H118" s="206">
        <v>6075.243595421487</v>
      </c>
      <c r="I118" s="206">
        <v>6931.2577399999991</v>
      </c>
      <c r="J118" s="206">
        <v>7448.4490099999994</v>
      </c>
      <c r="K118" s="206">
        <v>6830.5220699999991</v>
      </c>
      <c r="L118" s="206">
        <v>5707.8837199999998</v>
      </c>
      <c r="M118" s="206">
        <v>5545.1330772556548</v>
      </c>
      <c r="N118" s="206">
        <v>4884.8066797548145</v>
      </c>
      <c r="O118" s="206">
        <v>4946.3970659139477</v>
      </c>
      <c r="P118" s="206">
        <v>5086.2934215139612</v>
      </c>
      <c r="Q118" s="206">
        <v>5256.3665096356572</v>
      </c>
      <c r="R118" s="206">
        <v>5188.0815786335643</v>
      </c>
      <c r="S118" s="206">
        <v>5116.9003696124273</v>
      </c>
      <c r="T118" s="206">
        <v>5185.2567171885703</v>
      </c>
      <c r="U118" s="206">
        <v>5125.2555378526285</v>
      </c>
      <c r="V118" s="206">
        <v>5097.6622154005054</v>
      </c>
      <c r="W118" s="206">
        <v>5097.8240412383911</v>
      </c>
      <c r="X118" s="206">
        <v>5064.1356983336127</v>
      </c>
      <c r="Y118" s="206">
        <v>5035.9804710820717</v>
      </c>
      <c r="Z118" s="206">
        <v>4893.408897607972</v>
      </c>
      <c r="AA118" s="206">
        <v>4831.6156700491802</v>
      </c>
      <c r="AB118" s="206">
        <v>4824.6391574201934</v>
      </c>
      <c r="AC118" s="206">
        <v>4837.612750554832</v>
      </c>
      <c r="AD118" s="206">
        <v>4717.8449027331317</v>
      </c>
      <c r="AE118" s="206">
        <v>4707.3257960953088</v>
      </c>
      <c r="AF118" s="206">
        <v>4685.1210819739445</v>
      </c>
      <c r="AG118" s="206">
        <v>4539.1673338526325</v>
      </c>
      <c r="AH118" s="206">
        <v>4526.0592079320295</v>
      </c>
      <c r="AI118" s="206">
        <v>4445.6572850026387</v>
      </c>
      <c r="AJ118" s="206">
        <v>4367.432355171627</v>
      </c>
      <c r="AK118" s="206">
        <v>4310.5471058574003</v>
      </c>
      <c r="AL118" s="206">
        <v>4098.6515070647201</v>
      </c>
      <c r="AM118" s="206">
        <v>4113.6359566844239</v>
      </c>
      <c r="AN118" s="206">
        <v>3985.8739967774036</v>
      </c>
      <c r="AO118" s="206">
        <v>3864.5389770725578</v>
      </c>
      <c r="AP118" s="206">
        <v>3757.5246660623743</v>
      </c>
      <c r="AQ118" s="206">
        <v>3652.8091127880934</v>
      </c>
      <c r="AR118" s="206">
        <v>3463.6150662216478</v>
      </c>
      <c r="AS118" s="206">
        <v>3394.9694242124579</v>
      </c>
      <c r="AT118" s="206">
        <v>3119.915592900531</v>
      </c>
      <c r="AU118" s="206">
        <v>2985.5914776701302</v>
      </c>
      <c r="AV118" s="206">
        <v>2946.0169684214707</v>
      </c>
      <c r="AW118" s="206">
        <v>2923.5363910067081</v>
      </c>
      <c r="AX118" s="206">
        <v>2782.5520812723148</v>
      </c>
      <c r="AY118" s="206">
        <v>2736.7146142140978</v>
      </c>
      <c r="AZ118" s="206">
        <v>2681.9148424196842</v>
      </c>
      <c r="BA118" s="207">
        <v>2559.340694432638</v>
      </c>
    </row>
    <row r="119" spans="1:53">
      <c r="A119" s="208" t="s">
        <v>441</v>
      </c>
      <c r="B119" s="209" t="s">
        <v>442</v>
      </c>
      <c r="C119" s="210">
        <v>3567.3071854938362</v>
      </c>
      <c r="D119" s="211">
        <v>4284.3837199999998</v>
      </c>
      <c r="E119" s="211">
        <v>4696.4294699999982</v>
      </c>
      <c r="F119" s="211">
        <v>4949.1868900000018</v>
      </c>
      <c r="G119" s="211">
        <v>4577.5094099999997</v>
      </c>
      <c r="H119" s="211">
        <v>3958.9596490905378</v>
      </c>
      <c r="I119" s="211">
        <v>4999.3627699999988</v>
      </c>
      <c r="J119" s="211">
        <v>5558.0433399999984</v>
      </c>
      <c r="K119" s="211">
        <v>4853.5129099999995</v>
      </c>
      <c r="L119" s="211">
        <v>4023.0926199999999</v>
      </c>
      <c r="M119" s="211">
        <v>3959.5304330770855</v>
      </c>
      <c r="N119" s="211">
        <v>3479.2687734259648</v>
      </c>
      <c r="O119" s="211">
        <v>3661.0822976351765</v>
      </c>
      <c r="P119" s="211">
        <v>3763.7327637830058</v>
      </c>
      <c r="Q119" s="211">
        <v>3790.580098664384</v>
      </c>
      <c r="R119" s="211">
        <v>3766.1603022410886</v>
      </c>
      <c r="S119" s="211">
        <v>3731.3234083556104</v>
      </c>
      <c r="T119" s="211">
        <v>3726.4453944045763</v>
      </c>
      <c r="U119" s="211">
        <v>3662.3914114537893</v>
      </c>
      <c r="V119" s="211">
        <v>3642.2302709958435</v>
      </c>
      <c r="W119" s="211">
        <v>3647.0823878070742</v>
      </c>
      <c r="X119" s="211">
        <v>3639.7867739548956</v>
      </c>
      <c r="Y119" s="211">
        <v>3595.076104413261</v>
      </c>
      <c r="Z119" s="211">
        <v>3509.0218975563557</v>
      </c>
      <c r="AA119" s="211">
        <v>3451.4953916031563</v>
      </c>
      <c r="AB119" s="211">
        <v>3425.5217484357622</v>
      </c>
      <c r="AC119" s="211">
        <v>3417.4272131521466</v>
      </c>
      <c r="AD119" s="211">
        <v>3273.7454401453515</v>
      </c>
      <c r="AE119" s="211">
        <v>3240.9741165691707</v>
      </c>
      <c r="AF119" s="211">
        <v>3198.0304818485711</v>
      </c>
      <c r="AG119" s="211">
        <v>3032.3483590087353</v>
      </c>
      <c r="AH119" s="211">
        <v>2999.4927924543208</v>
      </c>
      <c r="AI119" s="211">
        <v>2900.4710322170445</v>
      </c>
      <c r="AJ119" s="211">
        <v>2804.5763840078898</v>
      </c>
      <c r="AK119" s="211">
        <v>2764.5358574923612</v>
      </c>
      <c r="AL119" s="211">
        <v>2667.8292258554243</v>
      </c>
      <c r="AM119" s="211">
        <v>2666.5620813559444</v>
      </c>
      <c r="AN119" s="211">
        <v>2587.734469492972</v>
      </c>
      <c r="AO119" s="211">
        <v>2500.9839720820501</v>
      </c>
      <c r="AP119" s="211">
        <v>2430.6489046995503</v>
      </c>
      <c r="AQ119" s="211">
        <v>2368.2500472879665</v>
      </c>
      <c r="AR119" s="211">
        <v>2287.0243764266838</v>
      </c>
      <c r="AS119" s="211">
        <v>2227.7904096575744</v>
      </c>
      <c r="AT119" s="211">
        <v>2092.2369795060072</v>
      </c>
      <c r="AU119" s="211">
        <v>1998.4436213829306</v>
      </c>
      <c r="AV119" s="211">
        <v>1961.4259106443542</v>
      </c>
      <c r="AW119" s="211">
        <v>1941.4694520530027</v>
      </c>
      <c r="AX119" s="211">
        <v>1807.7920479551456</v>
      </c>
      <c r="AY119" s="211">
        <v>1767.4589284218698</v>
      </c>
      <c r="AZ119" s="211">
        <v>1718.6179718299522</v>
      </c>
      <c r="BA119" s="212">
        <v>1603.6115974882596</v>
      </c>
    </row>
    <row r="120" spans="1:53">
      <c r="A120" s="208" t="s">
        <v>443</v>
      </c>
      <c r="B120" s="209" t="s">
        <v>444</v>
      </c>
      <c r="C120" s="210">
        <v>1757.5359787107921</v>
      </c>
      <c r="D120" s="211">
        <v>2143.5996800000003</v>
      </c>
      <c r="E120" s="211">
        <v>2240.8990800000001</v>
      </c>
      <c r="F120" s="211">
        <v>2207.9438399999995</v>
      </c>
      <c r="G120" s="211">
        <v>2071.2489300000002</v>
      </c>
      <c r="H120" s="211">
        <v>2116.2839463309488</v>
      </c>
      <c r="I120" s="211">
        <v>1931.8949699999998</v>
      </c>
      <c r="J120" s="211">
        <v>1890.4056700000001</v>
      </c>
      <c r="K120" s="211">
        <v>1977.0091599999998</v>
      </c>
      <c r="L120" s="211">
        <v>1684.7911000000001</v>
      </c>
      <c r="M120" s="211">
        <v>1585.6026441785693</v>
      </c>
      <c r="N120" s="211">
        <v>1405.5379063288508</v>
      </c>
      <c r="O120" s="211">
        <v>1285.3147682787708</v>
      </c>
      <c r="P120" s="211">
        <v>1322.5606577309568</v>
      </c>
      <c r="Q120" s="211">
        <v>1465.786410971273</v>
      </c>
      <c r="R120" s="211">
        <v>1421.9212763924763</v>
      </c>
      <c r="S120" s="211">
        <v>1385.576961256817</v>
      </c>
      <c r="T120" s="211">
        <v>1458.8113227839945</v>
      </c>
      <c r="U120" s="211">
        <v>1462.8641263988395</v>
      </c>
      <c r="V120" s="211">
        <v>1455.4319444046614</v>
      </c>
      <c r="W120" s="211">
        <v>1450.7416534313163</v>
      </c>
      <c r="X120" s="211">
        <v>1424.3489243787169</v>
      </c>
      <c r="Y120" s="211">
        <v>1440.904366668811</v>
      </c>
      <c r="Z120" s="211">
        <v>1384.3870000516163</v>
      </c>
      <c r="AA120" s="211">
        <v>1380.120278446024</v>
      </c>
      <c r="AB120" s="211">
        <v>1399.117408984431</v>
      </c>
      <c r="AC120" s="211">
        <v>1420.1855374026861</v>
      </c>
      <c r="AD120" s="211">
        <v>1444.0994625877797</v>
      </c>
      <c r="AE120" s="211">
        <v>1466.3516795261385</v>
      </c>
      <c r="AF120" s="211">
        <v>1487.0906001253738</v>
      </c>
      <c r="AG120" s="211">
        <v>1506.818974843897</v>
      </c>
      <c r="AH120" s="211">
        <v>1526.5664154777091</v>
      </c>
      <c r="AI120" s="211">
        <v>1545.1862527855949</v>
      </c>
      <c r="AJ120" s="211">
        <v>1562.8559711637374</v>
      </c>
      <c r="AK120" s="211">
        <v>1546.0112483650394</v>
      </c>
      <c r="AL120" s="211">
        <v>1430.8222812092956</v>
      </c>
      <c r="AM120" s="211">
        <v>1447.07387532848</v>
      </c>
      <c r="AN120" s="211">
        <v>1398.1395272844309</v>
      </c>
      <c r="AO120" s="211">
        <v>1363.555004990508</v>
      </c>
      <c r="AP120" s="211">
        <v>1326.8757613628245</v>
      </c>
      <c r="AQ120" s="211">
        <v>1284.5590655001272</v>
      </c>
      <c r="AR120" s="211">
        <v>1176.5906897949637</v>
      </c>
      <c r="AS120" s="211">
        <v>1167.1790145548832</v>
      </c>
      <c r="AT120" s="211">
        <v>1027.6786133945238</v>
      </c>
      <c r="AU120" s="211">
        <v>987.1478562871996</v>
      </c>
      <c r="AV120" s="211">
        <v>984.59105777711648</v>
      </c>
      <c r="AW120" s="211">
        <v>982.06693895370563</v>
      </c>
      <c r="AX120" s="211">
        <v>974.76003331716936</v>
      </c>
      <c r="AY120" s="211">
        <v>969.25568579222806</v>
      </c>
      <c r="AZ120" s="211">
        <v>963.29687058973195</v>
      </c>
      <c r="BA120" s="212">
        <v>955.72909694437817</v>
      </c>
    </row>
    <row r="121" spans="1:53">
      <c r="A121" s="203" t="s">
        <v>445</v>
      </c>
      <c r="B121" s="204" t="s">
        <v>446</v>
      </c>
      <c r="C121" s="205">
        <v>24012.67900825568</v>
      </c>
      <c r="D121" s="206">
        <v>26177.495160000002</v>
      </c>
      <c r="E121" s="206">
        <v>24822.879369999988</v>
      </c>
      <c r="F121" s="206">
        <v>24411.550199999994</v>
      </c>
      <c r="G121" s="206">
        <v>26140.042359999996</v>
      </c>
      <c r="H121" s="206">
        <v>26691.671041294554</v>
      </c>
      <c r="I121" s="206">
        <v>27122.379390000002</v>
      </c>
      <c r="J121" s="206">
        <v>26305.583209999997</v>
      </c>
      <c r="K121" s="206">
        <v>27393.282519999993</v>
      </c>
      <c r="L121" s="206">
        <v>27028.974989999999</v>
      </c>
      <c r="M121" s="206">
        <v>26851.937332939309</v>
      </c>
      <c r="N121" s="206">
        <v>26661.6449647349</v>
      </c>
      <c r="O121" s="206">
        <v>24878.147698194654</v>
      </c>
      <c r="P121" s="206">
        <v>27727.571071683742</v>
      </c>
      <c r="Q121" s="206">
        <v>29457.677153567329</v>
      </c>
      <c r="R121" s="206">
        <v>30440.208510131262</v>
      </c>
      <c r="S121" s="206">
        <v>31325.801558614392</v>
      </c>
      <c r="T121" s="206">
        <v>31741.669167092085</v>
      </c>
      <c r="U121" s="206">
        <v>31815.302958508109</v>
      </c>
      <c r="V121" s="206">
        <v>31867.444999558196</v>
      </c>
      <c r="W121" s="206">
        <v>31734.779274664092</v>
      </c>
      <c r="X121" s="206">
        <v>31541.298490901238</v>
      </c>
      <c r="Y121" s="206">
        <v>31400.031754448937</v>
      </c>
      <c r="Z121" s="206">
        <v>30774.928512136474</v>
      </c>
      <c r="AA121" s="206">
        <v>30774.639827433377</v>
      </c>
      <c r="AB121" s="206">
        <v>30758.451259381167</v>
      </c>
      <c r="AC121" s="206">
        <v>30745.406823065816</v>
      </c>
      <c r="AD121" s="206">
        <v>30498.042538248759</v>
      </c>
      <c r="AE121" s="206">
        <v>30755.719551964718</v>
      </c>
      <c r="AF121" s="206">
        <v>30841.328027378189</v>
      </c>
      <c r="AG121" s="206">
        <v>30922.926588874761</v>
      </c>
      <c r="AH121" s="206">
        <v>31133.939997191083</v>
      </c>
      <c r="AI121" s="206">
        <v>31175.044392508426</v>
      </c>
      <c r="AJ121" s="206">
        <v>31252.9174626979</v>
      </c>
      <c r="AK121" s="206">
        <v>31246.8587546321</v>
      </c>
      <c r="AL121" s="206">
        <v>31136.258681788375</v>
      </c>
      <c r="AM121" s="206">
        <v>31166.867061173449</v>
      </c>
      <c r="AN121" s="206">
        <v>31138.790453193073</v>
      </c>
      <c r="AO121" s="206">
        <v>31135.488795576821</v>
      </c>
      <c r="AP121" s="206">
        <v>31111.782376566844</v>
      </c>
      <c r="AQ121" s="206">
        <v>31090.083328928773</v>
      </c>
      <c r="AR121" s="206">
        <v>31014.345736242634</v>
      </c>
      <c r="AS121" s="206">
        <v>30980.973955177818</v>
      </c>
      <c r="AT121" s="206">
        <v>30744.536876129871</v>
      </c>
      <c r="AU121" s="206">
        <v>30657.204147803219</v>
      </c>
      <c r="AV121" s="206">
        <v>30584.618417010188</v>
      </c>
      <c r="AW121" s="206">
        <v>30532.811461374022</v>
      </c>
      <c r="AX121" s="206">
        <v>30408.060799367428</v>
      </c>
      <c r="AY121" s="206">
        <v>30368.976188091485</v>
      </c>
      <c r="AZ121" s="206">
        <v>30354.575773154731</v>
      </c>
      <c r="BA121" s="207">
        <v>30235.890956056581</v>
      </c>
    </row>
    <row r="122" spans="1:53">
      <c r="A122" s="203" t="s">
        <v>447</v>
      </c>
      <c r="B122" s="204" t="s">
        <v>448</v>
      </c>
      <c r="C122" s="205">
        <v>137071.81634870282</v>
      </c>
      <c r="D122" s="206">
        <v>135012.19279999999</v>
      </c>
      <c r="E122" s="206">
        <v>132563.48204999996</v>
      </c>
      <c r="F122" s="206">
        <v>125445.30049000001</v>
      </c>
      <c r="G122" s="206">
        <v>120431.00788999999</v>
      </c>
      <c r="H122" s="206">
        <v>115039.27983093511</v>
      </c>
      <c r="I122" s="206">
        <v>113391.11872000001</v>
      </c>
      <c r="J122" s="206">
        <v>109327.63278999999</v>
      </c>
      <c r="K122" s="206">
        <v>103447.14763999997</v>
      </c>
      <c r="L122" s="206">
        <v>100947.01653999997</v>
      </c>
      <c r="M122" s="206">
        <v>94430.254120031022</v>
      </c>
      <c r="N122" s="206">
        <v>92015.687259165003</v>
      </c>
      <c r="O122" s="206">
        <v>85837.710320316342</v>
      </c>
      <c r="P122" s="206">
        <v>82022.4900415827</v>
      </c>
      <c r="Q122" s="206">
        <v>81883.401371684842</v>
      </c>
      <c r="R122" s="206">
        <v>80237.284699266951</v>
      </c>
      <c r="S122" s="206">
        <v>77919.079127165576</v>
      </c>
      <c r="T122" s="206">
        <v>77211.664471987446</v>
      </c>
      <c r="U122" s="206">
        <v>75825.508944077737</v>
      </c>
      <c r="V122" s="206">
        <v>74358.813124811262</v>
      </c>
      <c r="W122" s="206">
        <v>72810.410706223207</v>
      </c>
      <c r="X122" s="206">
        <v>71136.75856680487</v>
      </c>
      <c r="Y122" s="206">
        <v>69598.490781064407</v>
      </c>
      <c r="Z122" s="206">
        <v>68092.824370011149</v>
      </c>
      <c r="AA122" s="206">
        <v>66800.28925961678</v>
      </c>
      <c r="AB122" s="206">
        <v>65767.690660860404</v>
      </c>
      <c r="AC122" s="206">
        <v>65036.170078174298</v>
      </c>
      <c r="AD122" s="206">
        <v>64500.621152287378</v>
      </c>
      <c r="AE122" s="206">
        <v>64204.433774021156</v>
      </c>
      <c r="AF122" s="206">
        <v>64007.841118674049</v>
      </c>
      <c r="AG122" s="206">
        <v>63850.526388156984</v>
      </c>
      <c r="AH122" s="206">
        <v>63712.077205543013</v>
      </c>
      <c r="AI122" s="206">
        <v>63520.983968475164</v>
      </c>
      <c r="AJ122" s="206">
        <v>63259.450472052173</v>
      </c>
      <c r="AK122" s="206">
        <v>62930.145050595864</v>
      </c>
      <c r="AL122" s="206">
        <v>62529.925733264186</v>
      </c>
      <c r="AM122" s="206">
        <v>62067.277275363151</v>
      </c>
      <c r="AN122" s="206">
        <v>61550.367092984692</v>
      </c>
      <c r="AO122" s="206">
        <v>60988.243156652861</v>
      </c>
      <c r="AP122" s="206">
        <v>60390.665899482119</v>
      </c>
      <c r="AQ122" s="206">
        <v>59773.314542197309</v>
      </c>
      <c r="AR122" s="206">
        <v>59169.640155197187</v>
      </c>
      <c r="AS122" s="206">
        <v>58555.204296733515</v>
      </c>
      <c r="AT122" s="206">
        <v>57950.460280102852</v>
      </c>
      <c r="AU122" s="206">
        <v>57345.241759642886</v>
      </c>
      <c r="AV122" s="206">
        <v>56783.769578199142</v>
      </c>
      <c r="AW122" s="206">
        <v>56253.691547135364</v>
      </c>
      <c r="AX122" s="206">
        <v>55754.995320572845</v>
      </c>
      <c r="AY122" s="206">
        <v>55293.156329986632</v>
      </c>
      <c r="AZ122" s="206">
        <v>54885.377306488466</v>
      </c>
      <c r="BA122" s="207">
        <v>54526.901661354386</v>
      </c>
    </row>
    <row r="123" spans="1:53">
      <c r="A123" s="208" t="s">
        <v>449</v>
      </c>
      <c r="B123" s="209" t="s">
        <v>450</v>
      </c>
      <c r="C123" s="210">
        <v>136899.56063438393</v>
      </c>
      <c r="D123" s="211">
        <v>134776.39355999997</v>
      </c>
      <c r="E123" s="211">
        <v>132406.78228999997</v>
      </c>
      <c r="F123" s="211">
        <v>125294.70064000002</v>
      </c>
      <c r="G123" s="211">
        <v>120256.20827999999</v>
      </c>
      <c r="H123" s="211">
        <v>114852.76510679597</v>
      </c>
      <c r="I123" s="211">
        <v>113202.51923000001</v>
      </c>
      <c r="J123" s="211">
        <v>109210.43349999998</v>
      </c>
      <c r="K123" s="211">
        <v>103341.44751999997</v>
      </c>
      <c r="L123" s="211">
        <v>100815.41675999996</v>
      </c>
      <c r="M123" s="211">
        <v>94299.963690195393</v>
      </c>
      <c r="N123" s="211">
        <v>91923.230040138573</v>
      </c>
      <c r="O123" s="211">
        <v>85754.71138294175</v>
      </c>
      <c r="P123" s="211">
        <v>81950.955720457481</v>
      </c>
      <c r="Q123" s="211">
        <v>81800.378520751401</v>
      </c>
      <c r="R123" s="211">
        <v>80147.215928384787</v>
      </c>
      <c r="S123" s="211">
        <v>77838.717019015414</v>
      </c>
      <c r="T123" s="211">
        <v>77127.919955426056</v>
      </c>
      <c r="U123" s="211">
        <v>75738.72331363766</v>
      </c>
      <c r="V123" s="211">
        <v>74269.261458695779</v>
      </c>
      <c r="W123" s="211">
        <v>72718.379415477408</v>
      </c>
      <c r="X123" s="211">
        <v>71042.42640748946</v>
      </c>
      <c r="Y123" s="211">
        <v>69501.847416652061</v>
      </c>
      <c r="Z123" s="211">
        <v>67994.174522608271</v>
      </c>
      <c r="AA123" s="211">
        <v>66699.579410620121</v>
      </c>
      <c r="AB123" s="211">
        <v>65665.295046909305</v>
      </c>
      <c r="AC123" s="211">
        <v>64932.011088608655</v>
      </c>
      <c r="AD123" s="211">
        <v>64394.541085407967</v>
      </c>
      <c r="AE123" s="211">
        <v>64096.267548339354</v>
      </c>
      <c r="AF123" s="211">
        <v>63897.462310010807</v>
      </c>
      <c r="AG123" s="211">
        <v>63737.973333512258</v>
      </c>
      <c r="AH123" s="211">
        <v>63597.399951314481</v>
      </c>
      <c r="AI123" s="211">
        <v>63404.172280888801</v>
      </c>
      <c r="AJ123" s="211">
        <v>63140.73082208851</v>
      </c>
      <c r="AK123" s="211">
        <v>62809.620294226217</v>
      </c>
      <c r="AL123" s="211">
        <v>62407.765205692849</v>
      </c>
      <c r="AM123" s="211">
        <v>61943.564763863069</v>
      </c>
      <c r="AN123" s="211">
        <v>61425.173439176848</v>
      </c>
      <c r="AO123" s="211">
        <v>60861.509119163951</v>
      </c>
      <c r="AP123" s="211">
        <v>60262.626104167393</v>
      </c>
      <c r="AQ123" s="211">
        <v>59643.975556124948</v>
      </c>
      <c r="AR123" s="211">
        <v>59039.001428277043</v>
      </c>
      <c r="AS123" s="211">
        <v>58423.279451285765</v>
      </c>
      <c r="AT123" s="211">
        <v>57817.341462444099</v>
      </c>
      <c r="AU123" s="211">
        <v>57211.066194234612</v>
      </c>
      <c r="AV123" s="211">
        <v>56648.42667349751</v>
      </c>
      <c r="AW123" s="211">
        <v>56117.338492931071</v>
      </c>
      <c r="AX123" s="211">
        <v>55618.187507660281</v>
      </c>
      <c r="AY123" s="211">
        <v>55155.709448862632</v>
      </c>
      <c r="AZ123" s="211">
        <v>54747.862616444298</v>
      </c>
      <c r="BA123" s="212">
        <v>54389.626187397072</v>
      </c>
    </row>
    <row r="124" spans="1:53">
      <c r="A124" s="208" t="s">
        <v>451</v>
      </c>
      <c r="B124" s="209" t="s">
        <v>452</v>
      </c>
      <c r="C124" s="210">
        <v>172.25571431888935</v>
      </c>
      <c r="D124" s="211">
        <v>235.79924</v>
      </c>
      <c r="E124" s="211">
        <v>156.69975999999997</v>
      </c>
      <c r="F124" s="211">
        <v>150.59984999999998</v>
      </c>
      <c r="G124" s="211">
        <v>174.79960999999997</v>
      </c>
      <c r="H124" s="211">
        <v>186.51472413911534</v>
      </c>
      <c r="I124" s="211">
        <v>188.59948999999995</v>
      </c>
      <c r="J124" s="211">
        <v>117.19928999999992</v>
      </c>
      <c r="K124" s="211">
        <v>105.70012000000006</v>
      </c>
      <c r="L124" s="211">
        <v>131.59978000000001</v>
      </c>
      <c r="M124" s="211">
        <v>130.29042983563238</v>
      </c>
      <c r="N124" s="211">
        <v>92.45721902643659</v>
      </c>
      <c r="O124" s="211">
        <v>82.998937374577309</v>
      </c>
      <c r="P124" s="211">
        <v>71.53432112521449</v>
      </c>
      <c r="Q124" s="211">
        <v>83.022850933449021</v>
      </c>
      <c r="R124" s="211">
        <v>90.068770882163648</v>
      </c>
      <c r="S124" s="211">
        <v>80.362108150161987</v>
      </c>
      <c r="T124" s="211">
        <v>83.744516561371924</v>
      </c>
      <c r="U124" s="211">
        <v>86.785630440064978</v>
      </c>
      <c r="V124" s="211">
        <v>89.551666115483329</v>
      </c>
      <c r="W124" s="211">
        <v>92.031290745806857</v>
      </c>
      <c r="X124" s="211">
        <v>94.332159315412909</v>
      </c>
      <c r="Y124" s="211">
        <v>96.643364412353534</v>
      </c>
      <c r="Z124" s="211">
        <v>98.649847402876802</v>
      </c>
      <c r="AA124" s="211">
        <v>100.70984899665673</v>
      </c>
      <c r="AB124" s="211">
        <v>102.39561395109608</v>
      </c>
      <c r="AC124" s="211">
        <v>104.15898956563653</v>
      </c>
      <c r="AD124" s="211">
        <v>106.08006687941455</v>
      </c>
      <c r="AE124" s="211">
        <v>108.16622568180033</v>
      </c>
      <c r="AF124" s="211">
        <v>110.37880866323948</v>
      </c>
      <c r="AG124" s="211">
        <v>112.55305464472985</v>
      </c>
      <c r="AH124" s="211">
        <v>114.67725422853125</v>
      </c>
      <c r="AI124" s="211">
        <v>116.81168758636319</v>
      </c>
      <c r="AJ124" s="211">
        <v>118.71964996365669</v>
      </c>
      <c r="AK124" s="211">
        <v>120.52475636964839</v>
      </c>
      <c r="AL124" s="211">
        <v>122.16052757133566</v>
      </c>
      <c r="AM124" s="211">
        <v>123.71251150008364</v>
      </c>
      <c r="AN124" s="211">
        <v>125.19365380784771</v>
      </c>
      <c r="AO124" s="211">
        <v>126.73403748891131</v>
      </c>
      <c r="AP124" s="211">
        <v>128.03979531472334</v>
      </c>
      <c r="AQ124" s="211">
        <v>129.33898607235832</v>
      </c>
      <c r="AR124" s="211">
        <v>130.63872692014044</v>
      </c>
      <c r="AS124" s="211">
        <v>131.92484544774518</v>
      </c>
      <c r="AT124" s="211">
        <v>133.1188176587541</v>
      </c>
      <c r="AU124" s="211">
        <v>134.17556540826214</v>
      </c>
      <c r="AV124" s="211">
        <v>135.34290470162588</v>
      </c>
      <c r="AW124" s="211">
        <v>136.35305420429356</v>
      </c>
      <c r="AX124" s="211">
        <v>136.80781291256307</v>
      </c>
      <c r="AY124" s="211">
        <v>137.44688112400226</v>
      </c>
      <c r="AZ124" s="211">
        <v>137.5146900441685</v>
      </c>
      <c r="BA124" s="212">
        <v>137.27547395730966</v>
      </c>
    </row>
    <row r="125" spans="1:53">
      <c r="A125" s="203" t="s">
        <v>453</v>
      </c>
      <c r="B125" s="204" t="s">
        <v>454</v>
      </c>
      <c r="C125" s="205">
        <v>51112.099619618188</v>
      </c>
      <c r="D125" s="206">
        <v>51366.336059999987</v>
      </c>
      <c r="E125" s="206">
        <v>48790.828649999996</v>
      </c>
      <c r="F125" s="206">
        <v>50736.792599999993</v>
      </c>
      <c r="G125" s="206">
        <v>55462.059639999992</v>
      </c>
      <c r="H125" s="206">
        <v>57263.251842818063</v>
      </c>
      <c r="I125" s="206">
        <v>58199.424089999986</v>
      </c>
      <c r="J125" s="206">
        <v>59713.762130000003</v>
      </c>
      <c r="K125" s="206">
        <v>59517.092420000001</v>
      </c>
      <c r="L125" s="206">
        <v>56227.095459999997</v>
      </c>
      <c r="M125" s="206">
        <v>57262.714697010728</v>
      </c>
      <c r="N125" s="206">
        <v>58190.743833555316</v>
      </c>
      <c r="O125" s="206">
        <v>55706.590421938679</v>
      </c>
      <c r="P125" s="206">
        <v>55322.937643252684</v>
      </c>
      <c r="Q125" s="206">
        <v>55827.901044404527</v>
      </c>
      <c r="R125" s="206">
        <v>56887.190051219201</v>
      </c>
      <c r="S125" s="206">
        <v>59541.782118986077</v>
      </c>
      <c r="T125" s="206">
        <v>61691.81273827688</v>
      </c>
      <c r="U125" s="206">
        <v>63651.807338868159</v>
      </c>
      <c r="V125" s="206">
        <v>65264.479324873508</v>
      </c>
      <c r="W125" s="206">
        <v>66476.894456476293</v>
      </c>
      <c r="X125" s="206">
        <v>67835.782683233541</v>
      </c>
      <c r="Y125" s="206">
        <v>68933.667842646435</v>
      </c>
      <c r="Z125" s="206">
        <v>69799.372431637137</v>
      </c>
      <c r="AA125" s="206">
        <v>70346.536717383366</v>
      </c>
      <c r="AB125" s="206">
        <v>71083.245184149695</v>
      </c>
      <c r="AC125" s="206">
        <v>71953.678375473901</v>
      </c>
      <c r="AD125" s="206">
        <v>72869.567507506785</v>
      </c>
      <c r="AE125" s="206">
        <v>73807.992401541938</v>
      </c>
      <c r="AF125" s="206">
        <v>74628.708879105849</v>
      </c>
      <c r="AG125" s="206">
        <v>75347.242113215398</v>
      </c>
      <c r="AH125" s="206">
        <v>76229.853658340639</v>
      </c>
      <c r="AI125" s="206">
        <v>76828.50861731889</v>
      </c>
      <c r="AJ125" s="206">
        <v>77345.224289201738</v>
      </c>
      <c r="AK125" s="206">
        <v>77781.058643030119</v>
      </c>
      <c r="AL125" s="206">
        <v>78103.893342847208</v>
      </c>
      <c r="AM125" s="206">
        <v>78603.853286915983</v>
      </c>
      <c r="AN125" s="206">
        <v>78946.471209207724</v>
      </c>
      <c r="AO125" s="206">
        <v>79430.463200260536</v>
      </c>
      <c r="AP125" s="206">
        <v>79732.047955785616</v>
      </c>
      <c r="AQ125" s="206">
        <v>80053.060047095307</v>
      </c>
      <c r="AR125" s="206">
        <v>80437.849909429104</v>
      </c>
      <c r="AS125" s="206">
        <v>80753.451446426756</v>
      </c>
      <c r="AT125" s="206">
        <v>80917.090459441839</v>
      </c>
      <c r="AU125" s="206">
        <v>80945.354039695827</v>
      </c>
      <c r="AV125" s="206">
        <v>81194.298242341843</v>
      </c>
      <c r="AW125" s="206">
        <v>81321.368067864954</v>
      </c>
      <c r="AX125" s="206">
        <v>81020.626120025161</v>
      </c>
      <c r="AY125" s="206">
        <v>80911.800602207441</v>
      </c>
      <c r="AZ125" s="206">
        <v>80306.846330173372</v>
      </c>
      <c r="BA125" s="207">
        <v>79525.996820194981</v>
      </c>
    </row>
    <row r="126" spans="1:53">
      <c r="A126" s="208" t="s">
        <v>455</v>
      </c>
      <c r="B126" s="209" t="s">
        <v>456</v>
      </c>
      <c r="C126" s="210">
        <v>121.19045278273552</v>
      </c>
      <c r="D126" s="211">
        <v>103.00301</v>
      </c>
      <c r="E126" s="211">
        <v>34.101749999999996</v>
      </c>
      <c r="F126" s="211">
        <v>30.900439999999985</v>
      </c>
      <c r="G126" s="211">
        <v>46.600149999999985</v>
      </c>
      <c r="H126" s="211">
        <v>14.37853893571071</v>
      </c>
      <c r="I126" s="211">
        <v>15.400170000000003</v>
      </c>
      <c r="J126" s="211">
        <v>14.40016</v>
      </c>
      <c r="K126" s="211">
        <v>0.99999999999999978</v>
      </c>
      <c r="L126" s="211">
        <v>0</v>
      </c>
      <c r="M126" s="211">
        <v>0</v>
      </c>
      <c r="N126" s="211">
        <v>0</v>
      </c>
      <c r="O126" s="211">
        <v>0</v>
      </c>
      <c r="P126" s="211">
        <v>0</v>
      </c>
      <c r="Q126" s="211">
        <v>0</v>
      </c>
      <c r="R126" s="211">
        <v>0</v>
      </c>
      <c r="S126" s="211">
        <v>0</v>
      </c>
      <c r="T126" s="211">
        <v>0</v>
      </c>
      <c r="U126" s="211">
        <v>0</v>
      </c>
      <c r="V126" s="211">
        <v>0</v>
      </c>
      <c r="W126" s="211">
        <v>0</v>
      </c>
      <c r="X126" s="211">
        <v>0</v>
      </c>
      <c r="Y126" s="211">
        <v>0</v>
      </c>
      <c r="Z126" s="211">
        <v>0</v>
      </c>
      <c r="AA126" s="211">
        <v>0</v>
      </c>
      <c r="AB126" s="211">
        <v>0</v>
      </c>
      <c r="AC126" s="211">
        <v>0</v>
      </c>
      <c r="AD126" s="211">
        <v>0</v>
      </c>
      <c r="AE126" s="211">
        <v>0</v>
      </c>
      <c r="AF126" s="211">
        <v>0</v>
      </c>
      <c r="AG126" s="211">
        <v>0</v>
      </c>
      <c r="AH126" s="211">
        <v>0</v>
      </c>
      <c r="AI126" s="211">
        <v>0</v>
      </c>
      <c r="AJ126" s="211">
        <v>0</v>
      </c>
      <c r="AK126" s="211">
        <v>0</v>
      </c>
      <c r="AL126" s="211">
        <v>0</v>
      </c>
      <c r="AM126" s="211">
        <v>0</v>
      </c>
      <c r="AN126" s="211">
        <v>0</v>
      </c>
      <c r="AO126" s="211">
        <v>0</v>
      </c>
      <c r="AP126" s="211">
        <v>0</v>
      </c>
      <c r="AQ126" s="211">
        <v>0</v>
      </c>
      <c r="AR126" s="211">
        <v>0</v>
      </c>
      <c r="AS126" s="211">
        <v>0</v>
      </c>
      <c r="AT126" s="211">
        <v>0</v>
      </c>
      <c r="AU126" s="211">
        <v>0</v>
      </c>
      <c r="AV126" s="211">
        <v>0</v>
      </c>
      <c r="AW126" s="211">
        <v>0</v>
      </c>
      <c r="AX126" s="211">
        <v>0</v>
      </c>
      <c r="AY126" s="211">
        <v>0</v>
      </c>
      <c r="AZ126" s="211">
        <v>0</v>
      </c>
      <c r="BA126" s="212">
        <v>0</v>
      </c>
    </row>
    <row r="127" spans="1:53">
      <c r="A127" s="208" t="s">
        <v>457</v>
      </c>
      <c r="B127" s="209" t="s">
        <v>458</v>
      </c>
      <c r="C127" s="210">
        <v>45783.683748600539</v>
      </c>
      <c r="D127" s="211">
        <v>46041.143070000006</v>
      </c>
      <c r="E127" s="211">
        <v>43473.155749999991</v>
      </c>
      <c r="F127" s="211">
        <v>45393.807710000001</v>
      </c>
      <c r="G127" s="211">
        <v>49550.986679999987</v>
      </c>
      <c r="H127" s="211">
        <v>51554.220770967266</v>
      </c>
      <c r="I127" s="211">
        <v>52431.340829999994</v>
      </c>
      <c r="J127" s="211">
        <v>54389.942279999996</v>
      </c>
      <c r="K127" s="211">
        <v>54019.675649999983</v>
      </c>
      <c r="L127" s="211">
        <v>50428.305550000005</v>
      </c>
      <c r="M127" s="211">
        <v>51010.348641456316</v>
      </c>
      <c r="N127" s="211">
        <v>52660.556427622214</v>
      </c>
      <c r="O127" s="211">
        <v>50526.162639510258</v>
      </c>
      <c r="P127" s="211">
        <v>49959.894109437075</v>
      </c>
      <c r="Q127" s="211">
        <v>50635.539814450116</v>
      </c>
      <c r="R127" s="211">
        <v>52040.670316744901</v>
      </c>
      <c r="S127" s="211">
        <v>54764.857680092267</v>
      </c>
      <c r="T127" s="211">
        <v>57183.710750096245</v>
      </c>
      <c r="U127" s="211">
        <v>59084.639638750479</v>
      </c>
      <c r="V127" s="211">
        <v>60729.276438039895</v>
      </c>
      <c r="W127" s="211">
        <v>62108.491376954211</v>
      </c>
      <c r="X127" s="211">
        <v>63500.065012676707</v>
      </c>
      <c r="Y127" s="211">
        <v>64691.906662255358</v>
      </c>
      <c r="Z127" s="211">
        <v>65740.281592481624</v>
      </c>
      <c r="AA127" s="211">
        <v>66498.119705632562</v>
      </c>
      <c r="AB127" s="211">
        <v>67339.358957655582</v>
      </c>
      <c r="AC127" s="211">
        <v>68197.393188101341</v>
      </c>
      <c r="AD127" s="211">
        <v>69117.468801806943</v>
      </c>
      <c r="AE127" s="211">
        <v>70119.399895636336</v>
      </c>
      <c r="AF127" s="211">
        <v>71011.813292680323</v>
      </c>
      <c r="AG127" s="211">
        <v>71874.773386738496</v>
      </c>
      <c r="AH127" s="211">
        <v>72786.000797816116</v>
      </c>
      <c r="AI127" s="211">
        <v>73494.167804930505</v>
      </c>
      <c r="AJ127" s="211">
        <v>74127.515642699873</v>
      </c>
      <c r="AK127" s="211">
        <v>74624.823776861245</v>
      </c>
      <c r="AL127" s="211">
        <v>75086.230594563443</v>
      </c>
      <c r="AM127" s="211">
        <v>75596.124288966108</v>
      </c>
      <c r="AN127" s="211">
        <v>75967.903449599675</v>
      </c>
      <c r="AO127" s="211">
        <v>76473.488556123659</v>
      </c>
      <c r="AP127" s="211">
        <v>76798.534806901749</v>
      </c>
      <c r="AQ127" s="211">
        <v>77145.088160091589</v>
      </c>
      <c r="AR127" s="211">
        <v>77550.536693829214</v>
      </c>
      <c r="AS127" s="211">
        <v>77891.467612962078</v>
      </c>
      <c r="AT127" s="211">
        <v>78169.368028306228</v>
      </c>
      <c r="AU127" s="211">
        <v>78325.580250644038</v>
      </c>
      <c r="AV127" s="211">
        <v>78611.853333548206</v>
      </c>
      <c r="AW127" s="211">
        <v>78765.69128568568</v>
      </c>
      <c r="AX127" s="211">
        <v>78505.49112215059</v>
      </c>
      <c r="AY127" s="211">
        <v>78466.158684490409</v>
      </c>
      <c r="AZ127" s="211">
        <v>77915.0741938555</v>
      </c>
      <c r="BA127" s="212">
        <v>77181.081348794745</v>
      </c>
    </row>
    <row r="128" spans="1:53">
      <c r="A128" s="208" t="s">
        <v>459</v>
      </c>
      <c r="B128" s="209" t="s">
        <v>460</v>
      </c>
      <c r="C128" s="210">
        <v>5207.225418234907</v>
      </c>
      <c r="D128" s="211">
        <v>5222.1899799999992</v>
      </c>
      <c r="E128" s="211">
        <v>5283.5711499999998</v>
      </c>
      <c r="F128" s="211">
        <v>5312.0844500000003</v>
      </c>
      <c r="G128" s="211">
        <v>5864.4728099999993</v>
      </c>
      <c r="H128" s="211">
        <v>5694.6525329150882</v>
      </c>
      <c r="I128" s="211">
        <v>5752.6830899999986</v>
      </c>
      <c r="J128" s="211">
        <v>5309.4196900000015</v>
      </c>
      <c r="K128" s="211">
        <v>5496.4167699999989</v>
      </c>
      <c r="L128" s="211">
        <v>5798.7899099999986</v>
      </c>
      <c r="M128" s="211">
        <v>6252.3660555544147</v>
      </c>
      <c r="N128" s="211">
        <v>5530.1874059330958</v>
      </c>
      <c r="O128" s="211">
        <v>5180.4277824284272</v>
      </c>
      <c r="P128" s="211">
        <v>5363.0435338156085</v>
      </c>
      <c r="Q128" s="211">
        <v>5192.3612299544066</v>
      </c>
      <c r="R128" s="211">
        <v>4846.5197344742992</v>
      </c>
      <c r="S128" s="211">
        <v>4776.9244388938077</v>
      </c>
      <c r="T128" s="211">
        <v>4508.1019881806369</v>
      </c>
      <c r="U128" s="211">
        <v>4567.1677001176758</v>
      </c>
      <c r="V128" s="211">
        <v>4535.2028868336156</v>
      </c>
      <c r="W128" s="211">
        <v>4368.4030795220915</v>
      </c>
      <c r="X128" s="211">
        <v>4335.7176705568172</v>
      </c>
      <c r="Y128" s="211">
        <v>4241.7611803910777</v>
      </c>
      <c r="Z128" s="211">
        <v>4059.0908391555072</v>
      </c>
      <c r="AA128" s="211">
        <v>3848.4170117507929</v>
      </c>
      <c r="AB128" s="211">
        <v>3743.8862264941181</v>
      </c>
      <c r="AC128" s="211">
        <v>3756.2851873725685</v>
      </c>
      <c r="AD128" s="211">
        <v>3752.098705699836</v>
      </c>
      <c r="AE128" s="211">
        <v>3688.5925059056067</v>
      </c>
      <c r="AF128" s="211">
        <v>3616.8955864255099</v>
      </c>
      <c r="AG128" s="211">
        <v>3472.4687264769004</v>
      </c>
      <c r="AH128" s="211">
        <v>3443.8528605245224</v>
      </c>
      <c r="AI128" s="211">
        <v>3334.3408123883928</v>
      </c>
      <c r="AJ128" s="211">
        <v>3217.7086465018638</v>
      </c>
      <c r="AK128" s="211">
        <v>3156.2348661688688</v>
      </c>
      <c r="AL128" s="211">
        <v>3017.6627482837621</v>
      </c>
      <c r="AM128" s="211">
        <v>3007.7289979498764</v>
      </c>
      <c r="AN128" s="211">
        <v>2978.5677596080577</v>
      </c>
      <c r="AO128" s="211">
        <v>2956.9746441368543</v>
      </c>
      <c r="AP128" s="211">
        <v>2933.5131488838647</v>
      </c>
      <c r="AQ128" s="211">
        <v>2907.9718870037195</v>
      </c>
      <c r="AR128" s="211">
        <v>2887.3132155999047</v>
      </c>
      <c r="AS128" s="211">
        <v>2861.9838334646902</v>
      </c>
      <c r="AT128" s="211">
        <v>2747.7224311356231</v>
      </c>
      <c r="AU128" s="211">
        <v>2619.7737890517897</v>
      </c>
      <c r="AV128" s="211">
        <v>2582.44490879364</v>
      </c>
      <c r="AW128" s="211">
        <v>2555.676782179271</v>
      </c>
      <c r="AX128" s="211">
        <v>2515.1349978745529</v>
      </c>
      <c r="AY128" s="211">
        <v>2445.6419177170351</v>
      </c>
      <c r="AZ128" s="211">
        <v>2391.772136317873</v>
      </c>
      <c r="BA128" s="212">
        <v>2344.9154714002298</v>
      </c>
    </row>
    <row r="129" spans="1:53">
      <c r="A129" s="203" t="s">
        <v>461</v>
      </c>
      <c r="B129" s="204" t="s">
        <v>462</v>
      </c>
      <c r="C129" s="205">
        <v>43841.836895765693</v>
      </c>
      <c r="D129" s="206">
        <v>43361.423170000002</v>
      </c>
      <c r="E129" s="206">
        <v>43725.63783</v>
      </c>
      <c r="F129" s="206">
        <v>47388.390589999988</v>
      </c>
      <c r="G129" s="206">
        <v>46158.730300000003</v>
      </c>
      <c r="H129" s="206">
        <v>45196.187051377623</v>
      </c>
      <c r="I129" s="206">
        <v>43449.81528000001</v>
      </c>
      <c r="J129" s="206">
        <v>44288.065530000007</v>
      </c>
      <c r="K129" s="206">
        <v>39048.59454999998</v>
      </c>
      <c r="L129" s="206">
        <v>37289.432889999989</v>
      </c>
      <c r="M129" s="206">
        <v>41102.960041545412</v>
      </c>
      <c r="N129" s="206">
        <v>36553.134461382993</v>
      </c>
      <c r="O129" s="206">
        <v>38315.595912568577</v>
      </c>
      <c r="P129" s="206">
        <v>35482.218319063875</v>
      </c>
      <c r="Q129" s="206">
        <v>36751.549773919338</v>
      </c>
      <c r="R129" s="206">
        <v>35534.339867403454</v>
      </c>
      <c r="S129" s="206">
        <v>36068.380522830528</v>
      </c>
      <c r="T129" s="206">
        <v>36537.416929391562</v>
      </c>
      <c r="U129" s="206">
        <v>36913.172212587931</v>
      </c>
      <c r="V129" s="206">
        <v>37283.682536447021</v>
      </c>
      <c r="W129" s="206">
        <v>37627.261583710701</v>
      </c>
      <c r="X129" s="206">
        <v>37752.134165630028</v>
      </c>
      <c r="Y129" s="206">
        <v>37867.346454125931</v>
      </c>
      <c r="Z129" s="206">
        <v>37633.795376371781</v>
      </c>
      <c r="AA129" s="206">
        <v>37616.559359600826</v>
      </c>
      <c r="AB129" s="206">
        <v>37601.232777938603</v>
      </c>
      <c r="AC129" s="206">
        <v>37504.372416959828</v>
      </c>
      <c r="AD129" s="206">
        <v>37120.600466286705</v>
      </c>
      <c r="AE129" s="206">
        <v>36950.420502724162</v>
      </c>
      <c r="AF129" s="206">
        <v>37091.093438196782</v>
      </c>
      <c r="AG129" s="206">
        <v>36574.616094659621</v>
      </c>
      <c r="AH129" s="206">
        <v>36487.31108152563</v>
      </c>
      <c r="AI129" s="206">
        <v>36223.169975721925</v>
      </c>
      <c r="AJ129" s="206">
        <v>35775.860058271966</v>
      </c>
      <c r="AK129" s="206">
        <v>35696.364348689756</v>
      </c>
      <c r="AL129" s="206">
        <v>35417.136328362263</v>
      </c>
      <c r="AM129" s="206">
        <v>35594.939625807456</v>
      </c>
      <c r="AN129" s="206">
        <v>35581.737507244026</v>
      </c>
      <c r="AO129" s="206">
        <v>35538.408629098485</v>
      </c>
      <c r="AP129" s="206">
        <v>35484.651404092852</v>
      </c>
      <c r="AQ129" s="206">
        <v>35461.077877600816</v>
      </c>
      <c r="AR129" s="206">
        <v>35330.78041772719</v>
      </c>
      <c r="AS129" s="206">
        <v>35261.533057325199</v>
      </c>
      <c r="AT129" s="206">
        <v>34868.943045127729</v>
      </c>
      <c r="AU129" s="206">
        <v>34885.678313059463</v>
      </c>
      <c r="AV129" s="206">
        <v>34789.20567364413</v>
      </c>
      <c r="AW129" s="206">
        <v>34656.163354353666</v>
      </c>
      <c r="AX129" s="206">
        <v>34281.947762278272</v>
      </c>
      <c r="AY129" s="206">
        <v>34178.786017721206</v>
      </c>
      <c r="AZ129" s="206">
        <v>34291.107559864555</v>
      </c>
      <c r="BA129" s="207">
        <v>33946.047318194025</v>
      </c>
    </row>
    <row r="130" spans="1:53">
      <c r="A130" s="203" t="s">
        <v>463</v>
      </c>
      <c r="B130" s="204" t="s">
        <v>464</v>
      </c>
      <c r="C130" s="205">
        <v>247112.57165621087</v>
      </c>
      <c r="D130" s="206">
        <v>263658.34210999997</v>
      </c>
      <c r="E130" s="206">
        <v>264547.19301999995</v>
      </c>
      <c r="F130" s="206">
        <v>271388.36947999994</v>
      </c>
      <c r="G130" s="206">
        <v>278085.88449999993</v>
      </c>
      <c r="H130" s="206">
        <v>281404.78539968387</v>
      </c>
      <c r="I130" s="206">
        <v>282311.22250999999</v>
      </c>
      <c r="J130" s="206">
        <v>272282.5624099999</v>
      </c>
      <c r="K130" s="206">
        <v>282139.04505999997</v>
      </c>
      <c r="L130" s="206">
        <v>267450.03330999997</v>
      </c>
      <c r="M130" s="206">
        <v>271345.32829298632</v>
      </c>
      <c r="N130" s="206">
        <v>265322.89135489968</v>
      </c>
      <c r="O130" s="206">
        <v>260614.76195367172</v>
      </c>
      <c r="P130" s="206">
        <v>259797.47003942993</v>
      </c>
      <c r="Q130" s="206">
        <v>259257.17387781409</v>
      </c>
      <c r="R130" s="206">
        <v>265333.77529720153</v>
      </c>
      <c r="S130" s="206">
        <v>269150.78245735075</v>
      </c>
      <c r="T130" s="206">
        <v>271874.04609161592</v>
      </c>
      <c r="U130" s="206">
        <v>273342.34148508619</v>
      </c>
      <c r="V130" s="206">
        <v>272985.86526645336</v>
      </c>
      <c r="W130" s="206">
        <v>271235.04562996846</v>
      </c>
      <c r="X130" s="206">
        <v>268665.34968976764</v>
      </c>
      <c r="Y130" s="206">
        <v>265851.0069943578</v>
      </c>
      <c r="Z130" s="206">
        <v>263475.04445328441</v>
      </c>
      <c r="AA130" s="206">
        <v>259042.07532673754</v>
      </c>
      <c r="AB130" s="206">
        <v>255110.74745021848</v>
      </c>
      <c r="AC130" s="206">
        <v>252139.48132491211</v>
      </c>
      <c r="AD130" s="206">
        <v>248532.94074587137</v>
      </c>
      <c r="AE130" s="206">
        <v>245866.83225812158</v>
      </c>
      <c r="AF130" s="206">
        <v>243002.79451337366</v>
      </c>
      <c r="AG130" s="206">
        <v>239691.38089797233</v>
      </c>
      <c r="AH130" s="206">
        <v>237506.62152724629</v>
      </c>
      <c r="AI130" s="206">
        <v>235252.89380057307</v>
      </c>
      <c r="AJ130" s="206">
        <v>232310.17979348212</v>
      </c>
      <c r="AK130" s="206">
        <v>229400.64135565763</v>
      </c>
      <c r="AL130" s="206">
        <v>226301.94031279581</v>
      </c>
      <c r="AM130" s="206">
        <v>223546.97808825271</v>
      </c>
      <c r="AN130" s="206">
        <v>220509.52578772939</v>
      </c>
      <c r="AO130" s="206">
        <v>217335.50163885995</v>
      </c>
      <c r="AP130" s="206">
        <v>214049.43819959526</v>
      </c>
      <c r="AQ130" s="206">
        <v>210672.61052852348</v>
      </c>
      <c r="AR130" s="206">
        <v>207306.49091977163</v>
      </c>
      <c r="AS130" s="206">
        <v>204020.29010421949</v>
      </c>
      <c r="AT130" s="206">
        <v>200495.38477824355</v>
      </c>
      <c r="AU130" s="206">
        <v>197082.30422432345</v>
      </c>
      <c r="AV130" s="206">
        <v>193746.74446880692</v>
      </c>
      <c r="AW130" s="206">
        <v>190552.49268784566</v>
      </c>
      <c r="AX130" s="206">
        <v>187312.14950912309</v>
      </c>
      <c r="AY130" s="206">
        <v>184112.93799034948</v>
      </c>
      <c r="AZ130" s="206">
        <v>180899.90998253744</v>
      </c>
      <c r="BA130" s="207">
        <v>177653.1894547696</v>
      </c>
    </row>
    <row r="131" spans="1:53">
      <c r="A131" s="203" t="s">
        <v>465</v>
      </c>
      <c r="B131" s="204" t="s">
        <v>466</v>
      </c>
      <c r="C131" s="205">
        <v>26301.707697032049</v>
      </c>
      <c r="D131" s="206">
        <v>25793.484848270742</v>
      </c>
      <c r="E131" s="206">
        <v>24646.750120000001</v>
      </c>
      <c r="F131" s="206">
        <v>23859.060869999998</v>
      </c>
      <c r="G131" s="206">
        <v>22376.031619999994</v>
      </c>
      <c r="H131" s="206">
        <v>20392.664421840145</v>
      </c>
      <c r="I131" s="206">
        <v>21142.561039999997</v>
      </c>
      <c r="J131" s="206">
        <v>19603.515159999995</v>
      </c>
      <c r="K131" s="206">
        <v>19701.127259999994</v>
      </c>
      <c r="L131" s="206">
        <v>15956.771029999998</v>
      </c>
      <c r="M131" s="206">
        <v>12983.662714553107</v>
      </c>
      <c r="N131" s="206">
        <v>11962.355979478012</v>
      </c>
      <c r="O131" s="206">
        <v>11160.788745085149</v>
      </c>
      <c r="P131" s="206">
        <v>9886.3052947048491</v>
      </c>
      <c r="Q131" s="206">
        <v>8750.3614894467664</v>
      </c>
      <c r="R131" s="206">
        <v>7902.9313333874206</v>
      </c>
      <c r="S131" s="206">
        <v>7667.3203470357239</v>
      </c>
      <c r="T131" s="206">
        <v>7694.6747195048474</v>
      </c>
      <c r="U131" s="206">
        <v>7577.3311410204542</v>
      </c>
      <c r="V131" s="206">
        <v>7434.6004474387382</v>
      </c>
      <c r="W131" s="206">
        <v>7296.9986861176512</v>
      </c>
      <c r="X131" s="206">
        <v>7217.6861360586408</v>
      </c>
      <c r="Y131" s="206">
        <v>7072.606233030634</v>
      </c>
      <c r="Z131" s="206">
        <v>6778.0608991198669</v>
      </c>
      <c r="AA131" s="206">
        <v>6672.1709762962901</v>
      </c>
      <c r="AB131" s="206">
        <v>6448.4261161387767</v>
      </c>
      <c r="AC131" s="206">
        <v>6222.7513053041675</v>
      </c>
      <c r="AD131" s="206">
        <v>5843.8062911073321</v>
      </c>
      <c r="AE131" s="206">
        <v>5671.5304034020737</v>
      </c>
      <c r="AF131" s="206">
        <v>5589.1332694140792</v>
      </c>
      <c r="AG131" s="206">
        <v>5190.6243574164982</v>
      </c>
      <c r="AH131" s="206">
        <v>5050.7171251670916</v>
      </c>
      <c r="AI131" s="206">
        <v>4763.0292229204006</v>
      </c>
      <c r="AJ131" s="206">
        <v>4513.6386681336307</v>
      </c>
      <c r="AK131" s="206">
        <v>4267.2041209196095</v>
      </c>
      <c r="AL131" s="206">
        <v>4035.131522276959</v>
      </c>
      <c r="AM131" s="206">
        <v>3996.6605861020807</v>
      </c>
      <c r="AN131" s="206">
        <v>3794.422109244646</v>
      </c>
      <c r="AO131" s="206">
        <v>3664.5434095379323</v>
      </c>
      <c r="AP131" s="206">
        <v>3541.3428686369721</v>
      </c>
      <c r="AQ131" s="206">
        <v>3434.7857432701649</v>
      </c>
      <c r="AR131" s="206">
        <v>3305.6729425079579</v>
      </c>
      <c r="AS131" s="206">
        <v>3182.3895102776896</v>
      </c>
      <c r="AT131" s="206">
        <v>3010.6411757011447</v>
      </c>
      <c r="AU131" s="206">
        <v>2925.9269156399187</v>
      </c>
      <c r="AV131" s="206">
        <v>2784.2216403282987</v>
      </c>
      <c r="AW131" s="206">
        <v>2677.9652901770378</v>
      </c>
      <c r="AX131" s="206">
        <v>2494.6153465331054</v>
      </c>
      <c r="AY131" s="206">
        <v>2419.491898422576</v>
      </c>
      <c r="AZ131" s="206">
        <v>2381.4441691807051</v>
      </c>
      <c r="BA131" s="207">
        <v>2265.5556356016659</v>
      </c>
    </row>
    <row r="132" spans="1:53">
      <c r="A132" s="203" t="s">
        <v>467</v>
      </c>
      <c r="B132" s="204" t="s">
        <v>468</v>
      </c>
      <c r="C132" s="205">
        <v>40374.505639516712</v>
      </c>
      <c r="D132" s="206">
        <v>40557.238620000004</v>
      </c>
      <c r="E132" s="206">
        <v>40648.687389999992</v>
      </c>
      <c r="F132" s="206">
        <v>42255.631849999991</v>
      </c>
      <c r="G132" s="206">
        <v>44419.901489999997</v>
      </c>
      <c r="H132" s="206">
        <v>44580.252767643222</v>
      </c>
      <c r="I132" s="206">
        <v>45242.025429999994</v>
      </c>
      <c r="J132" s="206">
        <v>43255.014180000013</v>
      </c>
      <c r="K132" s="206">
        <v>44034.680009999982</v>
      </c>
      <c r="L132" s="206">
        <v>39379.268199999999</v>
      </c>
      <c r="M132" s="206">
        <v>39659.096868408044</v>
      </c>
      <c r="N132" s="206">
        <v>36968.342121638496</v>
      </c>
      <c r="O132" s="206">
        <v>32369.569304247449</v>
      </c>
      <c r="P132" s="206">
        <v>30509.099640599354</v>
      </c>
      <c r="Q132" s="206">
        <v>27940.462111090415</v>
      </c>
      <c r="R132" s="206">
        <v>29870.933019367312</v>
      </c>
      <c r="S132" s="206">
        <v>31999.576494012672</v>
      </c>
      <c r="T132" s="206">
        <v>32266.097916320319</v>
      </c>
      <c r="U132" s="206">
        <v>32407.477808954114</v>
      </c>
      <c r="V132" s="206">
        <v>32582.164957135828</v>
      </c>
      <c r="W132" s="206">
        <v>32796.330356835497</v>
      </c>
      <c r="X132" s="206">
        <v>32927.254760862736</v>
      </c>
      <c r="Y132" s="206">
        <v>32994.577014903123</v>
      </c>
      <c r="Z132" s="206">
        <v>32640.317408909788</v>
      </c>
      <c r="AA132" s="206">
        <v>32577.724907864344</v>
      </c>
      <c r="AB132" s="206">
        <v>32581.952218638384</v>
      </c>
      <c r="AC132" s="206">
        <v>32653.456353067169</v>
      </c>
      <c r="AD132" s="206">
        <v>32583.878920162137</v>
      </c>
      <c r="AE132" s="206">
        <v>32453.654400309577</v>
      </c>
      <c r="AF132" s="206">
        <v>32637.554848134059</v>
      </c>
      <c r="AG132" s="206">
        <v>32625.35783474792</v>
      </c>
      <c r="AH132" s="206">
        <v>32497.813813577421</v>
      </c>
      <c r="AI132" s="206">
        <v>32525.158323068266</v>
      </c>
      <c r="AJ132" s="206">
        <v>32043.969126423926</v>
      </c>
      <c r="AK132" s="206">
        <v>32083.093476482682</v>
      </c>
      <c r="AL132" s="206">
        <v>32000.623626601904</v>
      </c>
      <c r="AM132" s="206">
        <v>32191.665702290586</v>
      </c>
      <c r="AN132" s="206">
        <v>32310.23144328544</v>
      </c>
      <c r="AO132" s="206">
        <v>32392.437569956062</v>
      </c>
      <c r="AP132" s="206">
        <v>32381.049277088947</v>
      </c>
      <c r="AQ132" s="206">
        <v>32247.111758015028</v>
      </c>
      <c r="AR132" s="206">
        <v>31994.445904643588</v>
      </c>
      <c r="AS132" s="206">
        <v>31715.238502851782</v>
      </c>
      <c r="AT132" s="206">
        <v>31342.246320064234</v>
      </c>
      <c r="AU132" s="206">
        <v>31353.982537984721</v>
      </c>
      <c r="AV132" s="206">
        <v>31496.259682710592</v>
      </c>
      <c r="AW132" s="206">
        <v>31652.835456842025</v>
      </c>
      <c r="AX132" s="206">
        <v>31642.314330840647</v>
      </c>
      <c r="AY132" s="206">
        <v>31755.79468099431</v>
      </c>
      <c r="AZ132" s="206">
        <v>31951.666267727498</v>
      </c>
      <c r="BA132" s="207">
        <v>32059.921876178778</v>
      </c>
    </row>
    <row r="133" spans="1:53">
      <c r="A133" s="208" t="s">
        <v>469</v>
      </c>
      <c r="B133" s="209" t="s">
        <v>470</v>
      </c>
      <c r="C133" s="210">
        <v>1331.9957945760193</v>
      </c>
      <c r="D133" s="211">
        <v>1172.5992099999999</v>
      </c>
      <c r="E133" s="211">
        <v>1416.8486899999998</v>
      </c>
      <c r="F133" s="211">
        <v>1224.6003499999997</v>
      </c>
      <c r="G133" s="211">
        <v>1434.2957499999995</v>
      </c>
      <c r="H133" s="211">
        <v>1708.9890291357697</v>
      </c>
      <c r="I133" s="211">
        <v>1282.6970699999997</v>
      </c>
      <c r="J133" s="211">
        <v>1400.7979700000001</v>
      </c>
      <c r="K133" s="211">
        <v>1317.5011</v>
      </c>
      <c r="L133" s="211">
        <v>1039.0971899999995</v>
      </c>
      <c r="M133" s="211">
        <v>1091.3825606851374</v>
      </c>
      <c r="N133" s="211">
        <v>754.94395709491369</v>
      </c>
      <c r="O133" s="211">
        <v>700.53509902122391</v>
      </c>
      <c r="P133" s="211">
        <v>847.4490495298154</v>
      </c>
      <c r="Q133" s="211">
        <v>655.87095978367961</v>
      </c>
      <c r="R133" s="211">
        <v>486.4811117809611</v>
      </c>
      <c r="S133" s="211">
        <v>721.90147765926008</v>
      </c>
      <c r="T133" s="211">
        <v>740.42055222105864</v>
      </c>
      <c r="U133" s="211">
        <v>750.36911616022189</v>
      </c>
      <c r="V133" s="211">
        <v>758.53376790279731</v>
      </c>
      <c r="W133" s="211">
        <v>765.37030514976584</v>
      </c>
      <c r="X133" s="211">
        <v>768.57540003078418</v>
      </c>
      <c r="Y133" s="211">
        <v>769.29218810060922</v>
      </c>
      <c r="Z133" s="211">
        <v>769.73459224031524</v>
      </c>
      <c r="AA133" s="211">
        <v>758.86028759785393</v>
      </c>
      <c r="AB133" s="211">
        <v>757.28566368752627</v>
      </c>
      <c r="AC133" s="211">
        <v>754.79817852428437</v>
      </c>
      <c r="AD133" s="211">
        <v>754.97341445049472</v>
      </c>
      <c r="AE133" s="211">
        <v>758.60416806313765</v>
      </c>
      <c r="AF133" s="211">
        <v>762.47351511356374</v>
      </c>
      <c r="AG133" s="211">
        <v>763.24142961149289</v>
      </c>
      <c r="AH133" s="211">
        <v>757.75230779216383</v>
      </c>
      <c r="AI133" s="211">
        <v>748.30198344465896</v>
      </c>
      <c r="AJ133" s="211">
        <v>749.43568747219604</v>
      </c>
      <c r="AK133" s="211">
        <v>746.57406301338608</v>
      </c>
      <c r="AL133" s="211">
        <v>744.91136040642118</v>
      </c>
      <c r="AM133" s="211">
        <v>751.22288981307338</v>
      </c>
      <c r="AN133" s="211">
        <v>756.76968703803755</v>
      </c>
      <c r="AO133" s="211">
        <v>760.65051043221422</v>
      </c>
      <c r="AP133" s="211">
        <v>764.784319909391</v>
      </c>
      <c r="AQ133" s="211">
        <v>769.18822890827323</v>
      </c>
      <c r="AR133" s="211">
        <v>772.83251506452177</v>
      </c>
      <c r="AS133" s="211">
        <v>775.19185234572114</v>
      </c>
      <c r="AT133" s="211">
        <v>778.66617312107496</v>
      </c>
      <c r="AU133" s="211">
        <v>776.76409444043907</v>
      </c>
      <c r="AV133" s="211">
        <v>780.63601723015995</v>
      </c>
      <c r="AW133" s="211">
        <v>784.95925054490885</v>
      </c>
      <c r="AX133" s="211">
        <v>790.63111178016425</v>
      </c>
      <c r="AY133" s="211">
        <v>797.69305601236601</v>
      </c>
      <c r="AZ133" s="211">
        <v>804.96366253923907</v>
      </c>
      <c r="BA133" s="212">
        <v>811.62343937136814</v>
      </c>
    </row>
    <row r="134" spans="1:53">
      <c r="A134" s="208" t="s">
        <v>471</v>
      </c>
      <c r="B134" s="209" t="s">
        <v>472</v>
      </c>
      <c r="C134" s="210">
        <v>5981.8217675761771</v>
      </c>
      <c r="D134" s="211">
        <v>5070.6992200000013</v>
      </c>
      <c r="E134" s="211">
        <v>5941.1942900000013</v>
      </c>
      <c r="F134" s="211">
        <v>5734.9932599999975</v>
      </c>
      <c r="G134" s="211">
        <v>6122.4852500000015</v>
      </c>
      <c r="H134" s="211">
        <v>5872.1688753514882</v>
      </c>
      <c r="I134" s="211">
        <v>5806.0872499999978</v>
      </c>
      <c r="J134" s="211">
        <v>5921.4002100000043</v>
      </c>
      <c r="K134" s="211">
        <v>5277.6036900000008</v>
      </c>
      <c r="L134" s="211">
        <v>4134.3954099999983</v>
      </c>
      <c r="M134" s="211">
        <v>4537.5459326333003</v>
      </c>
      <c r="N134" s="211">
        <v>4215.8445773901367</v>
      </c>
      <c r="O134" s="211">
        <v>3999.0930404386459</v>
      </c>
      <c r="P134" s="211">
        <v>3989.3963606260427</v>
      </c>
      <c r="Q134" s="211">
        <v>3686.7541541312107</v>
      </c>
      <c r="R134" s="211">
        <v>4081.540091087546</v>
      </c>
      <c r="S134" s="211">
        <v>4265.1070737553009</v>
      </c>
      <c r="T134" s="211">
        <v>4339.2372029875041</v>
      </c>
      <c r="U134" s="211">
        <v>4408.0164727956981</v>
      </c>
      <c r="V134" s="211">
        <v>4469.0425357745689</v>
      </c>
      <c r="W134" s="211">
        <v>4522.4944724349862</v>
      </c>
      <c r="X134" s="211">
        <v>4570.4737791231973</v>
      </c>
      <c r="Y134" s="211">
        <v>4615.2189884240006</v>
      </c>
      <c r="Z134" s="211">
        <v>4657.895631069111</v>
      </c>
      <c r="AA134" s="211">
        <v>4693.9945374985909</v>
      </c>
      <c r="AB134" s="211">
        <v>4730.2288164206957</v>
      </c>
      <c r="AC134" s="211">
        <v>4767.280619127042</v>
      </c>
      <c r="AD134" s="211">
        <v>4804.3663765550891</v>
      </c>
      <c r="AE134" s="211">
        <v>4843.0437097075255</v>
      </c>
      <c r="AF134" s="211">
        <v>4882.164215495608</v>
      </c>
      <c r="AG134" s="211">
        <v>4920.5817036348908</v>
      </c>
      <c r="AH134" s="211">
        <v>4956.4210140090399</v>
      </c>
      <c r="AI134" s="211">
        <v>4990.1694014648338</v>
      </c>
      <c r="AJ134" s="211">
        <v>5026.5328911265015</v>
      </c>
      <c r="AK134" s="211">
        <v>5061.1956299891372</v>
      </c>
      <c r="AL134" s="211">
        <v>5094.8213150594029</v>
      </c>
      <c r="AM134" s="211">
        <v>5134.6598171808328</v>
      </c>
      <c r="AN134" s="211">
        <v>5175.3861732858222</v>
      </c>
      <c r="AO134" s="211">
        <v>5216.1395181885946</v>
      </c>
      <c r="AP134" s="211">
        <v>5257.7864810433466</v>
      </c>
      <c r="AQ134" s="211">
        <v>5300.7957559990282</v>
      </c>
      <c r="AR134" s="211">
        <v>5344.9355587610098</v>
      </c>
      <c r="AS134" s="211">
        <v>5390.3565562446693</v>
      </c>
      <c r="AT134" s="211">
        <v>5437.60753390838</v>
      </c>
      <c r="AU134" s="211">
        <v>5483.5388041376182</v>
      </c>
      <c r="AV134" s="211">
        <v>5531.9709254749441</v>
      </c>
      <c r="AW134" s="211">
        <v>5581.7793859571902</v>
      </c>
      <c r="AX134" s="211">
        <v>5632.3580204658456</v>
      </c>
      <c r="AY134" s="211">
        <v>5683.8414446509196</v>
      </c>
      <c r="AZ134" s="211">
        <v>5735.9689926483316</v>
      </c>
      <c r="BA134" s="212">
        <v>5788.5875836818195</v>
      </c>
    </row>
    <row r="135" spans="1:53">
      <c r="A135" s="208" t="s">
        <v>473</v>
      </c>
      <c r="B135" s="209" t="s">
        <v>474</v>
      </c>
      <c r="C135" s="210">
        <v>18157.373700585678</v>
      </c>
      <c r="D135" s="211">
        <v>17697.796649999997</v>
      </c>
      <c r="E135" s="211">
        <v>18002.481090000001</v>
      </c>
      <c r="F135" s="211">
        <v>17474.670329999997</v>
      </c>
      <c r="G135" s="211">
        <v>18723.249339999998</v>
      </c>
      <c r="H135" s="211">
        <v>19640.800467949161</v>
      </c>
      <c r="I135" s="211">
        <v>19922.565309999998</v>
      </c>
      <c r="J135" s="211">
        <v>19283.512310000006</v>
      </c>
      <c r="K135" s="211">
        <v>18918.289069999992</v>
      </c>
      <c r="L135" s="211">
        <v>17955.085589999999</v>
      </c>
      <c r="M135" s="211">
        <v>17808.684564550236</v>
      </c>
      <c r="N135" s="211">
        <v>17439.546479677538</v>
      </c>
      <c r="O135" s="211">
        <v>14907.855832122064</v>
      </c>
      <c r="P135" s="211">
        <v>14165.256427635833</v>
      </c>
      <c r="Q135" s="211">
        <v>12964.891954513085</v>
      </c>
      <c r="R135" s="211">
        <v>13609.288767603171</v>
      </c>
      <c r="S135" s="211">
        <v>13959.43317515026</v>
      </c>
      <c r="T135" s="211">
        <v>14204.354308035734</v>
      </c>
      <c r="U135" s="211">
        <v>14436.720180935055</v>
      </c>
      <c r="V135" s="211">
        <v>14643.100376040366</v>
      </c>
      <c r="W135" s="211">
        <v>14825.133764854285</v>
      </c>
      <c r="X135" s="211">
        <v>14993.245462946888</v>
      </c>
      <c r="Y135" s="211">
        <v>15151.812686952217</v>
      </c>
      <c r="Z135" s="211">
        <v>15303.154658678208</v>
      </c>
      <c r="AA135" s="211">
        <v>15448.136560286275</v>
      </c>
      <c r="AB135" s="211">
        <v>15589.926903964182</v>
      </c>
      <c r="AC135" s="211">
        <v>15732.07692670112</v>
      </c>
      <c r="AD135" s="211">
        <v>15873.951560713627</v>
      </c>
      <c r="AE135" s="211">
        <v>16016.041447365027</v>
      </c>
      <c r="AF135" s="211">
        <v>16157.864399381362</v>
      </c>
      <c r="AG135" s="211">
        <v>16298.235685697791</v>
      </c>
      <c r="AH135" s="211">
        <v>16437.123852519053</v>
      </c>
      <c r="AI135" s="211">
        <v>16574.951972524032</v>
      </c>
      <c r="AJ135" s="211">
        <v>16713.765930937974</v>
      </c>
      <c r="AK135" s="211">
        <v>16853.279382051562</v>
      </c>
      <c r="AL135" s="211">
        <v>16993.271099665068</v>
      </c>
      <c r="AM135" s="211">
        <v>17136.39226294879</v>
      </c>
      <c r="AN135" s="211">
        <v>17282.231349034311</v>
      </c>
      <c r="AO135" s="211">
        <v>17430.292152387705</v>
      </c>
      <c r="AP135" s="211">
        <v>17581.406670808228</v>
      </c>
      <c r="AQ135" s="211">
        <v>17736.47394028433</v>
      </c>
      <c r="AR135" s="211">
        <v>17895.630087362475</v>
      </c>
      <c r="AS135" s="211">
        <v>18059.028475207706</v>
      </c>
      <c r="AT135" s="211">
        <v>18225.771898478815</v>
      </c>
      <c r="AU135" s="211">
        <v>18394.367504743041</v>
      </c>
      <c r="AV135" s="211">
        <v>18567.54131986482</v>
      </c>
      <c r="AW135" s="211">
        <v>18743.3254386318</v>
      </c>
      <c r="AX135" s="211">
        <v>18919.756692112725</v>
      </c>
      <c r="AY135" s="211">
        <v>19097.071919772228</v>
      </c>
      <c r="AZ135" s="211">
        <v>19275.658481272018</v>
      </c>
      <c r="BA135" s="212">
        <v>19456.143328857728</v>
      </c>
    </row>
    <row r="136" spans="1:53">
      <c r="A136" s="208" t="s">
        <v>475</v>
      </c>
      <c r="B136" s="209" t="s">
        <v>476</v>
      </c>
      <c r="C136" s="210">
        <v>9520.9717303186571</v>
      </c>
      <c r="D136" s="211">
        <v>9910.2949200000021</v>
      </c>
      <c r="E136" s="211">
        <v>9927.2755900000011</v>
      </c>
      <c r="F136" s="211">
        <v>10594.169709999998</v>
      </c>
      <c r="G136" s="211">
        <v>11391.394039999996</v>
      </c>
      <c r="H136" s="211">
        <v>11928.280783554424</v>
      </c>
      <c r="I136" s="211">
        <v>11572.296089999996</v>
      </c>
      <c r="J136" s="211">
        <v>10843.59283</v>
      </c>
      <c r="K136" s="211">
        <v>10752.585819999995</v>
      </c>
      <c r="L136" s="211">
        <v>8691.0009399999981</v>
      </c>
      <c r="M136" s="211">
        <v>9156.517718566387</v>
      </c>
      <c r="N136" s="211">
        <v>8792.390939904948</v>
      </c>
      <c r="O136" s="211">
        <v>7740.5925036256112</v>
      </c>
      <c r="P136" s="211">
        <v>6635.1858333862538</v>
      </c>
      <c r="Q136" s="211">
        <v>5760.6319184686618</v>
      </c>
      <c r="R136" s="211">
        <v>6277.6791200699099</v>
      </c>
      <c r="S136" s="211">
        <v>6146.6020076803479</v>
      </c>
      <c r="T136" s="211">
        <v>6004.2655904934363</v>
      </c>
      <c r="U136" s="211">
        <v>5802.1099467772847</v>
      </c>
      <c r="V136" s="211">
        <v>5667.7125692895515</v>
      </c>
      <c r="W136" s="211">
        <v>5618.3753014516133</v>
      </c>
      <c r="X136" s="211">
        <v>5578.8353167163668</v>
      </c>
      <c r="Y136" s="211">
        <v>5544.0525568148068</v>
      </c>
      <c r="Z136" s="211">
        <v>5294.6877984198454</v>
      </c>
      <c r="AA136" s="211">
        <v>5249.5683765723879</v>
      </c>
      <c r="AB136" s="211">
        <v>5145.9830791686727</v>
      </c>
      <c r="AC136" s="211">
        <v>5181.5343438043919</v>
      </c>
      <c r="AD136" s="211">
        <v>5175.2599000975742</v>
      </c>
      <c r="AE136" s="211">
        <v>5190.1552338834144</v>
      </c>
      <c r="AF136" s="211">
        <v>5194.4198248755001</v>
      </c>
      <c r="AG136" s="211">
        <v>5140.9796155018475</v>
      </c>
      <c r="AH136" s="211">
        <v>5150.3792529758539</v>
      </c>
      <c r="AI136" s="211">
        <v>5119.0470267223127</v>
      </c>
      <c r="AJ136" s="211">
        <v>5032.2728595826457</v>
      </c>
      <c r="AK136" s="211">
        <v>4963.3098409864624</v>
      </c>
      <c r="AL136" s="211">
        <v>4918.8750198837506</v>
      </c>
      <c r="AM136" s="211">
        <v>4912.153657622157</v>
      </c>
      <c r="AN136" s="211">
        <v>4856.4865256865705</v>
      </c>
      <c r="AO136" s="211">
        <v>4791.2328631673681</v>
      </c>
      <c r="AP136" s="211">
        <v>4643.3232228312436</v>
      </c>
      <c r="AQ136" s="211">
        <v>4364.2128002077989</v>
      </c>
      <c r="AR136" s="211">
        <v>4014.0264317035612</v>
      </c>
      <c r="AS136" s="211">
        <v>3644.0081580620799</v>
      </c>
      <c r="AT136" s="211">
        <v>3304.0445311490621</v>
      </c>
      <c r="AU136" s="211">
        <v>3239.7013070379785</v>
      </c>
      <c r="AV136" s="211">
        <v>3190.8570886450543</v>
      </c>
      <c r="AW136" s="211">
        <v>3176.7914888174864</v>
      </c>
      <c r="AX136" s="211">
        <v>3059.0022233751306</v>
      </c>
      <c r="AY136" s="211">
        <v>3033.7186237654723</v>
      </c>
      <c r="AZ136" s="211">
        <v>2988.8057972689166</v>
      </c>
      <c r="BA136" s="212">
        <v>2910.1048131515654</v>
      </c>
    </row>
    <row r="137" spans="1:53">
      <c r="A137" s="208" t="s">
        <v>477</v>
      </c>
      <c r="B137" s="209" t="s">
        <v>478</v>
      </c>
      <c r="C137" s="210">
        <v>1138.6501632385769</v>
      </c>
      <c r="D137" s="211">
        <v>1303.66266</v>
      </c>
      <c r="E137" s="211">
        <v>784.59926999999993</v>
      </c>
      <c r="F137" s="211">
        <v>811.79930999999988</v>
      </c>
      <c r="G137" s="211">
        <v>910.89791999999989</v>
      </c>
      <c r="H137" s="211">
        <v>1023.9083105472312</v>
      </c>
      <c r="I137" s="211">
        <v>1118.9984499999998</v>
      </c>
      <c r="J137" s="211">
        <v>1060.8987400000005</v>
      </c>
      <c r="K137" s="211">
        <v>981.09885999999983</v>
      </c>
      <c r="L137" s="211">
        <v>752.09891999999991</v>
      </c>
      <c r="M137" s="211">
        <v>1184.0545733312345</v>
      </c>
      <c r="N137" s="211">
        <v>1165.3050226236537</v>
      </c>
      <c r="O137" s="211">
        <v>836.60594588844867</v>
      </c>
      <c r="P137" s="211">
        <v>877.1858024173896</v>
      </c>
      <c r="Q137" s="211">
        <v>932.35887783658598</v>
      </c>
      <c r="R137" s="211">
        <v>799.15429151608828</v>
      </c>
      <c r="S137" s="211">
        <v>846.90104117320993</v>
      </c>
      <c r="T137" s="211">
        <v>862.16638929695114</v>
      </c>
      <c r="U137" s="211">
        <v>876.60130188248604</v>
      </c>
      <c r="V137" s="211">
        <v>888.68184366960281</v>
      </c>
      <c r="W137" s="211">
        <v>898.87797103637433</v>
      </c>
      <c r="X137" s="211">
        <v>907.22133273201666</v>
      </c>
      <c r="Y137" s="211">
        <v>916.27380662658834</v>
      </c>
      <c r="Z137" s="211">
        <v>921.47489811953699</v>
      </c>
      <c r="AA137" s="211">
        <v>924.6589751734557</v>
      </c>
      <c r="AB137" s="211">
        <v>932.15714499810235</v>
      </c>
      <c r="AC137" s="211">
        <v>938.80931634741171</v>
      </c>
      <c r="AD137" s="211">
        <v>941.74484397511515</v>
      </c>
      <c r="AE137" s="211">
        <v>948.66039697689303</v>
      </c>
      <c r="AF137" s="211">
        <v>953.78359185967838</v>
      </c>
      <c r="AG137" s="211">
        <v>953.20239314372452</v>
      </c>
      <c r="AH137" s="211">
        <v>956.78530274779473</v>
      </c>
      <c r="AI137" s="211">
        <v>960.95598522180671</v>
      </c>
      <c r="AJ137" s="211">
        <v>965.01550372805229</v>
      </c>
      <c r="AK137" s="211">
        <v>970.82003805661748</v>
      </c>
      <c r="AL137" s="211">
        <v>972.37231571182224</v>
      </c>
      <c r="AM137" s="211">
        <v>979.27666218051115</v>
      </c>
      <c r="AN137" s="211">
        <v>984.81303337230827</v>
      </c>
      <c r="AO137" s="211">
        <v>989.3078765118097</v>
      </c>
      <c r="AP137" s="211">
        <v>994.31887171991173</v>
      </c>
      <c r="AQ137" s="211">
        <v>999.89432321558093</v>
      </c>
      <c r="AR137" s="211">
        <v>1005.2897565981184</v>
      </c>
      <c r="AS137" s="211">
        <v>1012.4587782557467</v>
      </c>
      <c r="AT137" s="211">
        <v>1017.6656866114243</v>
      </c>
      <c r="AU137" s="211">
        <v>1022.8583713482401</v>
      </c>
      <c r="AV137" s="211">
        <v>1030.82507338096</v>
      </c>
      <c r="AW137" s="211">
        <v>1038.8094011972846</v>
      </c>
      <c r="AX137" s="211">
        <v>1045.2511366093247</v>
      </c>
      <c r="AY137" s="211">
        <v>1053.3629028438047</v>
      </c>
      <c r="AZ137" s="211">
        <v>1060.9459189260017</v>
      </c>
      <c r="BA137" s="212">
        <v>1067.183454878932</v>
      </c>
    </row>
    <row r="138" spans="1:53">
      <c r="A138" s="208" t="s">
        <v>479</v>
      </c>
      <c r="B138" s="209" t="s">
        <v>480</v>
      </c>
      <c r="C138" s="210">
        <v>4243.69248322161</v>
      </c>
      <c r="D138" s="211">
        <v>5402.1859600000007</v>
      </c>
      <c r="E138" s="211">
        <v>4576.2884599999952</v>
      </c>
      <c r="F138" s="211">
        <v>6415.3988899999995</v>
      </c>
      <c r="G138" s="211">
        <v>5837.5791899999986</v>
      </c>
      <c r="H138" s="211">
        <v>4406.1053011051608</v>
      </c>
      <c r="I138" s="211">
        <v>5539.3812599999992</v>
      </c>
      <c r="J138" s="211">
        <v>4744.8121199999969</v>
      </c>
      <c r="K138" s="211">
        <v>6787.6014699999978</v>
      </c>
      <c r="L138" s="211">
        <v>6807.5901499999991</v>
      </c>
      <c r="M138" s="211">
        <v>5880.9115186417503</v>
      </c>
      <c r="N138" s="211">
        <v>4600.3111449473072</v>
      </c>
      <c r="O138" s="211">
        <v>4184.8868831514483</v>
      </c>
      <c r="P138" s="211">
        <v>3994.6261670040185</v>
      </c>
      <c r="Q138" s="211">
        <v>3939.9542463571906</v>
      </c>
      <c r="R138" s="211">
        <v>4616.7896373096355</v>
      </c>
      <c r="S138" s="211">
        <v>6059.6317185942871</v>
      </c>
      <c r="T138" s="211">
        <v>6115.6538732856425</v>
      </c>
      <c r="U138" s="211">
        <v>6133.6607904033744</v>
      </c>
      <c r="V138" s="211">
        <v>6155.0938644589523</v>
      </c>
      <c r="W138" s="211">
        <v>6166.0785419084787</v>
      </c>
      <c r="X138" s="211">
        <v>6108.9034693134745</v>
      </c>
      <c r="Y138" s="211">
        <v>5997.9267879849021</v>
      </c>
      <c r="Z138" s="211">
        <v>5693.369830382775</v>
      </c>
      <c r="AA138" s="211">
        <v>5502.5061707357791</v>
      </c>
      <c r="AB138" s="211">
        <v>5426.3706103991926</v>
      </c>
      <c r="AC138" s="211">
        <v>5278.9569685629167</v>
      </c>
      <c r="AD138" s="211">
        <v>5033.5828243702354</v>
      </c>
      <c r="AE138" s="211">
        <v>4697.1494443135834</v>
      </c>
      <c r="AF138" s="211">
        <v>4686.8493014083451</v>
      </c>
      <c r="AG138" s="211">
        <v>4549.1170071581755</v>
      </c>
      <c r="AH138" s="211">
        <v>4239.3520835335084</v>
      </c>
      <c r="AI138" s="211">
        <v>4131.731953690617</v>
      </c>
      <c r="AJ138" s="211">
        <v>3556.9462535765601</v>
      </c>
      <c r="AK138" s="211">
        <v>3487.9145223855212</v>
      </c>
      <c r="AL138" s="211">
        <v>3276.3725158754355</v>
      </c>
      <c r="AM138" s="211">
        <v>3277.9604125452192</v>
      </c>
      <c r="AN138" s="211">
        <v>3254.5446748683935</v>
      </c>
      <c r="AO138" s="211">
        <v>3204.8146492683718</v>
      </c>
      <c r="AP138" s="211">
        <v>3139.4297107768198</v>
      </c>
      <c r="AQ138" s="211">
        <v>3076.5467094000164</v>
      </c>
      <c r="AR138" s="211">
        <v>2961.7315551538973</v>
      </c>
      <c r="AS138" s="211">
        <v>2834.1946827358561</v>
      </c>
      <c r="AT138" s="211">
        <v>2578.4904967954735</v>
      </c>
      <c r="AU138" s="211">
        <v>2436.7524562774092</v>
      </c>
      <c r="AV138" s="211">
        <v>2394.4292581146501</v>
      </c>
      <c r="AW138" s="211">
        <v>2327.1704916933531</v>
      </c>
      <c r="AX138" s="211">
        <v>2195.3151464974599</v>
      </c>
      <c r="AY138" s="211">
        <v>2090.1067339495107</v>
      </c>
      <c r="AZ138" s="211">
        <v>2085.3234150729872</v>
      </c>
      <c r="BA138" s="212">
        <v>2026.2792562373631</v>
      </c>
    </row>
    <row r="139" spans="1:53">
      <c r="A139" s="193" t="s">
        <v>481</v>
      </c>
      <c r="B139" s="194" t="s">
        <v>482</v>
      </c>
      <c r="C139" s="195">
        <v>286050.7933600152</v>
      </c>
      <c r="D139" s="196">
        <v>293623.71523999993</v>
      </c>
      <c r="E139" s="196">
        <v>288199.09855</v>
      </c>
      <c r="F139" s="196">
        <v>297530.06027999998</v>
      </c>
      <c r="G139" s="196">
        <v>298989.04131</v>
      </c>
      <c r="H139" s="196">
        <v>301143.9658629098</v>
      </c>
      <c r="I139" s="196">
        <v>292650.82074999996</v>
      </c>
      <c r="J139" s="196">
        <v>281078.50969000004</v>
      </c>
      <c r="K139" s="196">
        <v>282568.61126000003</v>
      </c>
      <c r="L139" s="196">
        <v>262754.80524999998</v>
      </c>
      <c r="M139" s="196">
        <v>285196.99515519064</v>
      </c>
      <c r="N139" s="196">
        <v>256770.96329756104</v>
      </c>
      <c r="O139" s="196">
        <v>267495.60210674303</v>
      </c>
      <c r="P139" s="196">
        <v>274147.61846468219</v>
      </c>
      <c r="Q139" s="196">
        <v>240719.14139392736</v>
      </c>
      <c r="R139" s="196">
        <v>248475.96059787029</v>
      </c>
      <c r="S139" s="196">
        <v>253400.518966264</v>
      </c>
      <c r="T139" s="196">
        <v>253568.96665586586</v>
      </c>
      <c r="U139" s="196">
        <v>251390.52054718707</v>
      </c>
      <c r="V139" s="196">
        <v>248055.25004927986</v>
      </c>
      <c r="W139" s="196">
        <v>246752.49478132857</v>
      </c>
      <c r="X139" s="196">
        <v>246459.42527614842</v>
      </c>
      <c r="Y139" s="196">
        <v>246590.84961403662</v>
      </c>
      <c r="Z139" s="196">
        <v>247536.56029497611</v>
      </c>
      <c r="AA139" s="196">
        <v>247242.72825572031</v>
      </c>
      <c r="AB139" s="196">
        <v>247891.83319035347</v>
      </c>
      <c r="AC139" s="196">
        <v>249664.47074121333</v>
      </c>
      <c r="AD139" s="196">
        <v>253174.94953146327</v>
      </c>
      <c r="AE139" s="196">
        <v>254022.36776821926</v>
      </c>
      <c r="AF139" s="196">
        <v>256870.47864725196</v>
      </c>
      <c r="AG139" s="196">
        <v>260847.72338404655</v>
      </c>
      <c r="AH139" s="196">
        <v>263141.68092695338</v>
      </c>
      <c r="AI139" s="196">
        <v>263645.81810943381</v>
      </c>
      <c r="AJ139" s="196">
        <v>264403.69483995601</v>
      </c>
      <c r="AK139" s="196">
        <v>264658.42847870034</v>
      </c>
      <c r="AL139" s="196">
        <v>264442.6010283716</v>
      </c>
      <c r="AM139" s="196">
        <v>264723.72502309503</v>
      </c>
      <c r="AN139" s="196">
        <v>264418.08517044643</v>
      </c>
      <c r="AO139" s="196">
        <v>264234.21990846418</v>
      </c>
      <c r="AP139" s="196">
        <v>263883.2658925053</v>
      </c>
      <c r="AQ139" s="196">
        <v>263691.13439360319</v>
      </c>
      <c r="AR139" s="196">
        <v>263581.85059236566</v>
      </c>
      <c r="AS139" s="196">
        <v>263392.32122865017</v>
      </c>
      <c r="AT139" s="196">
        <v>262620.72527916951</v>
      </c>
      <c r="AU139" s="196">
        <v>262008.60715819043</v>
      </c>
      <c r="AV139" s="196">
        <v>261424.06537661084</v>
      </c>
      <c r="AW139" s="196">
        <v>260815.63053423801</v>
      </c>
      <c r="AX139" s="196">
        <v>259434.48580844895</v>
      </c>
      <c r="AY139" s="196">
        <v>258661.49896657126</v>
      </c>
      <c r="AZ139" s="196">
        <v>257709.01688789079</v>
      </c>
      <c r="BA139" s="197">
        <v>256267.74281414796</v>
      </c>
    </row>
    <row r="140" spans="1:53">
      <c r="A140" s="198" t="s">
        <v>68</v>
      </c>
      <c r="B140" s="199" t="s">
        <v>483</v>
      </c>
      <c r="C140" s="200">
        <v>275025.31752374477</v>
      </c>
      <c r="D140" s="201">
        <v>283427.77902999986</v>
      </c>
      <c r="E140" s="201">
        <v>278332.45352999994</v>
      </c>
      <c r="F140" s="201">
        <v>287735.09865</v>
      </c>
      <c r="G140" s="201">
        <v>289170.16090999998</v>
      </c>
      <c r="H140" s="201">
        <v>291848.20090544451</v>
      </c>
      <c r="I140" s="201">
        <v>283027.05641999998</v>
      </c>
      <c r="J140" s="201">
        <v>272012.74807999999</v>
      </c>
      <c r="K140" s="201">
        <v>273967.77937999996</v>
      </c>
      <c r="L140" s="201">
        <v>256458.98978999999</v>
      </c>
      <c r="M140" s="201">
        <v>277365.93893969391</v>
      </c>
      <c r="N140" s="201">
        <v>249034.46917700768</v>
      </c>
      <c r="O140" s="201">
        <v>259763.450320498</v>
      </c>
      <c r="P140" s="201">
        <v>266368.02831244981</v>
      </c>
      <c r="Q140" s="201">
        <v>232859.90748843882</v>
      </c>
      <c r="R140" s="201">
        <v>240730.22098971688</v>
      </c>
      <c r="S140" s="201">
        <v>245913.12094969887</v>
      </c>
      <c r="T140" s="201">
        <v>246010.35560447274</v>
      </c>
      <c r="U140" s="201">
        <v>244345.98215125117</v>
      </c>
      <c r="V140" s="201">
        <v>241116.39373533573</v>
      </c>
      <c r="W140" s="201">
        <v>239943.75196322051</v>
      </c>
      <c r="X140" s="201">
        <v>239681.38184085343</v>
      </c>
      <c r="Y140" s="201">
        <v>239922.72786463055</v>
      </c>
      <c r="Z140" s="201">
        <v>240983.03958459353</v>
      </c>
      <c r="AA140" s="201">
        <v>240753.77914790361</v>
      </c>
      <c r="AB140" s="201">
        <v>241426.18568379214</v>
      </c>
      <c r="AC140" s="201">
        <v>243203.35799307449</v>
      </c>
      <c r="AD140" s="201">
        <v>246720.47364002565</v>
      </c>
      <c r="AE140" s="201">
        <v>247574.45483534972</v>
      </c>
      <c r="AF140" s="201">
        <v>250465.8373145283</v>
      </c>
      <c r="AG140" s="201">
        <v>254530.10716011043</v>
      </c>
      <c r="AH140" s="201">
        <v>256876.74229892675</v>
      </c>
      <c r="AI140" s="201">
        <v>257492.90106920426</v>
      </c>
      <c r="AJ140" s="201">
        <v>258390.30733538454</v>
      </c>
      <c r="AK140" s="201">
        <v>258787.18788650169</v>
      </c>
      <c r="AL140" s="201">
        <v>258692.6331774249</v>
      </c>
      <c r="AM140" s="201">
        <v>259052.63758885601</v>
      </c>
      <c r="AN140" s="201">
        <v>258847.00257374221</v>
      </c>
      <c r="AO140" s="201">
        <v>258778.97657776703</v>
      </c>
      <c r="AP140" s="201">
        <v>258532.70373627948</v>
      </c>
      <c r="AQ140" s="201">
        <v>258442.06936067849</v>
      </c>
      <c r="AR140" s="201">
        <v>258428.5118325678</v>
      </c>
      <c r="AS140" s="201">
        <v>258340.12782479939</v>
      </c>
      <c r="AT140" s="201">
        <v>257674.94392358485</v>
      </c>
      <c r="AU140" s="201">
        <v>257192.86012259941</v>
      </c>
      <c r="AV140" s="201">
        <v>256721.17621150022</v>
      </c>
      <c r="AW140" s="201">
        <v>256221.39733001968</v>
      </c>
      <c r="AX140" s="201">
        <v>254988.13475613412</v>
      </c>
      <c r="AY140" s="201">
        <v>254390.32504273855</v>
      </c>
      <c r="AZ140" s="201">
        <v>253750.61528486892</v>
      </c>
      <c r="BA140" s="202">
        <v>252446.56736108637</v>
      </c>
    </row>
    <row r="141" spans="1:53">
      <c r="A141" s="198" t="s">
        <v>484</v>
      </c>
      <c r="B141" s="199" t="s">
        <v>485</v>
      </c>
      <c r="C141" s="200">
        <v>11025.475836270494</v>
      </c>
      <c r="D141" s="201">
        <v>10195.936209999998</v>
      </c>
      <c r="E141" s="201">
        <v>9866.6450199999999</v>
      </c>
      <c r="F141" s="201">
        <v>9794.9616299999998</v>
      </c>
      <c r="G141" s="201">
        <v>9818.8804</v>
      </c>
      <c r="H141" s="201">
        <v>9295.7649574652769</v>
      </c>
      <c r="I141" s="201">
        <v>9623.7643299999982</v>
      </c>
      <c r="J141" s="201">
        <v>9065.7616100000014</v>
      </c>
      <c r="K141" s="201">
        <v>8600.8318799999997</v>
      </c>
      <c r="L141" s="201">
        <v>6295.8154600000016</v>
      </c>
      <c r="M141" s="201">
        <v>7831.0562154967438</v>
      </c>
      <c r="N141" s="201">
        <v>7736.4941205533496</v>
      </c>
      <c r="O141" s="201">
        <v>7732.15178624499</v>
      </c>
      <c r="P141" s="201">
        <v>7779.5901522323793</v>
      </c>
      <c r="Q141" s="201">
        <v>7859.2339054886024</v>
      </c>
      <c r="R141" s="201">
        <v>7745.7396081534152</v>
      </c>
      <c r="S141" s="201">
        <v>7487.3980165651783</v>
      </c>
      <c r="T141" s="201">
        <v>7558.6110513931135</v>
      </c>
      <c r="U141" s="201">
        <v>7044.5383959358987</v>
      </c>
      <c r="V141" s="201">
        <v>6938.8563139441467</v>
      </c>
      <c r="W141" s="201">
        <v>6808.7428181080422</v>
      </c>
      <c r="X141" s="201">
        <v>6778.0434352949742</v>
      </c>
      <c r="Y141" s="201">
        <v>6668.1217494060875</v>
      </c>
      <c r="Z141" s="201">
        <v>6553.5207103825514</v>
      </c>
      <c r="AA141" s="201">
        <v>6488.9491078166466</v>
      </c>
      <c r="AB141" s="201">
        <v>6465.647506561344</v>
      </c>
      <c r="AC141" s="201">
        <v>6461.1127481388012</v>
      </c>
      <c r="AD141" s="201">
        <v>6454.4758914376325</v>
      </c>
      <c r="AE141" s="201">
        <v>6447.912932869518</v>
      </c>
      <c r="AF141" s="201">
        <v>6404.6413327237296</v>
      </c>
      <c r="AG141" s="201">
        <v>6317.6162239361329</v>
      </c>
      <c r="AH141" s="201">
        <v>6264.9386280266408</v>
      </c>
      <c r="AI141" s="201">
        <v>6152.9170402295167</v>
      </c>
      <c r="AJ141" s="201">
        <v>6013.3875045715204</v>
      </c>
      <c r="AK141" s="201">
        <v>5871.2405921985601</v>
      </c>
      <c r="AL141" s="201">
        <v>5749.9678509466839</v>
      </c>
      <c r="AM141" s="201">
        <v>5671.0874342389652</v>
      </c>
      <c r="AN141" s="201">
        <v>5571.0825967042101</v>
      </c>
      <c r="AO141" s="201">
        <v>5455.243330697208</v>
      </c>
      <c r="AP141" s="201">
        <v>5350.5621562258439</v>
      </c>
      <c r="AQ141" s="201">
        <v>5249.065032924671</v>
      </c>
      <c r="AR141" s="201">
        <v>5153.3387597978635</v>
      </c>
      <c r="AS141" s="201">
        <v>5052.1934038508034</v>
      </c>
      <c r="AT141" s="201">
        <v>4945.781355584686</v>
      </c>
      <c r="AU141" s="201">
        <v>4815.74703559104</v>
      </c>
      <c r="AV141" s="201">
        <v>4702.8891651106151</v>
      </c>
      <c r="AW141" s="201">
        <v>4594.2332042183434</v>
      </c>
      <c r="AX141" s="201">
        <v>4446.3510523148561</v>
      </c>
      <c r="AY141" s="201">
        <v>4271.17392383274</v>
      </c>
      <c r="AZ141" s="201">
        <v>3958.4016030218722</v>
      </c>
      <c r="BA141" s="202">
        <v>3821.1754530616158</v>
      </c>
    </row>
    <row r="142" spans="1:53">
      <c r="A142" s="203" t="s">
        <v>486</v>
      </c>
      <c r="B142" s="204" t="s">
        <v>487</v>
      </c>
      <c r="C142" s="205">
        <v>3912.7882186501283</v>
      </c>
      <c r="D142" s="206">
        <v>3590.8678599999989</v>
      </c>
      <c r="E142" s="206">
        <v>3322.7930899999992</v>
      </c>
      <c r="F142" s="206">
        <v>3248.6064099999994</v>
      </c>
      <c r="G142" s="206">
        <v>3236.2859499999995</v>
      </c>
      <c r="H142" s="206">
        <v>3066.8180132292123</v>
      </c>
      <c r="I142" s="206">
        <v>3340.990389999999</v>
      </c>
      <c r="J142" s="206">
        <v>3120.1897399999989</v>
      </c>
      <c r="K142" s="206">
        <v>2915.137839999999</v>
      </c>
      <c r="L142" s="206">
        <v>2203.6165699999992</v>
      </c>
      <c r="M142" s="206">
        <v>2686.6737987420993</v>
      </c>
      <c r="N142" s="206">
        <v>2775.3064445559489</v>
      </c>
      <c r="O142" s="206">
        <v>2885.8726263210337</v>
      </c>
      <c r="P142" s="206">
        <v>2887.2018730044342</v>
      </c>
      <c r="Q142" s="206">
        <v>2911.5649929404899</v>
      </c>
      <c r="R142" s="206">
        <v>2747.1010526706095</v>
      </c>
      <c r="S142" s="206">
        <v>2631.0280415231118</v>
      </c>
      <c r="T142" s="206">
        <v>2662.8695752491162</v>
      </c>
      <c r="U142" s="206">
        <v>2504.3571601167091</v>
      </c>
      <c r="V142" s="206">
        <v>2462.730276788619</v>
      </c>
      <c r="W142" s="206">
        <v>2413.1574633777414</v>
      </c>
      <c r="X142" s="206">
        <v>2401.2429354011556</v>
      </c>
      <c r="Y142" s="206">
        <v>2364.6722911646971</v>
      </c>
      <c r="Z142" s="206">
        <v>2323.805060577678</v>
      </c>
      <c r="AA142" s="206">
        <v>2307.7536141747469</v>
      </c>
      <c r="AB142" s="206">
        <v>2298.6394320188565</v>
      </c>
      <c r="AC142" s="206">
        <v>2293.2011232746322</v>
      </c>
      <c r="AD142" s="206">
        <v>2284.758464588208</v>
      </c>
      <c r="AE142" s="206">
        <v>2278.004722608026</v>
      </c>
      <c r="AF142" s="206">
        <v>2263.167291911253</v>
      </c>
      <c r="AG142" s="206">
        <v>2227.1914346742369</v>
      </c>
      <c r="AH142" s="206">
        <v>2205.0900265043433</v>
      </c>
      <c r="AI142" s="206">
        <v>2162.4958705808285</v>
      </c>
      <c r="AJ142" s="206">
        <v>2105.4371905503749</v>
      </c>
      <c r="AK142" s="206">
        <v>2053.6017213114224</v>
      </c>
      <c r="AL142" s="206">
        <v>2007.9596496416518</v>
      </c>
      <c r="AM142" s="206">
        <v>1979.5868597995225</v>
      </c>
      <c r="AN142" s="206">
        <v>1943.1472316023344</v>
      </c>
      <c r="AO142" s="206">
        <v>1901.9250646751671</v>
      </c>
      <c r="AP142" s="206">
        <v>1865.052732635168</v>
      </c>
      <c r="AQ142" s="206">
        <v>1830.2451200037572</v>
      </c>
      <c r="AR142" s="206">
        <v>1794.0471603335429</v>
      </c>
      <c r="AS142" s="206">
        <v>1758.4206642734418</v>
      </c>
      <c r="AT142" s="206">
        <v>1723.1073875024865</v>
      </c>
      <c r="AU142" s="206">
        <v>1679.1810066321975</v>
      </c>
      <c r="AV142" s="206">
        <v>1638.3520417544869</v>
      </c>
      <c r="AW142" s="206">
        <v>1602.0506001122133</v>
      </c>
      <c r="AX142" s="206">
        <v>1550.0872509643732</v>
      </c>
      <c r="AY142" s="206">
        <v>1489.8581030552261</v>
      </c>
      <c r="AZ142" s="206">
        <v>1385.3095355564574</v>
      </c>
      <c r="BA142" s="207">
        <v>1335.468908717437</v>
      </c>
    </row>
    <row r="143" spans="1:53">
      <c r="A143" s="203" t="s">
        <v>488</v>
      </c>
      <c r="B143" s="204" t="s">
        <v>489</v>
      </c>
      <c r="C143" s="205">
        <v>6534.0594248590824</v>
      </c>
      <c r="D143" s="206">
        <v>6142.4804799999993</v>
      </c>
      <c r="E143" s="206">
        <v>6081.041650000001</v>
      </c>
      <c r="F143" s="206">
        <v>6052.2525799999994</v>
      </c>
      <c r="G143" s="206">
        <v>6110.3140899999989</v>
      </c>
      <c r="H143" s="206">
        <v>5832.569026464128</v>
      </c>
      <c r="I143" s="206">
        <v>5875.0661500000006</v>
      </c>
      <c r="J143" s="206">
        <v>5524.6014300000006</v>
      </c>
      <c r="K143" s="206">
        <v>5275.7651800000003</v>
      </c>
      <c r="L143" s="206">
        <v>3785.2566599999996</v>
      </c>
      <c r="M143" s="206">
        <v>4712.835578484759</v>
      </c>
      <c r="N143" s="206">
        <v>4430.4958440813989</v>
      </c>
      <c r="O143" s="206">
        <v>4345.2039743957157</v>
      </c>
      <c r="P143" s="206">
        <v>4366.1268749402825</v>
      </c>
      <c r="Q143" s="206">
        <v>4397.4634565778142</v>
      </c>
      <c r="R143" s="206">
        <v>4331.0404127257116</v>
      </c>
      <c r="S143" s="206">
        <v>4192.7392956310041</v>
      </c>
      <c r="T143" s="206">
        <v>4222.8095081302517</v>
      </c>
      <c r="U143" s="206">
        <v>3903.3139624836263</v>
      </c>
      <c r="V143" s="206">
        <v>3848.0553717513894</v>
      </c>
      <c r="W143" s="206">
        <v>3779.4665895502494</v>
      </c>
      <c r="X143" s="206">
        <v>3763.3957864121753</v>
      </c>
      <c r="Y143" s="206">
        <v>3703.6761955541656</v>
      </c>
      <c r="Z143" s="206">
        <v>3644.6694897287148</v>
      </c>
      <c r="AA143" s="206">
        <v>3617.0825526471276</v>
      </c>
      <c r="AB143" s="206">
        <v>3605.8119435414483</v>
      </c>
      <c r="AC143" s="206">
        <v>3608.8308922705846</v>
      </c>
      <c r="AD143" s="206">
        <v>3611.9228308076795</v>
      </c>
      <c r="AE143" s="206">
        <v>3614.1516152837548</v>
      </c>
      <c r="AF143" s="206">
        <v>3592.0609107594596</v>
      </c>
      <c r="AG143" s="206">
        <v>3549.4092874971398</v>
      </c>
      <c r="AH143" s="206">
        <v>3523.0766796325893</v>
      </c>
      <c r="AI143" s="206">
        <v>3463.4009382974109</v>
      </c>
      <c r="AJ143" s="206">
        <v>3390.9508712346556</v>
      </c>
      <c r="AK143" s="206">
        <v>3312.0408160111569</v>
      </c>
      <c r="AL143" s="206">
        <v>3245.7802934421748</v>
      </c>
      <c r="AM143" s="206">
        <v>3201.8119560272044</v>
      </c>
      <c r="AN143" s="206">
        <v>3146.0854304588152</v>
      </c>
      <c r="AO143" s="206">
        <v>3081.0012803880895</v>
      </c>
      <c r="AP143" s="206">
        <v>3022.0327329649167</v>
      </c>
      <c r="AQ143" s="206">
        <v>2964.2581498036247</v>
      </c>
      <c r="AR143" s="206">
        <v>2913.3986732936305</v>
      </c>
      <c r="AS143" s="206">
        <v>2859.8842788159445</v>
      </c>
      <c r="AT143" s="206">
        <v>2799.8559245343331</v>
      </c>
      <c r="AU143" s="206">
        <v>2730.1363535035366</v>
      </c>
      <c r="AV143" s="206">
        <v>2666.5432932997887</v>
      </c>
      <c r="AW143" s="206">
        <v>2602.697738303073</v>
      </c>
      <c r="AX143" s="206">
        <v>2514.4940314921105</v>
      </c>
      <c r="AY143" s="206">
        <v>2417.2883429456929</v>
      </c>
      <c r="AZ143" s="206">
        <v>2234.0193058585578</v>
      </c>
      <c r="BA143" s="207">
        <v>2149.6978659695974</v>
      </c>
    </row>
    <row r="144" spans="1:53">
      <c r="A144" s="203" t="s">
        <v>490</v>
      </c>
      <c r="B144" s="204" t="s">
        <v>491</v>
      </c>
      <c r="C144" s="205">
        <v>253.60669663058798</v>
      </c>
      <c r="D144" s="206">
        <v>128.10034999999999</v>
      </c>
      <c r="E144" s="206">
        <v>117.46056999999999</v>
      </c>
      <c r="F144" s="206">
        <v>125.64173999999998</v>
      </c>
      <c r="G144" s="206">
        <v>103.03913000000001</v>
      </c>
      <c r="H144" s="206">
        <v>102.9557337650587</v>
      </c>
      <c r="I144" s="206">
        <v>97.00503999999998</v>
      </c>
      <c r="J144" s="206">
        <v>90.656839999999988</v>
      </c>
      <c r="K144" s="206">
        <v>96.999549999999985</v>
      </c>
      <c r="L144" s="206">
        <v>72.251130000000003</v>
      </c>
      <c r="M144" s="206">
        <v>67.856191475199665</v>
      </c>
      <c r="N144" s="206">
        <v>30.81125486431538</v>
      </c>
      <c r="O144" s="206">
        <v>37.785799839886884</v>
      </c>
      <c r="P144" s="206">
        <v>22.822023376226685</v>
      </c>
      <c r="Q144" s="206">
        <v>26.559712204176286</v>
      </c>
      <c r="R144" s="206">
        <v>21.973799583312665</v>
      </c>
      <c r="S144" s="206">
        <v>19.794533247739253</v>
      </c>
      <c r="T144" s="206">
        <v>18.992382906504094</v>
      </c>
      <c r="U144" s="206">
        <v>18.392969656553955</v>
      </c>
      <c r="V144" s="206">
        <v>17.019022379185724</v>
      </c>
      <c r="W144" s="206">
        <v>16.210245447846773</v>
      </c>
      <c r="X144" s="206">
        <v>15.182147486815214</v>
      </c>
      <c r="Y144" s="206">
        <v>14.438403621862271</v>
      </c>
      <c r="Z144" s="206">
        <v>13.848410927706109</v>
      </c>
      <c r="AA144" s="206">
        <v>12.215085748060826</v>
      </c>
      <c r="AB144" s="206">
        <v>10.764404925779914</v>
      </c>
      <c r="AC144" s="206">
        <v>9.4835632864163877</v>
      </c>
      <c r="AD144" s="206">
        <v>8.4825429116617883</v>
      </c>
      <c r="AE144" s="206">
        <v>7.105988331302834</v>
      </c>
      <c r="AF144" s="206">
        <v>5.8591664702863833</v>
      </c>
      <c r="AG144" s="206">
        <v>4.3989640211837235</v>
      </c>
      <c r="AH144" s="206">
        <v>4.0837224538470336</v>
      </c>
      <c r="AI144" s="206">
        <v>3.7451921813572389</v>
      </c>
      <c r="AJ144" s="206">
        <v>3.7352301746777825</v>
      </c>
      <c r="AK144" s="206">
        <v>3.3551044718885716</v>
      </c>
      <c r="AL144" s="206">
        <v>3.0195673360700797</v>
      </c>
      <c r="AM144" s="206">
        <v>2.9419833651200693</v>
      </c>
      <c r="AN144" s="206">
        <v>2.6932034263388096</v>
      </c>
      <c r="AO144" s="206">
        <v>2.4718000059622476</v>
      </c>
      <c r="AP144" s="206">
        <v>2.2874299672962457</v>
      </c>
      <c r="AQ144" s="206">
        <v>2.1355524026922583</v>
      </c>
      <c r="AR144" s="206">
        <v>1.8052308233227676</v>
      </c>
      <c r="AS144" s="206">
        <v>1.692166633546869</v>
      </c>
      <c r="AT144" s="206">
        <v>1.5960779708817039</v>
      </c>
      <c r="AU144" s="206">
        <v>1.3193873253201052</v>
      </c>
      <c r="AV144" s="206">
        <v>1.2491198831167114</v>
      </c>
      <c r="AW144" s="206">
        <v>1.007861963692825</v>
      </c>
      <c r="AX144" s="206">
        <v>0.95324639181815152</v>
      </c>
      <c r="AY144" s="206">
        <v>0.76171075313413494</v>
      </c>
      <c r="AZ144" s="206">
        <v>0.58329203460169354</v>
      </c>
      <c r="BA144" s="207">
        <v>0.43303695558056332</v>
      </c>
    </row>
    <row r="145" spans="1:53">
      <c r="A145" s="203" t="s">
        <v>492</v>
      </c>
      <c r="B145" s="204" t="s">
        <v>493</v>
      </c>
      <c r="C145" s="205">
        <v>325.02149613069611</v>
      </c>
      <c r="D145" s="206">
        <v>334.48751999999996</v>
      </c>
      <c r="E145" s="206">
        <v>345.3497099999999</v>
      </c>
      <c r="F145" s="206">
        <v>368.46090000000009</v>
      </c>
      <c r="G145" s="206">
        <v>369.24122999999997</v>
      </c>
      <c r="H145" s="206">
        <v>293.42218400687847</v>
      </c>
      <c r="I145" s="206">
        <v>310.70274999999992</v>
      </c>
      <c r="J145" s="206">
        <v>330.31359999999989</v>
      </c>
      <c r="K145" s="206">
        <v>312.92930999999999</v>
      </c>
      <c r="L145" s="206">
        <v>234.69110000000003</v>
      </c>
      <c r="M145" s="206">
        <v>363.6906467946884</v>
      </c>
      <c r="N145" s="206">
        <v>499.88057705168649</v>
      </c>
      <c r="O145" s="206">
        <v>463.28938568835298</v>
      </c>
      <c r="P145" s="206">
        <v>503.4393809114361</v>
      </c>
      <c r="Q145" s="206">
        <v>523.64574376612245</v>
      </c>
      <c r="R145" s="206">
        <v>645.62434317378359</v>
      </c>
      <c r="S145" s="206">
        <v>643.83614616332466</v>
      </c>
      <c r="T145" s="206">
        <v>653.93958510724292</v>
      </c>
      <c r="U145" s="206">
        <v>618.47430367900927</v>
      </c>
      <c r="V145" s="206">
        <v>611.05164302495211</v>
      </c>
      <c r="W145" s="206">
        <v>599.90851973220504</v>
      </c>
      <c r="X145" s="206">
        <v>598.22256599482785</v>
      </c>
      <c r="Y145" s="206">
        <v>585.33485906536134</v>
      </c>
      <c r="Z145" s="206">
        <v>571.19774914844982</v>
      </c>
      <c r="AA145" s="206">
        <v>551.89785524671038</v>
      </c>
      <c r="AB145" s="206">
        <v>550.43172607525912</v>
      </c>
      <c r="AC145" s="206">
        <v>549.59716930716763</v>
      </c>
      <c r="AD145" s="206">
        <v>549.31205313008513</v>
      </c>
      <c r="AE145" s="206">
        <v>548.65060664643386</v>
      </c>
      <c r="AF145" s="206">
        <v>543.55396358272901</v>
      </c>
      <c r="AG145" s="206">
        <v>536.61653774357183</v>
      </c>
      <c r="AH145" s="206">
        <v>532.68819943586038</v>
      </c>
      <c r="AI145" s="206">
        <v>523.27503916992009</v>
      </c>
      <c r="AJ145" s="206">
        <v>513.26421261181144</v>
      </c>
      <c r="AK145" s="206">
        <v>502.24295040409442</v>
      </c>
      <c r="AL145" s="206">
        <v>493.20834052678833</v>
      </c>
      <c r="AM145" s="206">
        <v>486.74663504711839</v>
      </c>
      <c r="AN145" s="206">
        <v>479.15673121672171</v>
      </c>
      <c r="AO145" s="206">
        <v>469.84518562798638</v>
      </c>
      <c r="AP145" s="206">
        <v>461.18926065846352</v>
      </c>
      <c r="AQ145" s="206">
        <v>452.42621071459655</v>
      </c>
      <c r="AR145" s="206">
        <v>444.08769534736484</v>
      </c>
      <c r="AS145" s="206">
        <v>432.1962941278689</v>
      </c>
      <c r="AT145" s="206">
        <v>421.22196557698646</v>
      </c>
      <c r="AU145" s="206">
        <v>405.11028812998512</v>
      </c>
      <c r="AV145" s="206">
        <v>396.7447101732231</v>
      </c>
      <c r="AW145" s="206">
        <v>388.47700383936365</v>
      </c>
      <c r="AX145" s="206">
        <v>380.81652346655392</v>
      </c>
      <c r="AY145" s="206">
        <v>363.26576707868611</v>
      </c>
      <c r="AZ145" s="206">
        <v>338.48946957225547</v>
      </c>
      <c r="BA145" s="207">
        <v>335.57564141900167</v>
      </c>
    </row>
    <row r="146" spans="1:53">
      <c r="A146" s="193" t="s">
        <v>494</v>
      </c>
      <c r="B146" s="194" t="s">
        <v>495</v>
      </c>
      <c r="C146" s="195">
        <v>0</v>
      </c>
      <c r="D146" s="196">
        <v>0</v>
      </c>
      <c r="E146" s="196">
        <v>0</v>
      </c>
      <c r="F146" s="196">
        <v>0</v>
      </c>
      <c r="G146" s="196">
        <v>0</v>
      </c>
      <c r="H146" s="196">
        <v>0</v>
      </c>
      <c r="I146" s="196">
        <v>0</v>
      </c>
      <c r="J146" s="196">
        <v>0</v>
      </c>
      <c r="K146" s="196">
        <v>0</v>
      </c>
      <c r="L146" s="196">
        <v>0</v>
      </c>
      <c r="M146" s="196">
        <v>0</v>
      </c>
      <c r="N146" s="196">
        <v>0</v>
      </c>
      <c r="O146" s="196">
        <v>0</v>
      </c>
      <c r="P146" s="196">
        <v>0</v>
      </c>
      <c r="Q146" s="196">
        <v>0</v>
      </c>
      <c r="R146" s="196">
        <v>0</v>
      </c>
      <c r="S146" s="196">
        <v>0</v>
      </c>
      <c r="T146" s="196">
        <v>0</v>
      </c>
      <c r="U146" s="196">
        <v>0</v>
      </c>
      <c r="V146" s="196">
        <v>0</v>
      </c>
      <c r="W146" s="196">
        <v>0</v>
      </c>
      <c r="X146" s="196">
        <v>0</v>
      </c>
      <c r="Y146" s="196">
        <v>0</v>
      </c>
      <c r="Z146" s="196">
        <v>0</v>
      </c>
      <c r="AA146" s="196">
        <v>0</v>
      </c>
      <c r="AB146" s="196">
        <v>0</v>
      </c>
      <c r="AC146" s="196">
        <v>0</v>
      </c>
      <c r="AD146" s="196">
        <v>0</v>
      </c>
      <c r="AE146" s="196">
        <v>0</v>
      </c>
      <c r="AF146" s="196">
        <v>0</v>
      </c>
      <c r="AG146" s="196">
        <v>0</v>
      </c>
      <c r="AH146" s="196">
        <v>0</v>
      </c>
      <c r="AI146" s="196">
        <v>0</v>
      </c>
      <c r="AJ146" s="196">
        <v>0</v>
      </c>
      <c r="AK146" s="196">
        <v>0</v>
      </c>
      <c r="AL146" s="196">
        <v>0</v>
      </c>
      <c r="AM146" s="196">
        <v>0</v>
      </c>
      <c r="AN146" s="196">
        <v>0</v>
      </c>
      <c r="AO146" s="196">
        <v>0</v>
      </c>
      <c r="AP146" s="196">
        <v>0</v>
      </c>
      <c r="AQ146" s="196">
        <v>0</v>
      </c>
      <c r="AR146" s="196">
        <v>0</v>
      </c>
      <c r="AS146" s="196">
        <v>0</v>
      </c>
      <c r="AT146" s="196">
        <v>0</v>
      </c>
      <c r="AU146" s="196">
        <v>0</v>
      </c>
      <c r="AV146" s="196">
        <v>0</v>
      </c>
      <c r="AW146" s="196">
        <v>0</v>
      </c>
      <c r="AX146" s="196">
        <v>0</v>
      </c>
      <c r="AY146" s="196">
        <v>0</v>
      </c>
      <c r="AZ146" s="196">
        <v>0</v>
      </c>
      <c r="BA146" s="197">
        <v>0</v>
      </c>
    </row>
    <row r="147" spans="1:53">
      <c r="A147" s="193" t="s">
        <v>496</v>
      </c>
      <c r="B147" s="194" t="s">
        <v>497</v>
      </c>
      <c r="C147" s="195">
        <v>45427.386602513157</v>
      </c>
      <c r="D147" s="196">
        <v>48158.30023999999</v>
      </c>
      <c r="E147" s="196">
        <v>47107.123890000003</v>
      </c>
      <c r="F147" s="196">
        <v>50771.074689999994</v>
      </c>
      <c r="G147" s="196">
        <v>52806.607119999986</v>
      </c>
      <c r="H147" s="196">
        <v>52800.353503260849</v>
      </c>
      <c r="I147" s="196">
        <v>51771.142219999994</v>
      </c>
      <c r="J147" s="196">
        <v>49983.67383</v>
      </c>
      <c r="K147" s="196">
        <v>50152.306640000003</v>
      </c>
      <c r="L147" s="196">
        <v>48691.861770000003</v>
      </c>
      <c r="M147" s="196">
        <v>54307.632405609387</v>
      </c>
      <c r="N147" s="196">
        <v>49443.224336376457</v>
      </c>
      <c r="O147" s="196">
        <v>49526.174329791451</v>
      </c>
      <c r="P147" s="196">
        <v>49389.892105955878</v>
      </c>
      <c r="Q147" s="196">
        <v>45544.1377709558</v>
      </c>
      <c r="R147" s="196">
        <v>46193.698097252614</v>
      </c>
      <c r="S147" s="196">
        <v>47562.331698632355</v>
      </c>
      <c r="T147" s="196">
        <v>48004.644886676426</v>
      </c>
      <c r="U147" s="196">
        <v>48447.196334099412</v>
      </c>
      <c r="V147" s="196">
        <v>48009.733854082122</v>
      </c>
      <c r="W147" s="196">
        <v>48115.999859464675</v>
      </c>
      <c r="X147" s="196">
        <v>49049.729617765712</v>
      </c>
      <c r="Y147" s="196">
        <v>50092.199890815202</v>
      </c>
      <c r="Z147" s="196">
        <v>50619.512869628481</v>
      </c>
      <c r="AA147" s="196">
        <v>51613.621946291125</v>
      </c>
      <c r="AB147" s="196">
        <v>52271.229474125372</v>
      </c>
      <c r="AC147" s="196">
        <v>52441.920788452873</v>
      </c>
      <c r="AD147" s="196">
        <v>53087.05357655805</v>
      </c>
      <c r="AE147" s="196">
        <v>54251.229877351667</v>
      </c>
      <c r="AF147" s="196">
        <v>54109.6367554385</v>
      </c>
      <c r="AG147" s="196">
        <v>54748.558666372155</v>
      </c>
      <c r="AH147" s="196">
        <v>55581.330154130381</v>
      </c>
      <c r="AI147" s="196">
        <v>56457.07083534624</v>
      </c>
      <c r="AJ147" s="196">
        <v>57380.12722847933</v>
      </c>
      <c r="AK147" s="196">
        <v>57929.451969854752</v>
      </c>
      <c r="AL147" s="196">
        <v>58732.55230338042</v>
      </c>
      <c r="AM147" s="196">
        <v>58945.271885436159</v>
      </c>
      <c r="AN147" s="196">
        <v>59581.627860614091</v>
      </c>
      <c r="AO147" s="196">
        <v>60108.428661001875</v>
      </c>
      <c r="AP147" s="196">
        <v>60514.717543885752</v>
      </c>
      <c r="AQ147" s="196">
        <v>61109.236176026927</v>
      </c>
      <c r="AR147" s="196">
        <v>61938.45402933388</v>
      </c>
      <c r="AS147" s="196">
        <v>62626.876919355302</v>
      </c>
      <c r="AT147" s="196">
        <v>63474.912029871884</v>
      </c>
      <c r="AU147" s="196">
        <v>63956.359852021429</v>
      </c>
      <c r="AV147" s="196">
        <v>64370.91165677955</v>
      </c>
      <c r="AW147" s="196">
        <v>64832.247412930737</v>
      </c>
      <c r="AX147" s="196">
        <v>65709.889324153075</v>
      </c>
      <c r="AY147" s="196">
        <v>66503.011820123793</v>
      </c>
      <c r="AZ147" s="196">
        <v>67082.092381574141</v>
      </c>
      <c r="BA147" s="197">
        <v>67845.298950540368</v>
      </c>
    </row>
    <row r="148" spans="1:53">
      <c r="A148" s="193" t="s">
        <v>498</v>
      </c>
      <c r="B148" s="194" t="s">
        <v>499</v>
      </c>
      <c r="C148" s="195">
        <v>49232.5443966858</v>
      </c>
      <c r="D148" s="196">
        <v>49184.936719999998</v>
      </c>
      <c r="E148" s="196">
        <v>50378.642189999999</v>
      </c>
      <c r="F148" s="196">
        <v>54831.872249999993</v>
      </c>
      <c r="G148" s="196">
        <v>55293.471759999979</v>
      </c>
      <c r="H148" s="196">
        <v>58907.854832755875</v>
      </c>
      <c r="I148" s="196">
        <v>62585.628019999989</v>
      </c>
      <c r="J148" s="196">
        <v>68400.646689999994</v>
      </c>
      <c r="K148" s="196">
        <v>72665.915150000001</v>
      </c>
      <c r="L148" s="196">
        <v>76416.73143</v>
      </c>
      <c r="M148" s="196">
        <v>82923.926425504309</v>
      </c>
      <c r="N148" s="196">
        <v>78816.803557234147</v>
      </c>
      <c r="O148" s="196">
        <v>83829.667361890664</v>
      </c>
      <c r="P148" s="196">
        <v>85027.402037060398</v>
      </c>
      <c r="Q148" s="196">
        <v>82969.998819483706</v>
      </c>
      <c r="R148" s="196">
        <v>86862.997673435428</v>
      </c>
      <c r="S148" s="196">
        <v>89774.471742914131</v>
      </c>
      <c r="T148" s="196">
        <v>93011.295623667349</v>
      </c>
      <c r="U148" s="196">
        <v>94063.610240882685</v>
      </c>
      <c r="V148" s="196">
        <v>94671.755799116494</v>
      </c>
      <c r="W148" s="196">
        <v>96053.635625003124</v>
      </c>
      <c r="X148" s="196">
        <v>97011.074166667764</v>
      </c>
      <c r="Y148" s="196">
        <v>97406.4456489523</v>
      </c>
      <c r="Z148" s="196">
        <v>96117.834354324645</v>
      </c>
      <c r="AA148" s="196">
        <v>97062.744146155514</v>
      </c>
      <c r="AB148" s="196">
        <v>97775.616107378693</v>
      </c>
      <c r="AC148" s="196">
        <v>98370.11133179607</v>
      </c>
      <c r="AD148" s="196">
        <v>98576.544521862204</v>
      </c>
      <c r="AE148" s="196">
        <v>99811.536479541697</v>
      </c>
      <c r="AF148" s="196">
        <v>100456.17827543391</v>
      </c>
      <c r="AG148" s="196">
        <v>100764.53657593772</v>
      </c>
      <c r="AH148" s="196">
        <v>102206.91818922971</v>
      </c>
      <c r="AI148" s="196">
        <v>103200.32410871507</v>
      </c>
      <c r="AJ148" s="196">
        <v>104463.52484294656</v>
      </c>
      <c r="AK148" s="196">
        <v>105670.24644400476</v>
      </c>
      <c r="AL148" s="196">
        <v>106761.21016152723</v>
      </c>
      <c r="AM148" s="196">
        <v>107500.16664499753</v>
      </c>
      <c r="AN148" s="196">
        <v>108512.57425779133</v>
      </c>
      <c r="AO148" s="196">
        <v>109377.27242647899</v>
      </c>
      <c r="AP148" s="196">
        <v>110225.36340291987</v>
      </c>
      <c r="AQ148" s="196">
        <v>111224.21884893115</v>
      </c>
      <c r="AR148" s="196">
        <v>112352.65568066566</v>
      </c>
      <c r="AS148" s="196">
        <v>113378.42838435134</v>
      </c>
      <c r="AT148" s="196">
        <v>114496.76959476726</v>
      </c>
      <c r="AU148" s="196">
        <v>115584.46531122134</v>
      </c>
      <c r="AV148" s="196">
        <v>116576.7244005978</v>
      </c>
      <c r="AW148" s="196">
        <v>117673.42575802964</v>
      </c>
      <c r="AX148" s="196">
        <v>119329.91266131541</v>
      </c>
      <c r="AY148" s="196">
        <v>120639.10057298982</v>
      </c>
      <c r="AZ148" s="196">
        <v>122622.64196242583</v>
      </c>
      <c r="BA148" s="197">
        <v>124714.52186916524</v>
      </c>
    </row>
    <row r="149" spans="1:53">
      <c r="A149" s="198" t="s">
        <v>500</v>
      </c>
      <c r="B149" s="199" t="s">
        <v>501</v>
      </c>
      <c r="C149" s="200">
        <v>0</v>
      </c>
      <c r="D149" s="201">
        <v>0</v>
      </c>
      <c r="E149" s="201">
        <v>0</v>
      </c>
      <c r="F149" s="201">
        <v>0</v>
      </c>
      <c r="G149" s="201">
        <v>0</v>
      </c>
      <c r="H149" s="201">
        <v>0</v>
      </c>
      <c r="I149" s="201">
        <v>0</v>
      </c>
      <c r="J149" s="201">
        <v>0</v>
      </c>
      <c r="K149" s="201">
        <v>0</v>
      </c>
      <c r="L149" s="201">
        <v>0</v>
      </c>
      <c r="M149" s="201">
        <v>0</v>
      </c>
      <c r="N149" s="201">
        <v>0</v>
      </c>
      <c r="O149" s="201">
        <v>0</v>
      </c>
      <c r="P149" s="201">
        <v>0</v>
      </c>
      <c r="Q149" s="201">
        <v>0</v>
      </c>
      <c r="R149" s="201">
        <v>0</v>
      </c>
      <c r="S149" s="201">
        <v>0</v>
      </c>
      <c r="T149" s="201">
        <v>0</v>
      </c>
      <c r="U149" s="201">
        <v>0</v>
      </c>
      <c r="V149" s="201">
        <v>0</v>
      </c>
      <c r="W149" s="201">
        <v>0</v>
      </c>
      <c r="X149" s="201">
        <v>0</v>
      </c>
      <c r="Y149" s="201">
        <v>0</v>
      </c>
      <c r="Z149" s="201">
        <v>0</v>
      </c>
      <c r="AA149" s="201">
        <v>0</v>
      </c>
      <c r="AB149" s="201">
        <v>0</v>
      </c>
      <c r="AC149" s="201">
        <v>0</v>
      </c>
      <c r="AD149" s="201">
        <v>0</v>
      </c>
      <c r="AE149" s="201">
        <v>0</v>
      </c>
      <c r="AF149" s="201">
        <v>0</v>
      </c>
      <c r="AG149" s="201">
        <v>0</v>
      </c>
      <c r="AH149" s="201">
        <v>0</v>
      </c>
      <c r="AI149" s="201">
        <v>0</v>
      </c>
      <c r="AJ149" s="201">
        <v>0</v>
      </c>
      <c r="AK149" s="201">
        <v>0</v>
      </c>
      <c r="AL149" s="201">
        <v>0</v>
      </c>
      <c r="AM149" s="201">
        <v>0</v>
      </c>
      <c r="AN149" s="201">
        <v>0</v>
      </c>
      <c r="AO149" s="201">
        <v>0</v>
      </c>
      <c r="AP149" s="201">
        <v>0</v>
      </c>
      <c r="AQ149" s="201">
        <v>0</v>
      </c>
      <c r="AR149" s="201">
        <v>0</v>
      </c>
      <c r="AS149" s="201">
        <v>0</v>
      </c>
      <c r="AT149" s="201">
        <v>0</v>
      </c>
      <c r="AU149" s="201">
        <v>0</v>
      </c>
      <c r="AV149" s="201">
        <v>0</v>
      </c>
      <c r="AW149" s="201">
        <v>0</v>
      </c>
      <c r="AX149" s="201">
        <v>0</v>
      </c>
      <c r="AY149" s="201">
        <v>0</v>
      </c>
      <c r="AZ149" s="201">
        <v>0</v>
      </c>
      <c r="BA149" s="202">
        <v>0</v>
      </c>
    </row>
    <row r="150" spans="1:53">
      <c r="A150" s="198" t="s">
        <v>502</v>
      </c>
      <c r="B150" s="199" t="s">
        <v>503</v>
      </c>
      <c r="C150" s="200">
        <v>0</v>
      </c>
      <c r="D150" s="201">
        <v>0</v>
      </c>
      <c r="E150" s="201">
        <v>0</v>
      </c>
      <c r="F150" s="201">
        <v>0</v>
      </c>
      <c r="G150" s="201">
        <v>0</v>
      </c>
      <c r="H150" s="201">
        <v>0</v>
      </c>
      <c r="I150" s="201">
        <v>0</v>
      </c>
      <c r="J150" s="201">
        <v>0</v>
      </c>
      <c r="K150" s="201">
        <v>0</v>
      </c>
      <c r="L150" s="201">
        <v>0</v>
      </c>
      <c r="M150" s="201">
        <v>0</v>
      </c>
      <c r="N150" s="201">
        <v>0</v>
      </c>
      <c r="O150" s="201">
        <v>0</v>
      </c>
      <c r="P150" s="201">
        <v>0</v>
      </c>
      <c r="Q150" s="201">
        <v>0</v>
      </c>
      <c r="R150" s="201">
        <v>0</v>
      </c>
      <c r="S150" s="201">
        <v>0</v>
      </c>
      <c r="T150" s="201">
        <v>0</v>
      </c>
      <c r="U150" s="201">
        <v>0</v>
      </c>
      <c r="V150" s="201">
        <v>0</v>
      </c>
      <c r="W150" s="201">
        <v>0</v>
      </c>
      <c r="X150" s="201">
        <v>0</v>
      </c>
      <c r="Y150" s="201">
        <v>0</v>
      </c>
      <c r="Z150" s="201">
        <v>0</v>
      </c>
      <c r="AA150" s="201">
        <v>0</v>
      </c>
      <c r="AB150" s="201">
        <v>0</v>
      </c>
      <c r="AC150" s="201">
        <v>0</v>
      </c>
      <c r="AD150" s="201">
        <v>0</v>
      </c>
      <c r="AE150" s="201">
        <v>0</v>
      </c>
      <c r="AF150" s="201">
        <v>0</v>
      </c>
      <c r="AG150" s="201">
        <v>0</v>
      </c>
      <c r="AH150" s="201">
        <v>0</v>
      </c>
      <c r="AI150" s="201">
        <v>0</v>
      </c>
      <c r="AJ150" s="201">
        <v>0</v>
      </c>
      <c r="AK150" s="201">
        <v>0</v>
      </c>
      <c r="AL150" s="201">
        <v>0</v>
      </c>
      <c r="AM150" s="201">
        <v>0</v>
      </c>
      <c r="AN150" s="201">
        <v>0</v>
      </c>
      <c r="AO150" s="201">
        <v>0</v>
      </c>
      <c r="AP150" s="201">
        <v>0</v>
      </c>
      <c r="AQ150" s="201">
        <v>0</v>
      </c>
      <c r="AR150" s="201">
        <v>0</v>
      </c>
      <c r="AS150" s="201">
        <v>0</v>
      </c>
      <c r="AT150" s="201">
        <v>0</v>
      </c>
      <c r="AU150" s="201">
        <v>0</v>
      </c>
      <c r="AV150" s="201">
        <v>0</v>
      </c>
      <c r="AW150" s="201">
        <v>0</v>
      </c>
      <c r="AX150" s="201">
        <v>0</v>
      </c>
      <c r="AY150" s="201">
        <v>0</v>
      </c>
      <c r="AZ150" s="201">
        <v>0</v>
      </c>
      <c r="BA150" s="202">
        <v>0</v>
      </c>
    </row>
    <row r="151" spans="1:53">
      <c r="A151" s="198" t="s">
        <v>504</v>
      </c>
      <c r="B151" s="199" t="s">
        <v>505</v>
      </c>
      <c r="C151" s="200">
        <v>426.14884876277756</v>
      </c>
      <c r="D151" s="201">
        <v>468.90000000000003</v>
      </c>
      <c r="E151" s="201">
        <v>508.50024999999954</v>
      </c>
      <c r="F151" s="201">
        <v>588.70000000000005</v>
      </c>
      <c r="G151" s="201">
        <v>630.29999999999995</v>
      </c>
      <c r="H151" s="201">
        <v>701.6098213432698</v>
      </c>
      <c r="I151" s="201">
        <v>803.00000000000068</v>
      </c>
      <c r="J151" s="201">
        <v>967.8</v>
      </c>
      <c r="K151" s="201">
        <v>1096.6000000000001</v>
      </c>
      <c r="L151" s="201">
        <v>1276.6214499999999</v>
      </c>
      <c r="M151" s="201">
        <v>1484.5705550778639</v>
      </c>
      <c r="N151" s="201">
        <v>1626.4211330849325</v>
      </c>
      <c r="O151" s="201">
        <v>1725.8287952612961</v>
      </c>
      <c r="P151" s="201">
        <v>1809.1860131842927</v>
      </c>
      <c r="Q151" s="201">
        <v>1924.1186586414435</v>
      </c>
      <c r="R151" s="201">
        <v>2033.0562720932448</v>
      </c>
      <c r="S151" s="201">
        <v>2215.0038668679445</v>
      </c>
      <c r="T151" s="201">
        <v>2393.1499633008607</v>
      </c>
      <c r="U151" s="201">
        <v>2582.9485815259754</v>
      </c>
      <c r="V151" s="201">
        <v>2778.2200188711377</v>
      </c>
      <c r="W151" s="201">
        <v>3008.3495614989688</v>
      </c>
      <c r="X151" s="201">
        <v>3230.9293092741154</v>
      </c>
      <c r="Y151" s="201">
        <v>3474.4790312403507</v>
      </c>
      <c r="Z151" s="201">
        <v>3694.4634358372687</v>
      </c>
      <c r="AA151" s="201">
        <v>3932.8799251130549</v>
      </c>
      <c r="AB151" s="201">
        <v>4151.9711308405058</v>
      </c>
      <c r="AC151" s="201">
        <v>4388.2263188103334</v>
      </c>
      <c r="AD151" s="201">
        <v>4623.3215039342513</v>
      </c>
      <c r="AE151" s="201">
        <v>4912.937105235198</v>
      </c>
      <c r="AF151" s="201">
        <v>5177.4465519736141</v>
      </c>
      <c r="AG151" s="201">
        <v>5456.9824614405452</v>
      </c>
      <c r="AH151" s="201">
        <v>5719.945688481097</v>
      </c>
      <c r="AI151" s="201">
        <v>5888.1505901141936</v>
      </c>
      <c r="AJ151" s="201">
        <v>6119.1578915584305</v>
      </c>
      <c r="AK151" s="201">
        <v>6354.3944188101268</v>
      </c>
      <c r="AL151" s="201">
        <v>6610.2430767220794</v>
      </c>
      <c r="AM151" s="201">
        <v>6814.5403447065764</v>
      </c>
      <c r="AN151" s="201">
        <v>7030.0827385052316</v>
      </c>
      <c r="AO151" s="201">
        <v>7248.1794073292485</v>
      </c>
      <c r="AP151" s="201">
        <v>7462.9795743455325</v>
      </c>
      <c r="AQ151" s="201">
        <v>7680.823497321162</v>
      </c>
      <c r="AR151" s="201">
        <v>7887.3348824413924</v>
      </c>
      <c r="AS151" s="201">
        <v>8096.1785935181751</v>
      </c>
      <c r="AT151" s="201">
        <v>8288.3501113452512</v>
      </c>
      <c r="AU151" s="201">
        <v>8475.7134428553745</v>
      </c>
      <c r="AV151" s="201">
        <v>8653.2499448785074</v>
      </c>
      <c r="AW151" s="201">
        <v>8841.618653359079</v>
      </c>
      <c r="AX151" s="201">
        <v>8997.7272944229535</v>
      </c>
      <c r="AY151" s="201">
        <v>9104.312815260897</v>
      </c>
      <c r="AZ151" s="201">
        <v>9247.8034190655981</v>
      </c>
      <c r="BA151" s="202">
        <v>9408.8081423926888</v>
      </c>
    </row>
    <row r="152" spans="1:53">
      <c r="A152" s="203" t="s">
        <v>322</v>
      </c>
      <c r="B152" s="204" t="s">
        <v>506</v>
      </c>
      <c r="C152" s="205">
        <v>426.14884876277756</v>
      </c>
      <c r="D152" s="206">
        <v>468.90000000000003</v>
      </c>
      <c r="E152" s="206">
        <v>508.50024999999954</v>
      </c>
      <c r="F152" s="206">
        <v>588.70000000000005</v>
      </c>
      <c r="G152" s="206">
        <v>630.29999999999995</v>
      </c>
      <c r="H152" s="206">
        <v>701.6098213432698</v>
      </c>
      <c r="I152" s="206">
        <v>803.00000000000068</v>
      </c>
      <c r="J152" s="206">
        <v>967.8</v>
      </c>
      <c r="K152" s="206">
        <v>1096.6000000000001</v>
      </c>
      <c r="L152" s="206">
        <v>1276.6214499999999</v>
      </c>
      <c r="M152" s="206">
        <v>1484.5705550778639</v>
      </c>
      <c r="N152" s="206">
        <v>1626.4211330849325</v>
      </c>
      <c r="O152" s="206">
        <v>1725.8287952612961</v>
      </c>
      <c r="P152" s="206">
        <v>1809.1860131842927</v>
      </c>
      <c r="Q152" s="206">
        <v>1924.1186586414435</v>
      </c>
      <c r="R152" s="206">
        <v>2033.0562720932448</v>
      </c>
      <c r="S152" s="206">
        <v>2215.0038668679445</v>
      </c>
      <c r="T152" s="206">
        <v>2393.1499633008607</v>
      </c>
      <c r="U152" s="206">
        <v>2582.9485815259754</v>
      </c>
      <c r="V152" s="206">
        <v>2778.2200188711377</v>
      </c>
      <c r="W152" s="206">
        <v>3008.3495614989688</v>
      </c>
      <c r="X152" s="206">
        <v>3230.9293092741154</v>
      </c>
      <c r="Y152" s="206">
        <v>3474.4790312403507</v>
      </c>
      <c r="Z152" s="206">
        <v>3694.4634358372687</v>
      </c>
      <c r="AA152" s="206">
        <v>3932.8799251130549</v>
      </c>
      <c r="AB152" s="206">
        <v>4151.9711308405058</v>
      </c>
      <c r="AC152" s="206">
        <v>4388.2263188103334</v>
      </c>
      <c r="AD152" s="206">
        <v>4623.3215039342513</v>
      </c>
      <c r="AE152" s="206">
        <v>4912.937105235198</v>
      </c>
      <c r="AF152" s="206">
        <v>5177.4465519736141</v>
      </c>
      <c r="AG152" s="206">
        <v>5456.9824614405452</v>
      </c>
      <c r="AH152" s="206">
        <v>5719.945688481097</v>
      </c>
      <c r="AI152" s="206">
        <v>5888.1505901141936</v>
      </c>
      <c r="AJ152" s="206">
        <v>6119.1578915584305</v>
      </c>
      <c r="AK152" s="206">
        <v>6354.3944188101268</v>
      </c>
      <c r="AL152" s="206">
        <v>6610.2430767220794</v>
      </c>
      <c r="AM152" s="206">
        <v>6814.5403447065764</v>
      </c>
      <c r="AN152" s="206">
        <v>7030.0827385052316</v>
      </c>
      <c r="AO152" s="206">
        <v>7248.1794073292485</v>
      </c>
      <c r="AP152" s="206">
        <v>7462.9795743455325</v>
      </c>
      <c r="AQ152" s="206">
        <v>7680.823497321162</v>
      </c>
      <c r="AR152" s="206">
        <v>7887.3348824413924</v>
      </c>
      <c r="AS152" s="206">
        <v>8096.1785935181751</v>
      </c>
      <c r="AT152" s="206">
        <v>8288.3501113452512</v>
      </c>
      <c r="AU152" s="206">
        <v>8475.7134428553745</v>
      </c>
      <c r="AV152" s="206">
        <v>8653.2499448785074</v>
      </c>
      <c r="AW152" s="206">
        <v>8841.618653359079</v>
      </c>
      <c r="AX152" s="206">
        <v>8997.7272944229535</v>
      </c>
      <c r="AY152" s="206">
        <v>9104.312815260897</v>
      </c>
      <c r="AZ152" s="206">
        <v>9247.8034190655981</v>
      </c>
      <c r="BA152" s="207">
        <v>9408.8081423926888</v>
      </c>
    </row>
    <row r="153" spans="1:53">
      <c r="A153" s="203" t="s">
        <v>507</v>
      </c>
      <c r="B153" s="204" t="s">
        <v>508</v>
      </c>
      <c r="C153" s="205">
        <v>0</v>
      </c>
      <c r="D153" s="206">
        <v>0</v>
      </c>
      <c r="E153" s="206">
        <v>0</v>
      </c>
      <c r="F153" s="206">
        <v>0</v>
      </c>
      <c r="G153" s="206">
        <v>0</v>
      </c>
      <c r="H153" s="206">
        <v>0</v>
      </c>
      <c r="I153" s="206">
        <v>0</v>
      </c>
      <c r="J153" s="206">
        <v>0</v>
      </c>
      <c r="K153" s="206">
        <v>0</v>
      </c>
      <c r="L153" s="206">
        <v>0</v>
      </c>
      <c r="M153" s="206">
        <v>0</v>
      </c>
      <c r="N153" s="206">
        <v>0</v>
      </c>
      <c r="O153" s="206">
        <v>0</v>
      </c>
      <c r="P153" s="206">
        <v>0</v>
      </c>
      <c r="Q153" s="206">
        <v>0</v>
      </c>
      <c r="R153" s="206">
        <v>0</v>
      </c>
      <c r="S153" s="206">
        <v>0</v>
      </c>
      <c r="T153" s="206">
        <v>0</v>
      </c>
      <c r="U153" s="206">
        <v>0</v>
      </c>
      <c r="V153" s="206">
        <v>0</v>
      </c>
      <c r="W153" s="206">
        <v>0</v>
      </c>
      <c r="X153" s="206">
        <v>0</v>
      </c>
      <c r="Y153" s="206">
        <v>0</v>
      </c>
      <c r="Z153" s="206">
        <v>0</v>
      </c>
      <c r="AA153" s="206">
        <v>0</v>
      </c>
      <c r="AB153" s="206">
        <v>0</v>
      </c>
      <c r="AC153" s="206">
        <v>0</v>
      </c>
      <c r="AD153" s="206">
        <v>0</v>
      </c>
      <c r="AE153" s="206">
        <v>0</v>
      </c>
      <c r="AF153" s="206">
        <v>0</v>
      </c>
      <c r="AG153" s="206">
        <v>0</v>
      </c>
      <c r="AH153" s="206">
        <v>0</v>
      </c>
      <c r="AI153" s="206">
        <v>0</v>
      </c>
      <c r="AJ153" s="206">
        <v>0</v>
      </c>
      <c r="AK153" s="206">
        <v>0</v>
      </c>
      <c r="AL153" s="206">
        <v>0</v>
      </c>
      <c r="AM153" s="206">
        <v>0</v>
      </c>
      <c r="AN153" s="206">
        <v>0</v>
      </c>
      <c r="AO153" s="206">
        <v>0</v>
      </c>
      <c r="AP153" s="206">
        <v>0</v>
      </c>
      <c r="AQ153" s="206">
        <v>0</v>
      </c>
      <c r="AR153" s="206">
        <v>0</v>
      </c>
      <c r="AS153" s="206">
        <v>0</v>
      </c>
      <c r="AT153" s="206">
        <v>0</v>
      </c>
      <c r="AU153" s="206">
        <v>0</v>
      </c>
      <c r="AV153" s="206">
        <v>0</v>
      </c>
      <c r="AW153" s="206">
        <v>0</v>
      </c>
      <c r="AX153" s="206">
        <v>0</v>
      </c>
      <c r="AY153" s="206">
        <v>0</v>
      </c>
      <c r="AZ153" s="206">
        <v>0</v>
      </c>
      <c r="BA153" s="207">
        <v>0</v>
      </c>
    </row>
    <row r="154" spans="1:53">
      <c r="A154" s="198" t="s">
        <v>509</v>
      </c>
      <c r="B154" s="199" t="s">
        <v>510</v>
      </c>
      <c r="C154" s="200">
        <v>0</v>
      </c>
      <c r="D154" s="201">
        <v>0</v>
      </c>
      <c r="E154" s="201">
        <v>0</v>
      </c>
      <c r="F154" s="201">
        <v>0</v>
      </c>
      <c r="G154" s="201">
        <v>0</v>
      </c>
      <c r="H154" s="201">
        <v>0</v>
      </c>
      <c r="I154" s="201">
        <v>0</v>
      </c>
      <c r="J154" s="201">
        <v>0</v>
      </c>
      <c r="K154" s="201">
        <v>0</v>
      </c>
      <c r="L154" s="201">
        <v>0</v>
      </c>
      <c r="M154" s="201">
        <v>0</v>
      </c>
      <c r="N154" s="201">
        <v>0</v>
      </c>
      <c r="O154" s="201">
        <v>0</v>
      </c>
      <c r="P154" s="201">
        <v>0</v>
      </c>
      <c r="Q154" s="201">
        <v>0</v>
      </c>
      <c r="R154" s="201">
        <v>0</v>
      </c>
      <c r="S154" s="201">
        <v>0</v>
      </c>
      <c r="T154" s="201">
        <v>0</v>
      </c>
      <c r="U154" s="201">
        <v>0</v>
      </c>
      <c r="V154" s="201">
        <v>0</v>
      </c>
      <c r="W154" s="201">
        <v>0</v>
      </c>
      <c r="X154" s="201">
        <v>0</v>
      </c>
      <c r="Y154" s="201">
        <v>0</v>
      </c>
      <c r="Z154" s="201">
        <v>0</v>
      </c>
      <c r="AA154" s="201">
        <v>0</v>
      </c>
      <c r="AB154" s="201">
        <v>0</v>
      </c>
      <c r="AC154" s="201">
        <v>0</v>
      </c>
      <c r="AD154" s="201">
        <v>0</v>
      </c>
      <c r="AE154" s="201">
        <v>0</v>
      </c>
      <c r="AF154" s="201">
        <v>0</v>
      </c>
      <c r="AG154" s="201">
        <v>0</v>
      </c>
      <c r="AH154" s="201">
        <v>0</v>
      </c>
      <c r="AI154" s="201">
        <v>0</v>
      </c>
      <c r="AJ154" s="201">
        <v>0</v>
      </c>
      <c r="AK154" s="201">
        <v>0</v>
      </c>
      <c r="AL154" s="201">
        <v>0</v>
      </c>
      <c r="AM154" s="201">
        <v>0</v>
      </c>
      <c r="AN154" s="201">
        <v>0</v>
      </c>
      <c r="AO154" s="201">
        <v>0</v>
      </c>
      <c r="AP154" s="201">
        <v>0</v>
      </c>
      <c r="AQ154" s="201">
        <v>0</v>
      </c>
      <c r="AR154" s="201">
        <v>0</v>
      </c>
      <c r="AS154" s="201">
        <v>0</v>
      </c>
      <c r="AT154" s="201">
        <v>0</v>
      </c>
      <c r="AU154" s="201">
        <v>0</v>
      </c>
      <c r="AV154" s="201">
        <v>0</v>
      </c>
      <c r="AW154" s="201">
        <v>0</v>
      </c>
      <c r="AX154" s="201">
        <v>0</v>
      </c>
      <c r="AY154" s="201">
        <v>0</v>
      </c>
      <c r="AZ154" s="201">
        <v>0</v>
      </c>
      <c r="BA154" s="202">
        <v>0</v>
      </c>
    </row>
    <row r="155" spans="1:53">
      <c r="A155" s="198" t="s">
        <v>511</v>
      </c>
      <c r="B155" s="199" t="s">
        <v>512</v>
      </c>
      <c r="C155" s="200">
        <v>48363.885755241245</v>
      </c>
      <c r="D155" s="201">
        <v>48268.539569999994</v>
      </c>
      <c r="E155" s="201">
        <v>49407.141940000009</v>
      </c>
      <c r="F155" s="201">
        <v>53739.548290000006</v>
      </c>
      <c r="G155" s="201">
        <v>54155.471759999986</v>
      </c>
      <c r="H155" s="201">
        <v>57760.988490919626</v>
      </c>
      <c r="I155" s="201">
        <v>61336.032309999995</v>
      </c>
      <c r="J155" s="201">
        <v>66985.045010000016</v>
      </c>
      <c r="K155" s="201">
        <v>71096.721890000001</v>
      </c>
      <c r="L155" s="201">
        <v>74645.609979999994</v>
      </c>
      <c r="M155" s="201">
        <v>80995.842924978861</v>
      </c>
      <c r="N155" s="201">
        <v>76723.868618856388</v>
      </c>
      <c r="O155" s="201">
        <v>81630.541537872326</v>
      </c>
      <c r="P155" s="201">
        <v>82718.407100593409</v>
      </c>
      <c r="Q155" s="201">
        <v>80564.247410292926</v>
      </c>
      <c r="R155" s="201">
        <v>84337.799431341235</v>
      </c>
      <c r="S155" s="201">
        <v>87050.030798669628</v>
      </c>
      <c r="T155" s="201">
        <v>90086.03873021371</v>
      </c>
      <c r="U155" s="201">
        <v>90956.409263904774</v>
      </c>
      <c r="V155" s="201">
        <v>91402.478949483615</v>
      </c>
      <c r="W155" s="201">
        <v>92539.625665046202</v>
      </c>
      <c r="X155" s="201">
        <v>93288.424563668697</v>
      </c>
      <c r="Y155" s="201">
        <v>93434.118896748463</v>
      </c>
      <c r="Z155" s="201">
        <v>91924.810995388267</v>
      </c>
      <c r="AA155" s="201">
        <v>92610.830426143162</v>
      </c>
      <c r="AB155" s="201">
        <v>93094.719060831179</v>
      </c>
      <c r="AC155" s="201">
        <v>93455.058015382587</v>
      </c>
      <c r="AD155" s="201">
        <v>93428.637463689753</v>
      </c>
      <c r="AE155" s="201">
        <v>94370.939024119347</v>
      </c>
      <c r="AF155" s="201">
        <v>94739.583971818109</v>
      </c>
      <c r="AG155" s="201">
        <v>94774.128327853119</v>
      </c>
      <c r="AH155" s="201">
        <v>95907.923537716255</v>
      </c>
      <c r="AI155" s="201">
        <v>96722.32884206521</v>
      </c>
      <c r="AJ155" s="201">
        <v>97720.45733152781</v>
      </c>
      <c r="AK155" s="201">
        <v>98654.025377319835</v>
      </c>
      <c r="AL155" s="201">
        <v>99449.190772945978</v>
      </c>
      <c r="AM155" s="201">
        <v>99971.701083637992</v>
      </c>
      <c r="AN155" s="201">
        <v>100749.43359894271</v>
      </c>
      <c r="AO155" s="201">
        <v>101375.40194575669</v>
      </c>
      <c r="AP155" s="201">
        <v>101985.85281161268</v>
      </c>
      <c r="AQ155" s="201">
        <v>102749.42692168307</v>
      </c>
      <c r="AR155" s="201">
        <v>103649.11254085088</v>
      </c>
      <c r="AS155" s="201">
        <v>104452.19224360446</v>
      </c>
      <c r="AT155" s="201">
        <v>105356.79731279038</v>
      </c>
      <c r="AU155" s="201">
        <v>106236.73005101386</v>
      </c>
      <c r="AV155" s="201">
        <v>107031.89933761334</v>
      </c>
      <c r="AW155" s="201">
        <v>107926.25203647523</v>
      </c>
      <c r="AX155" s="201">
        <v>109412.52973842669</v>
      </c>
      <c r="AY155" s="201">
        <v>110602.82595149589</v>
      </c>
      <c r="AZ155" s="201">
        <v>112429.8942280401</v>
      </c>
      <c r="BA155" s="202">
        <v>114347.29563045889</v>
      </c>
    </row>
    <row r="156" spans="1:53">
      <c r="A156" s="203" t="s">
        <v>513</v>
      </c>
      <c r="B156" s="204" t="s">
        <v>514</v>
      </c>
      <c r="C156" s="205">
        <v>46810.026267725625</v>
      </c>
      <c r="D156" s="206">
        <v>46355.641109999997</v>
      </c>
      <c r="E156" s="206">
        <v>47082.829610000015</v>
      </c>
      <c r="F156" s="206">
        <v>51086.173819999989</v>
      </c>
      <c r="G156" s="206">
        <v>50876.805049999995</v>
      </c>
      <c r="H156" s="206">
        <v>53340.323812496645</v>
      </c>
      <c r="I156" s="206">
        <v>54507.010229999993</v>
      </c>
      <c r="J156" s="206">
        <v>57272.131910000004</v>
      </c>
      <c r="K156" s="206">
        <v>59515.345300000001</v>
      </c>
      <c r="L156" s="206">
        <v>60928.832209999986</v>
      </c>
      <c r="M156" s="206">
        <v>65474.224667619572</v>
      </c>
      <c r="N156" s="206">
        <v>60465.169669594856</v>
      </c>
      <c r="O156" s="206">
        <v>64152.848556227211</v>
      </c>
      <c r="P156" s="206">
        <v>66133.988447873926</v>
      </c>
      <c r="Q156" s="206">
        <v>62779.15156365859</v>
      </c>
      <c r="R156" s="206">
        <v>66409.906949244774</v>
      </c>
      <c r="S156" s="206">
        <v>68431.76190335321</v>
      </c>
      <c r="T156" s="206">
        <v>70608.215535859781</v>
      </c>
      <c r="U156" s="206">
        <v>70909.202153963241</v>
      </c>
      <c r="V156" s="206">
        <v>70750.258738981502</v>
      </c>
      <c r="W156" s="206">
        <v>71440.401042435726</v>
      </c>
      <c r="X156" s="206">
        <v>71968.703251934086</v>
      </c>
      <c r="Y156" s="206">
        <v>71844.645471856027</v>
      </c>
      <c r="Z156" s="206">
        <v>70300.742973066896</v>
      </c>
      <c r="AA156" s="206">
        <v>70865.147638479641</v>
      </c>
      <c r="AB156" s="206">
        <v>71228.277045418581</v>
      </c>
      <c r="AC156" s="206">
        <v>71415.234729078089</v>
      </c>
      <c r="AD156" s="206">
        <v>71194.158536266739</v>
      </c>
      <c r="AE156" s="206">
        <v>71872.093158768985</v>
      </c>
      <c r="AF156" s="206">
        <v>71954.708280379113</v>
      </c>
      <c r="AG156" s="206">
        <v>71598.342767460097</v>
      </c>
      <c r="AH156" s="206">
        <v>72401.390156056805</v>
      </c>
      <c r="AI156" s="206">
        <v>72863.613177065447</v>
      </c>
      <c r="AJ156" s="206">
        <v>73529.693115992981</v>
      </c>
      <c r="AK156" s="206">
        <v>74094.022682310853</v>
      </c>
      <c r="AL156" s="206">
        <v>74532.548232290763</v>
      </c>
      <c r="AM156" s="206">
        <v>74751.249081297632</v>
      </c>
      <c r="AN156" s="206">
        <v>75136.04898060883</v>
      </c>
      <c r="AO156" s="206">
        <v>75352.269297011502</v>
      </c>
      <c r="AP156" s="206">
        <v>75547.862370586838</v>
      </c>
      <c r="AQ156" s="206">
        <v>75834.014281982905</v>
      </c>
      <c r="AR156" s="206">
        <v>76281.690296913483</v>
      </c>
      <c r="AS156" s="206">
        <v>76521.145950087463</v>
      </c>
      <c r="AT156" s="206">
        <v>76817.737666647547</v>
      </c>
      <c r="AU156" s="206">
        <v>76921.154908274868</v>
      </c>
      <c r="AV156" s="206">
        <v>77059.396737782197</v>
      </c>
      <c r="AW156" s="206">
        <v>77062.163003290931</v>
      </c>
      <c r="AX156" s="206">
        <v>77198.989496398455</v>
      </c>
      <c r="AY156" s="206">
        <v>77415.60807994011</v>
      </c>
      <c r="AZ156" s="206">
        <v>77485.554533469593</v>
      </c>
      <c r="BA156" s="207">
        <v>77528.630501870401</v>
      </c>
    </row>
    <row r="157" spans="1:53">
      <c r="A157" s="203" t="s">
        <v>515</v>
      </c>
      <c r="B157" s="204" t="s">
        <v>516</v>
      </c>
      <c r="C157" s="205">
        <v>103.51558591254518</v>
      </c>
      <c r="D157" s="206">
        <v>96.102599999999967</v>
      </c>
      <c r="E157" s="206">
        <v>87.901270000000011</v>
      </c>
      <c r="F157" s="206">
        <v>82.141609999999986</v>
      </c>
      <c r="G157" s="206">
        <v>82.098230000000029</v>
      </c>
      <c r="H157" s="206">
        <v>79.703214987641772</v>
      </c>
      <c r="I157" s="206">
        <v>88.098819999999975</v>
      </c>
      <c r="J157" s="206">
        <v>134.79915</v>
      </c>
      <c r="K157" s="206">
        <v>148.26945000000001</v>
      </c>
      <c r="L157" s="206">
        <v>179.89840999999998</v>
      </c>
      <c r="M157" s="206">
        <v>164.99480788611152</v>
      </c>
      <c r="N157" s="206">
        <v>166.90031640966652</v>
      </c>
      <c r="O157" s="206">
        <v>204.66210981752022</v>
      </c>
      <c r="P157" s="206">
        <v>191.76915050821515</v>
      </c>
      <c r="Q157" s="206">
        <v>189.42884326945355</v>
      </c>
      <c r="R157" s="206">
        <v>194.49812301199219</v>
      </c>
      <c r="S157" s="206">
        <v>197.157744006255</v>
      </c>
      <c r="T157" s="206">
        <v>206.6758269606056</v>
      </c>
      <c r="U157" s="206">
        <v>202.6423477073858</v>
      </c>
      <c r="V157" s="206">
        <v>203.74370744028559</v>
      </c>
      <c r="W157" s="206">
        <v>208.66896098534025</v>
      </c>
      <c r="X157" s="206">
        <v>212.1106389592874</v>
      </c>
      <c r="Y157" s="206">
        <v>212.678438422912</v>
      </c>
      <c r="Z157" s="206">
        <v>205.24552478993934</v>
      </c>
      <c r="AA157" s="206">
        <v>196.49304239671454</v>
      </c>
      <c r="AB157" s="206">
        <v>200.85067199017618</v>
      </c>
      <c r="AC157" s="206">
        <v>206.42166844095664</v>
      </c>
      <c r="AD157" s="206">
        <v>200.67120498757046</v>
      </c>
      <c r="AE157" s="206">
        <v>190.27553605438521</v>
      </c>
      <c r="AF157" s="206">
        <v>178.01212772794369</v>
      </c>
      <c r="AG157" s="206">
        <v>181.5796732410148</v>
      </c>
      <c r="AH157" s="206">
        <v>188.12002188251512</v>
      </c>
      <c r="AI157" s="206">
        <v>194.28045563175667</v>
      </c>
      <c r="AJ157" s="206">
        <v>201.54881260741703</v>
      </c>
      <c r="AK157" s="206">
        <v>214.60232523934246</v>
      </c>
      <c r="AL157" s="206">
        <v>229.24476583277163</v>
      </c>
      <c r="AM157" s="206">
        <v>239.30359554859689</v>
      </c>
      <c r="AN157" s="206">
        <v>266.3206856746001</v>
      </c>
      <c r="AO157" s="206">
        <v>300.13712495532582</v>
      </c>
      <c r="AP157" s="206">
        <v>337.07667078414954</v>
      </c>
      <c r="AQ157" s="206">
        <v>385.86497563595231</v>
      </c>
      <c r="AR157" s="206">
        <v>419.97448955235745</v>
      </c>
      <c r="AS157" s="206">
        <v>479.5785003075531</v>
      </c>
      <c r="AT157" s="206">
        <v>550.30391812573214</v>
      </c>
      <c r="AU157" s="206">
        <v>669.00457870787113</v>
      </c>
      <c r="AV157" s="206">
        <v>729.42393787674621</v>
      </c>
      <c r="AW157" s="206">
        <v>847.75822353347621</v>
      </c>
      <c r="AX157" s="206">
        <v>1110.6987457515293</v>
      </c>
      <c r="AY157" s="206">
        <v>1180.6976867824058</v>
      </c>
      <c r="AZ157" s="206">
        <v>1469.6559722948398</v>
      </c>
      <c r="BA157" s="207">
        <v>1737.0735270394775</v>
      </c>
    </row>
    <row r="158" spans="1:53">
      <c r="A158" s="203" t="s">
        <v>173</v>
      </c>
      <c r="B158" s="204" t="s">
        <v>517</v>
      </c>
      <c r="C158" s="205">
        <v>401.11776649364799</v>
      </c>
      <c r="D158" s="206">
        <v>600.79584999999975</v>
      </c>
      <c r="E158" s="206">
        <v>732.90179999999964</v>
      </c>
      <c r="F158" s="206">
        <v>506.31615999999991</v>
      </c>
      <c r="G158" s="206">
        <v>562.38806999999974</v>
      </c>
      <c r="H158" s="206">
        <v>582.52490708530763</v>
      </c>
      <c r="I158" s="206">
        <v>654.19053000000008</v>
      </c>
      <c r="J158" s="206">
        <v>850.70431999999983</v>
      </c>
      <c r="K158" s="206">
        <v>898.9161600000001</v>
      </c>
      <c r="L158" s="206">
        <v>1103.8969599999994</v>
      </c>
      <c r="M158" s="206">
        <v>1408.427627874117</v>
      </c>
      <c r="N158" s="206">
        <v>1669.8150349102857</v>
      </c>
      <c r="O158" s="206">
        <v>1891.8940221168398</v>
      </c>
      <c r="P158" s="206">
        <v>2243.5732155682899</v>
      </c>
      <c r="Q158" s="206">
        <v>2463.9110047343715</v>
      </c>
      <c r="R158" s="206">
        <v>2629.9606951033034</v>
      </c>
      <c r="S158" s="206">
        <v>2725.4681779758334</v>
      </c>
      <c r="T158" s="206">
        <v>2884.6624167960385</v>
      </c>
      <c r="U158" s="206">
        <v>3063.1395726692672</v>
      </c>
      <c r="V158" s="206">
        <v>3267.5867868494834</v>
      </c>
      <c r="W158" s="206">
        <v>3394.0250426086163</v>
      </c>
      <c r="X158" s="206">
        <v>3464.4409329791292</v>
      </c>
      <c r="Y158" s="206">
        <v>3619.6754741537943</v>
      </c>
      <c r="Z158" s="206">
        <v>3691.7702967456189</v>
      </c>
      <c r="AA158" s="206">
        <v>3875.0859928369982</v>
      </c>
      <c r="AB158" s="206">
        <v>4017.4525578727712</v>
      </c>
      <c r="AC158" s="206">
        <v>4168.0582960201627</v>
      </c>
      <c r="AD158" s="206">
        <v>4354.553540831319</v>
      </c>
      <c r="AE158" s="206">
        <v>4565.9969072686308</v>
      </c>
      <c r="AF158" s="206">
        <v>4788.6247053782345</v>
      </c>
      <c r="AG158" s="206">
        <v>5120.167914956497</v>
      </c>
      <c r="AH158" s="206">
        <v>5419.316723764804</v>
      </c>
      <c r="AI158" s="206">
        <v>5723.4642684274586</v>
      </c>
      <c r="AJ158" s="206">
        <v>6033.0138358304939</v>
      </c>
      <c r="AK158" s="206">
        <v>6370.0798693261922</v>
      </c>
      <c r="AL158" s="206">
        <v>6687.9193034383134</v>
      </c>
      <c r="AM158" s="206">
        <v>6980.1205518551669</v>
      </c>
      <c r="AN158" s="206">
        <v>7337.4305307316517</v>
      </c>
      <c r="AO158" s="206">
        <v>7712.4634713733294</v>
      </c>
      <c r="AP158" s="206">
        <v>8081.5405133113145</v>
      </c>
      <c r="AQ158" s="206">
        <v>8487.5266187869638</v>
      </c>
      <c r="AR158" s="206">
        <v>8873.015767353907</v>
      </c>
      <c r="AS158" s="206">
        <v>9308.3483542570975</v>
      </c>
      <c r="AT158" s="206">
        <v>9752.494323989753</v>
      </c>
      <c r="AU158" s="206">
        <v>10260.940548586041</v>
      </c>
      <c r="AV158" s="206">
        <v>10709.021038202332</v>
      </c>
      <c r="AW158" s="206">
        <v>11241.490609244549</v>
      </c>
      <c r="AX158" s="206">
        <v>11907.163855221945</v>
      </c>
      <c r="AY158" s="206">
        <v>12446.011384060444</v>
      </c>
      <c r="AZ158" s="206">
        <v>13204.469849504423</v>
      </c>
      <c r="BA158" s="207">
        <v>13954.712702124956</v>
      </c>
    </row>
    <row r="159" spans="1:53">
      <c r="A159" s="203" t="s">
        <v>518</v>
      </c>
      <c r="B159" s="204" t="s">
        <v>519</v>
      </c>
      <c r="C159" s="205">
        <v>331.44642075127899</v>
      </c>
      <c r="D159" s="206">
        <v>374.40849999999989</v>
      </c>
      <c r="E159" s="206">
        <v>401.90828999999991</v>
      </c>
      <c r="F159" s="206">
        <v>582.31133999999997</v>
      </c>
      <c r="G159" s="206">
        <v>628.69483999999989</v>
      </c>
      <c r="H159" s="206">
        <v>470.5991915794753</v>
      </c>
      <c r="I159" s="206">
        <v>501.79554000000002</v>
      </c>
      <c r="J159" s="206">
        <v>712.90050999999994</v>
      </c>
      <c r="K159" s="206">
        <v>337.80393999999995</v>
      </c>
      <c r="L159" s="206">
        <v>366.49786999999992</v>
      </c>
      <c r="M159" s="206">
        <v>397.2006752192633</v>
      </c>
      <c r="N159" s="206">
        <v>526.31905176368377</v>
      </c>
      <c r="O159" s="206">
        <v>581.20626160806819</v>
      </c>
      <c r="P159" s="206">
        <v>730.70129562878742</v>
      </c>
      <c r="Q159" s="206">
        <v>725.47256463638075</v>
      </c>
      <c r="R159" s="206">
        <v>767.44091434573249</v>
      </c>
      <c r="S159" s="206">
        <v>784.67762240857462</v>
      </c>
      <c r="T159" s="206">
        <v>802.26428627622158</v>
      </c>
      <c r="U159" s="206">
        <v>783.45909399870152</v>
      </c>
      <c r="V159" s="206">
        <v>776.82845364931643</v>
      </c>
      <c r="W159" s="206">
        <v>770.53552865680012</v>
      </c>
      <c r="X159" s="206">
        <v>780.40452468636022</v>
      </c>
      <c r="Y159" s="206">
        <v>783.08523310087003</v>
      </c>
      <c r="Z159" s="206">
        <v>768.65643905651336</v>
      </c>
      <c r="AA159" s="206">
        <v>764.52910684417714</v>
      </c>
      <c r="AB159" s="206">
        <v>769.35677840852327</v>
      </c>
      <c r="AC159" s="206">
        <v>776.58578708691005</v>
      </c>
      <c r="AD159" s="206">
        <v>771.85445424295131</v>
      </c>
      <c r="AE159" s="206">
        <v>777.5449461467108</v>
      </c>
      <c r="AF159" s="206">
        <v>772.22166473999448</v>
      </c>
      <c r="AG159" s="206">
        <v>743.14468626170355</v>
      </c>
      <c r="AH159" s="206">
        <v>737.58489272983013</v>
      </c>
      <c r="AI159" s="206">
        <v>749.08369246285974</v>
      </c>
      <c r="AJ159" s="206">
        <v>750.84820858366868</v>
      </c>
      <c r="AK159" s="206">
        <v>754.90341396410315</v>
      </c>
      <c r="AL159" s="206">
        <v>764.93818831956037</v>
      </c>
      <c r="AM159" s="206">
        <v>772.18029318016977</v>
      </c>
      <c r="AN159" s="206">
        <v>784.61426536955571</v>
      </c>
      <c r="AO159" s="206">
        <v>790.68603744054224</v>
      </c>
      <c r="AP159" s="206">
        <v>804.12157798982594</v>
      </c>
      <c r="AQ159" s="206">
        <v>820.52028597169306</v>
      </c>
      <c r="AR159" s="206">
        <v>836.01248358414375</v>
      </c>
      <c r="AS159" s="206">
        <v>856.89476643206137</v>
      </c>
      <c r="AT159" s="206">
        <v>874.05078268701277</v>
      </c>
      <c r="AU159" s="206">
        <v>887.94932794716487</v>
      </c>
      <c r="AV159" s="206">
        <v>895.962223103572</v>
      </c>
      <c r="AW159" s="206">
        <v>903.32911099799367</v>
      </c>
      <c r="AX159" s="206">
        <v>897.77438184327389</v>
      </c>
      <c r="AY159" s="206">
        <v>902.63432826679764</v>
      </c>
      <c r="AZ159" s="206">
        <v>905.79163043681228</v>
      </c>
      <c r="BA159" s="207">
        <v>887.21595815433409</v>
      </c>
    </row>
    <row r="160" spans="1:53">
      <c r="A160" s="203" t="s">
        <v>179</v>
      </c>
      <c r="B160" s="204" t="s">
        <v>520</v>
      </c>
      <c r="C160" s="205">
        <v>717.77971435815505</v>
      </c>
      <c r="D160" s="206">
        <v>841.59150999999997</v>
      </c>
      <c r="E160" s="206">
        <v>1101.60097</v>
      </c>
      <c r="F160" s="206">
        <v>1482.6053599999996</v>
      </c>
      <c r="G160" s="206">
        <v>2005.4855700000005</v>
      </c>
      <c r="H160" s="206">
        <v>3287.8373647705553</v>
      </c>
      <c r="I160" s="206">
        <v>5584.9371899999987</v>
      </c>
      <c r="J160" s="206">
        <v>8014.5091200000006</v>
      </c>
      <c r="K160" s="206">
        <v>10196.38704</v>
      </c>
      <c r="L160" s="206">
        <v>12066.484530000002</v>
      </c>
      <c r="M160" s="206">
        <v>13550.995146379786</v>
      </c>
      <c r="N160" s="206">
        <v>13895.664546177912</v>
      </c>
      <c r="O160" s="206">
        <v>14799.930588102687</v>
      </c>
      <c r="P160" s="206">
        <v>13418.3749910142</v>
      </c>
      <c r="Q160" s="206">
        <v>14406.283433994127</v>
      </c>
      <c r="R160" s="206">
        <v>14335.992749635425</v>
      </c>
      <c r="S160" s="206">
        <v>14910.965350925731</v>
      </c>
      <c r="T160" s="206">
        <v>15584.220664321074</v>
      </c>
      <c r="U160" s="206">
        <v>15997.966095566193</v>
      </c>
      <c r="V160" s="206">
        <v>16404.061262563002</v>
      </c>
      <c r="W160" s="206">
        <v>16725.995090359713</v>
      </c>
      <c r="X160" s="206">
        <v>16862.765215109834</v>
      </c>
      <c r="Y160" s="206">
        <v>16974.03427921488</v>
      </c>
      <c r="Z160" s="206">
        <v>16958.395761729305</v>
      </c>
      <c r="AA160" s="206">
        <v>16909.574645585653</v>
      </c>
      <c r="AB160" s="206">
        <v>16878.782007141137</v>
      </c>
      <c r="AC160" s="206">
        <v>16888.75753475646</v>
      </c>
      <c r="AD160" s="206">
        <v>16907.399727361193</v>
      </c>
      <c r="AE160" s="206">
        <v>16965.028475880612</v>
      </c>
      <c r="AF160" s="206">
        <v>17046.017193592797</v>
      </c>
      <c r="AG160" s="206">
        <v>17130.893285933817</v>
      </c>
      <c r="AH160" s="206">
        <v>17161.511743282266</v>
      </c>
      <c r="AI160" s="206">
        <v>17191.887248477702</v>
      </c>
      <c r="AJ160" s="206">
        <v>17205.353358513203</v>
      </c>
      <c r="AK160" s="206">
        <v>17220.417086479327</v>
      </c>
      <c r="AL160" s="206">
        <v>17234.540283064536</v>
      </c>
      <c r="AM160" s="206">
        <v>17228.847561756444</v>
      </c>
      <c r="AN160" s="206">
        <v>17225.019136558069</v>
      </c>
      <c r="AO160" s="206">
        <v>17219.84601497601</v>
      </c>
      <c r="AP160" s="206">
        <v>17215.251678940516</v>
      </c>
      <c r="AQ160" s="206">
        <v>17221.50075930556</v>
      </c>
      <c r="AR160" s="206">
        <v>17238.419503446989</v>
      </c>
      <c r="AS160" s="206">
        <v>17286.224672520289</v>
      </c>
      <c r="AT160" s="206">
        <v>17362.210621340339</v>
      </c>
      <c r="AU160" s="206">
        <v>17497.680687497941</v>
      </c>
      <c r="AV160" s="206">
        <v>17638.095400648472</v>
      </c>
      <c r="AW160" s="206">
        <v>17871.511089408275</v>
      </c>
      <c r="AX160" s="206">
        <v>18297.903259211471</v>
      </c>
      <c r="AY160" s="206">
        <v>18657.874472446136</v>
      </c>
      <c r="AZ160" s="206">
        <v>19364.422242334444</v>
      </c>
      <c r="BA160" s="207">
        <v>20239.662941269751</v>
      </c>
    </row>
    <row r="161" spans="1:53">
      <c r="A161" s="208" t="s">
        <v>521</v>
      </c>
      <c r="B161" s="209" t="s">
        <v>522</v>
      </c>
      <c r="C161" s="210">
        <v>59.209906594864108</v>
      </c>
      <c r="D161" s="211">
        <v>70.099950000000007</v>
      </c>
      <c r="E161" s="211">
        <v>159.99996999999996</v>
      </c>
      <c r="F161" s="211">
        <v>267.09772999999996</v>
      </c>
      <c r="G161" s="211">
        <v>349.30559000000005</v>
      </c>
      <c r="H161" s="211">
        <v>580.23093364937483</v>
      </c>
      <c r="I161" s="211">
        <v>887.28836000000001</v>
      </c>
      <c r="J161" s="211">
        <v>1199.3931</v>
      </c>
      <c r="K161" s="211">
        <v>1825.5153299999997</v>
      </c>
      <c r="L161" s="211">
        <v>2253.1021299999998</v>
      </c>
      <c r="M161" s="211">
        <v>2802.7618680427499</v>
      </c>
      <c r="N161" s="211">
        <v>2878.3778804481626</v>
      </c>
      <c r="O161" s="211">
        <v>2845.7073530856533</v>
      </c>
      <c r="P161" s="211">
        <v>2685.8427082597095</v>
      </c>
      <c r="Q161" s="211">
        <v>2655.0366190157788</v>
      </c>
      <c r="R161" s="211">
        <v>2728.6001930808825</v>
      </c>
      <c r="S161" s="211">
        <v>2707.2655805923382</v>
      </c>
      <c r="T161" s="211">
        <v>2714.9109791166866</v>
      </c>
      <c r="U161" s="211">
        <v>2699.9319209905493</v>
      </c>
      <c r="V161" s="211">
        <v>2685.0005063815452</v>
      </c>
      <c r="W161" s="211">
        <v>2671.4708186334224</v>
      </c>
      <c r="X161" s="211">
        <v>2655.1258843517717</v>
      </c>
      <c r="Y161" s="211">
        <v>2643.158603527439</v>
      </c>
      <c r="Z161" s="211">
        <v>2633.0654420851083</v>
      </c>
      <c r="AA161" s="211">
        <v>2634.0168184116869</v>
      </c>
      <c r="AB161" s="211">
        <v>2646.4209831205544</v>
      </c>
      <c r="AC161" s="211">
        <v>2671.4007449052888</v>
      </c>
      <c r="AD161" s="211">
        <v>2706.1866746839974</v>
      </c>
      <c r="AE161" s="211">
        <v>2752.3685543082402</v>
      </c>
      <c r="AF161" s="211">
        <v>2805.9298804483637</v>
      </c>
      <c r="AG161" s="211">
        <v>2865.3864738509806</v>
      </c>
      <c r="AH161" s="211">
        <v>2906.1005826565402</v>
      </c>
      <c r="AI161" s="211">
        <v>2946.9907586414952</v>
      </c>
      <c r="AJ161" s="211">
        <v>2987.5092185349686</v>
      </c>
      <c r="AK161" s="211">
        <v>3027.5553579251305</v>
      </c>
      <c r="AL161" s="211">
        <v>3067.7899901427495</v>
      </c>
      <c r="AM161" s="211">
        <v>3108.2875501849408</v>
      </c>
      <c r="AN161" s="211">
        <v>3150.0202573091374</v>
      </c>
      <c r="AO161" s="211">
        <v>3193.4157365011515</v>
      </c>
      <c r="AP161" s="211">
        <v>3238.9063799785099</v>
      </c>
      <c r="AQ161" s="211">
        <v>3287.5900009279403</v>
      </c>
      <c r="AR161" s="211">
        <v>3340.7892205433695</v>
      </c>
      <c r="AS161" s="211">
        <v>3396.9951968537553</v>
      </c>
      <c r="AT161" s="211">
        <v>3457.1756752538263</v>
      </c>
      <c r="AU161" s="211">
        <v>3520.5846701728647</v>
      </c>
      <c r="AV161" s="211">
        <v>3589.6732324470049</v>
      </c>
      <c r="AW161" s="211">
        <v>3662.8375753912178</v>
      </c>
      <c r="AX161" s="211">
        <v>3740.0270711525882</v>
      </c>
      <c r="AY161" s="211">
        <v>3821.351729780723</v>
      </c>
      <c r="AZ161" s="211">
        <v>3907.8749071879088</v>
      </c>
      <c r="BA161" s="212">
        <v>3999.3462258206609</v>
      </c>
    </row>
    <row r="162" spans="1:53">
      <c r="A162" s="208" t="s">
        <v>523</v>
      </c>
      <c r="B162" s="209" t="s">
        <v>524</v>
      </c>
      <c r="C162" s="210">
        <v>644.1912862074829</v>
      </c>
      <c r="D162" s="211">
        <v>753.49191999999994</v>
      </c>
      <c r="E162" s="211">
        <v>920.00099999999986</v>
      </c>
      <c r="F162" s="211">
        <v>1188.0076300000003</v>
      </c>
      <c r="G162" s="211">
        <v>1618.3803500000001</v>
      </c>
      <c r="H162" s="211">
        <v>2527.0866892164563</v>
      </c>
      <c r="I162" s="211">
        <v>4023.0491800000004</v>
      </c>
      <c r="J162" s="211">
        <v>6084.2155699999994</v>
      </c>
      <c r="K162" s="211">
        <v>7942.7687699999988</v>
      </c>
      <c r="L162" s="211">
        <v>9547.9818199999991</v>
      </c>
      <c r="M162" s="211">
        <v>10509.243880651511</v>
      </c>
      <c r="N162" s="211">
        <v>10912.481068160037</v>
      </c>
      <c r="O162" s="211">
        <v>11901.581563238426</v>
      </c>
      <c r="P162" s="211">
        <v>10688.823496608915</v>
      </c>
      <c r="Q162" s="211">
        <v>11696.455571064289</v>
      </c>
      <c r="R162" s="211">
        <v>11558.094648375893</v>
      </c>
      <c r="S162" s="211">
        <v>12159.908920852436</v>
      </c>
      <c r="T162" s="211">
        <v>12831.311843445495</v>
      </c>
      <c r="U162" s="211">
        <v>13265.182082714668</v>
      </c>
      <c r="V162" s="211">
        <v>13687.786426118233</v>
      </c>
      <c r="W162" s="211">
        <v>14032.386299988893</v>
      </c>
      <c r="X162" s="211">
        <v>14185.777962034394</v>
      </c>
      <c r="Y162" s="211">
        <v>14309.083709131435</v>
      </c>
      <c r="Z162" s="211">
        <v>14304.189515852802</v>
      </c>
      <c r="AA162" s="211">
        <v>14253.83795916823</v>
      </c>
      <c r="AB162" s="211">
        <v>14212.06271631846</v>
      </c>
      <c r="AC162" s="211">
        <v>14195.988899275539</v>
      </c>
      <c r="AD162" s="211">
        <v>14179.833932104866</v>
      </c>
      <c r="AE162" s="211">
        <v>14191.325234028936</v>
      </c>
      <c r="AF162" s="211">
        <v>14215.524431153075</v>
      </c>
      <c r="AG162" s="211">
        <v>14238.341488605429</v>
      </c>
      <c r="AH162" s="211">
        <v>14223.70063872191</v>
      </c>
      <c r="AI162" s="211">
        <v>14204.577973225518</v>
      </c>
      <c r="AJ162" s="211">
        <v>14164.123366759035</v>
      </c>
      <c r="AK162" s="211">
        <v>14115.872368445836</v>
      </c>
      <c r="AL162" s="211">
        <v>14055.210546746195</v>
      </c>
      <c r="AM162" s="211">
        <v>13986.439264787003</v>
      </c>
      <c r="AN162" s="211">
        <v>13903.347731671067</v>
      </c>
      <c r="AO162" s="211">
        <v>13808.395503452075</v>
      </c>
      <c r="AP162" s="211">
        <v>13701.991306752743</v>
      </c>
      <c r="AQ162" s="211">
        <v>13587.738818919845</v>
      </c>
      <c r="AR162" s="211">
        <v>13473.594751010054</v>
      </c>
      <c r="AS162" s="211">
        <v>13356.022386830764</v>
      </c>
      <c r="AT162" s="211">
        <v>13233.371027348923</v>
      </c>
      <c r="AU162" s="211">
        <v>13109.156059117611</v>
      </c>
      <c r="AV162" s="211">
        <v>12984.652843391534</v>
      </c>
      <c r="AW162" s="211">
        <v>12860.893246898235</v>
      </c>
      <c r="AX162" s="211">
        <v>12734.938815617546</v>
      </c>
      <c r="AY162" s="211">
        <v>12605.754735512273</v>
      </c>
      <c r="AZ162" s="211">
        <v>12473.047514891885</v>
      </c>
      <c r="BA162" s="212">
        <v>12339.157936368529</v>
      </c>
    </row>
    <row r="163" spans="1:53">
      <c r="A163" s="208" t="s">
        <v>525</v>
      </c>
      <c r="B163" s="209" t="s">
        <v>526</v>
      </c>
      <c r="C163" s="210">
        <v>0</v>
      </c>
      <c r="D163" s="211">
        <v>0</v>
      </c>
      <c r="E163" s="211">
        <v>0</v>
      </c>
      <c r="F163" s="211">
        <v>0</v>
      </c>
      <c r="G163" s="211">
        <v>0</v>
      </c>
      <c r="H163" s="211">
        <v>0</v>
      </c>
      <c r="I163" s="211">
        <v>0</v>
      </c>
      <c r="J163" s="211">
        <v>0</v>
      </c>
      <c r="K163" s="211">
        <v>0</v>
      </c>
      <c r="L163" s="211">
        <v>0</v>
      </c>
      <c r="M163" s="211">
        <v>0</v>
      </c>
      <c r="N163" s="211">
        <v>-0.88372981752173829</v>
      </c>
      <c r="O163" s="211">
        <v>0</v>
      </c>
      <c r="P163" s="211">
        <v>0</v>
      </c>
      <c r="Q163" s="211">
        <v>0</v>
      </c>
      <c r="R163" s="211">
        <v>-0.95538464299948578</v>
      </c>
      <c r="S163" s="211">
        <v>0</v>
      </c>
      <c r="T163" s="211">
        <v>0</v>
      </c>
      <c r="U163" s="211">
        <v>0</v>
      </c>
      <c r="V163" s="211">
        <v>0</v>
      </c>
      <c r="W163" s="211">
        <v>0</v>
      </c>
      <c r="X163" s="211">
        <v>0</v>
      </c>
      <c r="Y163" s="211">
        <v>0</v>
      </c>
      <c r="Z163" s="211">
        <v>0</v>
      </c>
      <c r="AA163" s="211">
        <v>0.89322299254274351</v>
      </c>
      <c r="AB163" s="211">
        <v>1.290884381680697</v>
      </c>
      <c r="AC163" s="211">
        <v>1.880975668446734</v>
      </c>
      <c r="AD163" s="211">
        <v>2.754704635784857</v>
      </c>
      <c r="AE163" s="211">
        <v>4.0540393117102456</v>
      </c>
      <c r="AF163" s="211">
        <v>6.2909789728015975</v>
      </c>
      <c r="AG163" s="211">
        <v>9.7247304769314109</v>
      </c>
      <c r="AH163" s="211">
        <v>14.519414941515116</v>
      </c>
      <c r="AI163" s="211">
        <v>23.907394110383585</v>
      </c>
      <c r="AJ163" s="211">
        <v>37.886554798269493</v>
      </c>
      <c r="AK163" s="211">
        <v>61.731372835754264</v>
      </c>
      <c r="AL163" s="211">
        <v>96.932919570822634</v>
      </c>
      <c r="AM163" s="211">
        <v>119.90683208608691</v>
      </c>
      <c r="AN163" s="211">
        <v>157.84890283615616</v>
      </c>
      <c r="AO163" s="211">
        <v>205.43021685016205</v>
      </c>
      <c r="AP163" s="211">
        <v>261.08621090434031</v>
      </c>
      <c r="AQ163" s="211">
        <v>333.30522761915557</v>
      </c>
      <c r="AR163" s="211">
        <v>411.65371996859221</v>
      </c>
      <c r="AS163" s="211">
        <v>521.44284093959027</v>
      </c>
      <c r="AT163" s="211">
        <v>660.35746909910756</v>
      </c>
      <c r="AU163" s="211">
        <v>857.07516185866155</v>
      </c>
      <c r="AV163" s="211">
        <v>1053.3017633896266</v>
      </c>
      <c r="AW163" s="211">
        <v>1337.6229735611109</v>
      </c>
      <c r="AX163" s="211">
        <v>1813.5641781320628</v>
      </c>
      <c r="AY163" s="211">
        <v>2221.7266719576764</v>
      </c>
      <c r="AZ163" s="211">
        <v>2974.5664088860995</v>
      </c>
      <c r="BA163" s="212">
        <v>3892.8193214008911</v>
      </c>
    </row>
    <row r="164" spans="1:53">
      <c r="A164" s="208" t="s">
        <v>527</v>
      </c>
      <c r="B164" s="209" t="s">
        <v>528</v>
      </c>
      <c r="C164" s="210">
        <v>14.378521555807991</v>
      </c>
      <c r="D164" s="211">
        <v>17.999639999999996</v>
      </c>
      <c r="E164" s="211">
        <v>21.599999999999994</v>
      </c>
      <c r="F164" s="211">
        <v>27.499999999999993</v>
      </c>
      <c r="G164" s="211">
        <v>37.799630000000001</v>
      </c>
      <c r="H164" s="211">
        <v>180.51974190472447</v>
      </c>
      <c r="I164" s="211">
        <v>674.59965</v>
      </c>
      <c r="J164" s="211">
        <v>730.90045000000009</v>
      </c>
      <c r="K164" s="211">
        <v>428.10293999999999</v>
      </c>
      <c r="L164" s="211">
        <v>265.40057999999993</v>
      </c>
      <c r="M164" s="211">
        <v>238.98939768553043</v>
      </c>
      <c r="N164" s="211">
        <v>105.68932738723146</v>
      </c>
      <c r="O164" s="211">
        <v>52.641671778605527</v>
      </c>
      <c r="P164" s="211">
        <v>43.708786145574379</v>
      </c>
      <c r="Q164" s="211">
        <v>54.791243914056437</v>
      </c>
      <c r="R164" s="211">
        <v>50.253292821652579</v>
      </c>
      <c r="S164" s="211">
        <v>43.790849480957739</v>
      </c>
      <c r="T164" s="211">
        <v>37.997841758891092</v>
      </c>
      <c r="U164" s="211">
        <v>32.852091860972379</v>
      </c>
      <c r="V164" s="211">
        <v>31.27433006322525</v>
      </c>
      <c r="W164" s="211">
        <v>22.13797173739799</v>
      </c>
      <c r="X164" s="211">
        <v>21.861368723664643</v>
      </c>
      <c r="Y164" s="211">
        <v>21.791966556004891</v>
      </c>
      <c r="Z164" s="211">
        <v>21.140803791397275</v>
      </c>
      <c r="AA164" s="211">
        <v>20.826645013197624</v>
      </c>
      <c r="AB164" s="211">
        <v>19.00742332044118</v>
      </c>
      <c r="AC164" s="211">
        <v>19.486914907186485</v>
      </c>
      <c r="AD164" s="211">
        <v>18.624415936545436</v>
      </c>
      <c r="AE164" s="211">
        <v>17.280648231723728</v>
      </c>
      <c r="AF164" s="211">
        <v>18.271903018552191</v>
      </c>
      <c r="AG164" s="211">
        <v>17.440593000473825</v>
      </c>
      <c r="AH164" s="211">
        <v>17.191106962305351</v>
      </c>
      <c r="AI164" s="211">
        <v>16.411122500298553</v>
      </c>
      <c r="AJ164" s="211">
        <v>15.834218420935896</v>
      </c>
      <c r="AK164" s="211">
        <v>15.257987272606865</v>
      </c>
      <c r="AL164" s="211">
        <v>14.60682660477069</v>
      </c>
      <c r="AM164" s="211">
        <v>14.213914698409393</v>
      </c>
      <c r="AN164" s="211">
        <v>13.802244741713535</v>
      </c>
      <c r="AO164" s="211">
        <v>12.604558172623092</v>
      </c>
      <c r="AP164" s="211">
        <v>13.267781304922035</v>
      </c>
      <c r="AQ164" s="211">
        <v>12.866711838619494</v>
      </c>
      <c r="AR164" s="211">
        <v>12.381811924973897</v>
      </c>
      <c r="AS164" s="211">
        <v>11.764247896178336</v>
      </c>
      <c r="AT164" s="211">
        <v>11.306449638481753</v>
      </c>
      <c r="AU164" s="211">
        <v>10.864796348807234</v>
      </c>
      <c r="AV164" s="211">
        <v>10.467561420304406</v>
      </c>
      <c r="AW164" s="211">
        <v>10.157293557709282</v>
      </c>
      <c r="AX164" s="211">
        <v>9.3731943092716321</v>
      </c>
      <c r="AY164" s="211">
        <v>9.0413351954608352</v>
      </c>
      <c r="AZ164" s="211">
        <v>8.9334113685601544</v>
      </c>
      <c r="BA164" s="212">
        <v>8.3394576796663831</v>
      </c>
    </row>
    <row r="165" spans="1:53">
      <c r="A165" s="198" t="s">
        <v>73</v>
      </c>
      <c r="B165" s="199" t="s">
        <v>529</v>
      </c>
      <c r="C165" s="200">
        <v>442.50979268176019</v>
      </c>
      <c r="D165" s="201">
        <v>447.49715000000003</v>
      </c>
      <c r="E165" s="201">
        <v>463.00000000000006</v>
      </c>
      <c r="F165" s="201">
        <v>503.62395999999995</v>
      </c>
      <c r="G165" s="201">
        <v>507.69999999999993</v>
      </c>
      <c r="H165" s="201">
        <v>445.25652049297838</v>
      </c>
      <c r="I165" s="201">
        <v>446.59570999999994</v>
      </c>
      <c r="J165" s="201">
        <v>447.80167999999986</v>
      </c>
      <c r="K165" s="201">
        <v>472.59325999999987</v>
      </c>
      <c r="L165" s="201">
        <v>494.5</v>
      </c>
      <c r="M165" s="201">
        <v>443.51294544759668</v>
      </c>
      <c r="N165" s="201">
        <v>466.51380529282466</v>
      </c>
      <c r="O165" s="201">
        <v>473.29702875704606</v>
      </c>
      <c r="P165" s="201">
        <v>499.80892328269823</v>
      </c>
      <c r="Q165" s="201">
        <v>481.63275054934553</v>
      </c>
      <c r="R165" s="201">
        <v>492.14197000095476</v>
      </c>
      <c r="S165" s="201">
        <v>509.43707737657905</v>
      </c>
      <c r="T165" s="201">
        <v>532.10693015276797</v>
      </c>
      <c r="U165" s="201">
        <v>524.25239545192642</v>
      </c>
      <c r="V165" s="201">
        <v>491.05683076177047</v>
      </c>
      <c r="W165" s="201">
        <v>505.66039845794501</v>
      </c>
      <c r="X165" s="201">
        <v>491.72029372498082</v>
      </c>
      <c r="Y165" s="201">
        <v>497.84772096348058</v>
      </c>
      <c r="Z165" s="201">
        <v>498.55992309910465</v>
      </c>
      <c r="AA165" s="201">
        <v>519.03379489929239</v>
      </c>
      <c r="AB165" s="201">
        <v>528.92591570701677</v>
      </c>
      <c r="AC165" s="201">
        <v>526.82699760313392</v>
      </c>
      <c r="AD165" s="201">
        <v>524.58555423818439</v>
      </c>
      <c r="AE165" s="201">
        <v>527.66035018716639</v>
      </c>
      <c r="AF165" s="201">
        <v>539.1477516421927</v>
      </c>
      <c r="AG165" s="201">
        <v>533.42578664404675</v>
      </c>
      <c r="AH165" s="201">
        <v>579.04896303239593</v>
      </c>
      <c r="AI165" s="201">
        <v>589.84467653567754</v>
      </c>
      <c r="AJ165" s="201">
        <v>623.9096198603504</v>
      </c>
      <c r="AK165" s="201">
        <v>661.82664787482349</v>
      </c>
      <c r="AL165" s="201">
        <v>701.77631185916471</v>
      </c>
      <c r="AM165" s="201">
        <v>713.9252166529684</v>
      </c>
      <c r="AN165" s="201">
        <v>733.05792034341641</v>
      </c>
      <c r="AO165" s="201">
        <v>753.6910733930174</v>
      </c>
      <c r="AP165" s="201">
        <v>776.53101696167812</v>
      </c>
      <c r="AQ165" s="201">
        <v>793.96842992690506</v>
      </c>
      <c r="AR165" s="201">
        <v>816.2082573733785</v>
      </c>
      <c r="AS165" s="201">
        <v>830.05754722871711</v>
      </c>
      <c r="AT165" s="201">
        <v>851.6221706316295</v>
      </c>
      <c r="AU165" s="201">
        <v>872.02181735209774</v>
      </c>
      <c r="AV165" s="201">
        <v>891.57511810597737</v>
      </c>
      <c r="AW165" s="201">
        <v>905.55506819533014</v>
      </c>
      <c r="AX165" s="201">
        <v>919.65562846576699</v>
      </c>
      <c r="AY165" s="201">
        <v>931.96180623303417</v>
      </c>
      <c r="AZ165" s="201">
        <v>944.94431532012095</v>
      </c>
      <c r="BA165" s="202">
        <v>958.41809631364038</v>
      </c>
    </row>
    <row r="166" spans="1:53">
      <c r="A166" s="193" t="s">
        <v>32</v>
      </c>
      <c r="B166" s="194" t="s">
        <v>530</v>
      </c>
      <c r="C166" s="195">
        <v>217441.26835550592</v>
      </c>
      <c r="D166" s="196">
        <v>223015.65846999997</v>
      </c>
      <c r="E166" s="196">
        <v>225532.94622999997</v>
      </c>
      <c r="F166" s="196">
        <v>231038.11659999998</v>
      </c>
      <c r="G166" s="196">
        <v>236189.60605999996</v>
      </c>
      <c r="H166" s="196">
        <v>239398.63240618663</v>
      </c>
      <c r="I166" s="196">
        <v>243785.03257999997</v>
      </c>
      <c r="J166" s="196">
        <v>245222.31886000003</v>
      </c>
      <c r="K166" s="196">
        <v>246331.24576999995</v>
      </c>
      <c r="L166" s="196">
        <v>233137.96539000003</v>
      </c>
      <c r="M166" s="196">
        <v>244225.41262203961</v>
      </c>
      <c r="N166" s="196">
        <v>239251.77283803691</v>
      </c>
      <c r="O166" s="196">
        <v>240140.67238351904</v>
      </c>
      <c r="P166" s="196">
        <v>237982.55094471562</v>
      </c>
      <c r="Q166" s="196">
        <v>232761.27789624239</v>
      </c>
      <c r="R166" s="196">
        <v>235810.98433745239</v>
      </c>
      <c r="S166" s="196">
        <v>237848.17608863671</v>
      </c>
      <c r="T166" s="196">
        <v>239504.40320787052</v>
      </c>
      <c r="U166" s="196">
        <v>238940.93392819341</v>
      </c>
      <c r="V166" s="196">
        <v>238647.45402215037</v>
      </c>
      <c r="W166" s="196">
        <v>239319.60093923772</v>
      </c>
      <c r="X166" s="196">
        <v>241078.20937308675</v>
      </c>
      <c r="Y166" s="196">
        <v>243258.20834104781</v>
      </c>
      <c r="Z166" s="196">
        <v>244142.92629471817</v>
      </c>
      <c r="AA166" s="196">
        <v>245803.5226190706</v>
      </c>
      <c r="AB166" s="196">
        <v>247471.37767990967</v>
      </c>
      <c r="AC166" s="196">
        <v>249628.47775853274</v>
      </c>
      <c r="AD166" s="196">
        <v>251594.06074728759</v>
      </c>
      <c r="AE166" s="196">
        <v>253825.26506656053</v>
      </c>
      <c r="AF166" s="196">
        <v>255561.98813934813</v>
      </c>
      <c r="AG166" s="196">
        <v>256842.46179586946</v>
      </c>
      <c r="AH166" s="196">
        <v>257569.76638850008</v>
      </c>
      <c r="AI166" s="196">
        <v>259674.8213573721</v>
      </c>
      <c r="AJ166" s="196">
        <v>261164.62679179345</v>
      </c>
      <c r="AK166" s="196">
        <v>262195.1946305735</v>
      </c>
      <c r="AL166" s="196">
        <v>263744.23171541019</v>
      </c>
      <c r="AM166" s="196">
        <v>265606.46981929615</v>
      </c>
      <c r="AN166" s="196">
        <v>267836.33430165413</v>
      </c>
      <c r="AO166" s="196">
        <v>270111.85773754097</v>
      </c>
      <c r="AP166" s="196">
        <v>272397.01731890801</v>
      </c>
      <c r="AQ166" s="196">
        <v>274932.07954293326</v>
      </c>
      <c r="AR166" s="196">
        <v>277827.32215104636</v>
      </c>
      <c r="AS166" s="196">
        <v>280486.91702927271</v>
      </c>
      <c r="AT166" s="196">
        <v>282788.70451186568</v>
      </c>
      <c r="AU166" s="196">
        <v>285220.01714685152</v>
      </c>
      <c r="AV166" s="196">
        <v>287688.19445949874</v>
      </c>
      <c r="AW166" s="196">
        <v>290350.4922006717</v>
      </c>
      <c r="AX166" s="196">
        <v>293006.78330000793</v>
      </c>
      <c r="AY166" s="196">
        <v>295379.16693829565</v>
      </c>
      <c r="AZ166" s="196">
        <v>297970.88011342776</v>
      </c>
      <c r="BA166" s="197">
        <v>300460.47189786611</v>
      </c>
    </row>
    <row r="167" spans="1:53">
      <c r="A167" s="193" t="s">
        <v>531</v>
      </c>
      <c r="B167" s="194">
        <v>7200</v>
      </c>
      <c r="C167" s="195">
        <v>1120.4500397437675</v>
      </c>
      <c r="D167" s="196">
        <v>1102.2994299999998</v>
      </c>
      <c r="E167" s="196">
        <v>1159.20012</v>
      </c>
      <c r="F167" s="196">
        <v>1471.2977399999997</v>
      </c>
      <c r="G167" s="196">
        <v>1619.3010099999992</v>
      </c>
      <c r="H167" s="196">
        <v>1475.6856828603911</v>
      </c>
      <c r="I167" s="196">
        <v>1645.1985399999999</v>
      </c>
      <c r="J167" s="196">
        <v>1892.3006699999999</v>
      </c>
      <c r="K167" s="196">
        <v>2351.8012199999994</v>
      </c>
      <c r="L167" s="196">
        <v>2548.79943</v>
      </c>
      <c r="M167" s="196">
        <v>2744.6260250233299</v>
      </c>
      <c r="N167" s="196">
        <v>2855.0678953468719</v>
      </c>
      <c r="O167" s="196">
        <v>2776.6545111053651</v>
      </c>
      <c r="P167" s="196">
        <v>3158.0678559964267</v>
      </c>
      <c r="Q167" s="196">
        <v>3382.7981818000735</v>
      </c>
      <c r="R167" s="196">
        <v>3456.3627462636691</v>
      </c>
      <c r="S167" s="196">
        <v>3509.0965519208612</v>
      </c>
      <c r="T167" s="196">
        <v>3543.3381641555625</v>
      </c>
      <c r="U167" s="196">
        <v>3394.9993473720169</v>
      </c>
      <c r="V167" s="196">
        <v>3323.0602653350852</v>
      </c>
      <c r="W167" s="196">
        <v>3282.5798848360209</v>
      </c>
      <c r="X167" s="196">
        <v>3297.3534040191066</v>
      </c>
      <c r="Y167" s="196">
        <v>3261.5290554609155</v>
      </c>
      <c r="Z167" s="196">
        <v>3219.4005090999485</v>
      </c>
      <c r="AA167" s="196">
        <v>3216.9374402845519</v>
      </c>
      <c r="AB167" s="196">
        <v>3219.4787685638098</v>
      </c>
      <c r="AC167" s="196">
        <v>3249.9878249117028</v>
      </c>
      <c r="AD167" s="196">
        <v>3259.5800803951938</v>
      </c>
      <c r="AE167" s="196">
        <v>3298.6778964692548</v>
      </c>
      <c r="AF167" s="196">
        <v>3299.9432807415305</v>
      </c>
      <c r="AG167" s="196">
        <v>3259.4512767736505</v>
      </c>
      <c r="AH167" s="196">
        <v>3266.8357379570962</v>
      </c>
      <c r="AI167" s="196">
        <v>3263.2714607291127</v>
      </c>
      <c r="AJ167" s="196">
        <v>3269.3805772122519</v>
      </c>
      <c r="AK167" s="196">
        <v>3249.1266806182666</v>
      </c>
      <c r="AL167" s="196">
        <v>3232.4405848540869</v>
      </c>
      <c r="AM167" s="196">
        <v>3236.201950216579</v>
      </c>
      <c r="AN167" s="196">
        <v>3235.6763788874632</v>
      </c>
      <c r="AO167" s="196">
        <v>3219.846057299394</v>
      </c>
      <c r="AP167" s="196">
        <v>3229.9985851811639</v>
      </c>
      <c r="AQ167" s="196">
        <v>3241.9795198606521</v>
      </c>
      <c r="AR167" s="196">
        <v>3262.9462429949072</v>
      </c>
      <c r="AS167" s="196">
        <v>3293.0421461223482</v>
      </c>
      <c r="AT167" s="196">
        <v>3289.9204792037222</v>
      </c>
      <c r="AU167" s="196">
        <v>3288.0249558782252</v>
      </c>
      <c r="AV167" s="196">
        <v>3277.3944244348459</v>
      </c>
      <c r="AW167" s="196">
        <v>3261.2234509614814</v>
      </c>
      <c r="AX167" s="196">
        <v>3161.4940004293671</v>
      </c>
      <c r="AY167" s="196">
        <v>3136.6178509706115</v>
      </c>
      <c r="AZ167" s="196">
        <v>3089.2564654717107</v>
      </c>
      <c r="BA167" s="197">
        <v>2982.7379439284232</v>
      </c>
    </row>
    <row r="168" spans="1:53">
      <c r="A168" s="198" t="s">
        <v>532</v>
      </c>
      <c r="B168" s="199" t="s">
        <v>533</v>
      </c>
      <c r="C168" s="200">
        <v>816.99634864006271</v>
      </c>
      <c r="D168" s="201">
        <v>695.59339999999975</v>
      </c>
      <c r="E168" s="201">
        <v>718.29973000000007</v>
      </c>
      <c r="F168" s="201">
        <v>824.29751999999996</v>
      </c>
      <c r="G168" s="201">
        <v>926.19340999999974</v>
      </c>
      <c r="H168" s="201">
        <v>912.34367961559428</v>
      </c>
      <c r="I168" s="201">
        <v>1045.4987599999997</v>
      </c>
      <c r="J168" s="201">
        <v>1052.58655</v>
      </c>
      <c r="K168" s="201">
        <v>1957.79332</v>
      </c>
      <c r="L168" s="201">
        <v>2025.0919699999993</v>
      </c>
      <c r="M168" s="201">
        <v>2182.741069565177</v>
      </c>
      <c r="N168" s="201">
        <v>2176.1009693509491</v>
      </c>
      <c r="O168" s="201">
        <v>2105.2350784963346</v>
      </c>
      <c r="P168" s="201">
        <v>2203.2335154973184</v>
      </c>
      <c r="Q168" s="201">
        <v>2401.8581260130654</v>
      </c>
      <c r="R168" s="201">
        <v>2480.2709706492928</v>
      </c>
      <c r="S168" s="201">
        <v>2525.9463193131969</v>
      </c>
      <c r="T168" s="201">
        <v>2536.4205418848123</v>
      </c>
      <c r="U168" s="201">
        <v>2423.1054887568916</v>
      </c>
      <c r="V168" s="201">
        <v>2374.1436339913107</v>
      </c>
      <c r="W168" s="201">
        <v>2347.5464085764966</v>
      </c>
      <c r="X168" s="201">
        <v>2354.3323962074282</v>
      </c>
      <c r="Y168" s="201">
        <v>2322.7895178957383</v>
      </c>
      <c r="Z168" s="201">
        <v>2288.0804621749062</v>
      </c>
      <c r="AA168" s="201">
        <v>2281.2403321672032</v>
      </c>
      <c r="AB168" s="201">
        <v>2280.3319875805896</v>
      </c>
      <c r="AC168" s="201">
        <v>2301.9226624463981</v>
      </c>
      <c r="AD168" s="201">
        <v>2309.8369918259559</v>
      </c>
      <c r="AE168" s="201">
        <v>2334.4307763102224</v>
      </c>
      <c r="AF168" s="201">
        <v>2343.340039571342</v>
      </c>
      <c r="AG168" s="201">
        <v>2328.519124231324</v>
      </c>
      <c r="AH168" s="201">
        <v>2336.0669169180624</v>
      </c>
      <c r="AI168" s="201">
        <v>2318.3195660093079</v>
      </c>
      <c r="AJ168" s="201">
        <v>2319.7361055267538</v>
      </c>
      <c r="AK168" s="201">
        <v>2297.5299199762726</v>
      </c>
      <c r="AL168" s="201">
        <v>2268.1974547654472</v>
      </c>
      <c r="AM168" s="201">
        <v>2265.2345778693661</v>
      </c>
      <c r="AN168" s="201">
        <v>2257.4997410267488</v>
      </c>
      <c r="AO168" s="201">
        <v>2240.1100959483579</v>
      </c>
      <c r="AP168" s="201">
        <v>2240.6938095330397</v>
      </c>
      <c r="AQ168" s="201">
        <v>2236.5801661371302</v>
      </c>
      <c r="AR168" s="201">
        <v>2241.2027019713273</v>
      </c>
      <c r="AS168" s="201">
        <v>2253.2625431904826</v>
      </c>
      <c r="AT168" s="201">
        <v>2230.7043813618266</v>
      </c>
      <c r="AU168" s="201">
        <v>2219.1925952846423</v>
      </c>
      <c r="AV168" s="201">
        <v>2203.3288422678356</v>
      </c>
      <c r="AW168" s="201">
        <v>2187.7880199536535</v>
      </c>
      <c r="AX168" s="201">
        <v>2106.8458134189864</v>
      </c>
      <c r="AY168" s="201">
        <v>2082.8884080860198</v>
      </c>
      <c r="AZ168" s="201">
        <v>2043.7154166930659</v>
      </c>
      <c r="BA168" s="202">
        <v>1966.3794166857995</v>
      </c>
    </row>
    <row r="169" spans="1:53">
      <c r="A169" s="198" t="s">
        <v>534</v>
      </c>
      <c r="B169" s="199" t="s">
        <v>535</v>
      </c>
      <c r="C169" s="200">
        <v>303.45369110370484</v>
      </c>
      <c r="D169" s="201">
        <v>406.70602999999994</v>
      </c>
      <c r="E169" s="201">
        <v>440.9003899999999</v>
      </c>
      <c r="F169" s="201">
        <v>647.0002199999999</v>
      </c>
      <c r="G169" s="201">
        <v>693.10759999999982</v>
      </c>
      <c r="H169" s="201">
        <v>563.34200324479662</v>
      </c>
      <c r="I169" s="201">
        <v>599.69977999999992</v>
      </c>
      <c r="J169" s="201">
        <v>839.71411999999998</v>
      </c>
      <c r="K169" s="201">
        <v>394.00790000000001</v>
      </c>
      <c r="L169" s="201">
        <v>523.70745999999997</v>
      </c>
      <c r="M169" s="201">
        <v>561.88495545815204</v>
      </c>
      <c r="N169" s="201">
        <v>678.96692599592166</v>
      </c>
      <c r="O169" s="201">
        <v>671.41943260903054</v>
      </c>
      <c r="P169" s="201">
        <v>954.83434049910738</v>
      </c>
      <c r="Q169" s="201">
        <v>980.94005578700785</v>
      </c>
      <c r="R169" s="201">
        <v>976.09177561437707</v>
      </c>
      <c r="S169" s="201">
        <v>983.15023260766372</v>
      </c>
      <c r="T169" s="201">
        <v>1006.9176222707507</v>
      </c>
      <c r="U169" s="201">
        <v>971.89385861512642</v>
      </c>
      <c r="V169" s="201">
        <v>948.91663134377438</v>
      </c>
      <c r="W169" s="201">
        <v>935.03347625952529</v>
      </c>
      <c r="X169" s="201">
        <v>943.02100781167724</v>
      </c>
      <c r="Y169" s="201">
        <v>938.73953756517744</v>
      </c>
      <c r="Z169" s="201">
        <v>931.32004692504279</v>
      </c>
      <c r="AA169" s="201">
        <v>935.69710811734922</v>
      </c>
      <c r="AB169" s="201">
        <v>939.14678098322088</v>
      </c>
      <c r="AC169" s="201">
        <v>948.0651624653043</v>
      </c>
      <c r="AD169" s="201">
        <v>949.74308856923835</v>
      </c>
      <c r="AE169" s="201">
        <v>964.2471201590331</v>
      </c>
      <c r="AF169" s="201">
        <v>956.60324117018808</v>
      </c>
      <c r="AG169" s="201">
        <v>930.93215254232723</v>
      </c>
      <c r="AH169" s="201">
        <v>930.76882103903404</v>
      </c>
      <c r="AI169" s="201">
        <v>944.95189471980518</v>
      </c>
      <c r="AJ169" s="201">
        <v>949.64447168549907</v>
      </c>
      <c r="AK169" s="201">
        <v>951.59676064199346</v>
      </c>
      <c r="AL169" s="201">
        <v>964.24313008863874</v>
      </c>
      <c r="AM169" s="201">
        <v>970.96737234721263</v>
      </c>
      <c r="AN169" s="201">
        <v>978.17663786071466</v>
      </c>
      <c r="AO169" s="201">
        <v>979.73596135103617</v>
      </c>
      <c r="AP169" s="201">
        <v>989.30477564812327</v>
      </c>
      <c r="AQ169" s="201">
        <v>1005.3993537235216</v>
      </c>
      <c r="AR169" s="201">
        <v>1021.743541023579</v>
      </c>
      <c r="AS169" s="201">
        <v>1039.7796029318663</v>
      </c>
      <c r="AT169" s="201">
        <v>1059.2160978418956</v>
      </c>
      <c r="AU169" s="201">
        <v>1068.8323605935825</v>
      </c>
      <c r="AV169" s="201">
        <v>1074.0655821670109</v>
      </c>
      <c r="AW169" s="201">
        <v>1073.4354310078277</v>
      </c>
      <c r="AX169" s="201">
        <v>1054.6481870103817</v>
      </c>
      <c r="AY169" s="201">
        <v>1053.7294428845912</v>
      </c>
      <c r="AZ169" s="201">
        <v>1045.5410487786448</v>
      </c>
      <c r="BA169" s="202">
        <v>1016.3585272426238</v>
      </c>
    </row>
    <row r="170" spans="1:53">
      <c r="A170" s="193" t="s">
        <v>87</v>
      </c>
      <c r="B170" s="194" t="s">
        <v>536</v>
      </c>
      <c r="C170" s="195">
        <v>0</v>
      </c>
      <c r="D170" s="196">
        <v>0</v>
      </c>
      <c r="E170" s="196">
        <v>0</v>
      </c>
      <c r="F170" s="196">
        <v>0</v>
      </c>
      <c r="G170" s="196">
        <v>0</v>
      </c>
      <c r="H170" s="196">
        <v>0</v>
      </c>
      <c r="I170" s="196">
        <v>0</v>
      </c>
      <c r="J170" s="196">
        <v>0</v>
      </c>
      <c r="K170" s="196">
        <v>0</v>
      </c>
      <c r="L170" s="196">
        <v>0</v>
      </c>
      <c r="M170" s="196">
        <v>0</v>
      </c>
      <c r="N170" s="196">
        <v>0</v>
      </c>
      <c r="O170" s="196">
        <v>0</v>
      </c>
      <c r="P170" s="196">
        <v>0</v>
      </c>
      <c r="Q170" s="196">
        <v>0</v>
      </c>
      <c r="R170" s="196">
        <v>0</v>
      </c>
      <c r="S170" s="196">
        <v>1.3269582955754707E-2</v>
      </c>
      <c r="T170" s="196">
        <v>3.2529439363925584E-2</v>
      </c>
      <c r="U170" s="196">
        <v>6.1024761864225681E-2</v>
      </c>
      <c r="V170" s="196">
        <v>0.11688961791404982</v>
      </c>
      <c r="W170" s="196">
        <v>0.28966469747378665</v>
      </c>
      <c r="X170" s="196">
        <v>0.3789220011127406</v>
      </c>
      <c r="Y170" s="196">
        <v>0.4052447578342066</v>
      </c>
      <c r="Z170" s="196">
        <v>0.42742289831586888</v>
      </c>
      <c r="AA170" s="196">
        <v>0.4438452791995891</v>
      </c>
      <c r="AB170" s="196">
        <v>0.45395593021407293</v>
      </c>
      <c r="AC170" s="196">
        <v>0.45766265755174779</v>
      </c>
      <c r="AD170" s="196">
        <v>0.45629554130519362</v>
      </c>
      <c r="AE170" s="196">
        <v>0.45343752277061727</v>
      </c>
      <c r="AF170" s="196">
        <v>0.56851836393469579</v>
      </c>
      <c r="AG170" s="196">
        <v>5.652367350243523</v>
      </c>
      <c r="AH170" s="196">
        <v>21.941996256962966</v>
      </c>
      <c r="AI170" s="196">
        <v>52.223724371849428</v>
      </c>
      <c r="AJ170" s="196">
        <v>99.417105176931187</v>
      </c>
      <c r="AK170" s="196">
        <v>165.69030322073525</v>
      </c>
      <c r="AL170" s="196">
        <v>253.10551927743569</v>
      </c>
      <c r="AM170" s="196">
        <v>362.57970658820756</v>
      </c>
      <c r="AN170" s="196">
        <v>495.7381693567919</v>
      </c>
      <c r="AO170" s="196">
        <v>650.06278609027629</v>
      </c>
      <c r="AP170" s="196">
        <v>826.48598225051023</v>
      </c>
      <c r="AQ170" s="196">
        <v>1026.1126872080276</v>
      </c>
      <c r="AR170" s="196">
        <v>1250.264357965312</v>
      </c>
      <c r="AS170" s="196">
        <v>1498.7195736623048</v>
      </c>
      <c r="AT170" s="196">
        <v>1768.8053636986756</v>
      </c>
      <c r="AU170" s="196">
        <v>2062.5691239958264</v>
      </c>
      <c r="AV170" s="196">
        <v>2378.52403176095</v>
      </c>
      <c r="AW170" s="196">
        <v>2714.65407444926</v>
      </c>
      <c r="AX170" s="196">
        <v>3076.8977651129612</v>
      </c>
      <c r="AY170" s="196">
        <v>3453.955286755147</v>
      </c>
      <c r="AZ170" s="196">
        <v>3895.7381518316979</v>
      </c>
      <c r="BA170" s="197">
        <v>4311.4330593432132</v>
      </c>
    </row>
    <row r="171" spans="1:53">
      <c r="A171" s="213" t="s">
        <v>537</v>
      </c>
      <c r="B171" s="214" t="s">
        <v>538</v>
      </c>
      <c r="C171" s="215">
        <v>0</v>
      </c>
      <c r="D171" s="216">
        <v>0</v>
      </c>
      <c r="E171" s="216">
        <v>0</v>
      </c>
      <c r="F171" s="216">
        <v>0</v>
      </c>
      <c r="G171" s="216">
        <v>0</v>
      </c>
      <c r="H171" s="216">
        <v>0</v>
      </c>
      <c r="I171" s="216">
        <v>0</v>
      </c>
      <c r="J171" s="216">
        <v>0</v>
      </c>
      <c r="K171" s="216">
        <v>0</v>
      </c>
      <c r="L171" s="216">
        <v>0</v>
      </c>
      <c r="M171" s="216">
        <v>0</v>
      </c>
      <c r="N171" s="216">
        <v>0</v>
      </c>
      <c r="O171" s="216">
        <v>0</v>
      </c>
      <c r="P171" s="216">
        <v>0</v>
      </c>
      <c r="Q171" s="216">
        <v>0</v>
      </c>
      <c r="R171" s="216">
        <v>0</v>
      </c>
      <c r="S171" s="216">
        <v>2.1065050079580611E-2</v>
      </c>
      <c r="T171" s="216">
        <v>4.2109698711525922E-2</v>
      </c>
      <c r="U171" s="216">
        <v>0.12584473425429091</v>
      </c>
      <c r="V171" s="216">
        <v>0.20941793962526128</v>
      </c>
      <c r="W171" s="216">
        <v>0.33565058923743429</v>
      </c>
      <c r="X171" s="216">
        <v>0.56447557367271473</v>
      </c>
      <c r="Y171" s="216">
        <v>0.94771178183770943</v>
      </c>
      <c r="Z171" s="216">
        <v>1.4257429298292723</v>
      </c>
      <c r="AA171" s="216">
        <v>2.2154510316978784</v>
      </c>
      <c r="AB171" s="216">
        <v>3.2978801903936779</v>
      </c>
      <c r="AC171" s="216">
        <v>5.1145946445467105</v>
      </c>
      <c r="AD171" s="216">
        <v>7.5320262548887014</v>
      </c>
      <c r="AE171" s="216">
        <v>10.730452599286803</v>
      </c>
      <c r="AF171" s="216">
        <v>15.082324893254608</v>
      </c>
      <c r="AG171" s="216">
        <v>20.783222013707672</v>
      </c>
      <c r="AH171" s="216">
        <v>28.300798248683172</v>
      </c>
      <c r="AI171" s="216">
        <v>38.408872162358811</v>
      </c>
      <c r="AJ171" s="216">
        <v>51.800880028088571</v>
      </c>
      <c r="AK171" s="216">
        <v>70.237937508940888</v>
      </c>
      <c r="AL171" s="216">
        <v>93.373324543353405</v>
      </c>
      <c r="AM171" s="216">
        <v>123.08209421761561</v>
      </c>
      <c r="AN171" s="216">
        <v>162.50916298880813</v>
      </c>
      <c r="AO171" s="216">
        <v>213.46637667188645</v>
      </c>
      <c r="AP171" s="216">
        <v>279.92430922124117</v>
      </c>
      <c r="AQ171" s="216">
        <v>365.02894769834359</v>
      </c>
      <c r="AR171" s="216">
        <v>472.97599812868555</v>
      </c>
      <c r="AS171" s="216">
        <v>607.3876457234785</v>
      </c>
      <c r="AT171" s="216">
        <v>775.49211379123062</v>
      </c>
      <c r="AU171" s="216">
        <v>985.12156820604685</v>
      </c>
      <c r="AV171" s="216">
        <v>1243.6604433018465</v>
      </c>
      <c r="AW171" s="216">
        <v>1559.6662132790952</v>
      </c>
      <c r="AX171" s="216">
        <v>1940.6515475740573</v>
      </c>
      <c r="AY171" s="216">
        <v>2395.0632908974335</v>
      </c>
      <c r="AZ171" s="216">
        <v>2924.5588309386007</v>
      </c>
      <c r="BA171" s="217">
        <v>3546.0603022348973</v>
      </c>
    </row>
    <row r="172" spans="1:53">
      <c r="A172" s="218" t="s">
        <v>539</v>
      </c>
      <c r="B172" s="219" t="s">
        <v>540</v>
      </c>
      <c r="C172" s="220">
        <v>0</v>
      </c>
      <c r="D172" s="221">
        <v>0</v>
      </c>
      <c r="E172" s="221">
        <v>0</v>
      </c>
      <c r="F172" s="221">
        <v>0</v>
      </c>
      <c r="G172" s="221">
        <v>0</v>
      </c>
      <c r="H172" s="221">
        <v>0</v>
      </c>
      <c r="I172" s="221">
        <v>0</v>
      </c>
      <c r="J172" s="221">
        <v>0</v>
      </c>
      <c r="K172" s="221">
        <v>0</v>
      </c>
      <c r="L172" s="221">
        <v>0</v>
      </c>
      <c r="M172" s="221">
        <v>0</v>
      </c>
      <c r="N172" s="221">
        <v>0</v>
      </c>
      <c r="O172" s="221">
        <v>0</v>
      </c>
      <c r="P172" s="221">
        <v>0</v>
      </c>
      <c r="Q172" s="221">
        <v>0</v>
      </c>
      <c r="R172" s="221">
        <v>0</v>
      </c>
      <c r="S172" s="221">
        <v>0.39357267296732118</v>
      </c>
      <c r="T172" s="221">
        <v>0.88722916455031042</v>
      </c>
      <c r="U172" s="221">
        <v>1.4978309695618235</v>
      </c>
      <c r="V172" s="221">
        <v>2.2742764014855776</v>
      </c>
      <c r="W172" s="221">
        <v>3.594871686101643</v>
      </c>
      <c r="X172" s="221">
        <v>3.9277109615616608</v>
      </c>
      <c r="Y172" s="221">
        <v>3.9731821797107494</v>
      </c>
      <c r="Z172" s="221">
        <v>3.9629112214478632</v>
      </c>
      <c r="AA172" s="221">
        <v>3.860442799900313</v>
      </c>
      <c r="AB172" s="221">
        <v>3.6943802226688427</v>
      </c>
      <c r="AC172" s="221">
        <v>3.5014523086493337</v>
      </c>
      <c r="AD172" s="221">
        <v>3.2197538247975923</v>
      </c>
      <c r="AE172" s="221">
        <v>2.9014155001503341</v>
      </c>
      <c r="AF172" s="221">
        <v>2.847504268959657</v>
      </c>
      <c r="AG172" s="221">
        <v>9.25654834683756</v>
      </c>
      <c r="AH172" s="221">
        <v>26.830344471357527</v>
      </c>
      <c r="AI172" s="221">
        <v>54.614059270531001</v>
      </c>
      <c r="AJ172" s="221">
        <v>92.224875156548009</v>
      </c>
      <c r="AK172" s="221">
        <v>137.51230711703766</v>
      </c>
      <c r="AL172" s="221">
        <v>188.93115756696349</v>
      </c>
      <c r="AM172" s="221">
        <v>244.05831252053292</v>
      </c>
      <c r="AN172" s="221">
        <v>300.77020461848798</v>
      </c>
      <c r="AO172" s="221">
        <v>356.77575169218727</v>
      </c>
      <c r="AP172" s="221">
        <v>409.47288399645748</v>
      </c>
      <c r="AQ172" s="221">
        <v>459.32676593080583</v>
      </c>
      <c r="AR172" s="221">
        <v>505.92556409122841</v>
      </c>
      <c r="AS172" s="221">
        <v>548.75200130921894</v>
      </c>
      <c r="AT172" s="221">
        <v>587.39827859273703</v>
      </c>
      <c r="AU172" s="221">
        <v>620.63677133663009</v>
      </c>
      <c r="AV172" s="221">
        <v>650.09376067067251</v>
      </c>
      <c r="AW172" s="221">
        <v>675.83524507483355</v>
      </c>
      <c r="AX172" s="221">
        <v>698.3135713081125</v>
      </c>
      <c r="AY172" s="221">
        <v>717.47953863187308</v>
      </c>
      <c r="AZ172" s="221">
        <v>733.86148820871369</v>
      </c>
      <c r="BA172" s="222">
        <v>748.68650931707828</v>
      </c>
    </row>
    <row r="174" spans="1:53">
      <c r="A174" s="255" t="s">
        <v>560</v>
      </c>
    </row>
    <row r="175" spans="1:53">
      <c r="A175" s="183" t="s">
        <v>351</v>
      </c>
      <c r="B175" s="256" t="s">
        <v>349</v>
      </c>
      <c r="C175" s="257">
        <v>2000</v>
      </c>
      <c r="D175" s="258">
        <v>2001</v>
      </c>
      <c r="E175" s="258">
        <v>2002</v>
      </c>
      <c r="F175" s="258">
        <v>2003</v>
      </c>
      <c r="G175" s="258">
        <v>2004</v>
      </c>
      <c r="H175" s="258">
        <v>2005</v>
      </c>
      <c r="I175" s="258">
        <v>2006</v>
      </c>
      <c r="J175" s="258">
        <v>2007</v>
      </c>
      <c r="K175" s="258">
        <v>2008</v>
      </c>
      <c r="L175" s="258">
        <v>2009</v>
      </c>
      <c r="M175" s="258">
        <v>2010</v>
      </c>
      <c r="N175" s="258">
        <v>2011</v>
      </c>
      <c r="O175" s="258">
        <v>2012</v>
      </c>
      <c r="P175" s="258">
        <v>2013</v>
      </c>
      <c r="Q175" s="258">
        <v>2014</v>
      </c>
      <c r="R175" s="258">
        <v>2015</v>
      </c>
      <c r="S175" s="258">
        <v>2016</v>
      </c>
      <c r="T175" s="258">
        <v>2017</v>
      </c>
      <c r="U175" s="258">
        <v>2018</v>
      </c>
      <c r="V175" s="258">
        <v>2019</v>
      </c>
      <c r="W175" s="258">
        <v>2020</v>
      </c>
      <c r="X175" s="258">
        <v>2021</v>
      </c>
      <c r="Y175" s="258">
        <v>2022</v>
      </c>
      <c r="Z175" s="258">
        <v>2023</v>
      </c>
      <c r="AA175" s="258">
        <v>2024</v>
      </c>
      <c r="AB175" s="258">
        <v>2025</v>
      </c>
      <c r="AC175" s="258">
        <v>2026</v>
      </c>
      <c r="AD175" s="258">
        <v>2027</v>
      </c>
      <c r="AE175" s="258">
        <v>2028</v>
      </c>
      <c r="AF175" s="258">
        <v>2029</v>
      </c>
      <c r="AG175" s="258">
        <v>2030</v>
      </c>
      <c r="AH175" s="258">
        <v>2031</v>
      </c>
      <c r="AI175" s="258">
        <v>2032</v>
      </c>
      <c r="AJ175" s="258">
        <v>2033</v>
      </c>
      <c r="AK175" s="258">
        <v>2034</v>
      </c>
      <c r="AL175" s="258">
        <v>2035</v>
      </c>
      <c r="AM175" s="258">
        <v>2036</v>
      </c>
      <c r="AN175" s="258">
        <v>2037</v>
      </c>
      <c r="AO175" s="258">
        <v>2038</v>
      </c>
      <c r="AP175" s="258">
        <v>2039</v>
      </c>
      <c r="AQ175" s="258">
        <v>2040</v>
      </c>
      <c r="AR175" s="258">
        <v>2041</v>
      </c>
      <c r="AS175" s="258">
        <v>2042</v>
      </c>
      <c r="AT175" s="258">
        <v>2043</v>
      </c>
      <c r="AU175" s="258">
        <v>2044</v>
      </c>
      <c r="AV175" s="258">
        <v>2045</v>
      </c>
      <c r="AW175" s="258">
        <v>2046</v>
      </c>
      <c r="AX175" s="258">
        <v>2047</v>
      </c>
      <c r="AY175" s="258">
        <v>2048</v>
      </c>
      <c r="AZ175" s="258">
        <v>2049</v>
      </c>
      <c r="BA175" s="259">
        <v>2050</v>
      </c>
    </row>
    <row r="176" spans="1:53">
      <c r="A176" s="260" t="s">
        <v>381</v>
      </c>
      <c r="B176" s="261" t="s">
        <v>382</v>
      </c>
      <c r="C176" s="262">
        <v>163831.54198910898</v>
      </c>
      <c r="D176" s="263">
        <v>162627.9</v>
      </c>
      <c r="E176" s="263">
        <v>159920.79999999996</v>
      </c>
      <c r="F176" s="263">
        <v>163025.9</v>
      </c>
      <c r="G176" s="263">
        <v>164156.19999999998</v>
      </c>
      <c r="H176" s="263">
        <v>164162.53463265498</v>
      </c>
      <c r="I176" s="263">
        <v>161250.69999999995</v>
      </c>
      <c r="J176" s="263">
        <v>156522.49999999997</v>
      </c>
      <c r="K176" s="263">
        <v>156193</v>
      </c>
      <c r="L176" s="263">
        <v>145248.20000000001</v>
      </c>
      <c r="M176" s="263">
        <v>151584.83806248204</v>
      </c>
      <c r="N176" s="263">
        <v>139230.940097449</v>
      </c>
      <c r="O176" s="263">
        <v>142607.86280691696</v>
      </c>
      <c r="P176" s="263">
        <v>143089.80605713199</v>
      </c>
      <c r="Q176" s="263">
        <v>136742.52412343596</v>
      </c>
      <c r="R176" s="263">
        <v>139193.39352249907</v>
      </c>
      <c r="S176" s="263">
        <v>140472.08481402509</v>
      </c>
      <c r="T176" s="263">
        <v>140326.46062623279</v>
      </c>
      <c r="U176" s="263">
        <v>139737.68479353184</v>
      </c>
      <c r="V176" s="263">
        <v>138637.11244454214</v>
      </c>
      <c r="W176" s="263">
        <v>137927.33735514764</v>
      </c>
      <c r="X176" s="263">
        <v>137774.05684583919</v>
      </c>
      <c r="Y176" s="263">
        <v>137632.13357851061</v>
      </c>
      <c r="Z176" s="263">
        <v>136923.05732019176</v>
      </c>
      <c r="AA176" s="263">
        <v>136338.05270955685</v>
      </c>
      <c r="AB176" s="263">
        <v>136292.39828379353</v>
      </c>
      <c r="AC176" s="263">
        <v>136791.77772140756</v>
      </c>
      <c r="AD176" s="263">
        <v>137527.00516430792</v>
      </c>
      <c r="AE176" s="263">
        <v>138315.87332210358</v>
      </c>
      <c r="AF176" s="263">
        <v>139008.47245674438</v>
      </c>
      <c r="AG176" s="263">
        <v>139818.24617482288</v>
      </c>
      <c r="AH176" s="263">
        <v>140748.42762987618</v>
      </c>
      <c r="AI176" s="263">
        <v>141399.22129192273</v>
      </c>
      <c r="AJ176" s="263">
        <v>141998.42839227393</v>
      </c>
      <c r="AK176" s="263">
        <v>142515.73605920089</v>
      </c>
      <c r="AL176" s="263">
        <v>142657.77687931553</v>
      </c>
      <c r="AM176" s="263">
        <v>143059.31580761287</v>
      </c>
      <c r="AN176" s="263">
        <v>143423.76432307524</v>
      </c>
      <c r="AO176" s="263">
        <v>143845.44753931783</v>
      </c>
      <c r="AP176" s="263">
        <v>144033.80717993714</v>
      </c>
      <c r="AQ176" s="263">
        <v>144244.00993735151</v>
      </c>
      <c r="AR176" s="263">
        <v>144386.47863634134</v>
      </c>
      <c r="AS176" s="263">
        <v>144685.78990663934</v>
      </c>
      <c r="AT176" s="263">
        <v>144491.8668287441</v>
      </c>
      <c r="AU176" s="263">
        <v>144541.78054242657</v>
      </c>
      <c r="AV176" s="263">
        <v>144954.86352647038</v>
      </c>
      <c r="AW176" s="263">
        <v>145365.60402334935</v>
      </c>
      <c r="AX176" s="263">
        <v>145630.40439059501</v>
      </c>
      <c r="AY176" s="263">
        <v>145955.85118423734</v>
      </c>
      <c r="AZ176" s="263">
        <v>146250.0551148208</v>
      </c>
      <c r="BA176" s="264">
        <v>146482.5972720088</v>
      </c>
    </row>
    <row r="177" spans="1:53">
      <c r="A177" s="193" t="s">
        <v>383</v>
      </c>
      <c r="B177" s="194" t="s">
        <v>384</v>
      </c>
      <c r="C177" s="195">
        <v>5178.5604259408119</v>
      </c>
      <c r="D177" s="196">
        <v>5033.2031399999969</v>
      </c>
      <c r="E177" s="196">
        <v>4963.8999999999614</v>
      </c>
      <c r="F177" s="196">
        <v>4927.8999999999933</v>
      </c>
      <c r="G177" s="196">
        <v>4720.9999999999991</v>
      </c>
      <c r="H177" s="196">
        <v>4369.2079870067828</v>
      </c>
      <c r="I177" s="196">
        <v>4362.6027300000123</v>
      </c>
      <c r="J177" s="196">
        <v>4545.5015399999984</v>
      </c>
      <c r="K177" s="196">
        <v>4938.6983199999922</v>
      </c>
      <c r="L177" s="196">
        <v>4227.7970600000117</v>
      </c>
      <c r="M177" s="196">
        <v>4321.4401809769633</v>
      </c>
      <c r="N177" s="196">
        <v>3811.7894334575099</v>
      </c>
      <c r="O177" s="196">
        <v>4169.9866246297897</v>
      </c>
      <c r="P177" s="196">
        <v>4986.2910848092561</v>
      </c>
      <c r="Q177" s="196">
        <v>5049.2730189795247</v>
      </c>
      <c r="R177" s="196">
        <v>4430.0412703692855</v>
      </c>
      <c r="S177" s="196">
        <v>3617.3070482349567</v>
      </c>
      <c r="T177" s="196">
        <v>3511.9123294166388</v>
      </c>
      <c r="U177" s="196">
        <v>3362.7942055424001</v>
      </c>
      <c r="V177" s="196">
        <v>3324.842434893696</v>
      </c>
      <c r="W177" s="196">
        <v>3306.8930488928331</v>
      </c>
      <c r="X177" s="196">
        <v>3323.7324196372224</v>
      </c>
      <c r="Y177" s="196">
        <v>3322.9136365872</v>
      </c>
      <c r="Z177" s="196">
        <v>3141.6178919238046</v>
      </c>
      <c r="AA177" s="196">
        <v>3037.2831343603498</v>
      </c>
      <c r="AB177" s="196">
        <v>2984.0263129452424</v>
      </c>
      <c r="AC177" s="196">
        <v>2942.4676877335824</v>
      </c>
      <c r="AD177" s="196">
        <v>2811.9187234573747</v>
      </c>
      <c r="AE177" s="196">
        <v>2821.7305360757905</v>
      </c>
      <c r="AF177" s="196">
        <v>2828.2159849645864</v>
      </c>
      <c r="AG177" s="196">
        <v>2820.0117456433518</v>
      </c>
      <c r="AH177" s="196">
        <v>2832.468329298038</v>
      </c>
      <c r="AI177" s="196">
        <v>2791.0457719564633</v>
      </c>
      <c r="AJ177" s="196">
        <v>2719.1525625275131</v>
      </c>
      <c r="AK177" s="196">
        <v>2657.7149791674769</v>
      </c>
      <c r="AL177" s="196">
        <v>2569.975292761716</v>
      </c>
      <c r="AM177" s="196">
        <v>2534.1382944265388</v>
      </c>
      <c r="AN177" s="196">
        <v>2499.3135062214369</v>
      </c>
      <c r="AO177" s="196">
        <v>2462.7270603816419</v>
      </c>
      <c r="AP177" s="196">
        <v>2426.9488495609789</v>
      </c>
      <c r="AQ177" s="196">
        <v>2393.3335851836764</v>
      </c>
      <c r="AR177" s="196">
        <v>2310.2468516492704</v>
      </c>
      <c r="AS177" s="196">
        <v>2280.3183439239156</v>
      </c>
      <c r="AT177" s="196">
        <v>2158.4090127883665</v>
      </c>
      <c r="AU177" s="196">
        <v>2076.5535906613072</v>
      </c>
      <c r="AV177" s="196">
        <v>2037.5332851448009</v>
      </c>
      <c r="AW177" s="196">
        <v>2001.6290933917048</v>
      </c>
      <c r="AX177" s="196">
        <v>1972.5493103598837</v>
      </c>
      <c r="AY177" s="196">
        <v>1930.5353520732185</v>
      </c>
      <c r="AZ177" s="196">
        <v>1842.946153268472</v>
      </c>
      <c r="BA177" s="197">
        <v>1810.4654963384698</v>
      </c>
    </row>
    <row r="178" spans="1:53">
      <c r="A178" s="198" t="s">
        <v>385</v>
      </c>
      <c r="B178" s="199" t="s">
        <v>386</v>
      </c>
      <c r="C178" s="200">
        <v>5178.5604259408119</v>
      </c>
      <c r="D178" s="201">
        <v>5033.2031399999969</v>
      </c>
      <c r="E178" s="201">
        <v>4963.8999999999614</v>
      </c>
      <c r="F178" s="201">
        <v>4927.8999999999933</v>
      </c>
      <c r="G178" s="201">
        <v>4720.9999999999991</v>
      </c>
      <c r="H178" s="201">
        <v>4369.2079870067828</v>
      </c>
      <c r="I178" s="201">
        <v>4362.6027300000123</v>
      </c>
      <c r="J178" s="201">
        <v>4545.5015399999984</v>
      </c>
      <c r="K178" s="201">
        <v>4938.6983199999922</v>
      </c>
      <c r="L178" s="201">
        <v>4227.7970600000117</v>
      </c>
      <c r="M178" s="201">
        <v>4321.4401809769633</v>
      </c>
      <c r="N178" s="201">
        <v>3811.7894334575099</v>
      </c>
      <c r="O178" s="201">
        <v>4169.9866246297897</v>
      </c>
      <c r="P178" s="201">
        <v>4986.2910848092561</v>
      </c>
      <c r="Q178" s="201">
        <v>5049.2730189795247</v>
      </c>
      <c r="R178" s="201">
        <v>4430.0412703692855</v>
      </c>
      <c r="S178" s="201">
        <v>3617.3070482349567</v>
      </c>
      <c r="T178" s="201">
        <v>3511.9123294166388</v>
      </c>
      <c r="U178" s="201">
        <v>3362.7942055424001</v>
      </c>
      <c r="V178" s="201">
        <v>3324.842434893696</v>
      </c>
      <c r="W178" s="201">
        <v>3306.8930488928331</v>
      </c>
      <c r="X178" s="201">
        <v>3323.7324196372224</v>
      </c>
      <c r="Y178" s="201">
        <v>3322.9136365872</v>
      </c>
      <c r="Z178" s="201">
        <v>3141.6178919238046</v>
      </c>
      <c r="AA178" s="201">
        <v>3037.2831343603498</v>
      </c>
      <c r="AB178" s="201">
        <v>2984.0263129452424</v>
      </c>
      <c r="AC178" s="201">
        <v>2942.4676877335824</v>
      </c>
      <c r="AD178" s="201">
        <v>2811.9187234573747</v>
      </c>
      <c r="AE178" s="201">
        <v>2821.7305360757905</v>
      </c>
      <c r="AF178" s="201">
        <v>2828.2159849645864</v>
      </c>
      <c r="AG178" s="201">
        <v>2820.0117456433518</v>
      </c>
      <c r="AH178" s="201">
        <v>2832.468329298038</v>
      </c>
      <c r="AI178" s="201">
        <v>2791.0457719564633</v>
      </c>
      <c r="AJ178" s="201">
        <v>2719.1525625275131</v>
      </c>
      <c r="AK178" s="201">
        <v>2657.7149791674769</v>
      </c>
      <c r="AL178" s="201">
        <v>2569.975292761716</v>
      </c>
      <c r="AM178" s="201">
        <v>2534.1382944265388</v>
      </c>
      <c r="AN178" s="201">
        <v>2499.3135062214369</v>
      </c>
      <c r="AO178" s="201">
        <v>2462.7270603816419</v>
      </c>
      <c r="AP178" s="201">
        <v>2426.9488495609789</v>
      </c>
      <c r="AQ178" s="201">
        <v>2393.3335851836764</v>
      </c>
      <c r="AR178" s="201">
        <v>2310.2468516492704</v>
      </c>
      <c r="AS178" s="201">
        <v>2280.3183439239156</v>
      </c>
      <c r="AT178" s="201">
        <v>2158.4090127883665</v>
      </c>
      <c r="AU178" s="201">
        <v>2076.5535906613072</v>
      </c>
      <c r="AV178" s="201">
        <v>2037.5332851448009</v>
      </c>
      <c r="AW178" s="201">
        <v>2001.6290933917048</v>
      </c>
      <c r="AX178" s="201">
        <v>1972.5493103598837</v>
      </c>
      <c r="AY178" s="201">
        <v>1930.5353520732185</v>
      </c>
      <c r="AZ178" s="201">
        <v>1842.946153268472</v>
      </c>
      <c r="BA178" s="202">
        <v>1810.4654963384698</v>
      </c>
    </row>
    <row r="179" spans="1:53">
      <c r="A179" s="203" t="s">
        <v>387</v>
      </c>
      <c r="B179" s="204" t="s">
        <v>388</v>
      </c>
      <c r="C179" s="205">
        <v>2019.8380768149509</v>
      </c>
      <c r="D179" s="206">
        <v>2159.9013999999979</v>
      </c>
      <c r="E179" s="206">
        <v>2470.0999999999649</v>
      </c>
      <c r="F179" s="206">
        <v>2292.148009999994</v>
      </c>
      <c r="G179" s="206">
        <v>2255.4999999999995</v>
      </c>
      <c r="H179" s="206">
        <v>2027.2045476258725</v>
      </c>
      <c r="I179" s="206">
        <v>1853.0012600000125</v>
      </c>
      <c r="J179" s="206">
        <v>2087.7007299999968</v>
      </c>
      <c r="K179" s="206">
        <v>2416.0496999999941</v>
      </c>
      <c r="L179" s="206">
        <v>2326.4983200000115</v>
      </c>
      <c r="M179" s="206">
        <v>2608.5891567225785</v>
      </c>
      <c r="N179" s="206">
        <v>2285.1730009707248</v>
      </c>
      <c r="O179" s="206">
        <v>2483.6868252603431</v>
      </c>
      <c r="P179" s="206">
        <v>2956.1484056563868</v>
      </c>
      <c r="Q179" s="206">
        <v>3150.6634208886358</v>
      </c>
      <c r="R179" s="206">
        <v>2784.4496110577052</v>
      </c>
      <c r="S179" s="206">
        <v>2395.5410289144866</v>
      </c>
      <c r="T179" s="206">
        <v>2332.6485910066858</v>
      </c>
      <c r="U179" s="206">
        <v>2244.9436209248074</v>
      </c>
      <c r="V179" s="206">
        <v>2214.8217885896429</v>
      </c>
      <c r="W179" s="206">
        <v>2201.9864781302822</v>
      </c>
      <c r="X179" s="206">
        <v>2212.8790817636273</v>
      </c>
      <c r="Y179" s="206">
        <v>2212.7324362730828</v>
      </c>
      <c r="Z179" s="206">
        <v>2074.1281945842388</v>
      </c>
      <c r="AA179" s="206">
        <v>1994.4905755505961</v>
      </c>
      <c r="AB179" s="206">
        <v>1952.4154043774686</v>
      </c>
      <c r="AC179" s="206">
        <v>1915.4105610429383</v>
      </c>
      <c r="AD179" s="206">
        <v>1814.8583430388442</v>
      </c>
      <c r="AE179" s="206">
        <v>1807.0459505264269</v>
      </c>
      <c r="AF179" s="206">
        <v>1800.9361192497261</v>
      </c>
      <c r="AG179" s="206">
        <v>1787.6159049591056</v>
      </c>
      <c r="AH179" s="206">
        <v>1792.0316604696043</v>
      </c>
      <c r="AI179" s="206">
        <v>1753.4338829575945</v>
      </c>
      <c r="AJ179" s="206">
        <v>1699.6712657969356</v>
      </c>
      <c r="AK179" s="206">
        <v>1656.6821571953346</v>
      </c>
      <c r="AL179" s="206">
        <v>1588.2474100708339</v>
      </c>
      <c r="AM179" s="206">
        <v>1565.5002719216131</v>
      </c>
      <c r="AN179" s="206">
        <v>1544.529764680301</v>
      </c>
      <c r="AO179" s="206">
        <v>1525.6395510616283</v>
      </c>
      <c r="AP179" s="206">
        <v>1507.1502209656471</v>
      </c>
      <c r="AQ179" s="206">
        <v>1490.1213198549115</v>
      </c>
      <c r="AR179" s="206">
        <v>1421.3388310329362</v>
      </c>
      <c r="AS179" s="206">
        <v>1406.2216711379881</v>
      </c>
      <c r="AT179" s="206">
        <v>1302.9477770406111</v>
      </c>
      <c r="AU179" s="206">
        <v>1244.7760178446681</v>
      </c>
      <c r="AV179" s="206">
        <v>1223.3563553456488</v>
      </c>
      <c r="AW179" s="206">
        <v>1207.0258958408006</v>
      </c>
      <c r="AX179" s="206">
        <v>1191.9907539786966</v>
      </c>
      <c r="AY179" s="206">
        <v>1153.1690801128771</v>
      </c>
      <c r="AZ179" s="206">
        <v>1084.0719698512144</v>
      </c>
      <c r="BA179" s="207">
        <v>1071.5514866870276</v>
      </c>
    </row>
    <row r="180" spans="1:53">
      <c r="A180" s="208" t="s">
        <v>389</v>
      </c>
      <c r="B180" s="209" t="s">
        <v>390</v>
      </c>
      <c r="C180" s="210">
        <v>0</v>
      </c>
      <c r="D180" s="211">
        <v>0</v>
      </c>
      <c r="E180" s="211">
        <v>0</v>
      </c>
      <c r="F180" s="211">
        <v>0</v>
      </c>
      <c r="G180" s="211">
        <v>0</v>
      </c>
      <c r="H180" s="211">
        <v>0</v>
      </c>
      <c r="I180" s="211">
        <v>0</v>
      </c>
      <c r="J180" s="211">
        <v>0</v>
      </c>
      <c r="K180" s="211">
        <v>0</v>
      </c>
      <c r="L180" s="211">
        <v>0</v>
      </c>
      <c r="M180" s="211">
        <v>0</v>
      </c>
      <c r="N180" s="211">
        <v>0</v>
      </c>
      <c r="O180" s="211">
        <v>0</v>
      </c>
      <c r="P180" s="211">
        <v>0</v>
      </c>
      <c r="Q180" s="211">
        <v>0</v>
      </c>
      <c r="R180" s="211">
        <v>0</v>
      </c>
      <c r="S180" s="211">
        <v>0</v>
      </c>
      <c r="T180" s="211">
        <v>0</v>
      </c>
      <c r="U180" s="211">
        <v>0</v>
      </c>
      <c r="V180" s="211">
        <v>0</v>
      </c>
      <c r="W180" s="211">
        <v>0</v>
      </c>
      <c r="X180" s="211">
        <v>0</v>
      </c>
      <c r="Y180" s="211">
        <v>0</v>
      </c>
      <c r="Z180" s="211">
        <v>0</v>
      </c>
      <c r="AA180" s="211">
        <v>0</v>
      </c>
      <c r="AB180" s="211">
        <v>0</v>
      </c>
      <c r="AC180" s="211">
        <v>0</v>
      </c>
      <c r="AD180" s="211">
        <v>0</v>
      </c>
      <c r="AE180" s="211">
        <v>0</v>
      </c>
      <c r="AF180" s="211">
        <v>0</v>
      </c>
      <c r="AG180" s="211">
        <v>0</v>
      </c>
      <c r="AH180" s="211">
        <v>0</v>
      </c>
      <c r="AI180" s="211">
        <v>0</v>
      </c>
      <c r="AJ180" s="211">
        <v>0</v>
      </c>
      <c r="AK180" s="211">
        <v>0</v>
      </c>
      <c r="AL180" s="211">
        <v>0</v>
      </c>
      <c r="AM180" s="211">
        <v>0</v>
      </c>
      <c r="AN180" s="211">
        <v>0</v>
      </c>
      <c r="AO180" s="211">
        <v>0</v>
      </c>
      <c r="AP180" s="211">
        <v>0</v>
      </c>
      <c r="AQ180" s="211">
        <v>0</v>
      </c>
      <c r="AR180" s="211">
        <v>0</v>
      </c>
      <c r="AS180" s="211">
        <v>0</v>
      </c>
      <c r="AT180" s="211">
        <v>0</v>
      </c>
      <c r="AU180" s="211">
        <v>0</v>
      </c>
      <c r="AV180" s="211">
        <v>0</v>
      </c>
      <c r="AW180" s="211">
        <v>0</v>
      </c>
      <c r="AX180" s="211">
        <v>0</v>
      </c>
      <c r="AY180" s="211">
        <v>0</v>
      </c>
      <c r="AZ180" s="211">
        <v>0</v>
      </c>
      <c r="BA180" s="212">
        <v>0</v>
      </c>
    </row>
    <row r="181" spans="1:53">
      <c r="A181" s="208" t="s">
        <v>391</v>
      </c>
      <c r="B181" s="209" t="s">
        <v>392</v>
      </c>
      <c r="C181" s="210">
        <v>280.90526590065451</v>
      </c>
      <c r="D181" s="211">
        <v>194.90012999999834</v>
      </c>
      <c r="E181" s="211">
        <v>611.49999999996498</v>
      </c>
      <c r="F181" s="211">
        <v>702.71471999999437</v>
      </c>
      <c r="G181" s="211">
        <v>540.19999999999982</v>
      </c>
      <c r="H181" s="211">
        <v>422.54227572370343</v>
      </c>
      <c r="I181" s="211">
        <v>524.90036000001282</v>
      </c>
      <c r="J181" s="211">
        <v>541.30018999999697</v>
      </c>
      <c r="K181" s="211">
        <v>781.91608999999448</v>
      </c>
      <c r="L181" s="211">
        <v>612.29955000001178</v>
      </c>
      <c r="M181" s="211">
        <v>708.58029896892242</v>
      </c>
      <c r="N181" s="211">
        <v>719.33687243517466</v>
      </c>
      <c r="O181" s="211">
        <v>735.81255374032548</v>
      </c>
      <c r="P181" s="211">
        <v>1044.6643637014329</v>
      </c>
      <c r="Q181" s="211">
        <v>856.64453767353734</v>
      </c>
      <c r="R181" s="211">
        <v>938.99341232735071</v>
      </c>
      <c r="S181" s="211">
        <v>710.39577355676204</v>
      </c>
      <c r="T181" s="211">
        <v>678.86478323875019</v>
      </c>
      <c r="U181" s="211">
        <v>630.34285894532275</v>
      </c>
      <c r="V181" s="211">
        <v>620.34785147951504</v>
      </c>
      <c r="W181" s="211">
        <v>611.97720855262889</v>
      </c>
      <c r="X181" s="211">
        <v>610.22448265660512</v>
      </c>
      <c r="Y181" s="211">
        <v>608.89394684822196</v>
      </c>
      <c r="Z181" s="211">
        <v>580.32950377468353</v>
      </c>
      <c r="AA181" s="211">
        <v>580.80951147701023</v>
      </c>
      <c r="AB181" s="211">
        <v>585.34059947779508</v>
      </c>
      <c r="AC181" s="211">
        <v>594.93809752857976</v>
      </c>
      <c r="AD181" s="211">
        <v>605.68961095554823</v>
      </c>
      <c r="AE181" s="211">
        <v>616.83191488179909</v>
      </c>
      <c r="AF181" s="211">
        <v>619.68709901221064</v>
      </c>
      <c r="AG181" s="211">
        <v>616.30592390581364</v>
      </c>
      <c r="AH181" s="211">
        <v>620.32014477502719</v>
      </c>
      <c r="AI181" s="211">
        <v>623.45108714623052</v>
      </c>
      <c r="AJ181" s="211">
        <v>616.56348460583558</v>
      </c>
      <c r="AK181" s="211">
        <v>610.10745375713054</v>
      </c>
      <c r="AL181" s="211">
        <v>602.44146662219623</v>
      </c>
      <c r="AM181" s="211">
        <v>598.64519859314771</v>
      </c>
      <c r="AN181" s="211">
        <v>595.05770530973587</v>
      </c>
      <c r="AO181" s="211">
        <v>586.80574001059142</v>
      </c>
      <c r="AP181" s="211">
        <v>578.93929135486542</v>
      </c>
      <c r="AQ181" s="211">
        <v>571.98506527704865</v>
      </c>
      <c r="AR181" s="211">
        <v>566.47212579903362</v>
      </c>
      <c r="AS181" s="211">
        <v>561.02905994160665</v>
      </c>
      <c r="AT181" s="211">
        <v>552.1003195290441</v>
      </c>
      <c r="AU181" s="211">
        <v>541.99648697295095</v>
      </c>
      <c r="AV181" s="211">
        <v>533.17596346504092</v>
      </c>
      <c r="AW181" s="211">
        <v>524.61528701770544</v>
      </c>
      <c r="AX181" s="211">
        <v>524.08465583909731</v>
      </c>
      <c r="AY181" s="211">
        <v>525.84963949588314</v>
      </c>
      <c r="AZ181" s="211">
        <v>525.50455946055786</v>
      </c>
      <c r="BA181" s="212">
        <v>524.52811469426501</v>
      </c>
    </row>
    <row r="182" spans="1:53">
      <c r="A182" s="208" t="s">
        <v>393</v>
      </c>
      <c r="B182" s="209" t="s">
        <v>394</v>
      </c>
      <c r="C182" s="210">
        <v>1738.9328109142964</v>
      </c>
      <c r="D182" s="211">
        <v>1965.0012699999993</v>
      </c>
      <c r="E182" s="211">
        <v>1858.5999999999995</v>
      </c>
      <c r="F182" s="211">
        <v>1589.4332899999997</v>
      </c>
      <c r="G182" s="211">
        <v>1715.2999999999997</v>
      </c>
      <c r="H182" s="211">
        <v>1604.6622719021686</v>
      </c>
      <c r="I182" s="211">
        <v>1328.1008999999997</v>
      </c>
      <c r="J182" s="211">
        <v>1546.4005399999999</v>
      </c>
      <c r="K182" s="211">
        <v>1634.1336099999999</v>
      </c>
      <c r="L182" s="211">
        <v>1714.1987699999997</v>
      </c>
      <c r="M182" s="211">
        <v>1900.0088577536562</v>
      </c>
      <c r="N182" s="211">
        <v>1565.8361285355504</v>
      </c>
      <c r="O182" s="211">
        <v>1747.8742715200181</v>
      </c>
      <c r="P182" s="211">
        <v>1911.4840419549537</v>
      </c>
      <c r="Q182" s="211">
        <v>2294.0188832150989</v>
      </c>
      <c r="R182" s="211">
        <v>1845.4561987303543</v>
      </c>
      <c r="S182" s="211">
        <v>1685.1452553577246</v>
      </c>
      <c r="T182" s="211">
        <v>1653.7838077679351</v>
      </c>
      <c r="U182" s="211">
        <v>1614.6007619794843</v>
      </c>
      <c r="V182" s="211">
        <v>1594.4739371101273</v>
      </c>
      <c r="W182" s="211">
        <v>1590.0092695776536</v>
      </c>
      <c r="X182" s="211">
        <v>1602.654599107022</v>
      </c>
      <c r="Y182" s="211">
        <v>1603.8384894248607</v>
      </c>
      <c r="Z182" s="211">
        <v>1493.7986908095556</v>
      </c>
      <c r="AA182" s="211">
        <v>1413.6810640735857</v>
      </c>
      <c r="AB182" s="211">
        <v>1367.0748048996732</v>
      </c>
      <c r="AC182" s="211">
        <v>1320.4724635143584</v>
      </c>
      <c r="AD182" s="211">
        <v>1209.1687320832959</v>
      </c>
      <c r="AE182" s="211">
        <v>1190.2140356446275</v>
      </c>
      <c r="AF182" s="211">
        <v>1181.2490202375157</v>
      </c>
      <c r="AG182" s="211">
        <v>1171.3099810532919</v>
      </c>
      <c r="AH182" s="211">
        <v>1171.711515694577</v>
      </c>
      <c r="AI182" s="211">
        <v>1129.982795811364</v>
      </c>
      <c r="AJ182" s="211">
        <v>1083.1077811911007</v>
      </c>
      <c r="AK182" s="211">
        <v>1046.5747034382036</v>
      </c>
      <c r="AL182" s="211">
        <v>985.80594344863778</v>
      </c>
      <c r="AM182" s="211">
        <v>966.85507332846555</v>
      </c>
      <c r="AN182" s="211">
        <v>949.47205937056492</v>
      </c>
      <c r="AO182" s="211">
        <v>938.83381105103717</v>
      </c>
      <c r="AP182" s="211">
        <v>928.21092961078182</v>
      </c>
      <c r="AQ182" s="211">
        <v>918.13625457786316</v>
      </c>
      <c r="AR182" s="211">
        <v>854.86670523390239</v>
      </c>
      <c r="AS182" s="211">
        <v>845.19261119638134</v>
      </c>
      <c r="AT182" s="211">
        <v>750.84745751156697</v>
      </c>
      <c r="AU182" s="211">
        <v>702.77953087171738</v>
      </c>
      <c r="AV182" s="211">
        <v>690.180391880608</v>
      </c>
      <c r="AW182" s="211">
        <v>682.41060882309478</v>
      </c>
      <c r="AX182" s="211">
        <v>667.90609813959929</v>
      </c>
      <c r="AY182" s="211">
        <v>627.31944061699392</v>
      </c>
      <c r="AZ182" s="211">
        <v>558.56741039065651</v>
      </c>
      <c r="BA182" s="212">
        <v>547.02337199276258</v>
      </c>
    </row>
    <row r="183" spans="1:53">
      <c r="A183" s="208" t="s">
        <v>395</v>
      </c>
      <c r="B183" s="209" t="s">
        <v>396</v>
      </c>
      <c r="C183" s="210">
        <v>0</v>
      </c>
      <c r="D183" s="211">
        <v>0</v>
      </c>
      <c r="E183" s="211">
        <v>0</v>
      </c>
      <c r="F183" s="211">
        <v>0</v>
      </c>
      <c r="G183" s="211">
        <v>0</v>
      </c>
      <c r="H183" s="211">
        <v>0</v>
      </c>
      <c r="I183" s="211">
        <v>0</v>
      </c>
      <c r="J183" s="211">
        <v>0</v>
      </c>
      <c r="K183" s="211">
        <v>0</v>
      </c>
      <c r="L183" s="211">
        <v>0</v>
      </c>
      <c r="M183" s="211">
        <v>0</v>
      </c>
      <c r="N183" s="211">
        <v>0</v>
      </c>
      <c r="O183" s="211">
        <v>0</v>
      </c>
      <c r="P183" s="211">
        <v>0</v>
      </c>
      <c r="Q183" s="211">
        <v>0</v>
      </c>
      <c r="R183" s="211">
        <v>0</v>
      </c>
      <c r="S183" s="211">
        <v>0</v>
      </c>
      <c r="T183" s="211">
        <v>0</v>
      </c>
      <c r="U183" s="211">
        <v>0</v>
      </c>
      <c r="V183" s="211">
        <v>0</v>
      </c>
      <c r="W183" s="211">
        <v>0</v>
      </c>
      <c r="X183" s="211">
        <v>0</v>
      </c>
      <c r="Y183" s="211">
        <v>0</v>
      </c>
      <c r="Z183" s="211">
        <v>0</v>
      </c>
      <c r="AA183" s="211">
        <v>0</v>
      </c>
      <c r="AB183" s="211">
        <v>0</v>
      </c>
      <c r="AC183" s="211">
        <v>0</v>
      </c>
      <c r="AD183" s="211">
        <v>0</v>
      </c>
      <c r="AE183" s="211">
        <v>0</v>
      </c>
      <c r="AF183" s="211">
        <v>0</v>
      </c>
      <c r="AG183" s="211">
        <v>0</v>
      </c>
      <c r="AH183" s="211">
        <v>0</v>
      </c>
      <c r="AI183" s="211">
        <v>0</v>
      </c>
      <c r="AJ183" s="211">
        <v>0</v>
      </c>
      <c r="AK183" s="211">
        <v>0</v>
      </c>
      <c r="AL183" s="211">
        <v>0</v>
      </c>
      <c r="AM183" s="211">
        <v>0</v>
      </c>
      <c r="AN183" s="211">
        <v>0</v>
      </c>
      <c r="AO183" s="211">
        <v>0</v>
      </c>
      <c r="AP183" s="211">
        <v>0</v>
      </c>
      <c r="AQ183" s="211">
        <v>0</v>
      </c>
      <c r="AR183" s="211">
        <v>0</v>
      </c>
      <c r="AS183" s="211">
        <v>0</v>
      </c>
      <c r="AT183" s="211">
        <v>0</v>
      </c>
      <c r="AU183" s="211">
        <v>0</v>
      </c>
      <c r="AV183" s="211">
        <v>0</v>
      </c>
      <c r="AW183" s="211">
        <v>0</v>
      </c>
      <c r="AX183" s="211">
        <v>0</v>
      </c>
      <c r="AY183" s="211">
        <v>0</v>
      </c>
      <c r="AZ183" s="211">
        <v>0</v>
      </c>
      <c r="BA183" s="212">
        <v>0</v>
      </c>
    </row>
    <row r="184" spans="1:53">
      <c r="A184" s="203" t="s">
        <v>397</v>
      </c>
      <c r="B184" s="204" t="s">
        <v>398</v>
      </c>
      <c r="C184" s="205">
        <v>349.21485356121616</v>
      </c>
      <c r="D184" s="206">
        <v>311.40019999999993</v>
      </c>
      <c r="E184" s="206">
        <v>262.39999999999986</v>
      </c>
      <c r="F184" s="206">
        <v>233.70489999999995</v>
      </c>
      <c r="G184" s="206">
        <v>208.49999999999991</v>
      </c>
      <c r="H184" s="206">
        <v>178.46565396006488</v>
      </c>
      <c r="I184" s="206">
        <v>182</v>
      </c>
      <c r="J184" s="206">
        <v>164.50006000000002</v>
      </c>
      <c r="K184" s="206">
        <v>209.20430000000005</v>
      </c>
      <c r="L184" s="206">
        <v>187.59987000000007</v>
      </c>
      <c r="M184" s="206">
        <v>214.14807565831933</v>
      </c>
      <c r="N184" s="206">
        <v>185.4411620542117</v>
      </c>
      <c r="O184" s="206">
        <v>173.54542848953878</v>
      </c>
      <c r="P184" s="206">
        <v>212.74007699228795</v>
      </c>
      <c r="Q184" s="206">
        <v>174.26193461401132</v>
      </c>
      <c r="R184" s="206">
        <v>162.36651617747748</v>
      </c>
      <c r="S184" s="206">
        <v>176.095617863641</v>
      </c>
      <c r="T184" s="206">
        <v>176.5348945444027</v>
      </c>
      <c r="U184" s="206">
        <v>183.38391282004625</v>
      </c>
      <c r="V184" s="206">
        <v>188.4059420967657</v>
      </c>
      <c r="W184" s="206">
        <v>192.79130995038352</v>
      </c>
      <c r="X184" s="206">
        <v>199.59889103162556</v>
      </c>
      <c r="Y184" s="206">
        <v>202.05073995989355</v>
      </c>
      <c r="Z184" s="206">
        <v>168.83409720839381</v>
      </c>
      <c r="AA184" s="206">
        <v>143.66379856134978</v>
      </c>
      <c r="AB184" s="206">
        <v>125.58959385551283</v>
      </c>
      <c r="AC184" s="206">
        <v>107.53131932524343</v>
      </c>
      <c r="AD184" s="206">
        <v>62.554336988439339</v>
      </c>
      <c r="AE184" s="206">
        <v>64.647297540948742</v>
      </c>
      <c r="AF184" s="206">
        <v>66.162566327575945</v>
      </c>
      <c r="AG184" s="206">
        <v>67.349008324856527</v>
      </c>
      <c r="AH184" s="206">
        <v>68.301914101219253</v>
      </c>
      <c r="AI184" s="206">
        <v>61.704425634605052</v>
      </c>
      <c r="AJ184" s="206">
        <v>54.210845035485804</v>
      </c>
      <c r="AK184" s="206">
        <v>47.144667605455425</v>
      </c>
      <c r="AL184" s="206">
        <v>40.282314187678459</v>
      </c>
      <c r="AM184" s="206">
        <v>33.799146864734404</v>
      </c>
      <c r="AN184" s="206">
        <v>28.362111185626816</v>
      </c>
      <c r="AO184" s="206">
        <v>24.813904316008959</v>
      </c>
      <c r="AP184" s="206">
        <v>21.083562583896835</v>
      </c>
      <c r="AQ184" s="206">
        <v>17.481908684016062</v>
      </c>
      <c r="AR184" s="206">
        <v>13.958813169105365</v>
      </c>
      <c r="AS184" s="206">
        <v>10.848283353156857</v>
      </c>
      <c r="AT184" s="206">
        <v>8.1627282451906495</v>
      </c>
      <c r="AU184" s="206">
        <v>5.9467818432222117</v>
      </c>
      <c r="AV184" s="206">
        <v>4.2156519088705888</v>
      </c>
      <c r="AW184" s="206">
        <v>2.8245893832459172</v>
      </c>
      <c r="AX184" s="206">
        <v>1.7451724514543243</v>
      </c>
      <c r="AY184" s="206">
        <v>1.0001691028910573</v>
      </c>
      <c r="AZ184" s="206">
        <v>0.39363114067232829</v>
      </c>
      <c r="BA184" s="207">
        <v>7.5804336399296873E-2</v>
      </c>
    </row>
    <row r="185" spans="1:53">
      <c r="A185" s="203" t="s">
        <v>399</v>
      </c>
      <c r="B185" s="204" t="s">
        <v>400</v>
      </c>
      <c r="C185" s="205">
        <v>2601.4966041917592</v>
      </c>
      <c r="D185" s="206">
        <v>2378.20154</v>
      </c>
      <c r="E185" s="206">
        <v>2076.4999999999991</v>
      </c>
      <c r="F185" s="206">
        <v>2248.04709</v>
      </c>
      <c r="G185" s="206">
        <v>2107.4999999999995</v>
      </c>
      <c r="H185" s="206">
        <v>2011.3690646794682</v>
      </c>
      <c r="I185" s="206">
        <v>2164.6014699999992</v>
      </c>
      <c r="J185" s="206">
        <v>2133.0007500000002</v>
      </c>
      <c r="K185" s="206">
        <v>2154.9443199999992</v>
      </c>
      <c r="L185" s="206">
        <v>1579.4988699999999</v>
      </c>
      <c r="M185" s="206">
        <v>1350.1408008937624</v>
      </c>
      <c r="N185" s="206">
        <v>1196.1958111796832</v>
      </c>
      <c r="O185" s="206">
        <v>1377.6870163370579</v>
      </c>
      <c r="P185" s="206">
        <v>1674.2383717220609</v>
      </c>
      <c r="Q185" s="206">
        <v>1585.6737358949536</v>
      </c>
      <c r="R185" s="206">
        <v>1383.2681353954947</v>
      </c>
      <c r="S185" s="206">
        <v>944.55157992937359</v>
      </c>
      <c r="T185" s="206">
        <v>900.15058458192766</v>
      </c>
      <c r="U185" s="206">
        <v>830.69418469598588</v>
      </c>
      <c r="V185" s="206">
        <v>816.87904189114772</v>
      </c>
      <c r="W185" s="206">
        <v>806.52355561987372</v>
      </c>
      <c r="X185" s="206">
        <v>804.36001016049045</v>
      </c>
      <c r="Y185" s="206">
        <v>800.44590437356112</v>
      </c>
      <c r="Z185" s="206">
        <v>789.60930890370446</v>
      </c>
      <c r="AA185" s="206">
        <v>789.10596234798504</v>
      </c>
      <c r="AB185" s="206">
        <v>794.91620566371546</v>
      </c>
      <c r="AC185" s="206">
        <v>807.15277666340296</v>
      </c>
      <c r="AD185" s="206">
        <v>820.77731733734242</v>
      </c>
      <c r="AE185" s="206">
        <v>834.92076411996607</v>
      </c>
      <c r="AF185" s="206">
        <v>844.60384663589696</v>
      </c>
      <c r="AG185" s="206">
        <v>847.14393084797655</v>
      </c>
      <c r="AH185" s="206">
        <v>852.83096302499428</v>
      </c>
      <c r="AI185" s="206">
        <v>855.1938395463909</v>
      </c>
      <c r="AJ185" s="206">
        <v>843.12810485252294</v>
      </c>
      <c r="AK185" s="206">
        <v>830.30616601634233</v>
      </c>
      <c r="AL185" s="206">
        <v>816.15693258992451</v>
      </c>
      <c r="AM185" s="206">
        <v>808.09344696242601</v>
      </c>
      <c r="AN185" s="206">
        <v>798.34321574777641</v>
      </c>
      <c r="AO185" s="206">
        <v>782.76912528126081</v>
      </c>
      <c r="AP185" s="206">
        <v>767.73831524716832</v>
      </c>
      <c r="AQ185" s="206">
        <v>753.26197232755294</v>
      </c>
      <c r="AR185" s="206">
        <v>741.27537065896524</v>
      </c>
      <c r="AS185" s="206">
        <v>728.02109226080859</v>
      </c>
      <c r="AT185" s="206">
        <v>710.83290929927932</v>
      </c>
      <c r="AU185" s="206">
        <v>687.79029924685733</v>
      </c>
      <c r="AV185" s="206">
        <v>670.22990712428941</v>
      </c>
      <c r="AW185" s="206">
        <v>650.27094373628267</v>
      </c>
      <c r="AX185" s="206">
        <v>635.58227010344228</v>
      </c>
      <c r="AY185" s="206">
        <v>631.42877966781384</v>
      </c>
      <c r="AZ185" s="206">
        <v>611.8521530074986</v>
      </c>
      <c r="BA185" s="207">
        <v>590.53021851627716</v>
      </c>
    </row>
    <row r="186" spans="1:53">
      <c r="A186" s="208" t="s">
        <v>401</v>
      </c>
      <c r="B186" s="209" t="s">
        <v>402</v>
      </c>
      <c r="C186" s="210">
        <v>2601.4966041917592</v>
      </c>
      <c r="D186" s="211">
        <v>2378.20154</v>
      </c>
      <c r="E186" s="211">
        <v>2076.4999999999991</v>
      </c>
      <c r="F186" s="211">
        <v>2248.04709</v>
      </c>
      <c r="G186" s="211">
        <v>2107.4999999999995</v>
      </c>
      <c r="H186" s="211">
        <v>2011.3690646794682</v>
      </c>
      <c r="I186" s="211">
        <v>2164.6014699999992</v>
      </c>
      <c r="J186" s="211">
        <v>2133.0007500000002</v>
      </c>
      <c r="K186" s="211">
        <v>2154.9443199999992</v>
      </c>
      <c r="L186" s="211">
        <v>1579.4988699999999</v>
      </c>
      <c r="M186" s="211">
        <v>1350.1408008937624</v>
      </c>
      <c r="N186" s="211">
        <v>1196.1958111796832</v>
      </c>
      <c r="O186" s="211">
        <v>1377.6870163370579</v>
      </c>
      <c r="P186" s="211">
        <v>1674.2383717220609</v>
      </c>
      <c r="Q186" s="211">
        <v>1585.6737358949536</v>
      </c>
      <c r="R186" s="211">
        <v>1383.2681353954947</v>
      </c>
      <c r="S186" s="211">
        <v>944.55157992937359</v>
      </c>
      <c r="T186" s="211">
        <v>900.15058458192766</v>
      </c>
      <c r="U186" s="211">
        <v>830.69418469598588</v>
      </c>
      <c r="V186" s="211">
        <v>816.87904189114772</v>
      </c>
      <c r="W186" s="211">
        <v>806.52355561987372</v>
      </c>
      <c r="X186" s="211">
        <v>804.36001016049045</v>
      </c>
      <c r="Y186" s="211">
        <v>800.44590437356112</v>
      </c>
      <c r="Z186" s="211">
        <v>789.60930890370446</v>
      </c>
      <c r="AA186" s="211">
        <v>789.10596234798504</v>
      </c>
      <c r="AB186" s="211">
        <v>794.91620566371546</v>
      </c>
      <c r="AC186" s="211">
        <v>807.15277666340296</v>
      </c>
      <c r="AD186" s="211">
        <v>820.77731733734242</v>
      </c>
      <c r="AE186" s="211">
        <v>834.92076411996607</v>
      </c>
      <c r="AF186" s="211">
        <v>844.60384663589696</v>
      </c>
      <c r="AG186" s="211">
        <v>847.14393084797655</v>
      </c>
      <c r="AH186" s="211">
        <v>852.83096302499428</v>
      </c>
      <c r="AI186" s="211">
        <v>855.1938395463909</v>
      </c>
      <c r="AJ186" s="211">
        <v>843.12810485252294</v>
      </c>
      <c r="AK186" s="211">
        <v>830.30616601634233</v>
      </c>
      <c r="AL186" s="211">
        <v>816.15693258992451</v>
      </c>
      <c r="AM186" s="211">
        <v>808.09344696242601</v>
      </c>
      <c r="AN186" s="211">
        <v>798.34321574777641</v>
      </c>
      <c r="AO186" s="211">
        <v>782.76912528126081</v>
      </c>
      <c r="AP186" s="211">
        <v>767.73831524716832</v>
      </c>
      <c r="AQ186" s="211">
        <v>753.26197232755294</v>
      </c>
      <c r="AR186" s="211">
        <v>741.27537065896524</v>
      </c>
      <c r="AS186" s="211">
        <v>728.02109226080859</v>
      </c>
      <c r="AT186" s="211">
        <v>710.83290929927932</v>
      </c>
      <c r="AU186" s="211">
        <v>687.79029924685733</v>
      </c>
      <c r="AV186" s="211">
        <v>670.22990712428941</v>
      </c>
      <c r="AW186" s="211">
        <v>650.27094373628267</v>
      </c>
      <c r="AX186" s="211">
        <v>635.58227010344228</v>
      </c>
      <c r="AY186" s="211">
        <v>631.42877966781384</v>
      </c>
      <c r="AZ186" s="211">
        <v>611.8521530074986</v>
      </c>
      <c r="BA186" s="212">
        <v>590.53021851627716</v>
      </c>
    </row>
    <row r="187" spans="1:53">
      <c r="A187" s="208" t="s">
        <v>403</v>
      </c>
      <c r="B187" s="209" t="s">
        <v>404</v>
      </c>
      <c r="C187" s="210">
        <v>0</v>
      </c>
      <c r="D187" s="211">
        <v>0</v>
      </c>
      <c r="E187" s="211">
        <v>0</v>
      </c>
      <c r="F187" s="211">
        <v>0</v>
      </c>
      <c r="G187" s="211">
        <v>0</v>
      </c>
      <c r="H187" s="211">
        <v>0</v>
      </c>
      <c r="I187" s="211">
        <v>0</v>
      </c>
      <c r="J187" s="211">
        <v>0</v>
      </c>
      <c r="K187" s="211">
        <v>0</v>
      </c>
      <c r="L187" s="211">
        <v>0</v>
      </c>
      <c r="M187" s="211">
        <v>0</v>
      </c>
      <c r="N187" s="211">
        <v>0</v>
      </c>
      <c r="O187" s="211">
        <v>0</v>
      </c>
      <c r="P187" s="211">
        <v>0</v>
      </c>
      <c r="Q187" s="211">
        <v>0</v>
      </c>
      <c r="R187" s="211">
        <v>0</v>
      </c>
      <c r="S187" s="211">
        <v>0</v>
      </c>
      <c r="T187" s="211">
        <v>0</v>
      </c>
      <c r="U187" s="211">
        <v>0</v>
      </c>
      <c r="V187" s="211">
        <v>0</v>
      </c>
      <c r="W187" s="211">
        <v>0</v>
      </c>
      <c r="X187" s="211">
        <v>0</v>
      </c>
      <c r="Y187" s="211">
        <v>0</v>
      </c>
      <c r="Z187" s="211">
        <v>0</v>
      </c>
      <c r="AA187" s="211">
        <v>0</v>
      </c>
      <c r="AB187" s="211">
        <v>0</v>
      </c>
      <c r="AC187" s="211">
        <v>0</v>
      </c>
      <c r="AD187" s="211">
        <v>0</v>
      </c>
      <c r="AE187" s="211">
        <v>0</v>
      </c>
      <c r="AF187" s="211">
        <v>0</v>
      </c>
      <c r="AG187" s="211">
        <v>0</v>
      </c>
      <c r="AH187" s="211">
        <v>0</v>
      </c>
      <c r="AI187" s="211">
        <v>0</v>
      </c>
      <c r="AJ187" s="211">
        <v>0</v>
      </c>
      <c r="AK187" s="211">
        <v>0</v>
      </c>
      <c r="AL187" s="211">
        <v>0</v>
      </c>
      <c r="AM187" s="211">
        <v>0</v>
      </c>
      <c r="AN187" s="211">
        <v>0</v>
      </c>
      <c r="AO187" s="211">
        <v>0</v>
      </c>
      <c r="AP187" s="211">
        <v>0</v>
      </c>
      <c r="AQ187" s="211">
        <v>0</v>
      </c>
      <c r="AR187" s="211">
        <v>0</v>
      </c>
      <c r="AS187" s="211">
        <v>0</v>
      </c>
      <c r="AT187" s="211">
        <v>0</v>
      </c>
      <c r="AU187" s="211">
        <v>0</v>
      </c>
      <c r="AV187" s="211">
        <v>0</v>
      </c>
      <c r="AW187" s="211">
        <v>0</v>
      </c>
      <c r="AX187" s="211">
        <v>0</v>
      </c>
      <c r="AY187" s="211">
        <v>0</v>
      </c>
      <c r="AZ187" s="211">
        <v>0</v>
      </c>
      <c r="BA187" s="212">
        <v>0</v>
      </c>
    </row>
    <row r="188" spans="1:53">
      <c r="A188" s="203" t="s">
        <v>405</v>
      </c>
      <c r="B188" s="204" t="s">
        <v>406</v>
      </c>
      <c r="C188" s="205">
        <v>208.01089137288602</v>
      </c>
      <c r="D188" s="206">
        <v>183.70000000000005</v>
      </c>
      <c r="E188" s="206">
        <v>154.90000000000003</v>
      </c>
      <c r="F188" s="206">
        <v>154</v>
      </c>
      <c r="G188" s="206">
        <v>149.49999999999994</v>
      </c>
      <c r="H188" s="206">
        <v>152.168720741378</v>
      </c>
      <c r="I188" s="206">
        <v>163</v>
      </c>
      <c r="J188" s="206">
        <v>160.30000000000001</v>
      </c>
      <c r="K188" s="206">
        <v>158.50000000000006</v>
      </c>
      <c r="L188" s="206">
        <v>134.20000000000002</v>
      </c>
      <c r="M188" s="206">
        <v>148.56214770230204</v>
      </c>
      <c r="N188" s="206">
        <v>144.97945925289002</v>
      </c>
      <c r="O188" s="206">
        <v>135.06735454284896</v>
      </c>
      <c r="P188" s="206">
        <v>143.16423043852103</v>
      </c>
      <c r="Q188" s="206">
        <v>138.67392758192398</v>
      </c>
      <c r="R188" s="206">
        <v>99.957007738607032</v>
      </c>
      <c r="S188" s="206">
        <v>101.11882152745565</v>
      </c>
      <c r="T188" s="206">
        <v>102.57825928362273</v>
      </c>
      <c r="U188" s="206">
        <v>103.77248710156023</v>
      </c>
      <c r="V188" s="206">
        <v>104.73566231613999</v>
      </c>
      <c r="W188" s="206">
        <v>105.59170519229353</v>
      </c>
      <c r="X188" s="206">
        <v>106.89443668147905</v>
      </c>
      <c r="Y188" s="206">
        <v>107.6845559806618</v>
      </c>
      <c r="Z188" s="206">
        <v>109.04629122746758</v>
      </c>
      <c r="AA188" s="206">
        <v>110.0227979004196</v>
      </c>
      <c r="AB188" s="206">
        <v>111.10510904854591</v>
      </c>
      <c r="AC188" s="206">
        <v>112.37303070199714</v>
      </c>
      <c r="AD188" s="206">
        <v>113.72872609274862</v>
      </c>
      <c r="AE188" s="206">
        <v>115.11652388844858</v>
      </c>
      <c r="AF188" s="206">
        <v>116.51345275138705</v>
      </c>
      <c r="AG188" s="206">
        <v>117.90290151141383</v>
      </c>
      <c r="AH188" s="206">
        <v>119.30379170222031</v>
      </c>
      <c r="AI188" s="206">
        <v>120.71362381787263</v>
      </c>
      <c r="AJ188" s="206">
        <v>122.142346842568</v>
      </c>
      <c r="AK188" s="206">
        <v>123.58198835034513</v>
      </c>
      <c r="AL188" s="206">
        <v>125.28863591327897</v>
      </c>
      <c r="AM188" s="206">
        <v>126.74542867776553</v>
      </c>
      <c r="AN188" s="206">
        <v>128.07841460773298</v>
      </c>
      <c r="AO188" s="206">
        <v>129.50447972274389</v>
      </c>
      <c r="AP188" s="206">
        <v>130.97675076426674</v>
      </c>
      <c r="AQ188" s="206">
        <v>132.46838431719593</v>
      </c>
      <c r="AR188" s="206">
        <v>133.67383678826292</v>
      </c>
      <c r="AS188" s="206">
        <v>135.22729717196236</v>
      </c>
      <c r="AT188" s="206">
        <v>136.46559820328523</v>
      </c>
      <c r="AU188" s="206">
        <v>138.04049172655888</v>
      </c>
      <c r="AV188" s="206">
        <v>139.73137076599178</v>
      </c>
      <c r="AW188" s="206">
        <v>141.50766443137681</v>
      </c>
      <c r="AX188" s="206">
        <v>143.2311138262906</v>
      </c>
      <c r="AY188" s="206">
        <v>144.93732318963686</v>
      </c>
      <c r="AZ188" s="206">
        <v>146.62839926908677</v>
      </c>
      <c r="BA188" s="207">
        <v>148.3079867987656</v>
      </c>
    </row>
    <row r="189" spans="1:53">
      <c r="A189" s="198" t="s">
        <v>407</v>
      </c>
      <c r="B189" s="199" t="s">
        <v>408</v>
      </c>
      <c r="C189" s="200">
        <v>0</v>
      </c>
      <c r="D189" s="201">
        <v>0</v>
      </c>
      <c r="E189" s="201">
        <v>0</v>
      </c>
      <c r="F189" s="201">
        <v>0</v>
      </c>
      <c r="G189" s="201">
        <v>0</v>
      </c>
      <c r="H189" s="201">
        <v>0</v>
      </c>
      <c r="I189" s="201">
        <v>0</v>
      </c>
      <c r="J189" s="201">
        <v>0</v>
      </c>
      <c r="K189" s="201">
        <v>0</v>
      </c>
      <c r="L189" s="201">
        <v>0</v>
      </c>
      <c r="M189" s="201">
        <v>0</v>
      </c>
      <c r="N189" s="201">
        <v>0</v>
      </c>
      <c r="O189" s="201">
        <v>0</v>
      </c>
      <c r="P189" s="201">
        <v>0</v>
      </c>
      <c r="Q189" s="201">
        <v>0</v>
      </c>
      <c r="R189" s="201">
        <v>0</v>
      </c>
      <c r="S189" s="201">
        <v>0</v>
      </c>
      <c r="T189" s="201">
        <v>0</v>
      </c>
      <c r="U189" s="201">
        <v>0</v>
      </c>
      <c r="V189" s="201">
        <v>0</v>
      </c>
      <c r="W189" s="201">
        <v>0</v>
      </c>
      <c r="X189" s="201">
        <v>0</v>
      </c>
      <c r="Y189" s="201">
        <v>0</v>
      </c>
      <c r="Z189" s="201">
        <v>0</v>
      </c>
      <c r="AA189" s="201">
        <v>0</v>
      </c>
      <c r="AB189" s="201">
        <v>0</v>
      </c>
      <c r="AC189" s="201">
        <v>0</v>
      </c>
      <c r="AD189" s="201">
        <v>0</v>
      </c>
      <c r="AE189" s="201">
        <v>0</v>
      </c>
      <c r="AF189" s="201">
        <v>0</v>
      </c>
      <c r="AG189" s="201">
        <v>0</v>
      </c>
      <c r="AH189" s="201">
        <v>0</v>
      </c>
      <c r="AI189" s="201">
        <v>0</v>
      </c>
      <c r="AJ189" s="201">
        <v>0</v>
      </c>
      <c r="AK189" s="201">
        <v>0</v>
      </c>
      <c r="AL189" s="201">
        <v>0</v>
      </c>
      <c r="AM189" s="201">
        <v>0</v>
      </c>
      <c r="AN189" s="201">
        <v>0</v>
      </c>
      <c r="AO189" s="201">
        <v>0</v>
      </c>
      <c r="AP189" s="201">
        <v>0</v>
      </c>
      <c r="AQ189" s="201">
        <v>0</v>
      </c>
      <c r="AR189" s="201">
        <v>0</v>
      </c>
      <c r="AS189" s="201">
        <v>0</v>
      </c>
      <c r="AT189" s="201">
        <v>0</v>
      </c>
      <c r="AU189" s="201">
        <v>0</v>
      </c>
      <c r="AV189" s="201">
        <v>0</v>
      </c>
      <c r="AW189" s="201">
        <v>0</v>
      </c>
      <c r="AX189" s="201">
        <v>0</v>
      </c>
      <c r="AY189" s="201">
        <v>0</v>
      </c>
      <c r="AZ189" s="201">
        <v>0</v>
      </c>
      <c r="BA189" s="202">
        <v>0</v>
      </c>
    </row>
    <row r="190" spans="1:53">
      <c r="A190" s="203" t="s">
        <v>409</v>
      </c>
      <c r="B190" s="204" t="s">
        <v>410</v>
      </c>
      <c r="C190" s="205">
        <v>0</v>
      </c>
      <c r="D190" s="206">
        <v>0</v>
      </c>
      <c r="E190" s="206">
        <v>0</v>
      </c>
      <c r="F190" s="206">
        <v>0</v>
      </c>
      <c r="G190" s="206">
        <v>0</v>
      </c>
      <c r="H190" s="206">
        <v>0</v>
      </c>
      <c r="I190" s="206">
        <v>0</v>
      </c>
      <c r="J190" s="206">
        <v>0</v>
      </c>
      <c r="K190" s="206">
        <v>0</v>
      </c>
      <c r="L190" s="206">
        <v>0</v>
      </c>
      <c r="M190" s="206">
        <v>0</v>
      </c>
      <c r="N190" s="206">
        <v>0</v>
      </c>
      <c r="O190" s="206">
        <v>0</v>
      </c>
      <c r="P190" s="206">
        <v>0</v>
      </c>
      <c r="Q190" s="206">
        <v>0</v>
      </c>
      <c r="R190" s="206">
        <v>0</v>
      </c>
      <c r="S190" s="206">
        <v>0</v>
      </c>
      <c r="T190" s="206">
        <v>0</v>
      </c>
      <c r="U190" s="206">
        <v>0</v>
      </c>
      <c r="V190" s="206">
        <v>0</v>
      </c>
      <c r="W190" s="206">
        <v>0</v>
      </c>
      <c r="X190" s="206">
        <v>0</v>
      </c>
      <c r="Y190" s="206">
        <v>0</v>
      </c>
      <c r="Z190" s="206">
        <v>0</v>
      </c>
      <c r="AA190" s="206">
        <v>0</v>
      </c>
      <c r="AB190" s="206">
        <v>0</v>
      </c>
      <c r="AC190" s="206">
        <v>0</v>
      </c>
      <c r="AD190" s="206">
        <v>0</v>
      </c>
      <c r="AE190" s="206">
        <v>0</v>
      </c>
      <c r="AF190" s="206">
        <v>0</v>
      </c>
      <c r="AG190" s="206">
        <v>0</v>
      </c>
      <c r="AH190" s="206">
        <v>0</v>
      </c>
      <c r="AI190" s="206">
        <v>0</v>
      </c>
      <c r="AJ190" s="206">
        <v>0</v>
      </c>
      <c r="AK190" s="206">
        <v>0</v>
      </c>
      <c r="AL190" s="206">
        <v>0</v>
      </c>
      <c r="AM190" s="206">
        <v>0</v>
      </c>
      <c r="AN190" s="206">
        <v>0</v>
      </c>
      <c r="AO190" s="206">
        <v>0</v>
      </c>
      <c r="AP190" s="206">
        <v>0</v>
      </c>
      <c r="AQ190" s="206">
        <v>0</v>
      </c>
      <c r="AR190" s="206">
        <v>0</v>
      </c>
      <c r="AS190" s="206">
        <v>0</v>
      </c>
      <c r="AT190" s="206">
        <v>0</v>
      </c>
      <c r="AU190" s="206">
        <v>0</v>
      </c>
      <c r="AV190" s="206">
        <v>0</v>
      </c>
      <c r="AW190" s="206">
        <v>0</v>
      </c>
      <c r="AX190" s="206">
        <v>0</v>
      </c>
      <c r="AY190" s="206">
        <v>0</v>
      </c>
      <c r="AZ190" s="206">
        <v>0</v>
      </c>
      <c r="BA190" s="207">
        <v>0</v>
      </c>
    </row>
    <row r="191" spans="1:53">
      <c r="A191" s="203" t="s">
        <v>411</v>
      </c>
      <c r="B191" s="204" t="s">
        <v>412</v>
      </c>
      <c r="C191" s="205">
        <v>0</v>
      </c>
      <c r="D191" s="206">
        <v>0</v>
      </c>
      <c r="E191" s="206">
        <v>0</v>
      </c>
      <c r="F191" s="206">
        <v>0</v>
      </c>
      <c r="G191" s="206">
        <v>0</v>
      </c>
      <c r="H191" s="206">
        <v>0</v>
      </c>
      <c r="I191" s="206">
        <v>0</v>
      </c>
      <c r="J191" s="206">
        <v>0</v>
      </c>
      <c r="K191" s="206">
        <v>0</v>
      </c>
      <c r="L191" s="206">
        <v>0</v>
      </c>
      <c r="M191" s="206">
        <v>0</v>
      </c>
      <c r="N191" s="206">
        <v>0</v>
      </c>
      <c r="O191" s="206">
        <v>0</v>
      </c>
      <c r="P191" s="206">
        <v>0</v>
      </c>
      <c r="Q191" s="206">
        <v>0</v>
      </c>
      <c r="R191" s="206">
        <v>0</v>
      </c>
      <c r="S191" s="206">
        <v>0</v>
      </c>
      <c r="T191" s="206">
        <v>0</v>
      </c>
      <c r="U191" s="206">
        <v>0</v>
      </c>
      <c r="V191" s="206">
        <v>0</v>
      </c>
      <c r="W191" s="206">
        <v>0</v>
      </c>
      <c r="X191" s="206">
        <v>0</v>
      </c>
      <c r="Y191" s="206">
        <v>0</v>
      </c>
      <c r="Z191" s="206">
        <v>0</v>
      </c>
      <c r="AA191" s="206">
        <v>0</v>
      </c>
      <c r="AB191" s="206">
        <v>0</v>
      </c>
      <c r="AC191" s="206">
        <v>0</v>
      </c>
      <c r="AD191" s="206">
        <v>0</v>
      </c>
      <c r="AE191" s="206">
        <v>0</v>
      </c>
      <c r="AF191" s="206">
        <v>0</v>
      </c>
      <c r="AG191" s="206">
        <v>0</v>
      </c>
      <c r="AH191" s="206">
        <v>0</v>
      </c>
      <c r="AI191" s="206">
        <v>0</v>
      </c>
      <c r="AJ191" s="206">
        <v>0</v>
      </c>
      <c r="AK191" s="206">
        <v>0</v>
      </c>
      <c r="AL191" s="206">
        <v>0</v>
      </c>
      <c r="AM191" s="206">
        <v>0</v>
      </c>
      <c r="AN191" s="206">
        <v>0</v>
      </c>
      <c r="AO191" s="206">
        <v>0</v>
      </c>
      <c r="AP191" s="206">
        <v>0</v>
      </c>
      <c r="AQ191" s="206">
        <v>0</v>
      </c>
      <c r="AR191" s="206">
        <v>0</v>
      </c>
      <c r="AS191" s="206">
        <v>0</v>
      </c>
      <c r="AT191" s="206">
        <v>0</v>
      </c>
      <c r="AU191" s="206">
        <v>0</v>
      </c>
      <c r="AV191" s="206">
        <v>0</v>
      </c>
      <c r="AW191" s="206">
        <v>0</v>
      </c>
      <c r="AX191" s="206">
        <v>0</v>
      </c>
      <c r="AY191" s="206">
        <v>0</v>
      </c>
      <c r="AZ191" s="206">
        <v>0</v>
      </c>
      <c r="BA191" s="207">
        <v>0</v>
      </c>
    </row>
    <row r="192" spans="1:53">
      <c r="A192" s="203" t="s">
        <v>413</v>
      </c>
      <c r="B192" s="204" t="s">
        <v>414</v>
      </c>
      <c r="C192" s="205">
        <v>0</v>
      </c>
      <c r="D192" s="206">
        <v>0</v>
      </c>
      <c r="E192" s="206">
        <v>0</v>
      </c>
      <c r="F192" s="206">
        <v>0</v>
      </c>
      <c r="G192" s="206">
        <v>0</v>
      </c>
      <c r="H192" s="206">
        <v>0</v>
      </c>
      <c r="I192" s="206">
        <v>0</v>
      </c>
      <c r="J192" s="206">
        <v>0</v>
      </c>
      <c r="K192" s="206">
        <v>0</v>
      </c>
      <c r="L192" s="206">
        <v>0</v>
      </c>
      <c r="M192" s="206">
        <v>0</v>
      </c>
      <c r="N192" s="206">
        <v>0</v>
      </c>
      <c r="O192" s="206">
        <v>0</v>
      </c>
      <c r="P192" s="206">
        <v>0</v>
      </c>
      <c r="Q192" s="206">
        <v>0</v>
      </c>
      <c r="R192" s="206">
        <v>0</v>
      </c>
      <c r="S192" s="206">
        <v>0</v>
      </c>
      <c r="T192" s="206">
        <v>0</v>
      </c>
      <c r="U192" s="206">
        <v>0</v>
      </c>
      <c r="V192" s="206">
        <v>0</v>
      </c>
      <c r="W192" s="206">
        <v>0</v>
      </c>
      <c r="X192" s="206">
        <v>0</v>
      </c>
      <c r="Y192" s="206">
        <v>0</v>
      </c>
      <c r="Z192" s="206">
        <v>0</v>
      </c>
      <c r="AA192" s="206">
        <v>0</v>
      </c>
      <c r="AB192" s="206">
        <v>0</v>
      </c>
      <c r="AC192" s="206">
        <v>0</v>
      </c>
      <c r="AD192" s="206">
        <v>0</v>
      </c>
      <c r="AE192" s="206">
        <v>0</v>
      </c>
      <c r="AF192" s="206">
        <v>0</v>
      </c>
      <c r="AG192" s="206">
        <v>0</v>
      </c>
      <c r="AH192" s="206">
        <v>0</v>
      </c>
      <c r="AI192" s="206">
        <v>0</v>
      </c>
      <c r="AJ192" s="206">
        <v>0</v>
      </c>
      <c r="AK192" s="206">
        <v>0</v>
      </c>
      <c r="AL192" s="206">
        <v>0</v>
      </c>
      <c r="AM192" s="206">
        <v>0</v>
      </c>
      <c r="AN192" s="206">
        <v>0</v>
      </c>
      <c r="AO192" s="206">
        <v>0</v>
      </c>
      <c r="AP192" s="206">
        <v>0</v>
      </c>
      <c r="AQ192" s="206">
        <v>0</v>
      </c>
      <c r="AR192" s="206">
        <v>0</v>
      </c>
      <c r="AS192" s="206">
        <v>0</v>
      </c>
      <c r="AT192" s="206">
        <v>0</v>
      </c>
      <c r="AU192" s="206">
        <v>0</v>
      </c>
      <c r="AV192" s="206">
        <v>0</v>
      </c>
      <c r="AW192" s="206">
        <v>0</v>
      </c>
      <c r="AX192" s="206">
        <v>0</v>
      </c>
      <c r="AY192" s="206">
        <v>0</v>
      </c>
      <c r="AZ192" s="206">
        <v>0</v>
      </c>
      <c r="BA192" s="207">
        <v>0</v>
      </c>
    </row>
    <row r="193" spans="1:53">
      <c r="A193" s="203" t="s">
        <v>415</v>
      </c>
      <c r="B193" s="204" t="s">
        <v>416</v>
      </c>
      <c r="C193" s="205">
        <v>0</v>
      </c>
      <c r="D193" s="206">
        <v>0</v>
      </c>
      <c r="E193" s="206">
        <v>0</v>
      </c>
      <c r="F193" s="206">
        <v>0</v>
      </c>
      <c r="G193" s="206">
        <v>0</v>
      </c>
      <c r="H193" s="206">
        <v>0</v>
      </c>
      <c r="I193" s="206">
        <v>0</v>
      </c>
      <c r="J193" s="206">
        <v>0</v>
      </c>
      <c r="K193" s="206">
        <v>0</v>
      </c>
      <c r="L193" s="206">
        <v>0</v>
      </c>
      <c r="M193" s="206">
        <v>0</v>
      </c>
      <c r="N193" s="206">
        <v>0</v>
      </c>
      <c r="O193" s="206">
        <v>0</v>
      </c>
      <c r="P193" s="206">
        <v>0</v>
      </c>
      <c r="Q193" s="206">
        <v>0</v>
      </c>
      <c r="R193" s="206">
        <v>0</v>
      </c>
      <c r="S193" s="206">
        <v>0</v>
      </c>
      <c r="T193" s="206">
        <v>0</v>
      </c>
      <c r="U193" s="206">
        <v>0</v>
      </c>
      <c r="V193" s="206">
        <v>0</v>
      </c>
      <c r="W193" s="206">
        <v>0</v>
      </c>
      <c r="X193" s="206">
        <v>0</v>
      </c>
      <c r="Y193" s="206">
        <v>0</v>
      </c>
      <c r="Z193" s="206">
        <v>0</v>
      </c>
      <c r="AA193" s="206">
        <v>0</v>
      </c>
      <c r="AB193" s="206">
        <v>0</v>
      </c>
      <c r="AC193" s="206">
        <v>0</v>
      </c>
      <c r="AD193" s="206">
        <v>0</v>
      </c>
      <c r="AE193" s="206">
        <v>0</v>
      </c>
      <c r="AF193" s="206">
        <v>0</v>
      </c>
      <c r="AG193" s="206">
        <v>0</v>
      </c>
      <c r="AH193" s="206">
        <v>0</v>
      </c>
      <c r="AI193" s="206">
        <v>0</v>
      </c>
      <c r="AJ193" s="206">
        <v>0</v>
      </c>
      <c r="AK193" s="206">
        <v>0</v>
      </c>
      <c r="AL193" s="206">
        <v>0</v>
      </c>
      <c r="AM193" s="206">
        <v>0</v>
      </c>
      <c r="AN193" s="206">
        <v>0</v>
      </c>
      <c r="AO193" s="206">
        <v>0</v>
      </c>
      <c r="AP193" s="206">
        <v>0</v>
      </c>
      <c r="AQ193" s="206">
        <v>0</v>
      </c>
      <c r="AR193" s="206">
        <v>0</v>
      </c>
      <c r="AS193" s="206">
        <v>0</v>
      </c>
      <c r="AT193" s="206">
        <v>0</v>
      </c>
      <c r="AU193" s="206">
        <v>0</v>
      </c>
      <c r="AV193" s="206">
        <v>0</v>
      </c>
      <c r="AW193" s="206">
        <v>0</v>
      </c>
      <c r="AX193" s="206">
        <v>0</v>
      </c>
      <c r="AY193" s="206">
        <v>0</v>
      </c>
      <c r="AZ193" s="206">
        <v>0</v>
      </c>
      <c r="BA193" s="207">
        <v>0</v>
      </c>
    </row>
    <row r="194" spans="1:53">
      <c r="A194" s="198" t="s">
        <v>417</v>
      </c>
      <c r="B194" s="199" t="s">
        <v>418</v>
      </c>
      <c r="C194" s="200">
        <v>0</v>
      </c>
      <c r="D194" s="201">
        <v>0</v>
      </c>
      <c r="E194" s="201">
        <v>0</v>
      </c>
      <c r="F194" s="201">
        <v>0</v>
      </c>
      <c r="G194" s="201">
        <v>0</v>
      </c>
      <c r="H194" s="201">
        <v>0</v>
      </c>
      <c r="I194" s="201">
        <v>0</v>
      </c>
      <c r="J194" s="201">
        <v>0</v>
      </c>
      <c r="K194" s="201">
        <v>0</v>
      </c>
      <c r="L194" s="201">
        <v>0</v>
      </c>
      <c r="M194" s="201">
        <v>0</v>
      </c>
      <c r="N194" s="201">
        <v>0</v>
      </c>
      <c r="O194" s="201">
        <v>0</v>
      </c>
      <c r="P194" s="201">
        <v>0</v>
      </c>
      <c r="Q194" s="201">
        <v>0</v>
      </c>
      <c r="R194" s="201">
        <v>0</v>
      </c>
      <c r="S194" s="201">
        <v>0</v>
      </c>
      <c r="T194" s="201">
        <v>0</v>
      </c>
      <c r="U194" s="201">
        <v>0</v>
      </c>
      <c r="V194" s="201">
        <v>0</v>
      </c>
      <c r="W194" s="201">
        <v>0</v>
      </c>
      <c r="X194" s="201">
        <v>0</v>
      </c>
      <c r="Y194" s="201">
        <v>0</v>
      </c>
      <c r="Z194" s="201">
        <v>0</v>
      </c>
      <c r="AA194" s="201">
        <v>0</v>
      </c>
      <c r="AB194" s="201">
        <v>0</v>
      </c>
      <c r="AC194" s="201">
        <v>0</v>
      </c>
      <c r="AD194" s="201">
        <v>0</v>
      </c>
      <c r="AE194" s="201">
        <v>0</v>
      </c>
      <c r="AF194" s="201">
        <v>0</v>
      </c>
      <c r="AG194" s="201">
        <v>0</v>
      </c>
      <c r="AH194" s="201">
        <v>0</v>
      </c>
      <c r="AI194" s="201">
        <v>0</v>
      </c>
      <c r="AJ194" s="201">
        <v>0</v>
      </c>
      <c r="AK194" s="201">
        <v>0</v>
      </c>
      <c r="AL194" s="201">
        <v>0</v>
      </c>
      <c r="AM194" s="201">
        <v>0</v>
      </c>
      <c r="AN194" s="201">
        <v>0</v>
      </c>
      <c r="AO194" s="201">
        <v>0</v>
      </c>
      <c r="AP194" s="201">
        <v>0</v>
      </c>
      <c r="AQ194" s="201">
        <v>0</v>
      </c>
      <c r="AR194" s="201">
        <v>0</v>
      </c>
      <c r="AS194" s="201">
        <v>0</v>
      </c>
      <c r="AT194" s="201">
        <v>0</v>
      </c>
      <c r="AU194" s="201">
        <v>0</v>
      </c>
      <c r="AV194" s="201">
        <v>0</v>
      </c>
      <c r="AW194" s="201">
        <v>0</v>
      </c>
      <c r="AX194" s="201">
        <v>0</v>
      </c>
      <c r="AY194" s="201">
        <v>0</v>
      </c>
      <c r="AZ194" s="201">
        <v>0</v>
      </c>
      <c r="BA194" s="202">
        <v>0</v>
      </c>
    </row>
    <row r="195" spans="1:53">
      <c r="A195" s="193" t="s">
        <v>419</v>
      </c>
      <c r="B195" s="194" t="s">
        <v>420</v>
      </c>
      <c r="C195" s="195">
        <v>73772.966057555182</v>
      </c>
      <c r="D195" s="196">
        <v>72434.845170000001</v>
      </c>
      <c r="E195" s="196">
        <v>72104.2</v>
      </c>
      <c r="F195" s="196">
        <v>74296.099999999977</v>
      </c>
      <c r="G195" s="196">
        <v>75664.5</v>
      </c>
      <c r="H195" s="196">
        <v>76840.856979077071</v>
      </c>
      <c r="I195" s="196">
        <v>76489.247799999968</v>
      </c>
      <c r="J195" s="196">
        <v>73770.924909999987</v>
      </c>
      <c r="K195" s="196">
        <v>70429.376180000007</v>
      </c>
      <c r="L195" s="196">
        <v>66965.653509999975</v>
      </c>
      <c r="M195" s="196">
        <v>66860.845743514568</v>
      </c>
      <c r="N195" s="196">
        <v>64609.391420655324</v>
      </c>
      <c r="O195" s="196">
        <v>63893.59415305248</v>
      </c>
      <c r="P195" s="196">
        <v>62636.510972688309</v>
      </c>
      <c r="Q195" s="196">
        <v>63666.703220132891</v>
      </c>
      <c r="R195" s="196">
        <v>65428.621525291244</v>
      </c>
      <c r="S195" s="196">
        <v>66453.970475134804</v>
      </c>
      <c r="T195" s="196">
        <v>67388.600748147306</v>
      </c>
      <c r="U195" s="196">
        <v>67652.269452280118</v>
      </c>
      <c r="V195" s="196">
        <v>67512.028410343992</v>
      </c>
      <c r="W195" s="196">
        <v>66809.274279819248</v>
      </c>
      <c r="X195" s="196">
        <v>66188.665647980117</v>
      </c>
      <c r="Y195" s="196">
        <v>65720.941898025791</v>
      </c>
      <c r="Z195" s="196">
        <v>64795.240019930439</v>
      </c>
      <c r="AA195" s="196">
        <v>64154.923039737587</v>
      </c>
      <c r="AB195" s="196">
        <v>63825.217871261259</v>
      </c>
      <c r="AC195" s="196">
        <v>63688.311216600327</v>
      </c>
      <c r="AD195" s="196">
        <v>63637.938376379832</v>
      </c>
      <c r="AE195" s="196">
        <v>63542.329976266599</v>
      </c>
      <c r="AF195" s="196">
        <v>63505.151781454915</v>
      </c>
      <c r="AG195" s="196">
        <v>63273.930729430664</v>
      </c>
      <c r="AH195" s="196">
        <v>63310.284588605762</v>
      </c>
      <c r="AI195" s="196">
        <v>63117.684287215343</v>
      </c>
      <c r="AJ195" s="196">
        <v>62872.081887919732</v>
      </c>
      <c r="AK195" s="196">
        <v>62637.692702129614</v>
      </c>
      <c r="AL195" s="196">
        <v>62019.942351967358</v>
      </c>
      <c r="AM195" s="196">
        <v>61816.634144921438</v>
      </c>
      <c r="AN195" s="196">
        <v>61418.699379493381</v>
      </c>
      <c r="AO195" s="196">
        <v>61081.997873564062</v>
      </c>
      <c r="AP195" s="196">
        <v>60650.828168711007</v>
      </c>
      <c r="AQ195" s="196">
        <v>60209.474734517593</v>
      </c>
      <c r="AR195" s="196">
        <v>59679.310535095537</v>
      </c>
      <c r="AS195" s="196">
        <v>59316.107201811225</v>
      </c>
      <c r="AT195" s="196">
        <v>58568.613653033739</v>
      </c>
      <c r="AU195" s="196">
        <v>57976.27675865803</v>
      </c>
      <c r="AV195" s="196">
        <v>57605.626573360525</v>
      </c>
      <c r="AW195" s="196">
        <v>57281.061364643458</v>
      </c>
      <c r="AX195" s="196">
        <v>56851.196468045164</v>
      </c>
      <c r="AY195" s="196">
        <v>56355.00909759615</v>
      </c>
      <c r="AZ195" s="196">
        <v>55844.890479008856</v>
      </c>
      <c r="BA195" s="197">
        <v>55326.424763170493</v>
      </c>
    </row>
    <row r="196" spans="1:53">
      <c r="A196" s="198" t="s">
        <v>421</v>
      </c>
      <c r="B196" s="199" t="s">
        <v>422</v>
      </c>
      <c r="C196" s="200">
        <v>557.80132209264434</v>
      </c>
      <c r="D196" s="201">
        <v>184.40092000000473</v>
      </c>
      <c r="E196" s="201">
        <v>447.49780999999467</v>
      </c>
      <c r="F196" s="201">
        <v>1905.1</v>
      </c>
      <c r="G196" s="201">
        <v>-95.397579999986448</v>
      </c>
      <c r="H196" s="201">
        <v>133.22815801254154</v>
      </c>
      <c r="I196" s="201">
        <v>91.700069999977188</v>
      </c>
      <c r="J196" s="201">
        <v>126.80024999999405</v>
      </c>
      <c r="K196" s="201">
        <v>59.101230000005309</v>
      </c>
      <c r="L196" s="201">
        <v>196.59923999999475</v>
      </c>
      <c r="M196" s="201">
        <v>70.125187741729135</v>
      </c>
      <c r="N196" s="201">
        <v>-306.05736424995837</v>
      </c>
      <c r="O196" s="201">
        <v>-206.24333373716419</v>
      </c>
      <c r="P196" s="201">
        <v>-572.72846804726544</v>
      </c>
      <c r="Q196" s="201">
        <v>-66.590926703033119</v>
      </c>
      <c r="R196" s="201">
        <v>-145.64830904034676</v>
      </c>
      <c r="S196" s="201">
        <v>0</v>
      </c>
      <c r="T196" s="201">
        <v>0</v>
      </c>
      <c r="U196" s="201">
        <v>0</v>
      </c>
      <c r="V196" s="201">
        <v>0</v>
      </c>
      <c r="W196" s="201">
        <v>0</v>
      </c>
      <c r="X196" s="201">
        <v>0</v>
      </c>
      <c r="Y196" s="201">
        <v>0</v>
      </c>
      <c r="Z196" s="201">
        <v>0</v>
      </c>
      <c r="AA196" s="201">
        <v>0</v>
      </c>
      <c r="AB196" s="201">
        <v>0</v>
      </c>
      <c r="AC196" s="201">
        <v>0</v>
      </c>
      <c r="AD196" s="201">
        <v>0</v>
      </c>
      <c r="AE196" s="201">
        <v>0</v>
      </c>
      <c r="AF196" s="201">
        <v>0</v>
      </c>
      <c r="AG196" s="201">
        <v>0</v>
      </c>
      <c r="AH196" s="201">
        <v>0</v>
      </c>
      <c r="AI196" s="201">
        <v>0</v>
      </c>
      <c r="AJ196" s="201">
        <v>0</v>
      </c>
      <c r="AK196" s="201">
        <v>0</v>
      </c>
      <c r="AL196" s="201">
        <v>0</v>
      </c>
      <c r="AM196" s="201">
        <v>0</v>
      </c>
      <c r="AN196" s="201">
        <v>0</v>
      </c>
      <c r="AO196" s="201">
        <v>0</v>
      </c>
      <c r="AP196" s="201">
        <v>0</v>
      </c>
      <c r="AQ196" s="201">
        <v>0</v>
      </c>
      <c r="AR196" s="201">
        <v>0</v>
      </c>
      <c r="AS196" s="201">
        <v>0</v>
      </c>
      <c r="AT196" s="201">
        <v>0</v>
      </c>
      <c r="AU196" s="201">
        <v>0</v>
      </c>
      <c r="AV196" s="201">
        <v>0</v>
      </c>
      <c r="AW196" s="201">
        <v>0</v>
      </c>
      <c r="AX196" s="201">
        <v>0</v>
      </c>
      <c r="AY196" s="201">
        <v>0</v>
      </c>
      <c r="AZ196" s="201">
        <v>0</v>
      </c>
      <c r="BA196" s="202">
        <v>0</v>
      </c>
    </row>
    <row r="197" spans="1:53">
      <c r="A197" s="203" t="s">
        <v>423</v>
      </c>
      <c r="B197" s="204" t="s">
        <v>424</v>
      </c>
      <c r="C197" s="205">
        <v>70.555528245876161</v>
      </c>
      <c r="D197" s="206">
        <v>-659.09959999999535</v>
      </c>
      <c r="E197" s="206">
        <v>355.09808999999473</v>
      </c>
      <c r="F197" s="206">
        <v>2138.6</v>
      </c>
      <c r="G197" s="206">
        <v>391.70107000001349</v>
      </c>
      <c r="H197" s="206">
        <v>24.601112003018855</v>
      </c>
      <c r="I197" s="206">
        <v>6.4000199999771903</v>
      </c>
      <c r="J197" s="206">
        <v>57.800129999994049</v>
      </c>
      <c r="K197" s="206">
        <v>-151.99929999999469</v>
      </c>
      <c r="L197" s="206">
        <v>265.5993899999948</v>
      </c>
      <c r="M197" s="206">
        <v>-3.9648333668527926</v>
      </c>
      <c r="N197" s="206">
        <v>-280.69191117477845</v>
      </c>
      <c r="O197" s="206">
        <v>-64.130078734692816</v>
      </c>
      <c r="P197" s="206">
        <v>-605.83251488828125</v>
      </c>
      <c r="Q197" s="206">
        <v>339.8535162506422</v>
      </c>
      <c r="R197" s="206">
        <v>143.80908918356613</v>
      </c>
      <c r="S197" s="206">
        <v>0</v>
      </c>
      <c r="T197" s="206">
        <v>0</v>
      </c>
      <c r="U197" s="206">
        <v>0</v>
      </c>
      <c r="V197" s="206">
        <v>0</v>
      </c>
      <c r="W197" s="206">
        <v>0</v>
      </c>
      <c r="X197" s="206">
        <v>0</v>
      </c>
      <c r="Y197" s="206">
        <v>0</v>
      </c>
      <c r="Z197" s="206">
        <v>0</v>
      </c>
      <c r="AA197" s="206">
        <v>0</v>
      </c>
      <c r="AB197" s="206">
        <v>0</v>
      </c>
      <c r="AC197" s="206">
        <v>0</v>
      </c>
      <c r="AD197" s="206">
        <v>0</v>
      </c>
      <c r="AE197" s="206">
        <v>0</v>
      </c>
      <c r="AF197" s="206">
        <v>0</v>
      </c>
      <c r="AG197" s="206">
        <v>0</v>
      </c>
      <c r="AH197" s="206">
        <v>0</v>
      </c>
      <c r="AI197" s="206">
        <v>0</v>
      </c>
      <c r="AJ197" s="206">
        <v>0</v>
      </c>
      <c r="AK197" s="206">
        <v>0</v>
      </c>
      <c r="AL197" s="206">
        <v>0</v>
      </c>
      <c r="AM197" s="206">
        <v>0</v>
      </c>
      <c r="AN197" s="206">
        <v>0</v>
      </c>
      <c r="AO197" s="206">
        <v>0</v>
      </c>
      <c r="AP197" s="206">
        <v>0</v>
      </c>
      <c r="AQ197" s="206">
        <v>0</v>
      </c>
      <c r="AR197" s="206">
        <v>0</v>
      </c>
      <c r="AS197" s="206">
        <v>0</v>
      </c>
      <c r="AT197" s="206">
        <v>0</v>
      </c>
      <c r="AU197" s="206">
        <v>0</v>
      </c>
      <c r="AV197" s="206">
        <v>0</v>
      </c>
      <c r="AW197" s="206">
        <v>0</v>
      </c>
      <c r="AX197" s="206">
        <v>0</v>
      </c>
      <c r="AY197" s="206">
        <v>0</v>
      </c>
      <c r="AZ197" s="206">
        <v>0</v>
      </c>
      <c r="BA197" s="207">
        <v>0</v>
      </c>
    </row>
    <row r="198" spans="1:53">
      <c r="A198" s="208" t="s">
        <v>425</v>
      </c>
      <c r="B198" s="209" t="s">
        <v>426</v>
      </c>
      <c r="C198" s="210">
        <v>701.37121256423416</v>
      </c>
      <c r="D198" s="211">
        <v>-367.19977999999537</v>
      </c>
      <c r="E198" s="211">
        <v>513.89853999999468</v>
      </c>
      <c r="F198" s="211">
        <v>1512.3</v>
      </c>
      <c r="G198" s="211">
        <v>351.40096000001358</v>
      </c>
      <c r="H198" s="211">
        <v>12.300556001500809</v>
      </c>
      <c r="I198" s="211">
        <v>-8.1999900000228081</v>
      </c>
      <c r="J198" s="211">
        <v>65.700119999994058</v>
      </c>
      <c r="K198" s="211">
        <v>-217.79945999999472</v>
      </c>
      <c r="L198" s="211">
        <v>269.89939999999473</v>
      </c>
      <c r="M198" s="211">
        <v>11.1779915792722</v>
      </c>
      <c r="N198" s="211">
        <v>-283.94021295454877</v>
      </c>
      <c r="O198" s="211">
        <v>-91.191329008332119</v>
      </c>
      <c r="P198" s="211">
        <v>-507.35636827348208</v>
      </c>
      <c r="Q198" s="211">
        <v>338.77871069640241</v>
      </c>
      <c r="R198" s="211">
        <v>132.98937196048792</v>
      </c>
      <c r="S198" s="211">
        <v>0</v>
      </c>
      <c r="T198" s="211">
        <v>0</v>
      </c>
      <c r="U198" s="211">
        <v>0</v>
      </c>
      <c r="V198" s="211">
        <v>0</v>
      </c>
      <c r="W198" s="211">
        <v>0</v>
      </c>
      <c r="X198" s="211">
        <v>0</v>
      </c>
      <c r="Y198" s="211">
        <v>0</v>
      </c>
      <c r="Z198" s="211">
        <v>0</v>
      </c>
      <c r="AA198" s="211">
        <v>0</v>
      </c>
      <c r="AB198" s="211">
        <v>0</v>
      </c>
      <c r="AC198" s="211">
        <v>0</v>
      </c>
      <c r="AD198" s="211">
        <v>0</v>
      </c>
      <c r="AE198" s="211">
        <v>0</v>
      </c>
      <c r="AF198" s="211">
        <v>0</v>
      </c>
      <c r="AG198" s="211">
        <v>0</v>
      </c>
      <c r="AH198" s="211">
        <v>0</v>
      </c>
      <c r="AI198" s="211">
        <v>0</v>
      </c>
      <c r="AJ198" s="211">
        <v>0</v>
      </c>
      <c r="AK198" s="211">
        <v>0</v>
      </c>
      <c r="AL198" s="211">
        <v>0</v>
      </c>
      <c r="AM198" s="211">
        <v>0</v>
      </c>
      <c r="AN198" s="211">
        <v>0</v>
      </c>
      <c r="AO198" s="211">
        <v>0</v>
      </c>
      <c r="AP198" s="211">
        <v>0</v>
      </c>
      <c r="AQ198" s="211">
        <v>0</v>
      </c>
      <c r="AR198" s="211">
        <v>0</v>
      </c>
      <c r="AS198" s="211">
        <v>0</v>
      </c>
      <c r="AT198" s="211">
        <v>0</v>
      </c>
      <c r="AU198" s="211">
        <v>0</v>
      </c>
      <c r="AV198" s="211">
        <v>0</v>
      </c>
      <c r="AW198" s="211">
        <v>0</v>
      </c>
      <c r="AX198" s="211">
        <v>0</v>
      </c>
      <c r="AY198" s="211">
        <v>0</v>
      </c>
      <c r="AZ198" s="211">
        <v>0</v>
      </c>
      <c r="BA198" s="212">
        <v>0</v>
      </c>
    </row>
    <row r="199" spans="1:53">
      <c r="A199" s="208" t="s">
        <v>427</v>
      </c>
      <c r="B199" s="209" t="s">
        <v>428</v>
      </c>
      <c r="C199" s="210">
        <v>-630.81568431835808</v>
      </c>
      <c r="D199" s="211">
        <v>-291.89981999999992</v>
      </c>
      <c r="E199" s="211">
        <v>-158.80045000000001</v>
      </c>
      <c r="F199" s="211">
        <v>626.29999999999984</v>
      </c>
      <c r="G199" s="211">
        <v>40.300109999999989</v>
      </c>
      <c r="H199" s="211">
        <v>12.300556001518045</v>
      </c>
      <c r="I199" s="211">
        <v>14.600009999999999</v>
      </c>
      <c r="J199" s="211">
        <v>-7.8999899999999998</v>
      </c>
      <c r="K199" s="211">
        <v>65.800160000000005</v>
      </c>
      <c r="L199" s="211">
        <v>-4.3000100000000003</v>
      </c>
      <c r="M199" s="211">
        <v>-15.142824946124994</v>
      </c>
      <c r="N199" s="211">
        <v>3.2483017797702725</v>
      </c>
      <c r="O199" s="211">
        <v>27.061250273639295</v>
      </c>
      <c r="P199" s="211">
        <v>-98.476146614799077</v>
      </c>
      <c r="Q199" s="211">
        <v>1.0748055542398398</v>
      </c>
      <c r="R199" s="211">
        <v>10.819717223078188</v>
      </c>
      <c r="S199" s="211">
        <v>0</v>
      </c>
      <c r="T199" s="211">
        <v>0</v>
      </c>
      <c r="U199" s="211">
        <v>0</v>
      </c>
      <c r="V199" s="211">
        <v>0</v>
      </c>
      <c r="W199" s="211">
        <v>0</v>
      </c>
      <c r="X199" s="211">
        <v>0</v>
      </c>
      <c r="Y199" s="211">
        <v>0</v>
      </c>
      <c r="Z199" s="211">
        <v>0</v>
      </c>
      <c r="AA199" s="211">
        <v>0</v>
      </c>
      <c r="AB199" s="211">
        <v>0</v>
      </c>
      <c r="AC199" s="211">
        <v>0</v>
      </c>
      <c r="AD199" s="211">
        <v>0</v>
      </c>
      <c r="AE199" s="211">
        <v>0</v>
      </c>
      <c r="AF199" s="211">
        <v>0</v>
      </c>
      <c r="AG199" s="211">
        <v>0</v>
      </c>
      <c r="AH199" s="211">
        <v>0</v>
      </c>
      <c r="AI199" s="211">
        <v>0</v>
      </c>
      <c r="AJ199" s="211">
        <v>0</v>
      </c>
      <c r="AK199" s="211">
        <v>0</v>
      </c>
      <c r="AL199" s="211">
        <v>0</v>
      </c>
      <c r="AM199" s="211">
        <v>0</v>
      </c>
      <c r="AN199" s="211">
        <v>0</v>
      </c>
      <c r="AO199" s="211">
        <v>0</v>
      </c>
      <c r="AP199" s="211">
        <v>0</v>
      </c>
      <c r="AQ199" s="211">
        <v>0</v>
      </c>
      <c r="AR199" s="211">
        <v>0</v>
      </c>
      <c r="AS199" s="211">
        <v>0</v>
      </c>
      <c r="AT199" s="211">
        <v>0</v>
      </c>
      <c r="AU199" s="211">
        <v>0</v>
      </c>
      <c r="AV199" s="211">
        <v>0</v>
      </c>
      <c r="AW199" s="211">
        <v>0</v>
      </c>
      <c r="AX199" s="211">
        <v>0</v>
      </c>
      <c r="AY199" s="211">
        <v>0</v>
      </c>
      <c r="AZ199" s="211">
        <v>0</v>
      </c>
      <c r="BA199" s="212">
        <v>0</v>
      </c>
    </row>
    <row r="200" spans="1:53">
      <c r="A200" s="203" t="s">
        <v>429</v>
      </c>
      <c r="B200" s="204" t="s">
        <v>430</v>
      </c>
      <c r="C200" s="205">
        <v>487.24579384676827</v>
      </c>
      <c r="D200" s="206">
        <v>843.50052000000005</v>
      </c>
      <c r="E200" s="206">
        <v>92.399719999999988</v>
      </c>
      <c r="F200" s="206">
        <v>-233.49999999999997</v>
      </c>
      <c r="G200" s="206">
        <v>-487.09864999999996</v>
      </c>
      <c r="H200" s="206">
        <v>108.62704600952269</v>
      </c>
      <c r="I200" s="206">
        <v>85.300049999999999</v>
      </c>
      <c r="J200" s="206">
        <v>69.000119999999995</v>
      </c>
      <c r="K200" s="206">
        <v>211.10052999999999</v>
      </c>
      <c r="L200" s="206">
        <v>-69.000150000000005</v>
      </c>
      <c r="M200" s="206">
        <v>74.090021108581922</v>
      </c>
      <c r="N200" s="206">
        <v>-25.365453075179914</v>
      </c>
      <c r="O200" s="206">
        <v>-142.11325500247139</v>
      </c>
      <c r="P200" s="206">
        <v>33.10404684101583</v>
      </c>
      <c r="Q200" s="206">
        <v>-406.44444295367538</v>
      </c>
      <c r="R200" s="206">
        <v>-289.45739822391289</v>
      </c>
      <c r="S200" s="206">
        <v>0</v>
      </c>
      <c r="T200" s="206">
        <v>0</v>
      </c>
      <c r="U200" s="206">
        <v>0</v>
      </c>
      <c r="V200" s="206">
        <v>0</v>
      </c>
      <c r="W200" s="206">
        <v>0</v>
      </c>
      <c r="X200" s="206">
        <v>0</v>
      </c>
      <c r="Y200" s="206">
        <v>0</v>
      </c>
      <c r="Z200" s="206">
        <v>0</v>
      </c>
      <c r="AA200" s="206">
        <v>0</v>
      </c>
      <c r="AB200" s="206">
        <v>0</v>
      </c>
      <c r="AC200" s="206">
        <v>0</v>
      </c>
      <c r="AD200" s="206">
        <v>0</v>
      </c>
      <c r="AE200" s="206">
        <v>0</v>
      </c>
      <c r="AF200" s="206">
        <v>0</v>
      </c>
      <c r="AG200" s="206">
        <v>0</v>
      </c>
      <c r="AH200" s="206">
        <v>0</v>
      </c>
      <c r="AI200" s="206">
        <v>0</v>
      </c>
      <c r="AJ200" s="206">
        <v>0</v>
      </c>
      <c r="AK200" s="206">
        <v>0</v>
      </c>
      <c r="AL200" s="206">
        <v>0</v>
      </c>
      <c r="AM200" s="206">
        <v>0</v>
      </c>
      <c r="AN200" s="206">
        <v>0</v>
      </c>
      <c r="AO200" s="206">
        <v>0</v>
      </c>
      <c r="AP200" s="206">
        <v>0</v>
      </c>
      <c r="AQ200" s="206">
        <v>0</v>
      </c>
      <c r="AR200" s="206">
        <v>0</v>
      </c>
      <c r="AS200" s="206">
        <v>0</v>
      </c>
      <c r="AT200" s="206">
        <v>0</v>
      </c>
      <c r="AU200" s="206">
        <v>0</v>
      </c>
      <c r="AV200" s="206">
        <v>0</v>
      </c>
      <c r="AW200" s="206">
        <v>0</v>
      </c>
      <c r="AX200" s="206">
        <v>0</v>
      </c>
      <c r="AY200" s="206">
        <v>0</v>
      </c>
      <c r="AZ200" s="206">
        <v>0</v>
      </c>
      <c r="BA200" s="207">
        <v>0</v>
      </c>
    </row>
    <row r="201" spans="1:53">
      <c r="A201" s="208" t="s">
        <v>431</v>
      </c>
      <c r="B201" s="209" t="s">
        <v>432</v>
      </c>
      <c r="C201" s="210">
        <v>487.24579384676827</v>
      </c>
      <c r="D201" s="211">
        <v>843.50052000000005</v>
      </c>
      <c r="E201" s="211">
        <v>95.399729999999991</v>
      </c>
      <c r="F201" s="211">
        <v>-216.2</v>
      </c>
      <c r="G201" s="211">
        <v>-472.99868999999995</v>
      </c>
      <c r="H201" s="211">
        <v>108.62704600952269</v>
      </c>
      <c r="I201" s="211">
        <v>85.300049999999999</v>
      </c>
      <c r="J201" s="211">
        <v>69.000119999999995</v>
      </c>
      <c r="K201" s="211">
        <v>211.10052999999999</v>
      </c>
      <c r="L201" s="211">
        <v>-69.000150000000005</v>
      </c>
      <c r="M201" s="211">
        <v>74.090021108581922</v>
      </c>
      <c r="N201" s="211">
        <v>-25.365453075179914</v>
      </c>
      <c r="O201" s="211">
        <v>-142.11325500247139</v>
      </c>
      <c r="P201" s="211">
        <v>33.10404684101583</v>
      </c>
      <c r="Q201" s="211">
        <v>-410.28985554826892</v>
      </c>
      <c r="R201" s="211">
        <v>-304.95849420134715</v>
      </c>
      <c r="S201" s="211">
        <v>0</v>
      </c>
      <c r="T201" s="211">
        <v>0</v>
      </c>
      <c r="U201" s="211">
        <v>0</v>
      </c>
      <c r="V201" s="211">
        <v>0</v>
      </c>
      <c r="W201" s="211">
        <v>0</v>
      </c>
      <c r="X201" s="211">
        <v>0</v>
      </c>
      <c r="Y201" s="211">
        <v>0</v>
      </c>
      <c r="Z201" s="211">
        <v>0</v>
      </c>
      <c r="AA201" s="211">
        <v>0</v>
      </c>
      <c r="AB201" s="211">
        <v>0</v>
      </c>
      <c r="AC201" s="211">
        <v>0</v>
      </c>
      <c r="AD201" s="211">
        <v>0</v>
      </c>
      <c r="AE201" s="211">
        <v>0</v>
      </c>
      <c r="AF201" s="211">
        <v>0</v>
      </c>
      <c r="AG201" s="211">
        <v>0</v>
      </c>
      <c r="AH201" s="211">
        <v>0</v>
      </c>
      <c r="AI201" s="211">
        <v>0</v>
      </c>
      <c r="AJ201" s="211">
        <v>0</v>
      </c>
      <c r="AK201" s="211">
        <v>0</v>
      </c>
      <c r="AL201" s="211">
        <v>0</v>
      </c>
      <c r="AM201" s="211">
        <v>0</v>
      </c>
      <c r="AN201" s="211">
        <v>0</v>
      </c>
      <c r="AO201" s="211">
        <v>0</v>
      </c>
      <c r="AP201" s="211">
        <v>0</v>
      </c>
      <c r="AQ201" s="211">
        <v>0</v>
      </c>
      <c r="AR201" s="211">
        <v>0</v>
      </c>
      <c r="AS201" s="211">
        <v>0</v>
      </c>
      <c r="AT201" s="211">
        <v>0</v>
      </c>
      <c r="AU201" s="211">
        <v>0</v>
      </c>
      <c r="AV201" s="211">
        <v>0</v>
      </c>
      <c r="AW201" s="211">
        <v>0</v>
      </c>
      <c r="AX201" s="211">
        <v>0</v>
      </c>
      <c r="AY201" s="211">
        <v>0</v>
      </c>
      <c r="AZ201" s="211">
        <v>0</v>
      </c>
      <c r="BA201" s="212">
        <v>0</v>
      </c>
    </row>
    <row r="202" spans="1:53">
      <c r="A202" s="208" t="s">
        <v>433</v>
      </c>
      <c r="B202" s="209" t="s">
        <v>434</v>
      </c>
      <c r="C202" s="210">
        <v>0</v>
      </c>
      <c r="D202" s="211">
        <v>0</v>
      </c>
      <c r="E202" s="211">
        <v>-3.0000100000000001</v>
      </c>
      <c r="F202" s="211">
        <v>-17.3</v>
      </c>
      <c r="G202" s="211">
        <v>-14.099960000000001</v>
      </c>
      <c r="H202" s="211">
        <v>0</v>
      </c>
      <c r="I202" s="211">
        <v>0</v>
      </c>
      <c r="J202" s="211">
        <v>0</v>
      </c>
      <c r="K202" s="211">
        <v>0</v>
      </c>
      <c r="L202" s="211">
        <v>0</v>
      </c>
      <c r="M202" s="211">
        <v>0</v>
      </c>
      <c r="N202" s="211">
        <v>0</v>
      </c>
      <c r="O202" s="211">
        <v>0</v>
      </c>
      <c r="P202" s="211">
        <v>0</v>
      </c>
      <c r="Q202" s="211">
        <v>-1.552499744477672</v>
      </c>
      <c r="R202" s="211">
        <v>0</v>
      </c>
      <c r="S202" s="211">
        <v>0</v>
      </c>
      <c r="T202" s="211">
        <v>0</v>
      </c>
      <c r="U202" s="211">
        <v>0</v>
      </c>
      <c r="V202" s="211">
        <v>0</v>
      </c>
      <c r="W202" s="211">
        <v>0</v>
      </c>
      <c r="X202" s="211">
        <v>0</v>
      </c>
      <c r="Y202" s="211">
        <v>0</v>
      </c>
      <c r="Z202" s="211">
        <v>0</v>
      </c>
      <c r="AA202" s="211">
        <v>0</v>
      </c>
      <c r="AB202" s="211">
        <v>0</v>
      </c>
      <c r="AC202" s="211">
        <v>0</v>
      </c>
      <c r="AD202" s="211">
        <v>0</v>
      </c>
      <c r="AE202" s="211">
        <v>0</v>
      </c>
      <c r="AF202" s="211">
        <v>0</v>
      </c>
      <c r="AG202" s="211">
        <v>0</v>
      </c>
      <c r="AH202" s="211">
        <v>0</v>
      </c>
      <c r="AI202" s="211">
        <v>0</v>
      </c>
      <c r="AJ202" s="211">
        <v>0</v>
      </c>
      <c r="AK202" s="211">
        <v>0</v>
      </c>
      <c r="AL202" s="211">
        <v>0</v>
      </c>
      <c r="AM202" s="211">
        <v>0</v>
      </c>
      <c r="AN202" s="211">
        <v>0</v>
      </c>
      <c r="AO202" s="211">
        <v>0</v>
      </c>
      <c r="AP202" s="211">
        <v>0</v>
      </c>
      <c r="AQ202" s="211">
        <v>0</v>
      </c>
      <c r="AR202" s="211">
        <v>0</v>
      </c>
      <c r="AS202" s="211">
        <v>0</v>
      </c>
      <c r="AT202" s="211">
        <v>0</v>
      </c>
      <c r="AU202" s="211">
        <v>0</v>
      </c>
      <c r="AV202" s="211">
        <v>0</v>
      </c>
      <c r="AW202" s="211">
        <v>0</v>
      </c>
      <c r="AX202" s="211">
        <v>0</v>
      </c>
      <c r="AY202" s="211">
        <v>0</v>
      </c>
      <c r="AZ202" s="211">
        <v>0</v>
      </c>
      <c r="BA202" s="212">
        <v>0</v>
      </c>
    </row>
    <row r="203" spans="1:53">
      <c r="A203" s="208" t="s">
        <v>435</v>
      </c>
      <c r="B203" s="209" t="s">
        <v>436</v>
      </c>
      <c r="C203" s="210">
        <v>0</v>
      </c>
      <c r="D203" s="211">
        <v>0</v>
      </c>
      <c r="E203" s="211">
        <v>0</v>
      </c>
      <c r="F203" s="211">
        <v>0</v>
      </c>
      <c r="G203" s="211">
        <v>0</v>
      </c>
      <c r="H203" s="211">
        <v>0</v>
      </c>
      <c r="I203" s="211">
        <v>0</v>
      </c>
      <c r="J203" s="211">
        <v>0</v>
      </c>
      <c r="K203" s="211">
        <v>0</v>
      </c>
      <c r="L203" s="211">
        <v>0</v>
      </c>
      <c r="M203" s="211">
        <v>0</v>
      </c>
      <c r="N203" s="211">
        <v>0</v>
      </c>
      <c r="O203" s="211">
        <v>0</v>
      </c>
      <c r="P203" s="211">
        <v>0</v>
      </c>
      <c r="Q203" s="211">
        <v>5.3979123390712065</v>
      </c>
      <c r="R203" s="211">
        <v>15.50109597743428</v>
      </c>
      <c r="S203" s="211">
        <v>0</v>
      </c>
      <c r="T203" s="211">
        <v>0</v>
      </c>
      <c r="U203" s="211">
        <v>0</v>
      </c>
      <c r="V203" s="211">
        <v>0</v>
      </c>
      <c r="W203" s="211">
        <v>0</v>
      </c>
      <c r="X203" s="211">
        <v>0</v>
      </c>
      <c r="Y203" s="211">
        <v>0</v>
      </c>
      <c r="Z203" s="211">
        <v>0</v>
      </c>
      <c r="AA203" s="211">
        <v>0</v>
      </c>
      <c r="AB203" s="211">
        <v>0</v>
      </c>
      <c r="AC203" s="211">
        <v>0</v>
      </c>
      <c r="AD203" s="211">
        <v>0</v>
      </c>
      <c r="AE203" s="211">
        <v>0</v>
      </c>
      <c r="AF203" s="211">
        <v>0</v>
      </c>
      <c r="AG203" s="211">
        <v>0</v>
      </c>
      <c r="AH203" s="211">
        <v>0</v>
      </c>
      <c r="AI203" s="211">
        <v>0</v>
      </c>
      <c r="AJ203" s="211">
        <v>0</v>
      </c>
      <c r="AK203" s="211">
        <v>0</v>
      </c>
      <c r="AL203" s="211">
        <v>0</v>
      </c>
      <c r="AM203" s="211">
        <v>0</v>
      </c>
      <c r="AN203" s="211">
        <v>0</v>
      </c>
      <c r="AO203" s="211">
        <v>0</v>
      </c>
      <c r="AP203" s="211">
        <v>0</v>
      </c>
      <c r="AQ203" s="211">
        <v>0</v>
      </c>
      <c r="AR203" s="211">
        <v>0</v>
      </c>
      <c r="AS203" s="211">
        <v>0</v>
      </c>
      <c r="AT203" s="211">
        <v>0</v>
      </c>
      <c r="AU203" s="211">
        <v>0</v>
      </c>
      <c r="AV203" s="211">
        <v>0</v>
      </c>
      <c r="AW203" s="211">
        <v>0</v>
      </c>
      <c r="AX203" s="211">
        <v>0</v>
      </c>
      <c r="AY203" s="211">
        <v>0</v>
      </c>
      <c r="AZ203" s="211">
        <v>0</v>
      </c>
      <c r="BA203" s="212">
        <v>0</v>
      </c>
    </row>
    <row r="204" spans="1:53">
      <c r="A204" s="198" t="s">
        <v>437</v>
      </c>
      <c r="B204" s="199" t="s">
        <v>438</v>
      </c>
      <c r="C204" s="200">
        <v>73215.164735462531</v>
      </c>
      <c r="D204" s="201">
        <v>72250.444249999986</v>
      </c>
      <c r="E204" s="201">
        <v>71656.702190000011</v>
      </c>
      <c r="F204" s="201">
        <v>72390.999999999985</v>
      </c>
      <c r="G204" s="201">
        <v>75759.89757999999</v>
      </c>
      <c r="H204" s="201">
        <v>76707.628821064529</v>
      </c>
      <c r="I204" s="201">
        <v>76397.547729999991</v>
      </c>
      <c r="J204" s="201">
        <v>73644.124659999987</v>
      </c>
      <c r="K204" s="201">
        <v>70370.274950000006</v>
      </c>
      <c r="L204" s="201">
        <v>66769.054269999993</v>
      </c>
      <c r="M204" s="201">
        <v>66790.720555772845</v>
      </c>
      <c r="N204" s="201">
        <v>64915.448784905282</v>
      </c>
      <c r="O204" s="201">
        <v>64099.837486789649</v>
      </c>
      <c r="P204" s="201">
        <v>63209.239440735568</v>
      </c>
      <c r="Q204" s="201">
        <v>63733.294146835928</v>
      </c>
      <c r="R204" s="201">
        <v>65574.269834331586</v>
      </c>
      <c r="S204" s="201">
        <v>66453.970475134804</v>
      </c>
      <c r="T204" s="201">
        <v>67388.600748147306</v>
      </c>
      <c r="U204" s="201">
        <v>67652.269452280118</v>
      </c>
      <c r="V204" s="201">
        <v>67512.028410343992</v>
      </c>
      <c r="W204" s="201">
        <v>66809.274279819248</v>
      </c>
      <c r="X204" s="201">
        <v>66188.665647980117</v>
      </c>
      <c r="Y204" s="201">
        <v>65720.941898025791</v>
      </c>
      <c r="Z204" s="201">
        <v>64795.240019930439</v>
      </c>
      <c r="AA204" s="201">
        <v>64154.923039737587</v>
      </c>
      <c r="AB204" s="201">
        <v>63825.217871261259</v>
      </c>
      <c r="AC204" s="201">
        <v>63688.311216600327</v>
      </c>
      <c r="AD204" s="201">
        <v>63637.938376379832</v>
      </c>
      <c r="AE204" s="201">
        <v>63542.329976266599</v>
      </c>
      <c r="AF204" s="201">
        <v>63505.151781454915</v>
      </c>
      <c r="AG204" s="201">
        <v>63273.930729430664</v>
      </c>
      <c r="AH204" s="201">
        <v>63310.284588605762</v>
      </c>
      <c r="AI204" s="201">
        <v>63117.684287215343</v>
      </c>
      <c r="AJ204" s="201">
        <v>62872.081887919732</v>
      </c>
      <c r="AK204" s="201">
        <v>62637.692702129614</v>
      </c>
      <c r="AL204" s="201">
        <v>62019.942351967358</v>
      </c>
      <c r="AM204" s="201">
        <v>61816.634144921438</v>
      </c>
      <c r="AN204" s="201">
        <v>61418.699379493381</v>
      </c>
      <c r="AO204" s="201">
        <v>61081.997873564062</v>
      </c>
      <c r="AP204" s="201">
        <v>60650.828168711007</v>
      </c>
      <c r="AQ204" s="201">
        <v>60209.474734517593</v>
      </c>
      <c r="AR204" s="201">
        <v>59679.310535095537</v>
      </c>
      <c r="AS204" s="201">
        <v>59316.107201811225</v>
      </c>
      <c r="AT204" s="201">
        <v>58568.613653033739</v>
      </c>
      <c r="AU204" s="201">
        <v>57976.27675865803</v>
      </c>
      <c r="AV204" s="201">
        <v>57605.626573360525</v>
      </c>
      <c r="AW204" s="201">
        <v>57281.061364643458</v>
      </c>
      <c r="AX204" s="201">
        <v>56851.196468045164</v>
      </c>
      <c r="AY204" s="201">
        <v>56355.00909759615</v>
      </c>
      <c r="AZ204" s="201">
        <v>55844.890479008856</v>
      </c>
      <c r="BA204" s="202">
        <v>55326.424763170493</v>
      </c>
    </row>
    <row r="205" spans="1:53">
      <c r="A205" s="203" t="s">
        <v>439</v>
      </c>
      <c r="B205" s="204" t="s">
        <v>440</v>
      </c>
      <c r="C205" s="205">
        <v>1687.1239297909856</v>
      </c>
      <c r="D205" s="206">
        <v>1902.3000000000002</v>
      </c>
      <c r="E205" s="206">
        <v>2181.3000000000002</v>
      </c>
      <c r="F205" s="206">
        <v>2118.6999999999989</v>
      </c>
      <c r="G205" s="206">
        <v>2069.8938900000003</v>
      </c>
      <c r="H205" s="206">
        <v>1892.7571862855025</v>
      </c>
      <c r="I205" s="206">
        <v>1819.4009099999996</v>
      </c>
      <c r="J205" s="206">
        <v>1662.8023500000002</v>
      </c>
      <c r="K205" s="206">
        <v>1499.8035899999995</v>
      </c>
      <c r="L205" s="206">
        <v>1375.1000000000006</v>
      </c>
      <c r="M205" s="206">
        <v>1229.2442915830729</v>
      </c>
      <c r="N205" s="206">
        <v>959.01404413872183</v>
      </c>
      <c r="O205" s="206">
        <v>904.17502627304896</v>
      </c>
      <c r="P205" s="206">
        <v>1172.1123531097742</v>
      </c>
      <c r="Q205" s="206">
        <v>1333.9768522337981</v>
      </c>
      <c r="R205" s="206">
        <v>1372.0741377663185</v>
      </c>
      <c r="S205" s="206">
        <v>1131.180753011063</v>
      </c>
      <c r="T205" s="206">
        <v>1207.3044450009802</v>
      </c>
      <c r="U205" s="206">
        <v>1206.4886413794468</v>
      </c>
      <c r="V205" s="206">
        <v>1193.2435786348137</v>
      </c>
      <c r="W205" s="206">
        <v>1184.4468299122505</v>
      </c>
      <c r="X205" s="206">
        <v>1153.9366475104671</v>
      </c>
      <c r="Y205" s="206">
        <v>1171.2280245340339</v>
      </c>
      <c r="Z205" s="206">
        <v>1126.3580375028052</v>
      </c>
      <c r="AA205" s="206">
        <v>1141.8829687566754</v>
      </c>
      <c r="AB205" s="206">
        <v>1157.426077236436</v>
      </c>
      <c r="AC205" s="206">
        <v>1176.4289908220646</v>
      </c>
      <c r="AD205" s="206">
        <v>1196.7059106631841</v>
      </c>
      <c r="AE205" s="206">
        <v>1216.4335052377362</v>
      </c>
      <c r="AF205" s="206">
        <v>1234.6948686042197</v>
      </c>
      <c r="AG205" s="206">
        <v>1251.1363116569123</v>
      </c>
      <c r="AH205" s="206">
        <v>1268.1953111825505</v>
      </c>
      <c r="AI205" s="206">
        <v>1284.3132653830194</v>
      </c>
      <c r="AJ205" s="206">
        <v>1300.1796472037627</v>
      </c>
      <c r="AK205" s="206">
        <v>1314.6688660612178</v>
      </c>
      <c r="AL205" s="206">
        <v>1205.2286364886122</v>
      </c>
      <c r="AM205" s="206">
        <v>1219.9140455025838</v>
      </c>
      <c r="AN205" s="206">
        <v>1167.6268088327813</v>
      </c>
      <c r="AO205" s="206">
        <v>1130.679232652562</v>
      </c>
      <c r="AP205" s="206">
        <v>1095.8731089762853</v>
      </c>
      <c r="AQ205" s="206">
        <v>1059.7800178418968</v>
      </c>
      <c r="AR205" s="206">
        <v>948.19582173664139</v>
      </c>
      <c r="AS205" s="206">
        <v>950.03077942171046</v>
      </c>
      <c r="AT205" s="206">
        <v>837.82270701457799</v>
      </c>
      <c r="AU205" s="206">
        <v>838.27032421732486</v>
      </c>
      <c r="AV205" s="206">
        <v>836.68077628091271</v>
      </c>
      <c r="AW205" s="206">
        <v>834.11980323345358</v>
      </c>
      <c r="AX205" s="206">
        <v>829.00008037734324</v>
      </c>
      <c r="AY205" s="206">
        <v>824.34437082963905</v>
      </c>
      <c r="AZ205" s="206">
        <v>819.3481086896636</v>
      </c>
      <c r="BA205" s="207">
        <v>813.70637646014234</v>
      </c>
    </row>
    <row r="206" spans="1:53">
      <c r="A206" s="208" t="s">
        <v>441</v>
      </c>
      <c r="B206" s="209" t="s">
        <v>442</v>
      </c>
      <c r="C206" s="210">
        <v>87.488938500271729</v>
      </c>
      <c r="D206" s="211">
        <v>137.09999999999991</v>
      </c>
      <c r="E206" s="211">
        <v>413.79999999999967</v>
      </c>
      <c r="F206" s="211">
        <v>342.89999999999981</v>
      </c>
      <c r="G206" s="211">
        <v>439.79389000000032</v>
      </c>
      <c r="H206" s="211">
        <v>280.21400592337818</v>
      </c>
      <c r="I206" s="211">
        <v>370.09999999999962</v>
      </c>
      <c r="J206" s="211">
        <v>277.8</v>
      </c>
      <c r="K206" s="211">
        <v>8.2998799999996749</v>
      </c>
      <c r="L206" s="211">
        <v>107.30000000000003</v>
      </c>
      <c r="M206" s="211">
        <v>110.60953472819324</v>
      </c>
      <c r="N206" s="211">
        <v>30.71558230629601</v>
      </c>
      <c r="O206" s="211">
        <v>32.650234068978534</v>
      </c>
      <c r="P206" s="211">
        <v>233.80624820865614</v>
      </c>
      <c r="Q206" s="211">
        <v>284.34467491460811</v>
      </c>
      <c r="R206" s="211">
        <v>263.44702398012828</v>
      </c>
      <c r="S206" s="211">
        <v>37.935804798960419</v>
      </c>
      <c r="T206" s="211">
        <v>40.786101855587475</v>
      </c>
      <c r="U206" s="211">
        <v>41.044723775851132</v>
      </c>
      <c r="V206" s="211">
        <v>40.938771079827674</v>
      </c>
      <c r="W206" s="211">
        <v>41.074609520265227</v>
      </c>
      <c r="X206" s="211">
        <v>41.401336057491179</v>
      </c>
      <c r="Y206" s="211">
        <v>42.099006166092188</v>
      </c>
      <c r="Z206" s="211">
        <v>42.336870203482597</v>
      </c>
      <c r="AA206" s="211">
        <v>43.041617695791359</v>
      </c>
      <c r="AB206" s="211">
        <v>43.734237241227135</v>
      </c>
      <c r="AC206" s="211">
        <v>44.541748642793181</v>
      </c>
      <c r="AD206" s="211">
        <v>45.372974089030762</v>
      </c>
      <c r="AE206" s="211">
        <v>46.160843356593531</v>
      </c>
      <c r="AF206" s="211">
        <v>46.875342389233204</v>
      </c>
      <c r="AG206" s="211">
        <v>47.527096969088873</v>
      </c>
      <c r="AH206" s="211">
        <v>48.206431132030829</v>
      </c>
      <c r="AI206" s="211">
        <v>48.822500216095797</v>
      </c>
      <c r="AJ206" s="211">
        <v>49.457651962324306</v>
      </c>
      <c r="AK206" s="211">
        <v>50.021407965890738</v>
      </c>
      <c r="AL206" s="211">
        <v>47.203110310903234</v>
      </c>
      <c r="AM206" s="211">
        <v>47.792172229074794</v>
      </c>
      <c r="AN206" s="211">
        <v>46.106852970744569</v>
      </c>
      <c r="AO206" s="211">
        <v>44.795310512694634</v>
      </c>
      <c r="AP206" s="211">
        <v>43.465334111983616</v>
      </c>
      <c r="AQ206" s="211">
        <v>41.982937099653398</v>
      </c>
      <c r="AR206" s="211">
        <v>37.295562891326313</v>
      </c>
      <c r="AS206" s="211">
        <v>37.25469500971144</v>
      </c>
      <c r="AT206" s="211">
        <v>32.072584248959799</v>
      </c>
      <c r="AU206" s="211">
        <v>31.91435970312136</v>
      </c>
      <c r="AV206" s="211">
        <v>31.709771682969329</v>
      </c>
      <c r="AW206" s="211">
        <v>31.465383856463184</v>
      </c>
      <c r="AX206" s="211">
        <v>31.12641612173265</v>
      </c>
      <c r="AY206" s="211">
        <v>30.8457492677144</v>
      </c>
      <c r="AZ206" s="211">
        <v>30.534896282732578</v>
      </c>
      <c r="BA206" s="212">
        <v>30.213732435535192</v>
      </c>
    </row>
    <row r="207" spans="1:53">
      <c r="A207" s="208" t="s">
        <v>443</v>
      </c>
      <c r="B207" s="209" t="s">
        <v>444</v>
      </c>
      <c r="C207" s="210">
        <v>1599.634991290714</v>
      </c>
      <c r="D207" s="211">
        <v>1765.1999999999998</v>
      </c>
      <c r="E207" s="211">
        <v>1767.5000000000002</v>
      </c>
      <c r="F207" s="211">
        <v>1775.7999999999988</v>
      </c>
      <c r="G207" s="211">
        <v>1630.1</v>
      </c>
      <c r="H207" s="211">
        <v>1612.5431803621241</v>
      </c>
      <c r="I207" s="211">
        <v>1449.3009099999999</v>
      </c>
      <c r="J207" s="211">
        <v>1385.0023500000002</v>
      </c>
      <c r="K207" s="211">
        <v>1491.50371</v>
      </c>
      <c r="L207" s="211">
        <v>1267.8000000000002</v>
      </c>
      <c r="M207" s="211">
        <v>1118.6347568548795</v>
      </c>
      <c r="N207" s="211">
        <v>928.2984618324258</v>
      </c>
      <c r="O207" s="211">
        <v>871.52479220407031</v>
      </c>
      <c r="P207" s="211">
        <v>938.30610490111837</v>
      </c>
      <c r="Q207" s="211">
        <v>1049.6321773191899</v>
      </c>
      <c r="R207" s="211">
        <v>1108.62711378619</v>
      </c>
      <c r="S207" s="211">
        <v>1093.2449482121026</v>
      </c>
      <c r="T207" s="211">
        <v>1166.5183431453927</v>
      </c>
      <c r="U207" s="211">
        <v>1165.4439176035958</v>
      </c>
      <c r="V207" s="211">
        <v>1152.3048075549862</v>
      </c>
      <c r="W207" s="211">
        <v>1143.3722203919851</v>
      </c>
      <c r="X207" s="211">
        <v>1112.535311452976</v>
      </c>
      <c r="Y207" s="211">
        <v>1129.1290183679419</v>
      </c>
      <c r="Z207" s="211">
        <v>1084.0211672993225</v>
      </c>
      <c r="AA207" s="211">
        <v>1098.8413510608841</v>
      </c>
      <c r="AB207" s="211">
        <v>1113.691839995209</v>
      </c>
      <c r="AC207" s="211">
        <v>1131.8872421792714</v>
      </c>
      <c r="AD207" s="211">
        <v>1151.3329365741538</v>
      </c>
      <c r="AE207" s="211">
        <v>1170.2726618811428</v>
      </c>
      <c r="AF207" s="211">
        <v>1187.8195262149866</v>
      </c>
      <c r="AG207" s="211">
        <v>1203.6092146878234</v>
      </c>
      <c r="AH207" s="211">
        <v>1219.9888800505198</v>
      </c>
      <c r="AI207" s="211">
        <v>1235.4907651669237</v>
      </c>
      <c r="AJ207" s="211">
        <v>1250.721995241438</v>
      </c>
      <c r="AK207" s="211">
        <v>1264.647458095327</v>
      </c>
      <c r="AL207" s="211">
        <v>1158.025526177709</v>
      </c>
      <c r="AM207" s="211">
        <v>1172.1218732735092</v>
      </c>
      <c r="AN207" s="211">
        <v>1121.5199558620366</v>
      </c>
      <c r="AO207" s="211">
        <v>1085.8839221398673</v>
      </c>
      <c r="AP207" s="211">
        <v>1052.4077748643017</v>
      </c>
      <c r="AQ207" s="211">
        <v>1017.7970807422433</v>
      </c>
      <c r="AR207" s="211">
        <v>910.90025884531519</v>
      </c>
      <c r="AS207" s="211">
        <v>912.77608441199891</v>
      </c>
      <c r="AT207" s="211">
        <v>805.75012276561824</v>
      </c>
      <c r="AU207" s="211">
        <v>806.35596451420338</v>
      </c>
      <c r="AV207" s="211">
        <v>804.97100459794353</v>
      </c>
      <c r="AW207" s="211">
        <v>802.65441937699029</v>
      </c>
      <c r="AX207" s="211">
        <v>797.87366425561072</v>
      </c>
      <c r="AY207" s="211">
        <v>793.49862156192455</v>
      </c>
      <c r="AZ207" s="211">
        <v>788.81321240693126</v>
      </c>
      <c r="BA207" s="212">
        <v>783.49264402460722</v>
      </c>
    </row>
    <row r="208" spans="1:53">
      <c r="A208" s="203" t="s">
        <v>445</v>
      </c>
      <c r="B208" s="204" t="s">
        <v>446</v>
      </c>
      <c r="C208" s="205">
        <v>3078.5335715930191</v>
      </c>
      <c r="D208" s="206">
        <v>4027.8025099999995</v>
      </c>
      <c r="E208" s="206">
        <v>2799.4920299999999</v>
      </c>
      <c r="F208" s="206">
        <v>2775.2999999999993</v>
      </c>
      <c r="G208" s="206">
        <v>3421.0094599999998</v>
      </c>
      <c r="H208" s="206">
        <v>3520.1802818868705</v>
      </c>
      <c r="I208" s="206">
        <v>3406.7021399999999</v>
      </c>
      <c r="J208" s="206">
        <v>2953.4050199999992</v>
      </c>
      <c r="K208" s="206">
        <v>3655.6090999999988</v>
      </c>
      <c r="L208" s="206">
        <v>3539.3921099999989</v>
      </c>
      <c r="M208" s="206">
        <v>3367.8476551952335</v>
      </c>
      <c r="N208" s="206">
        <v>3384.2049939386075</v>
      </c>
      <c r="O208" s="206">
        <v>2717.8523653024617</v>
      </c>
      <c r="P208" s="206">
        <v>2511.393371711612</v>
      </c>
      <c r="Q208" s="206">
        <v>2793.968980530402</v>
      </c>
      <c r="R208" s="206">
        <v>3305.1489389173394</v>
      </c>
      <c r="S208" s="206">
        <v>3337.1576682517853</v>
      </c>
      <c r="T208" s="206">
        <v>3519.3993461260866</v>
      </c>
      <c r="U208" s="206">
        <v>3546.843203274304</v>
      </c>
      <c r="V208" s="206">
        <v>3562.1184229529367</v>
      </c>
      <c r="W208" s="206">
        <v>3565.5039896500066</v>
      </c>
      <c r="X208" s="206">
        <v>3569.0058470000477</v>
      </c>
      <c r="Y208" s="206">
        <v>3636.8750714843482</v>
      </c>
      <c r="Z208" s="206">
        <v>3613.6373979747759</v>
      </c>
      <c r="AA208" s="206">
        <v>3656.9670743075917</v>
      </c>
      <c r="AB208" s="206">
        <v>3724.1297552745618</v>
      </c>
      <c r="AC208" s="206">
        <v>3711.8830718125337</v>
      </c>
      <c r="AD208" s="206">
        <v>3754.6309337416142</v>
      </c>
      <c r="AE208" s="206">
        <v>3834.0270515970078</v>
      </c>
      <c r="AF208" s="206">
        <v>3904.9034554675563</v>
      </c>
      <c r="AG208" s="206">
        <v>3926.0573007329385</v>
      </c>
      <c r="AH208" s="206">
        <v>4004.7543064133833</v>
      </c>
      <c r="AI208" s="206">
        <v>4054.2435268033159</v>
      </c>
      <c r="AJ208" s="206">
        <v>4100.5366067512268</v>
      </c>
      <c r="AK208" s="206">
        <v>4152.6676477340998</v>
      </c>
      <c r="AL208" s="206">
        <v>4123.2270509834761</v>
      </c>
      <c r="AM208" s="206">
        <v>4186.4236778074628</v>
      </c>
      <c r="AN208" s="206">
        <v>4210.6901779052096</v>
      </c>
      <c r="AO208" s="206">
        <v>4250.6305389487188</v>
      </c>
      <c r="AP208" s="206">
        <v>4282.3411123411215</v>
      </c>
      <c r="AQ208" s="206">
        <v>4320.4973508678377</v>
      </c>
      <c r="AR208" s="206">
        <v>4340.006975386591</v>
      </c>
      <c r="AS208" s="206">
        <v>4409.3279433396356</v>
      </c>
      <c r="AT208" s="206">
        <v>4417.2735841253698</v>
      </c>
      <c r="AU208" s="206">
        <v>4481.2511840166389</v>
      </c>
      <c r="AV208" s="206">
        <v>4546.6706200402914</v>
      </c>
      <c r="AW208" s="206">
        <v>4625.6048477922304</v>
      </c>
      <c r="AX208" s="206">
        <v>4698.6639790227518</v>
      </c>
      <c r="AY208" s="206">
        <v>4773.0337197366425</v>
      </c>
      <c r="AZ208" s="206">
        <v>4852.8553568252901</v>
      </c>
      <c r="BA208" s="207">
        <v>4927.884030606333</v>
      </c>
    </row>
    <row r="209" spans="1:53">
      <c r="A209" s="203" t="s">
        <v>447</v>
      </c>
      <c r="B209" s="204" t="s">
        <v>448</v>
      </c>
      <c r="C209" s="205">
        <v>23695.383954309505</v>
      </c>
      <c r="D209" s="206">
        <v>21815.013580000003</v>
      </c>
      <c r="E209" s="206">
        <v>21908.637620000001</v>
      </c>
      <c r="F209" s="206">
        <v>20863.199999999997</v>
      </c>
      <c r="G209" s="206">
        <v>20756.957369999993</v>
      </c>
      <c r="H209" s="206">
        <v>20025.735092817144</v>
      </c>
      <c r="I209" s="206">
        <v>19507.612250000002</v>
      </c>
      <c r="J209" s="206">
        <v>18746.331849999995</v>
      </c>
      <c r="K209" s="206">
        <v>17625.943860000003</v>
      </c>
      <c r="L209" s="206">
        <v>16718.062739999998</v>
      </c>
      <c r="M209" s="206">
        <v>15546.86659571692</v>
      </c>
      <c r="N209" s="206">
        <v>14936.455889684834</v>
      </c>
      <c r="O209" s="206">
        <v>14198.462399751012</v>
      </c>
      <c r="P209" s="206">
        <v>13375.253038048133</v>
      </c>
      <c r="Q209" s="206">
        <v>13093.161838910377</v>
      </c>
      <c r="R209" s="206">
        <v>12708.964050072091</v>
      </c>
      <c r="S209" s="206">
        <v>12887.803986480851</v>
      </c>
      <c r="T209" s="206">
        <v>12655.567893576837</v>
      </c>
      <c r="U209" s="206">
        <v>12381.210097388077</v>
      </c>
      <c r="V209" s="206">
        <v>12107.720566679831</v>
      </c>
      <c r="W209" s="206">
        <v>11840.139060920368</v>
      </c>
      <c r="X209" s="206">
        <v>11532.016224653855</v>
      </c>
      <c r="Y209" s="206">
        <v>11245.500807453496</v>
      </c>
      <c r="Z209" s="206">
        <v>10976.777700026403</v>
      </c>
      <c r="AA209" s="206">
        <v>10766.102098731288</v>
      </c>
      <c r="AB209" s="206">
        <v>10607.615621790317</v>
      </c>
      <c r="AC209" s="206">
        <v>10516.313405053181</v>
      </c>
      <c r="AD209" s="206">
        <v>10463.724200255525</v>
      </c>
      <c r="AE209" s="206">
        <v>10443.244571059004</v>
      </c>
      <c r="AF209" s="206">
        <v>10437.293390518278</v>
      </c>
      <c r="AG209" s="206">
        <v>10431.74164266512</v>
      </c>
      <c r="AH209" s="206">
        <v>10419.062310038313</v>
      </c>
      <c r="AI209" s="206">
        <v>10396.618610319212</v>
      </c>
      <c r="AJ209" s="206">
        <v>10359.729994961108</v>
      </c>
      <c r="AK209" s="206">
        <v>10305.970339625583</v>
      </c>
      <c r="AL209" s="206">
        <v>10235.511664643473</v>
      </c>
      <c r="AM209" s="206">
        <v>10149.770323568133</v>
      </c>
      <c r="AN209" s="206">
        <v>10052.034127622594</v>
      </c>
      <c r="AO209" s="206">
        <v>9942.1333812664452</v>
      </c>
      <c r="AP209" s="206">
        <v>9824.3644638650421</v>
      </c>
      <c r="AQ209" s="206">
        <v>9700.7869785685016</v>
      </c>
      <c r="AR209" s="206">
        <v>9577.6520364097887</v>
      </c>
      <c r="AS209" s="206">
        <v>9452.215043476439</v>
      </c>
      <c r="AT209" s="206">
        <v>9327.4179790266899</v>
      </c>
      <c r="AU209" s="206">
        <v>9202.8979736235106</v>
      </c>
      <c r="AV209" s="206">
        <v>9092.1286631150178</v>
      </c>
      <c r="AW209" s="206">
        <v>8989.3883579656413</v>
      </c>
      <c r="AX209" s="206">
        <v>8888.0613837804613</v>
      </c>
      <c r="AY209" s="206">
        <v>8789.7526904118913</v>
      </c>
      <c r="AZ209" s="206">
        <v>8696.3854396544903</v>
      </c>
      <c r="BA209" s="207">
        <v>8607.2996144658009</v>
      </c>
    </row>
    <row r="210" spans="1:53">
      <c r="A210" s="208" t="s">
        <v>449</v>
      </c>
      <c r="B210" s="209" t="s">
        <v>450</v>
      </c>
      <c r="C210" s="210">
        <v>23657.550751493167</v>
      </c>
      <c r="D210" s="211">
        <v>21704.713510000001</v>
      </c>
      <c r="E210" s="211">
        <v>21870.837730000003</v>
      </c>
      <c r="F210" s="211">
        <v>20830.599999999999</v>
      </c>
      <c r="G210" s="211">
        <v>20710.657239999993</v>
      </c>
      <c r="H210" s="211">
        <v>19968.770382013998</v>
      </c>
      <c r="I210" s="211">
        <v>19457.112219999999</v>
      </c>
      <c r="J210" s="211">
        <v>18714.131799999996</v>
      </c>
      <c r="K210" s="211">
        <v>17602.243800000004</v>
      </c>
      <c r="L210" s="211">
        <v>16693.262799999997</v>
      </c>
      <c r="M210" s="211">
        <v>15519.972539054035</v>
      </c>
      <c r="N210" s="211">
        <v>14913.861084657903</v>
      </c>
      <c r="O210" s="211">
        <v>14180.190681781609</v>
      </c>
      <c r="P210" s="211">
        <v>13358.056130598256</v>
      </c>
      <c r="Q210" s="211">
        <v>13074.866259920427</v>
      </c>
      <c r="R210" s="211">
        <v>12696.06637391213</v>
      </c>
      <c r="S210" s="211">
        <v>12874.769185899089</v>
      </c>
      <c r="T210" s="211">
        <v>12641.693009230879</v>
      </c>
      <c r="U210" s="211">
        <v>12366.968151246345</v>
      </c>
      <c r="V210" s="211">
        <v>12093.229450507504</v>
      </c>
      <c r="W210" s="211">
        <v>11825.469863002898</v>
      </c>
      <c r="X210" s="211">
        <v>11517.168638738875</v>
      </c>
      <c r="Y210" s="211">
        <v>11230.484612119895</v>
      </c>
      <c r="Z210" s="211">
        <v>10961.601293322357</v>
      </c>
      <c r="AA210" s="211">
        <v>10750.755203476467</v>
      </c>
      <c r="AB210" s="211">
        <v>10592.112012747861</v>
      </c>
      <c r="AC210" s="211">
        <v>10500.613866121133</v>
      </c>
      <c r="AD210" s="211">
        <v>10447.821744526631</v>
      </c>
      <c r="AE210" s="211">
        <v>10427.163726067287</v>
      </c>
      <c r="AF210" s="211">
        <v>10421.058684485355</v>
      </c>
      <c r="AG210" s="211">
        <v>10415.392888158465</v>
      </c>
      <c r="AH210" s="211">
        <v>10402.623103426307</v>
      </c>
      <c r="AI210" s="211">
        <v>10380.108981755133</v>
      </c>
      <c r="AJ210" s="211">
        <v>10343.181271643998</v>
      </c>
      <c r="AK210" s="211">
        <v>10289.412640702814</v>
      </c>
      <c r="AL210" s="211">
        <v>10218.959747057015</v>
      </c>
      <c r="AM210" s="211">
        <v>10133.225016539451</v>
      </c>
      <c r="AN210" s="211">
        <v>10035.504614081286</v>
      </c>
      <c r="AO210" s="211">
        <v>9925.562009744659</v>
      </c>
      <c r="AP210" s="211">
        <v>9807.8256602401143</v>
      </c>
      <c r="AQ210" s="211">
        <v>9684.2713259372449</v>
      </c>
      <c r="AR210" s="211">
        <v>9561.1535324021588</v>
      </c>
      <c r="AS210" s="211">
        <v>9435.7419745142142</v>
      </c>
      <c r="AT210" s="211">
        <v>9310.9825075599601</v>
      </c>
      <c r="AU210" s="211">
        <v>9186.5216753186032</v>
      </c>
      <c r="AV210" s="211">
        <v>9075.7824673966279</v>
      </c>
      <c r="AW210" s="211">
        <v>8973.0770111602487</v>
      </c>
      <c r="AX210" s="211">
        <v>8871.8441660176286</v>
      </c>
      <c r="AY210" s="211">
        <v>8773.5919387312388</v>
      </c>
      <c r="AZ210" s="211">
        <v>8680.3662380501755</v>
      </c>
      <c r="BA210" s="212">
        <v>8591.4428186124787</v>
      </c>
    </row>
    <row r="211" spans="1:53">
      <c r="A211" s="208" t="s">
        <v>451</v>
      </c>
      <c r="B211" s="209" t="s">
        <v>452</v>
      </c>
      <c r="C211" s="210">
        <v>37.83320281633732</v>
      </c>
      <c r="D211" s="211">
        <v>110.30007000000001</v>
      </c>
      <c r="E211" s="211">
        <v>37.799889999999998</v>
      </c>
      <c r="F211" s="211">
        <v>32.59999999999998</v>
      </c>
      <c r="G211" s="211">
        <v>46.300129999999982</v>
      </c>
      <c r="H211" s="211">
        <v>56.964710803146872</v>
      </c>
      <c r="I211" s="211">
        <v>50.500029999999981</v>
      </c>
      <c r="J211" s="211">
        <v>32.200049999999997</v>
      </c>
      <c r="K211" s="211">
        <v>23.700060000000004</v>
      </c>
      <c r="L211" s="211">
        <v>24.799939999999999</v>
      </c>
      <c r="M211" s="211">
        <v>26.894056662883035</v>
      </c>
      <c r="N211" s="211">
        <v>22.594805026931478</v>
      </c>
      <c r="O211" s="211">
        <v>18.271717969403362</v>
      </c>
      <c r="P211" s="211">
        <v>17.196907449878363</v>
      </c>
      <c r="Q211" s="211">
        <v>18.295578989949316</v>
      </c>
      <c r="R211" s="211">
        <v>12.897676159960728</v>
      </c>
      <c r="S211" s="211">
        <v>13.034800581761067</v>
      </c>
      <c r="T211" s="211">
        <v>13.874884345957486</v>
      </c>
      <c r="U211" s="211">
        <v>14.241946141731631</v>
      </c>
      <c r="V211" s="211">
        <v>14.491116172326182</v>
      </c>
      <c r="W211" s="211">
        <v>14.669197917470472</v>
      </c>
      <c r="X211" s="211">
        <v>14.847585914979774</v>
      </c>
      <c r="Y211" s="211">
        <v>15.016195333600749</v>
      </c>
      <c r="Z211" s="211">
        <v>15.176406704045313</v>
      </c>
      <c r="AA211" s="211">
        <v>15.346895254820858</v>
      </c>
      <c r="AB211" s="211">
        <v>15.503609042456119</v>
      </c>
      <c r="AC211" s="211">
        <v>15.699538932046725</v>
      </c>
      <c r="AD211" s="211">
        <v>15.90245572889358</v>
      </c>
      <c r="AE211" s="211">
        <v>16.080844991716482</v>
      </c>
      <c r="AF211" s="211">
        <v>16.234706032922649</v>
      </c>
      <c r="AG211" s="211">
        <v>16.348754506654402</v>
      </c>
      <c r="AH211" s="211">
        <v>16.439206612004469</v>
      </c>
      <c r="AI211" s="211">
        <v>16.509628564079289</v>
      </c>
      <c r="AJ211" s="211">
        <v>16.548723317109832</v>
      </c>
      <c r="AK211" s="211">
        <v>16.557698922768584</v>
      </c>
      <c r="AL211" s="211">
        <v>16.551917586457133</v>
      </c>
      <c r="AM211" s="211">
        <v>16.545307028682558</v>
      </c>
      <c r="AN211" s="211">
        <v>16.529513541307058</v>
      </c>
      <c r="AO211" s="211">
        <v>16.57137152178634</v>
      </c>
      <c r="AP211" s="211">
        <v>16.538803624928526</v>
      </c>
      <c r="AQ211" s="211">
        <v>16.515652631255801</v>
      </c>
      <c r="AR211" s="211">
        <v>16.498504007630533</v>
      </c>
      <c r="AS211" s="211">
        <v>16.473068962224133</v>
      </c>
      <c r="AT211" s="211">
        <v>16.435471466730576</v>
      </c>
      <c r="AU211" s="211">
        <v>16.376298304906612</v>
      </c>
      <c r="AV211" s="211">
        <v>16.346195718390049</v>
      </c>
      <c r="AW211" s="211">
        <v>16.311346805391633</v>
      </c>
      <c r="AX211" s="211">
        <v>16.217217762832924</v>
      </c>
      <c r="AY211" s="211">
        <v>16.160751680651718</v>
      </c>
      <c r="AZ211" s="211">
        <v>16.019201604314226</v>
      </c>
      <c r="BA211" s="212">
        <v>15.856795853322131</v>
      </c>
    </row>
    <row r="212" spans="1:53">
      <c r="A212" s="203" t="s">
        <v>453</v>
      </c>
      <c r="B212" s="204" t="s">
        <v>454</v>
      </c>
      <c r="C212" s="205">
        <v>14945.452649926512</v>
      </c>
      <c r="D212" s="206">
        <v>14917.709290000001</v>
      </c>
      <c r="E212" s="206">
        <v>13673.961069999998</v>
      </c>
      <c r="F212" s="206">
        <v>14423.699999999999</v>
      </c>
      <c r="G212" s="206">
        <v>16508.645629999992</v>
      </c>
      <c r="H212" s="206">
        <v>17214.520643538195</v>
      </c>
      <c r="I212" s="206">
        <v>17413.210929999997</v>
      </c>
      <c r="J212" s="206">
        <v>16895.528710000002</v>
      </c>
      <c r="K212" s="206">
        <v>16546.341169999996</v>
      </c>
      <c r="L212" s="206">
        <v>15777.264839999998</v>
      </c>
      <c r="M212" s="206">
        <v>15970.173315287257</v>
      </c>
      <c r="N212" s="206">
        <v>15522.654938073809</v>
      </c>
      <c r="O212" s="206">
        <v>15136.553896438929</v>
      </c>
      <c r="P212" s="206">
        <v>15526.371198684757</v>
      </c>
      <c r="Q212" s="206">
        <v>15193.021392512732</v>
      </c>
      <c r="R212" s="206">
        <v>15111.204004035702</v>
      </c>
      <c r="S212" s="206">
        <v>15488.611216281419</v>
      </c>
      <c r="T212" s="206">
        <v>16046.621655691371</v>
      </c>
      <c r="U212" s="206">
        <v>16436.586555844169</v>
      </c>
      <c r="V212" s="206">
        <v>16633.8122664154</v>
      </c>
      <c r="W212" s="206">
        <v>16625.61945120668</v>
      </c>
      <c r="X212" s="206">
        <v>16780.013623276816</v>
      </c>
      <c r="Y212" s="206">
        <v>16847.091354915116</v>
      </c>
      <c r="Z212" s="206">
        <v>16825.241319336084</v>
      </c>
      <c r="AA212" s="206">
        <v>16726.287319654428</v>
      </c>
      <c r="AB212" s="206">
        <v>16819.245051600956</v>
      </c>
      <c r="AC212" s="206">
        <v>17009.612083880605</v>
      </c>
      <c r="AD212" s="206">
        <v>17204.578088424467</v>
      </c>
      <c r="AE212" s="206">
        <v>17287.041377078927</v>
      </c>
      <c r="AF212" s="206">
        <v>17343.745400883752</v>
      </c>
      <c r="AG212" s="206">
        <v>17347.21356927228</v>
      </c>
      <c r="AH212" s="206">
        <v>17431.213559876553</v>
      </c>
      <c r="AI212" s="206">
        <v>17359.424262012795</v>
      </c>
      <c r="AJ212" s="206">
        <v>17269.611580635777</v>
      </c>
      <c r="AK212" s="206">
        <v>17197.190281022577</v>
      </c>
      <c r="AL212" s="206">
        <v>17062.675322714444</v>
      </c>
      <c r="AM212" s="206">
        <v>17050.99089079415</v>
      </c>
      <c r="AN212" s="206">
        <v>17009.335901695202</v>
      </c>
      <c r="AO212" s="206">
        <v>17026.020832452017</v>
      </c>
      <c r="AP212" s="206">
        <v>16976.084132829707</v>
      </c>
      <c r="AQ212" s="206">
        <v>16930.006449820361</v>
      </c>
      <c r="AR212" s="206">
        <v>16897.541183166344</v>
      </c>
      <c r="AS212" s="206">
        <v>16846.058366305835</v>
      </c>
      <c r="AT212" s="206">
        <v>16687.43967761203</v>
      </c>
      <c r="AU212" s="206">
        <v>16492.86319987063</v>
      </c>
      <c r="AV212" s="206">
        <v>16429.004325715483</v>
      </c>
      <c r="AW212" s="206">
        <v>16348.93352268638</v>
      </c>
      <c r="AX212" s="206">
        <v>16189.222886152296</v>
      </c>
      <c r="AY212" s="206">
        <v>16043.160910142673</v>
      </c>
      <c r="AZ212" s="206">
        <v>15809.139792297383</v>
      </c>
      <c r="BA212" s="207">
        <v>15569.039224543576</v>
      </c>
    </row>
    <row r="213" spans="1:53">
      <c r="A213" s="208" t="s">
        <v>455</v>
      </c>
      <c r="B213" s="209" t="s">
        <v>456</v>
      </c>
      <c r="C213" s="210">
        <v>0</v>
      </c>
      <c r="D213" s="211">
        <v>0</v>
      </c>
      <c r="E213" s="211">
        <v>0</v>
      </c>
      <c r="F213" s="211">
        <v>0</v>
      </c>
      <c r="G213" s="211">
        <v>0</v>
      </c>
      <c r="H213" s="211">
        <v>0</v>
      </c>
      <c r="I213" s="211">
        <v>0</v>
      </c>
      <c r="J213" s="211">
        <v>0</v>
      </c>
      <c r="K213" s="211">
        <v>0</v>
      </c>
      <c r="L213" s="211">
        <v>0</v>
      </c>
      <c r="M213" s="211">
        <v>0</v>
      </c>
      <c r="N213" s="211">
        <v>0</v>
      </c>
      <c r="O213" s="211">
        <v>0</v>
      </c>
      <c r="P213" s="211">
        <v>0</v>
      </c>
      <c r="Q213" s="211">
        <v>0</v>
      </c>
      <c r="R213" s="211">
        <v>0</v>
      </c>
      <c r="S213" s="211">
        <v>0</v>
      </c>
      <c r="T213" s="211">
        <v>0</v>
      </c>
      <c r="U213" s="211">
        <v>0</v>
      </c>
      <c r="V213" s="211">
        <v>0</v>
      </c>
      <c r="W213" s="211">
        <v>0</v>
      </c>
      <c r="X213" s="211">
        <v>0</v>
      </c>
      <c r="Y213" s="211">
        <v>0</v>
      </c>
      <c r="Z213" s="211">
        <v>0</v>
      </c>
      <c r="AA213" s="211">
        <v>0</v>
      </c>
      <c r="AB213" s="211">
        <v>0</v>
      </c>
      <c r="AC213" s="211">
        <v>0</v>
      </c>
      <c r="AD213" s="211">
        <v>0</v>
      </c>
      <c r="AE213" s="211">
        <v>0</v>
      </c>
      <c r="AF213" s="211">
        <v>0</v>
      </c>
      <c r="AG213" s="211">
        <v>0</v>
      </c>
      <c r="AH213" s="211">
        <v>0</v>
      </c>
      <c r="AI213" s="211">
        <v>0</v>
      </c>
      <c r="AJ213" s="211">
        <v>0</v>
      </c>
      <c r="AK213" s="211">
        <v>0</v>
      </c>
      <c r="AL213" s="211">
        <v>0</v>
      </c>
      <c r="AM213" s="211">
        <v>0</v>
      </c>
      <c r="AN213" s="211">
        <v>0</v>
      </c>
      <c r="AO213" s="211">
        <v>0</v>
      </c>
      <c r="AP213" s="211">
        <v>0</v>
      </c>
      <c r="AQ213" s="211">
        <v>0</v>
      </c>
      <c r="AR213" s="211">
        <v>0</v>
      </c>
      <c r="AS213" s="211">
        <v>0</v>
      </c>
      <c r="AT213" s="211">
        <v>0</v>
      </c>
      <c r="AU213" s="211">
        <v>0</v>
      </c>
      <c r="AV213" s="211">
        <v>0</v>
      </c>
      <c r="AW213" s="211">
        <v>0</v>
      </c>
      <c r="AX213" s="211">
        <v>0</v>
      </c>
      <c r="AY213" s="211">
        <v>0</v>
      </c>
      <c r="AZ213" s="211">
        <v>0</v>
      </c>
      <c r="BA213" s="212">
        <v>0</v>
      </c>
    </row>
    <row r="214" spans="1:53">
      <c r="A214" s="208" t="s">
        <v>457</v>
      </c>
      <c r="B214" s="209" t="s">
        <v>458</v>
      </c>
      <c r="C214" s="210">
        <v>11375.469595284903</v>
      </c>
      <c r="D214" s="211">
        <v>11597.307220000002</v>
      </c>
      <c r="E214" s="211">
        <v>10035.171429999999</v>
      </c>
      <c r="F214" s="211">
        <v>10840.399999999998</v>
      </c>
      <c r="G214" s="211">
        <v>12404.534289999994</v>
      </c>
      <c r="H214" s="211">
        <v>13221.425781398775</v>
      </c>
      <c r="I214" s="211">
        <v>13195.808279999994</v>
      </c>
      <c r="J214" s="211">
        <v>13009.222110000001</v>
      </c>
      <c r="K214" s="211">
        <v>12671.031529999998</v>
      </c>
      <c r="L214" s="211">
        <v>11851.173589999999</v>
      </c>
      <c r="M214" s="211">
        <v>11779.095241797537</v>
      </c>
      <c r="N214" s="211">
        <v>12100.569013085822</v>
      </c>
      <c r="O214" s="211">
        <v>11631.942851512747</v>
      </c>
      <c r="P214" s="211">
        <v>11861.495259772551</v>
      </c>
      <c r="Q214" s="211">
        <v>11877.413449657926</v>
      </c>
      <c r="R214" s="211">
        <v>11666.6168550779</v>
      </c>
      <c r="S214" s="211">
        <v>12058.932114724354</v>
      </c>
      <c r="T214" s="211">
        <v>12836.121839997315</v>
      </c>
      <c r="U214" s="211">
        <v>13159.029983454222</v>
      </c>
      <c r="V214" s="211">
        <v>13377.337351232838</v>
      </c>
      <c r="W214" s="211">
        <v>13539.999527954224</v>
      </c>
      <c r="X214" s="211">
        <v>13711.980905347484</v>
      </c>
      <c r="Y214" s="211">
        <v>13854.412464841505</v>
      </c>
      <c r="Z214" s="211">
        <v>14000.873034561235</v>
      </c>
      <c r="AA214" s="211">
        <v>14093.118356050754</v>
      </c>
      <c r="AB214" s="211">
        <v>14251.03711529141</v>
      </c>
      <c r="AC214" s="211">
        <v>14442.941668581516</v>
      </c>
      <c r="AD214" s="211">
        <v>14640.253650024713</v>
      </c>
      <c r="AE214" s="211">
        <v>14813.751880295116</v>
      </c>
      <c r="AF214" s="211">
        <v>14945.764774602039</v>
      </c>
      <c r="AG214" s="211">
        <v>15041.91452081949</v>
      </c>
      <c r="AH214" s="211">
        <v>15128.19876021126</v>
      </c>
      <c r="AI214" s="211">
        <v>15160.893176717984</v>
      </c>
      <c r="AJ214" s="211">
        <v>15177.518465199075</v>
      </c>
      <c r="AK214" s="211">
        <v>15156.543516831289</v>
      </c>
      <c r="AL214" s="211">
        <v>15132.937317697404</v>
      </c>
      <c r="AM214" s="211">
        <v>15125.246135114119</v>
      </c>
      <c r="AN214" s="211">
        <v>15088.946954693603</v>
      </c>
      <c r="AO214" s="211">
        <v>15108.791829108266</v>
      </c>
      <c r="AP214" s="211">
        <v>15066.282317651447</v>
      </c>
      <c r="AQ214" s="211">
        <v>15030.039348007143</v>
      </c>
      <c r="AR214" s="211">
        <v>15007.531955259414</v>
      </c>
      <c r="AS214" s="211">
        <v>14968.197425940602</v>
      </c>
      <c r="AT214" s="211">
        <v>14915.495636010502</v>
      </c>
      <c r="AU214" s="211">
        <v>14833.430085910761</v>
      </c>
      <c r="AV214" s="211">
        <v>14789.874794935467</v>
      </c>
      <c r="AW214" s="211">
        <v>14728.518040180204</v>
      </c>
      <c r="AX214" s="211">
        <v>14590.374744144356</v>
      </c>
      <c r="AY214" s="211">
        <v>14507.365181475694</v>
      </c>
      <c r="AZ214" s="211">
        <v>14316.864962679829</v>
      </c>
      <c r="BA214" s="212">
        <v>14105.01845737517</v>
      </c>
    </row>
    <row r="215" spans="1:53">
      <c r="A215" s="208" t="s">
        <v>459</v>
      </c>
      <c r="B215" s="209" t="s">
        <v>460</v>
      </c>
      <c r="C215" s="210">
        <v>3569.9830546416069</v>
      </c>
      <c r="D215" s="211">
        <v>3320.4020699999996</v>
      </c>
      <c r="E215" s="211">
        <v>3638.7896399999995</v>
      </c>
      <c r="F215" s="211">
        <v>3583.3</v>
      </c>
      <c r="G215" s="211">
        <v>4104.1113400000004</v>
      </c>
      <c r="H215" s="211">
        <v>3993.0948621394195</v>
      </c>
      <c r="I215" s="211">
        <v>4217.4026500000009</v>
      </c>
      <c r="J215" s="211">
        <v>3886.3066000000003</v>
      </c>
      <c r="K215" s="211">
        <v>3875.309639999999</v>
      </c>
      <c r="L215" s="211">
        <v>3926.0912499999986</v>
      </c>
      <c r="M215" s="211">
        <v>4191.0780734897189</v>
      </c>
      <c r="N215" s="211">
        <v>3422.0859249879859</v>
      </c>
      <c r="O215" s="211">
        <v>3504.6110449261819</v>
      </c>
      <c r="P215" s="211">
        <v>3664.875938912206</v>
      </c>
      <c r="Q215" s="211">
        <v>3315.6079428548046</v>
      </c>
      <c r="R215" s="211">
        <v>3444.5871489578026</v>
      </c>
      <c r="S215" s="211">
        <v>3429.6791015570652</v>
      </c>
      <c r="T215" s="211">
        <v>3210.4998156940574</v>
      </c>
      <c r="U215" s="211">
        <v>3277.5565723899458</v>
      </c>
      <c r="V215" s="211">
        <v>3256.4749151825627</v>
      </c>
      <c r="W215" s="211">
        <v>3085.6199232524541</v>
      </c>
      <c r="X215" s="211">
        <v>3068.0327179293336</v>
      </c>
      <c r="Y215" s="211">
        <v>2992.6788900736119</v>
      </c>
      <c r="Z215" s="211">
        <v>2824.3682847748487</v>
      </c>
      <c r="AA215" s="211">
        <v>2633.1689636036731</v>
      </c>
      <c r="AB215" s="211">
        <v>2568.2079363095472</v>
      </c>
      <c r="AC215" s="211">
        <v>2566.6704152990897</v>
      </c>
      <c r="AD215" s="211">
        <v>2564.3244383997526</v>
      </c>
      <c r="AE215" s="211">
        <v>2473.2894967838097</v>
      </c>
      <c r="AF215" s="211">
        <v>2397.9806262817137</v>
      </c>
      <c r="AG215" s="211">
        <v>2305.2990484527904</v>
      </c>
      <c r="AH215" s="211">
        <v>2303.014799665294</v>
      </c>
      <c r="AI215" s="211">
        <v>2198.5310852948114</v>
      </c>
      <c r="AJ215" s="211">
        <v>2092.0931154367026</v>
      </c>
      <c r="AK215" s="211">
        <v>2040.646764191288</v>
      </c>
      <c r="AL215" s="211">
        <v>1929.7380050170382</v>
      </c>
      <c r="AM215" s="211">
        <v>1925.7447556800291</v>
      </c>
      <c r="AN215" s="211">
        <v>1920.3889470016002</v>
      </c>
      <c r="AO215" s="211">
        <v>1917.2290033437525</v>
      </c>
      <c r="AP215" s="211">
        <v>1909.8018151782601</v>
      </c>
      <c r="AQ215" s="211">
        <v>1899.9671018132181</v>
      </c>
      <c r="AR215" s="211">
        <v>1890.0092279069322</v>
      </c>
      <c r="AS215" s="211">
        <v>1877.8609403652317</v>
      </c>
      <c r="AT215" s="211">
        <v>1771.9440416015261</v>
      </c>
      <c r="AU215" s="211">
        <v>1659.4331139598698</v>
      </c>
      <c r="AV215" s="211">
        <v>1639.1295307800156</v>
      </c>
      <c r="AW215" s="211">
        <v>1620.4154825061751</v>
      </c>
      <c r="AX215" s="211">
        <v>1598.8481420079411</v>
      </c>
      <c r="AY215" s="211">
        <v>1535.7957286669787</v>
      </c>
      <c r="AZ215" s="211">
        <v>1492.2748296175541</v>
      </c>
      <c r="BA215" s="212">
        <v>1464.0207671684047</v>
      </c>
    </row>
    <row r="216" spans="1:53">
      <c r="A216" s="203" t="s">
        <v>461</v>
      </c>
      <c r="B216" s="204" t="s">
        <v>462</v>
      </c>
      <c r="C216" s="205">
        <v>1900.0675192204985</v>
      </c>
      <c r="D216" s="206">
        <v>2220.6013800000001</v>
      </c>
      <c r="E216" s="206">
        <v>2034.5942099999993</v>
      </c>
      <c r="F216" s="206">
        <v>2644.0999999999995</v>
      </c>
      <c r="G216" s="206">
        <v>2052.1056699999995</v>
      </c>
      <c r="H216" s="206">
        <v>2338.8492142459354</v>
      </c>
      <c r="I216" s="206">
        <v>2450.1015400000001</v>
      </c>
      <c r="J216" s="206">
        <v>1818.8030899999997</v>
      </c>
      <c r="K216" s="206">
        <v>791.50197000000003</v>
      </c>
      <c r="L216" s="206">
        <v>1013.7977399999997</v>
      </c>
      <c r="M216" s="206">
        <v>1012.8024677911985</v>
      </c>
      <c r="N216" s="206">
        <v>1140.5360778499301</v>
      </c>
      <c r="O216" s="206">
        <v>1096.5419241507282</v>
      </c>
      <c r="P216" s="206">
        <v>1104.7341114989258</v>
      </c>
      <c r="Q216" s="206">
        <v>878.16390694969414</v>
      </c>
      <c r="R216" s="206">
        <v>1414.8511901622112</v>
      </c>
      <c r="S216" s="206">
        <v>1195.1248218395017</v>
      </c>
      <c r="T216" s="206">
        <v>1275.036756236615</v>
      </c>
      <c r="U216" s="206">
        <v>1285.1870253858328</v>
      </c>
      <c r="V216" s="206">
        <v>1286.1952353349191</v>
      </c>
      <c r="W216" s="206">
        <v>1290.8869624249157</v>
      </c>
      <c r="X216" s="206">
        <v>1296.9869606605955</v>
      </c>
      <c r="Y216" s="206">
        <v>1317.8889611751481</v>
      </c>
      <c r="Z216" s="206">
        <v>1317.4239751552636</v>
      </c>
      <c r="AA216" s="206">
        <v>1331.6106432928348</v>
      </c>
      <c r="AB216" s="206">
        <v>1353.101447467664</v>
      </c>
      <c r="AC216" s="206">
        <v>1380.6862542694691</v>
      </c>
      <c r="AD216" s="206">
        <v>1411.3470646957715</v>
      </c>
      <c r="AE216" s="206">
        <v>1437.5512154413595</v>
      </c>
      <c r="AF216" s="206">
        <v>1465.4267944150313</v>
      </c>
      <c r="AG216" s="206">
        <v>1494.2471534544898</v>
      </c>
      <c r="AH216" s="206">
        <v>1525.1407942137646</v>
      </c>
      <c r="AI216" s="206">
        <v>1552.1116795509436</v>
      </c>
      <c r="AJ216" s="206">
        <v>1579.8133308831286</v>
      </c>
      <c r="AK216" s="206">
        <v>1608.481848796232</v>
      </c>
      <c r="AL216" s="206">
        <v>1615.806851854031</v>
      </c>
      <c r="AM216" s="206">
        <v>1649.0749057209866</v>
      </c>
      <c r="AN216" s="206">
        <v>1671.1956234633481</v>
      </c>
      <c r="AO216" s="206">
        <v>1697.7920939762294</v>
      </c>
      <c r="AP216" s="206">
        <v>1719.2918240835093</v>
      </c>
      <c r="AQ216" s="206">
        <v>1743.9736834961766</v>
      </c>
      <c r="AR216" s="206">
        <v>1762.7623243802284</v>
      </c>
      <c r="AS216" s="206">
        <v>1801.0405122509585</v>
      </c>
      <c r="AT216" s="206">
        <v>1812.6968321852639</v>
      </c>
      <c r="AU216" s="206">
        <v>1849.3053966658149</v>
      </c>
      <c r="AV216" s="206">
        <v>1885.9321882314623</v>
      </c>
      <c r="AW216" s="206">
        <v>1929.124880331545</v>
      </c>
      <c r="AX216" s="206">
        <v>1969.6596112452467</v>
      </c>
      <c r="AY216" s="206">
        <v>2012.841167533617</v>
      </c>
      <c r="AZ216" s="206">
        <v>2058.0466820437587</v>
      </c>
      <c r="BA216" s="207">
        <v>2101.1443155304869</v>
      </c>
    </row>
    <row r="217" spans="1:53">
      <c r="A217" s="203" t="s">
        <v>463</v>
      </c>
      <c r="B217" s="204" t="s">
        <v>464</v>
      </c>
      <c r="C217" s="205">
        <v>24035.190126322119</v>
      </c>
      <c r="D217" s="206">
        <v>24537.315269999996</v>
      </c>
      <c r="E217" s="206">
        <v>24349.730670000001</v>
      </c>
      <c r="F217" s="206">
        <v>24753.499999999989</v>
      </c>
      <c r="G217" s="206">
        <v>25007.669119999999</v>
      </c>
      <c r="H217" s="206">
        <v>26253.542423247822</v>
      </c>
      <c r="I217" s="206">
        <v>26698.316759999994</v>
      </c>
      <c r="J217" s="206">
        <v>26639.845269999987</v>
      </c>
      <c r="K217" s="206">
        <v>26157.265080000001</v>
      </c>
      <c r="L217" s="206">
        <v>25075.144120000001</v>
      </c>
      <c r="M217" s="206">
        <v>25703.194521537873</v>
      </c>
      <c r="N217" s="206">
        <v>25494.511479674176</v>
      </c>
      <c r="O217" s="206">
        <v>26931.007557185469</v>
      </c>
      <c r="P217" s="206">
        <v>26686.63867259484</v>
      </c>
      <c r="Q217" s="206">
        <v>27283.986763514167</v>
      </c>
      <c r="R217" s="206">
        <v>28510.313151593149</v>
      </c>
      <c r="S217" s="206">
        <v>29384.418499511048</v>
      </c>
      <c r="T217" s="206">
        <v>29622.329726866497</v>
      </c>
      <c r="U217" s="206">
        <v>29709.683214393659</v>
      </c>
      <c r="V217" s="206">
        <v>29628.938719256024</v>
      </c>
      <c r="W217" s="206">
        <v>29209.55972798224</v>
      </c>
      <c r="X217" s="206">
        <v>28757.808353079094</v>
      </c>
      <c r="Y217" s="206">
        <v>28384.08648184891</v>
      </c>
      <c r="Z217" s="206">
        <v>27826.517314448218</v>
      </c>
      <c r="AA217" s="206">
        <v>27418.185423467039</v>
      </c>
      <c r="AB217" s="206">
        <v>27022.303526716478</v>
      </c>
      <c r="AC217" s="206">
        <v>26716.590293506713</v>
      </c>
      <c r="AD217" s="206">
        <v>26400.622160058541</v>
      </c>
      <c r="AE217" s="206">
        <v>26099.717652811407</v>
      </c>
      <c r="AF217" s="206">
        <v>25866.714425001919</v>
      </c>
      <c r="AG217" s="206">
        <v>25550.73635160999</v>
      </c>
      <c r="AH217" s="206">
        <v>25353.731202927993</v>
      </c>
      <c r="AI217" s="206">
        <v>25146.161332355325</v>
      </c>
      <c r="AJ217" s="206">
        <v>24923.709532891124</v>
      </c>
      <c r="AK217" s="206">
        <v>24694.677072236795</v>
      </c>
      <c r="AL217" s="206">
        <v>24400.253289045097</v>
      </c>
      <c r="AM217" s="206">
        <v>24145.85308748826</v>
      </c>
      <c r="AN217" s="206">
        <v>23861.390490199756</v>
      </c>
      <c r="AO217" s="206">
        <v>23554.278321292528</v>
      </c>
      <c r="AP217" s="206">
        <v>23236.324122049169</v>
      </c>
      <c r="AQ217" s="206">
        <v>22901.521258042503</v>
      </c>
      <c r="AR217" s="206">
        <v>22565.782061066308</v>
      </c>
      <c r="AS217" s="206">
        <v>22230.786188749888</v>
      </c>
      <c r="AT217" s="206">
        <v>21839.572427670257</v>
      </c>
      <c r="AU217" s="206">
        <v>21442.182632755914</v>
      </c>
      <c r="AV217" s="206">
        <v>21105.077701343875</v>
      </c>
      <c r="AW217" s="206">
        <v>20798.733655661126</v>
      </c>
      <c r="AX217" s="206">
        <v>20479.355553221965</v>
      </c>
      <c r="AY217" s="206">
        <v>20079.26060518331</v>
      </c>
      <c r="AZ217" s="206">
        <v>19737.101687474187</v>
      </c>
      <c r="BA217" s="207">
        <v>19395.229403205765</v>
      </c>
    </row>
    <row r="218" spans="1:53">
      <c r="A218" s="203" t="s">
        <v>465</v>
      </c>
      <c r="B218" s="204" t="s">
        <v>466</v>
      </c>
      <c r="C218" s="205">
        <v>609.53493426321211</v>
      </c>
      <c r="D218" s="206">
        <v>-371.59977000000003</v>
      </c>
      <c r="E218" s="206">
        <v>1021.29709</v>
      </c>
      <c r="F218" s="206">
        <v>873.19999999999982</v>
      </c>
      <c r="G218" s="206">
        <v>1221.90338</v>
      </c>
      <c r="H218" s="206">
        <v>1225.7563766949681</v>
      </c>
      <c r="I218" s="206">
        <v>1314.6008299999999</v>
      </c>
      <c r="J218" s="206">
        <v>1701.5028899999998</v>
      </c>
      <c r="K218" s="206">
        <v>759.50189000000012</v>
      </c>
      <c r="L218" s="206">
        <v>643.89856999999972</v>
      </c>
      <c r="M218" s="206">
        <v>646.79489736312053</v>
      </c>
      <c r="N218" s="206">
        <v>477.69143820151123</v>
      </c>
      <c r="O218" s="206">
        <v>370.68897109168756</v>
      </c>
      <c r="P218" s="206">
        <v>206.36288939854006</v>
      </c>
      <c r="Q218" s="206">
        <v>254.13180215804292</v>
      </c>
      <c r="R218" s="206">
        <v>258.90890661847106</v>
      </c>
      <c r="S218" s="206">
        <v>257.92527146705993</v>
      </c>
      <c r="T218" s="206">
        <v>257.60370042780124</v>
      </c>
      <c r="U218" s="206">
        <v>253.70609805865158</v>
      </c>
      <c r="V218" s="206">
        <v>247.27321807073358</v>
      </c>
      <c r="W218" s="206">
        <v>220.63223104269699</v>
      </c>
      <c r="X218" s="206">
        <v>203.20303394775695</v>
      </c>
      <c r="Y218" s="206">
        <v>202.08205112797881</v>
      </c>
      <c r="Z218" s="206">
        <v>185.29606761105555</v>
      </c>
      <c r="AA218" s="206">
        <v>184.76655984016423</v>
      </c>
      <c r="AB218" s="206">
        <v>185.19553346540474</v>
      </c>
      <c r="AC218" s="206">
        <v>188.95610777348904</v>
      </c>
      <c r="AD218" s="206">
        <v>184.55398396771881</v>
      </c>
      <c r="AE218" s="206">
        <v>183.30405735226563</v>
      </c>
      <c r="AF218" s="206">
        <v>183.82611341950252</v>
      </c>
      <c r="AG218" s="206">
        <v>169.07045976814362</v>
      </c>
      <c r="AH218" s="206">
        <v>169.22763758072668</v>
      </c>
      <c r="AI218" s="206">
        <v>163.19063683252745</v>
      </c>
      <c r="AJ218" s="206">
        <v>153.68383230970178</v>
      </c>
      <c r="AK218" s="206">
        <v>148.99054412193263</v>
      </c>
      <c r="AL218" s="206">
        <v>137.44612104813376</v>
      </c>
      <c r="AM218" s="206">
        <v>137.75865636653256</v>
      </c>
      <c r="AN218" s="206">
        <v>133.77373329838062</v>
      </c>
      <c r="AO218" s="206">
        <v>131.13832469219653</v>
      </c>
      <c r="AP218" s="206">
        <v>129.7647398412895</v>
      </c>
      <c r="AQ218" s="206">
        <v>128.03403872393548</v>
      </c>
      <c r="AR218" s="206">
        <v>125.13056330413737</v>
      </c>
      <c r="AS218" s="206">
        <v>124.22405094094667</v>
      </c>
      <c r="AT218" s="206">
        <v>115.94041264572549</v>
      </c>
      <c r="AU218" s="206">
        <v>109.05316878547882</v>
      </c>
      <c r="AV218" s="206">
        <v>106.29173782527693</v>
      </c>
      <c r="AW218" s="206">
        <v>105.35600874797565</v>
      </c>
      <c r="AX218" s="206">
        <v>102.69113057700734</v>
      </c>
      <c r="AY218" s="206">
        <v>99.106947889110145</v>
      </c>
      <c r="AZ218" s="206">
        <v>96.506711890251751</v>
      </c>
      <c r="BA218" s="207">
        <v>92.971750063401402</v>
      </c>
    </row>
    <row r="219" spans="1:53">
      <c r="A219" s="203" t="s">
        <v>467</v>
      </c>
      <c r="B219" s="204" t="s">
        <v>468</v>
      </c>
      <c r="C219" s="205">
        <v>3263.8780500366947</v>
      </c>
      <c r="D219" s="206">
        <v>3201.3019900000018</v>
      </c>
      <c r="E219" s="206">
        <v>3687.6895</v>
      </c>
      <c r="F219" s="206">
        <v>3939.3000000000006</v>
      </c>
      <c r="G219" s="206">
        <v>4721.7130599999982</v>
      </c>
      <c r="H219" s="206">
        <v>4236.2876023480731</v>
      </c>
      <c r="I219" s="206">
        <v>3787.6023700000001</v>
      </c>
      <c r="J219" s="206">
        <v>3225.9054799999999</v>
      </c>
      <c r="K219" s="206">
        <v>3334.3082900000009</v>
      </c>
      <c r="L219" s="206">
        <v>2626.3941500000001</v>
      </c>
      <c r="M219" s="206">
        <v>3313.796811298153</v>
      </c>
      <c r="N219" s="206">
        <v>3000.3799233436926</v>
      </c>
      <c r="O219" s="206">
        <v>2744.5553465963062</v>
      </c>
      <c r="P219" s="206">
        <v>2626.3738056889965</v>
      </c>
      <c r="Q219" s="206">
        <v>2902.8826100267106</v>
      </c>
      <c r="R219" s="206">
        <v>2892.8054551663049</v>
      </c>
      <c r="S219" s="206">
        <v>2771.7482582920752</v>
      </c>
      <c r="T219" s="206">
        <v>2804.7372242211027</v>
      </c>
      <c r="U219" s="206">
        <v>2832.5646165559774</v>
      </c>
      <c r="V219" s="206">
        <v>2852.7264029993476</v>
      </c>
      <c r="W219" s="206">
        <v>2872.4860266801074</v>
      </c>
      <c r="X219" s="206">
        <v>2895.6949578514791</v>
      </c>
      <c r="Y219" s="206">
        <v>2916.189145486755</v>
      </c>
      <c r="Z219" s="206">
        <v>2923.9882078758264</v>
      </c>
      <c r="AA219" s="206">
        <v>2929.1209516875551</v>
      </c>
      <c r="AB219" s="206">
        <v>2956.2008577094257</v>
      </c>
      <c r="AC219" s="206">
        <v>2987.841009482278</v>
      </c>
      <c r="AD219" s="206">
        <v>3021.7760345730094</v>
      </c>
      <c r="AE219" s="206">
        <v>3041.0105456888932</v>
      </c>
      <c r="AF219" s="206">
        <v>3068.547333144641</v>
      </c>
      <c r="AG219" s="206">
        <v>3103.7279402707813</v>
      </c>
      <c r="AH219" s="206">
        <v>3138.9594663724774</v>
      </c>
      <c r="AI219" s="206">
        <v>3161.6209739582082</v>
      </c>
      <c r="AJ219" s="206">
        <v>3184.8173622839076</v>
      </c>
      <c r="AK219" s="206">
        <v>3215.0461025311729</v>
      </c>
      <c r="AL219" s="206">
        <v>3239.7934151900886</v>
      </c>
      <c r="AM219" s="206">
        <v>3276.8485576733319</v>
      </c>
      <c r="AN219" s="206">
        <v>3312.6525164761024</v>
      </c>
      <c r="AO219" s="206">
        <v>3349.3251482833671</v>
      </c>
      <c r="AP219" s="206">
        <v>3386.7846647248793</v>
      </c>
      <c r="AQ219" s="206">
        <v>3424.8749571563726</v>
      </c>
      <c r="AR219" s="206">
        <v>3462.2395696455005</v>
      </c>
      <c r="AS219" s="206">
        <v>3502.4243173258151</v>
      </c>
      <c r="AT219" s="206">
        <v>3530.4500327538235</v>
      </c>
      <c r="AU219" s="206">
        <v>3560.4528787227068</v>
      </c>
      <c r="AV219" s="206">
        <v>3603.8405608082044</v>
      </c>
      <c r="AW219" s="206">
        <v>3649.8002882251017</v>
      </c>
      <c r="AX219" s="206">
        <v>3694.5418436680993</v>
      </c>
      <c r="AY219" s="206">
        <v>3733.5086858692703</v>
      </c>
      <c r="AZ219" s="206">
        <v>3775.5067001338334</v>
      </c>
      <c r="BA219" s="207">
        <v>3819.150048294975</v>
      </c>
    </row>
    <row r="220" spans="1:53">
      <c r="A220" s="208" t="s">
        <v>469</v>
      </c>
      <c r="B220" s="209" t="s">
        <v>470</v>
      </c>
      <c r="C220" s="210">
        <v>144.74066228977566</v>
      </c>
      <c r="D220" s="211">
        <v>148.90009000000003</v>
      </c>
      <c r="E220" s="211">
        <v>172.89950999999999</v>
      </c>
      <c r="F220" s="211">
        <v>166.60000000000002</v>
      </c>
      <c r="G220" s="211">
        <v>284.30078999999989</v>
      </c>
      <c r="H220" s="211">
        <v>296.7897259706088</v>
      </c>
      <c r="I220" s="211">
        <v>208.30012999999997</v>
      </c>
      <c r="J220" s="211">
        <v>178.10030000000003</v>
      </c>
      <c r="K220" s="211">
        <v>153.10038000000009</v>
      </c>
      <c r="L220" s="211">
        <v>181.19960000000003</v>
      </c>
      <c r="M220" s="211">
        <v>230.15198046495672</v>
      </c>
      <c r="N220" s="211">
        <v>148.92030585932147</v>
      </c>
      <c r="O220" s="211">
        <v>225.97218785428188</v>
      </c>
      <c r="P220" s="211">
        <v>281.64712867911896</v>
      </c>
      <c r="Q220" s="211">
        <v>131.10239304938915</v>
      </c>
      <c r="R220" s="211">
        <v>168.84013476807849</v>
      </c>
      <c r="S220" s="211">
        <v>169.73945967572968</v>
      </c>
      <c r="T220" s="211">
        <v>171.70512730099273</v>
      </c>
      <c r="U220" s="211">
        <v>173.42050670328072</v>
      </c>
      <c r="V220" s="211">
        <v>174.82587099043968</v>
      </c>
      <c r="W220" s="211">
        <v>176.05084025212335</v>
      </c>
      <c r="X220" s="211">
        <v>177.25455342200885</v>
      </c>
      <c r="Y220" s="211">
        <v>178.49766352459628</v>
      </c>
      <c r="Z220" s="211">
        <v>179.85074196764532</v>
      </c>
      <c r="AA220" s="211">
        <v>181.40572453050808</v>
      </c>
      <c r="AB220" s="211">
        <v>183.13399413485135</v>
      </c>
      <c r="AC220" s="211">
        <v>185.15855754753872</v>
      </c>
      <c r="AD220" s="211">
        <v>187.32200812275772</v>
      </c>
      <c r="AE220" s="211">
        <v>189.54199171846182</v>
      </c>
      <c r="AF220" s="211">
        <v>191.78790629266106</v>
      </c>
      <c r="AG220" s="211">
        <v>194.03507947948188</v>
      </c>
      <c r="AH220" s="211">
        <v>196.29647637392998</v>
      </c>
      <c r="AI220" s="211">
        <v>198.58547304761041</v>
      </c>
      <c r="AJ220" s="211">
        <v>200.91243777670621</v>
      </c>
      <c r="AK220" s="211">
        <v>203.26939353933051</v>
      </c>
      <c r="AL220" s="211">
        <v>205.64019553342175</v>
      </c>
      <c r="AM220" s="211">
        <v>208.0291240139488</v>
      </c>
      <c r="AN220" s="211">
        <v>210.45731026972649</v>
      </c>
      <c r="AO220" s="211">
        <v>212.91229209014904</v>
      </c>
      <c r="AP220" s="211">
        <v>215.40710416814858</v>
      </c>
      <c r="AQ220" s="211">
        <v>217.93885611394197</v>
      </c>
      <c r="AR220" s="211">
        <v>220.51812184977766</v>
      </c>
      <c r="AS220" s="211">
        <v>223.13640972312214</v>
      </c>
      <c r="AT220" s="211">
        <v>225.78439941355529</v>
      </c>
      <c r="AU220" s="211">
        <v>228.45268671146209</v>
      </c>
      <c r="AV220" s="211">
        <v>231.32783873487961</v>
      </c>
      <c r="AW220" s="211">
        <v>234.3572806113057</v>
      </c>
      <c r="AX220" s="211">
        <v>237.31325280021167</v>
      </c>
      <c r="AY220" s="211">
        <v>240.23807274514394</v>
      </c>
      <c r="AZ220" s="211">
        <v>243.13524883867618</v>
      </c>
      <c r="BA220" s="212">
        <v>246.00974135078127</v>
      </c>
    </row>
    <row r="221" spans="1:53">
      <c r="A221" s="208" t="s">
        <v>471</v>
      </c>
      <c r="B221" s="209" t="s">
        <v>472</v>
      </c>
      <c r="C221" s="210">
        <v>498.56709317438407</v>
      </c>
      <c r="D221" s="211">
        <v>98.30006000000003</v>
      </c>
      <c r="E221" s="211">
        <v>839.59761000000015</v>
      </c>
      <c r="F221" s="211">
        <v>980.10000000000025</v>
      </c>
      <c r="G221" s="211">
        <v>901.80248999999947</v>
      </c>
      <c r="H221" s="211">
        <v>725.2789971691227</v>
      </c>
      <c r="I221" s="211">
        <v>745.30047000000002</v>
      </c>
      <c r="J221" s="211">
        <v>716.30121999999994</v>
      </c>
      <c r="K221" s="211">
        <v>521.60130000000038</v>
      </c>
      <c r="L221" s="211">
        <v>453.39899000000008</v>
      </c>
      <c r="M221" s="211">
        <v>567.78464919187945</v>
      </c>
      <c r="N221" s="211">
        <v>498.56655405091743</v>
      </c>
      <c r="O221" s="211">
        <v>411.29278880147262</v>
      </c>
      <c r="P221" s="211">
        <v>458.60808325710394</v>
      </c>
      <c r="Q221" s="211">
        <v>439.45216427686353</v>
      </c>
      <c r="R221" s="211">
        <v>373.74599361308429</v>
      </c>
      <c r="S221" s="211">
        <v>376.01229694751925</v>
      </c>
      <c r="T221" s="211">
        <v>380.36670693693804</v>
      </c>
      <c r="U221" s="211">
        <v>384.16667042464422</v>
      </c>
      <c r="V221" s="211">
        <v>387.27987848287762</v>
      </c>
      <c r="W221" s="211">
        <v>389.99346969293407</v>
      </c>
      <c r="X221" s="211">
        <v>392.65997372646456</v>
      </c>
      <c r="Y221" s="211">
        <v>395.41375110931665</v>
      </c>
      <c r="Z221" s="211">
        <v>398.41113388815313</v>
      </c>
      <c r="AA221" s="211">
        <v>401.85578115103698</v>
      </c>
      <c r="AB221" s="211">
        <v>405.68429942790181</v>
      </c>
      <c r="AC221" s="211">
        <v>410.16917725521898</v>
      </c>
      <c r="AD221" s="211">
        <v>414.96172238099354</v>
      </c>
      <c r="AE221" s="211">
        <v>419.87950126753651</v>
      </c>
      <c r="AF221" s="211">
        <v>424.85472328960424</v>
      </c>
      <c r="AG221" s="211">
        <v>429.83273343073222</v>
      </c>
      <c r="AH221" s="211">
        <v>434.84225238534572</v>
      </c>
      <c r="AI221" s="211">
        <v>439.91291125641834</v>
      </c>
      <c r="AJ221" s="211">
        <v>445.06767818200359</v>
      </c>
      <c r="AK221" s="211">
        <v>450.28888220728521</v>
      </c>
      <c r="AL221" s="211">
        <v>455.54075884875112</v>
      </c>
      <c r="AM221" s="211">
        <v>460.83278986453479</v>
      </c>
      <c r="AN221" s="211">
        <v>466.21178596358942</v>
      </c>
      <c r="AO221" s="211">
        <v>471.65014045714656</v>
      </c>
      <c r="AP221" s="211">
        <v>477.1767282151913</v>
      </c>
      <c r="AQ221" s="211">
        <v>482.78514635354156</v>
      </c>
      <c r="AR221" s="211">
        <v>488.49881856401277</v>
      </c>
      <c r="AS221" s="211">
        <v>494.29893386546883</v>
      </c>
      <c r="AT221" s="211">
        <v>500.16484558508466</v>
      </c>
      <c r="AU221" s="211">
        <v>506.07572121599901</v>
      </c>
      <c r="AV221" s="211">
        <v>512.44485022385504</v>
      </c>
      <c r="AW221" s="211">
        <v>519.15576706428897</v>
      </c>
      <c r="AX221" s="211">
        <v>525.70393149574693</v>
      </c>
      <c r="AY221" s="211">
        <v>532.18308647687445</v>
      </c>
      <c r="AZ221" s="211">
        <v>538.60100391146284</v>
      </c>
      <c r="BA221" s="212">
        <v>544.96867194870038</v>
      </c>
    </row>
    <row r="222" spans="1:53">
      <c r="A222" s="208" t="s">
        <v>473</v>
      </c>
      <c r="B222" s="209" t="s">
        <v>474</v>
      </c>
      <c r="C222" s="210">
        <v>1633.8497928373547</v>
      </c>
      <c r="D222" s="211">
        <v>1519.3009500000005</v>
      </c>
      <c r="E222" s="211">
        <v>1828.4947900000002</v>
      </c>
      <c r="F222" s="211">
        <v>1750.3000000000004</v>
      </c>
      <c r="G222" s="211">
        <v>1954.3053999999988</v>
      </c>
      <c r="H222" s="211">
        <v>1826.6683930875804</v>
      </c>
      <c r="I222" s="211">
        <v>1450.3009100000002</v>
      </c>
      <c r="J222" s="211">
        <v>1498.8025500000001</v>
      </c>
      <c r="K222" s="211">
        <v>1592.9039600000003</v>
      </c>
      <c r="L222" s="211">
        <v>1175.5973800000002</v>
      </c>
      <c r="M222" s="211">
        <v>1406.5639403882597</v>
      </c>
      <c r="N222" s="211">
        <v>1495.0547787111798</v>
      </c>
      <c r="O222" s="211">
        <v>1255.6611203757832</v>
      </c>
      <c r="P222" s="211">
        <v>1319.3133011235175</v>
      </c>
      <c r="Q222" s="211">
        <v>1363.1639421584575</v>
      </c>
      <c r="R222" s="211">
        <v>1407.1842382226821</v>
      </c>
      <c r="S222" s="211">
        <v>1431.3686280811339</v>
      </c>
      <c r="T222" s="211">
        <v>1447.9445908973903</v>
      </c>
      <c r="U222" s="211">
        <v>1462.409938356268</v>
      </c>
      <c r="V222" s="211">
        <v>1474.2610091415047</v>
      </c>
      <c r="W222" s="211">
        <v>1484.5908556891929</v>
      </c>
      <c r="X222" s="211">
        <v>1494.741455154242</v>
      </c>
      <c r="Y222" s="211">
        <v>1505.2242786856327</v>
      </c>
      <c r="Z222" s="211">
        <v>1516.6344365735702</v>
      </c>
      <c r="AA222" s="211">
        <v>1529.7471992861833</v>
      </c>
      <c r="AB222" s="211">
        <v>1544.3212464597107</v>
      </c>
      <c r="AC222" s="211">
        <v>1561.3938621026366</v>
      </c>
      <c r="AD222" s="211">
        <v>1579.6376769921644</v>
      </c>
      <c r="AE222" s="211">
        <v>1598.3582201105185</v>
      </c>
      <c r="AF222" s="211">
        <v>1617.2974324127163</v>
      </c>
      <c r="AG222" s="211">
        <v>1636.247258267148</v>
      </c>
      <c r="AH222" s="211">
        <v>1655.3170289411971</v>
      </c>
      <c r="AI222" s="211">
        <v>1674.6195413608043</v>
      </c>
      <c r="AJ222" s="211">
        <v>1694.2422284969721</v>
      </c>
      <c r="AK222" s="211">
        <v>1714.1178222029998</v>
      </c>
      <c r="AL222" s="211">
        <v>1734.1101775705572</v>
      </c>
      <c r="AM222" s="211">
        <v>1754.2553888743309</v>
      </c>
      <c r="AN222" s="211">
        <v>1774.7316507659261</v>
      </c>
      <c r="AO222" s="211">
        <v>1795.4338726710469</v>
      </c>
      <c r="AP222" s="211">
        <v>1816.471972758254</v>
      </c>
      <c r="AQ222" s="211">
        <v>1837.8215771237628</v>
      </c>
      <c r="AR222" s="211">
        <v>1859.5718528982513</v>
      </c>
      <c r="AS222" s="211">
        <v>1881.6511921888928</v>
      </c>
      <c r="AT222" s="211">
        <v>1903.9809991625282</v>
      </c>
      <c r="AU222" s="211">
        <v>1926.4819705702823</v>
      </c>
      <c r="AV222" s="211">
        <v>1950.7273782977832</v>
      </c>
      <c r="AW222" s="211">
        <v>1976.2738721466242</v>
      </c>
      <c r="AX222" s="211">
        <v>2001.2008152673536</v>
      </c>
      <c r="AY222" s="211">
        <v>2025.8650596331595</v>
      </c>
      <c r="AZ222" s="211">
        <v>2050.296190604302</v>
      </c>
      <c r="BA222" s="212">
        <v>2074.5360368447796</v>
      </c>
    </row>
    <row r="223" spans="1:53">
      <c r="A223" s="208" t="s">
        <v>475</v>
      </c>
      <c r="B223" s="209" t="s">
        <v>476</v>
      </c>
      <c r="C223" s="210">
        <v>772.71450600640389</v>
      </c>
      <c r="D223" s="211">
        <v>696.30043000000023</v>
      </c>
      <c r="E223" s="211">
        <v>538.09847000000013</v>
      </c>
      <c r="F223" s="211">
        <v>668.80000000000007</v>
      </c>
      <c r="G223" s="211">
        <v>931.70257999999956</v>
      </c>
      <c r="H223" s="211">
        <v>983.42348117768142</v>
      </c>
      <c r="I223" s="211">
        <v>734.10046000000011</v>
      </c>
      <c r="J223" s="211">
        <v>413.30069999999995</v>
      </c>
      <c r="K223" s="211">
        <v>503.10124999999994</v>
      </c>
      <c r="L223" s="211">
        <v>210.99953000000002</v>
      </c>
      <c r="M223" s="211">
        <v>493.3363591224246</v>
      </c>
      <c r="N223" s="211">
        <v>361.89903358146523</v>
      </c>
      <c r="O223" s="211">
        <v>377.3050049185166</v>
      </c>
      <c r="P223" s="211">
        <v>358.65105870468585</v>
      </c>
      <c r="Q223" s="211">
        <v>347.28161685882867</v>
      </c>
      <c r="R223" s="211">
        <v>281.55149365484579</v>
      </c>
      <c r="S223" s="211">
        <v>263.59002507379449</v>
      </c>
      <c r="T223" s="211">
        <v>265.20639062660462</v>
      </c>
      <c r="U223" s="211">
        <v>266.00898903911616</v>
      </c>
      <c r="V223" s="211">
        <v>264.03009523583472</v>
      </c>
      <c r="W223" s="211">
        <v>264.41996363681858</v>
      </c>
      <c r="X223" s="211">
        <v>266.59478478628489</v>
      </c>
      <c r="Y223" s="211">
        <v>268.48388448524247</v>
      </c>
      <c r="Z223" s="211">
        <v>253.58317273563912</v>
      </c>
      <c r="AA223" s="211">
        <v>235.55293882725016</v>
      </c>
      <c r="AB223" s="211">
        <v>236.9205839611565</v>
      </c>
      <c r="AC223" s="211">
        <v>238.44066934619508</v>
      </c>
      <c r="AD223" s="211">
        <v>240.20279345731996</v>
      </c>
      <c r="AE223" s="211">
        <v>226.44628493825186</v>
      </c>
      <c r="AF223" s="211">
        <v>220.63567114518565</v>
      </c>
      <c r="AG223" s="211">
        <v>222.48068578355725</v>
      </c>
      <c r="AH223" s="211">
        <v>224.17235875065128</v>
      </c>
      <c r="AI223" s="211">
        <v>212.90875914288344</v>
      </c>
      <c r="AJ223" s="211">
        <v>201.62993255215855</v>
      </c>
      <c r="AK223" s="211">
        <v>196.96137475950104</v>
      </c>
      <c r="AL223" s="211">
        <v>185.86921803028264</v>
      </c>
      <c r="AM223" s="211">
        <v>187.56134854731252</v>
      </c>
      <c r="AN223" s="211">
        <v>189.20694810024281</v>
      </c>
      <c r="AO223" s="211">
        <v>190.83807047048074</v>
      </c>
      <c r="AP223" s="211">
        <v>192.47218212870251</v>
      </c>
      <c r="AQ223" s="211">
        <v>194.11505278499322</v>
      </c>
      <c r="AR223" s="211">
        <v>195.90559565304005</v>
      </c>
      <c r="AS223" s="211">
        <v>197.58028977343002</v>
      </c>
      <c r="AT223" s="211">
        <v>188.68468353191213</v>
      </c>
      <c r="AU223" s="211">
        <v>179.42775020580359</v>
      </c>
      <c r="AV223" s="211">
        <v>180.49944792853816</v>
      </c>
      <c r="AW223" s="211">
        <v>181.88124711430021</v>
      </c>
      <c r="AX223" s="211">
        <v>183.13779981581359</v>
      </c>
      <c r="AY223" s="211">
        <v>179.06300253723515</v>
      </c>
      <c r="AZ223" s="211">
        <v>178.4173339992937</v>
      </c>
      <c r="BA223" s="212">
        <v>179.73143981347135</v>
      </c>
    </row>
    <row r="224" spans="1:53">
      <c r="A224" s="208" t="s">
        <v>477</v>
      </c>
      <c r="B224" s="209" t="s">
        <v>478</v>
      </c>
      <c r="C224" s="210">
        <v>79.296864488787776</v>
      </c>
      <c r="D224" s="211">
        <v>351.60021999999998</v>
      </c>
      <c r="E224" s="211">
        <v>58.299830000000007</v>
      </c>
      <c r="F224" s="211">
        <v>61.100000000000009</v>
      </c>
      <c r="G224" s="211">
        <v>42.000119999999988</v>
      </c>
      <c r="H224" s="211">
        <v>61.144511386187048</v>
      </c>
      <c r="I224" s="211">
        <v>55.400030000000001</v>
      </c>
      <c r="J224" s="211">
        <v>60.200099999999999</v>
      </c>
      <c r="K224" s="211">
        <v>42.000100000000018</v>
      </c>
      <c r="L224" s="211">
        <v>39.199910000000003</v>
      </c>
      <c r="M224" s="211">
        <v>36.304588035153024</v>
      </c>
      <c r="N224" s="211">
        <v>27.706103415687636</v>
      </c>
      <c r="O224" s="211">
        <v>31.527670221715713</v>
      </c>
      <c r="P224" s="211">
        <v>36.185159425785713</v>
      </c>
      <c r="Q224" s="211">
        <v>45.500101796153324</v>
      </c>
      <c r="R224" s="211">
        <v>45.500135342083667</v>
      </c>
      <c r="S224" s="211">
        <v>47.067974104464142</v>
      </c>
      <c r="T224" s="211">
        <v>47.613044726584747</v>
      </c>
      <c r="U224" s="211">
        <v>48.088711571763028</v>
      </c>
      <c r="V224" s="211">
        <v>48.478412646585028</v>
      </c>
      <c r="W224" s="211">
        <v>48.818091007750084</v>
      </c>
      <c r="X224" s="211">
        <v>49.15187515209464</v>
      </c>
      <c r="Y224" s="211">
        <v>49.496583885287031</v>
      </c>
      <c r="Z224" s="211">
        <v>49.871786335208867</v>
      </c>
      <c r="AA224" s="211">
        <v>50.302975872052812</v>
      </c>
      <c r="AB224" s="211">
        <v>50.782217111174013</v>
      </c>
      <c r="AC224" s="211">
        <v>51.343619265176756</v>
      </c>
      <c r="AD224" s="211">
        <v>51.943534192708803</v>
      </c>
      <c r="AE224" s="211">
        <v>52.559125467681362</v>
      </c>
      <c r="AF224" s="211">
        <v>53.181907284126389</v>
      </c>
      <c r="AG224" s="211">
        <v>53.805038108082059</v>
      </c>
      <c r="AH224" s="211">
        <v>54.432113100963164</v>
      </c>
      <c r="AI224" s="211">
        <v>55.06684138611157</v>
      </c>
      <c r="AJ224" s="211">
        <v>55.712098038986042</v>
      </c>
      <c r="AK224" s="211">
        <v>56.365671067982959</v>
      </c>
      <c r="AL224" s="211">
        <v>57.023083593496359</v>
      </c>
      <c r="AM224" s="211">
        <v>57.685522510608926</v>
      </c>
      <c r="AN224" s="211">
        <v>58.358847428845984</v>
      </c>
      <c r="AO224" s="211">
        <v>59.039602634331651</v>
      </c>
      <c r="AP224" s="211">
        <v>59.731402587666693</v>
      </c>
      <c r="AQ224" s="211">
        <v>60.433445797013434</v>
      </c>
      <c r="AR224" s="211">
        <v>61.148664362541858</v>
      </c>
      <c r="AS224" s="211">
        <v>61.874703587929069</v>
      </c>
      <c r="AT224" s="211">
        <v>62.608978991045703</v>
      </c>
      <c r="AU224" s="211">
        <v>63.348882827673194</v>
      </c>
      <c r="AV224" s="211">
        <v>64.146149304443767</v>
      </c>
      <c r="AW224" s="211">
        <v>64.986199650209031</v>
      </c>
      <c r="AX224" s="211">
        <v>65.80587718840043</v>
      </c>
      <c r="AY224" s="211">
        <v>66.616916352135775</v>
      </c>
      <c r="AZ224" s="211">
        <v>67.420290002593703</v>
      </c>
      <c r="BA224" s="212">
        <v>68.217373599900498</v>
      </c>
    </row>
    <row r="225" spans="1:53">
      <c r="A225" s="208" t="s">
        <v>479</v>
      </c>
      <c r="B225" s="209" t="s">
        <v>480</v>
      </c>
      <c r="C225" s="210">
        <v>134.70913123998906</v>
      </c>
      <c r="D225" s="211">
        <v>386.90024000000011</v>
      </c>
      <c r="E225" s="211">
        <v>250.2992900000001</v>
      </c>
      <c r="F225" s="211">
        <v>312.40000000000003</v>
      </c>
      <c r="G225" s="211">
        <v>607.60167999999976</v>
      </c>
      <c r="H225" s="211">
        <v>342.98249355689256</v>
      </c>
      <c r="I225" s="211">
        <v>594.20037000000002</v>
      </c>
      <c r="J225" s="211">
        <v>359.20060999999998</v>
      </c>
      <c r="K225" s="211">
        <v>521.60130000000015</v>
      </c>
      <c r="L225" s="211">
        <v>565.99874</v>
      </c>
      <c r="M225" s="211">
        <v>579.65529409547912</v>
      </c>
      <c r="N225" s="211">
        <v>468.23314772512146</v>
      </c>
      <c r="O225" s="211">
        <v>442.79657442453566</v>
      </c>
      <c r="P225" s="211">
        <v>171.96907449878375</v>
      </c>
      <c r="Q225" s="211">
        <v>576.38239188701891</v>
      </c>
      <c r="R225" s="211">
        <v>615.98345956553123</v>
      </c>
      <c r="S225" s="211">
        <v>483.96987440943394</v>
      </c>
      <c r="T225" s="211">
        <v>491.90136373259196</v>
      </c>
      <c r="U225" s="211">
        <v>498.4698004609055</v>
      </c>
      <c r="V225" s="211">
        <v>503.85113650210604</v>
      </c>
      <c r="W225" s="211">
        <v>508.61280640128859</v>
      </c>
      <c r="X225" s="211">
        <v>515.29231561038478</v>
      </c>
      <c r="Y225" s="211">
        <v>519.07298379668055</v>
      </c>
      <c r="Z225" s="211">
        <v>525.63693637560982</v>
      </c>
      <c r="AA225" s="211">
        <v>530.25633202052302</v>
      </c>
      <c r="AB225" s="211">
        <v>535.35851661463118</v>
      </c>
      <c r="AC225" s="211">
        <v>541.33512396551248</v>
      </c>
      <c r="AD225" s="211">
        <v>547.70829942706507</v>
      </c>
      <c r="AE225" s="211">
        <v>554.22542218644298</v>
      </c>
      <c r="AF225" s="211">
        <v>560.78969272034806</v>
      </c>
      <c r="AG225" s="211">
        <v>567.32714520178024</v>
      </c>
      <c r="AH225" s="211">
        <v>573.89923682038943</v>
      </c>
      <c r="AI225" s="211">
        <v>580.52744776438021</v>
      </c>
      <c r="AJ225" s="211">
        <v>587.2529872370809</v>
      </c>
      <c r="AK225" s="211">
        <v>594.04295875407331</v>
      </c>
      <c r="AL225" s="211">
        <v>601.60998161357918</v>
      </c>
      <c r="AM225" s="211">
        <v>608.48438386259545</v>
      </c>
      <c r="AN225" s="211">
        <v>613.68597394777112</v>
      </c>
      <c r="AO225" s="211">
        <v>619.45116996021216</v>
      </c>
      <c r="AP225" s="211">
        <v>625.52527486691565</v>
      </c>
      <c r="AQ225" s="211">
        <v>631.78087898311924</v>
      </c>
      <c r="AR225" s="211">
        <v>636.59651631787688</v>
      </c>
      <c r="AS225" s="211">
        <v>643.88278818697268</v>
      </c>
      <c r="AT225" s="211">
        <v>649.22612606969744</v>
      </c>
      <c r="AU225" s="211">
        <v>656.66586719148654</v>
      </c>
      <c r="AV225" s="211">
        <v>664.69489631870465</v>
      </c>
      <c r="AW225" s="211">
        <v>673.14592163837358</v>
      </c>
      <c r="AX225" s="211">
        <v>681.38016710057354</v>
      </c>
      <c r="AY225" s="211">
        <v>689.54254812472152</v>
      </c>
      <c r="AZ225" s="211">
        <v>697.63663277750538</v>
      </c>
      <c r="BA225" s="212">
        <v>705.68678473734099</v>
      </c>
    </row>
    <row r="226" spans="1:53">
      <c r="A226" s="193" t="s">
        <v>481</v>
      </c>
      <c r="B226" s="194" t="s">
        <v>482</v>
      </c>
      <c r="C226" s="195">
        <v>53451.482488081718</v>
      </c>
      <c r="D226" s="196">
        <v>53700.533489999994</v>
      </c>
      <c r="E226" s="196">
        <v>51483.80000000001</v>
      </c>
      <c r="F226" s="196">
        <v>52396.1</v>
      </c>
      <c r="G226" s="196">
        <v>52708.19999999999</v>
      </c>
      <c r="H226" s="196">
        <v>50995.653004681393</v>
      </c>
      <c r="I226" s="196">
        <v>48618.530389999993</v>
      </c>
      <c r="J226" s="196">
        <v>46365.415659999984</v>
      </c>
      <c r="K226" s="196">
        <v>47816.683829999994</v>
      </c>
      <c r="L226" s="196">
        <v>42774.670300000005</v>
      </c>
      <c r="M226" s="196">
        <v>47948.711138861203</v>
      </c>
      <c r="N226" s="196">
        <v>39569.408617559944</v>
      </c>
      <c r="O226" s="196">
        <v>43227.691793254991</v>
      </c>
      <c r="P226" s="196">
        <v>43624.2788627064</v>
      </c>
      <c r="Q226" s="196">
        <v>37129.041897186922</v>
      </c>
      <c r="R226" s="196">
        <v>38237.239013116443</v>
      </c>
      <c r="S226" s="196">
        <v>38850.800046346732</v>
      </c>
      <c r="T226" s="196">
        <v>37736.423670733726</v>
      </c>
      <c r="U226" s="196">
        <v>37019.286114254937</v>
      </c>
      <c r="V226" s="196">
        <v>36046.082146477682</v>
      </c>
      <c r="W226" s="196">
        <v>35921.879343227942</v>
      </c>
      <c r="X226" s="196">
        <v>36069.109065736033</v>
      </c>
      <c r="Y226" s="196">
        <v>36166.418376360562</v>
      </c>
      <c r="Z226" s="196">
        <v>36160.907436274756</v>
      </c>
      <c r="AA226" s="196">
        <v>36078.189055689974</v>
      </c>
      <c r="AB226" s="196">
        <v>36069.769318557126</v>
      </c>
      <c r="AC226" s="196">
        <v>36205.983556924417</v>
      </c>
      <c r="AD226" s="196">
        <v>36573.080262771371</v>
      </c>
      <c r="AE226" s="196">
        <v>36726.810643281657</v>
      </c>
      <c r="AF226" s="196">
        <v>37128.082356421175</v>
      </c>
      <c r="AG226" s="196">
        <v>37823.498980634249</v>
      </c>
      <c r="AH226" s="196">
        <v>38304.625673399234</v>
      </c>
      <c r="AI226" s="196">
        <v>38502.313593866842</v>
      </c>
      <c r="AJ226" s="196">
        <v>38725.448084607953</v>
      </c>
      <c r="AK226" s="196">
        <v>38879.750104798222</v>
      </c>
      <c r="AL226" s="196">
        <v>38830.048620605208</v>
      </c>
      <c r="AM226" s="196">
        <v>38838.284601838393</v>
      </c>
      <c r="AN226" s="196">
        <v>38782.388865312932</v>
      </c>
      <c r="AO226" s="196">
        <v>38786.476740251135</v>
      </c>
      <c r="AP226" s="196">
        <v>38717.728838433257</v>
      </c>
      <c r="AQ226" s="196">
        <v>38652.303953123585</v>
      </c>
      <c r="AR226" s="196">
        <v>38537.165421799989</v>
      </c>
      <c r="AS226" s="196">
        <v>38503.357437944462</v>
      </c>
      <c r="AT226" s="196">
        <v>38352.928952922644</v>
      </c>
      <c r="AU226" s="196">
        <v>38297.405060151526</v>
      </c>
      <c r="AV226" s="196">
        <v>38222.767770685809</v>
      </c>
      <c r="AW226" s="196">
        <v>38186.009350989792</v>
      </c>
      <c r="AX226" s="196">
        <v>38045.558219364306</v>
      </c>
      <c r="AY226" s="196">
        <v>37889.143622480144</v>
      </c>
      <c r="AZ226" s="196">
        <v>37750.752032546916</v>
      </c>
      <c r="BA226" s="197">
        <v>37506.452529575581</v>
      </c>
    </row>
    <row r="227" spans="1:53">
      <c r="A227" s="198" t="s">
        <v>68</v>
      </c>
      <c r="B227" s="199" t="s">
        <v>483</v>
      </c>
      <c r="C227" s="200">
        <v>52705.733945041684</v>
      </c>
      <c r="D227" s="201">
        <v>52840.147389999991</v>
      </c>
      <c r="E227" s="201">
        <v>50808.576680000013</v>
      </c>
      <c r="F227" s="201">
        <v>51861.69999999999</v>
      </c>
      <c r="G227" s="201">
        <v>52201.798239999989</v>
      </c>
      <c r="H227" s="201">
        <v>50469.379956052377</v>
      </c>
      <c r="I227" s="201">
        <v>47990.830390000003</v>
      </c>
      <c r="J227" s="201">
        <v>45772.201219999988</v>
      </c>
      <c r="K227" s="201">
        <v>47279.983829999997</v>
      </c>
      <c r="L227" s="201">
        <v>42406.976260000003</v>
      </c>
      <c r="M227" s="201">
        <v>47509.688496270202</v>
      </c>
      <c r="N227" s="201">
        <v>39182.40661125441</v>
      </c>
      <c r="O227" s="201">
        <v>42849.240470048724</v>
      </c>
      <c r="P227" s="201">
        <v>43154.540637809107</v>
      </c>
      <c r="Q227" s="201">
        <v>36654.098986302175</v>
      </c>
      <c r="R227" s="201">
        <v>37829.861945299199</v>
      </c>
      <c r="S227" s="201">
        <v>38552.936687411122</v>
      </c>
      <c r="T227" s="201">
        <v>37454.009000900151</v>
      </c>
      <c r="U227" s="201">
        <v>36761.94443938334</v>
      </c>
      <c r="V227" s="201">
        <v>35793.590635234315</v>
      </c>
      <c r="W227" s="201">
        <v>35672.876181469641</v>
      </c>
      <c r="X227" s="201">
        <v>35820.855229277397</v>
      </c>
      <c r="Y227" s="201">
        <v>35920.426507956348</v>
      </c>
      <c r="Z227" s="201">
        <v>35918.163554887229</v>
      </c>
      <c r="AA227" s="201">
        <v>35835.3615456595</v>
      </c>
      <c r="AB227" s="201">
        <v>35825.092889759413</v>
      </c>
      <c r="AC227" s="201">
        <v>35957.435495282873</v>
      </c>
      <c r="AD227" s="201">
        <v>36320.130547010718</v>
      </c>
      <c r="AE227" s="201">
        <v>36469.298662523172</v>
      </c>
      <c r="AF227" s="201">
        <v>36867.679400913425</v>
      </c>
      <c r="AG227" s="201">
        <v>37562.440669891919</v>
      </c>
      <c r="AH227" s="201">
        <v>38041.820719609794</v>
      </c>
      <c r="AI227" s="201">
        <v>38239.160697043655</v>
      </c>
      <c r="AJ227" s="201">
        <v>38467.607041487587</v>
      </c>
      <c r="AK227" s="201">
        <v>38629.036155804613</v>
      </c>
      <c r="AL227" s="201">
        <v>38586.373189283171</v>
      </c>
      <c r="AM227" s="201">
        <v>38600.211052946477</v>
      </c>
      <c r="AN227" s="201">
        <v>38550.803528167933</v>
      </c>
      <c r="AO227" s="201">
        <v>38562.443581688087</v>
      </c>
      <c r="AP227" s="201">
        <v>38501.036541219364</v>
      </c>
      <c r="AQ227" s="201">
        <v>38442.858358949677</v>
      </c>
      <c r="AR227" s="201">
        <v>38334.493490565394</v>
      </c>
      <c r="AS227" s="201">
        <v>38307.703733073264</v>
      </c>
      <c r="AT227" s="201">
        <v>38164.803575162659</v>
      </c>
      <c r="AU227" s="201">
        <v>38117.624129314696</v>
      </c>
      <c r="AV227" s="201">
        <v>38050.862241973031</v>
      </c>
      <c r="AW227" s="201">
        <v>38022.043971365027</v>
      </c>
      <c r="AX227" s="201">
        <v>37882.156383276117</v>
      </c>
      <c r="AY227" s="201">
        <v>37725.494526842456</v>
      </c>
      <c r="AZ227" s="201">
        <v>37587.527432636212</v>
      </c>
      <c r="BA227" s="202">
        <v>37343.650389424947</v>
      </c>
    </row>
    <row r="228" spans="1:53">
      <c r="A228" s="198" t="s">
        <v>484</v>
      </c>
      <c r="B228" s="199" t="s">
        <v>485</v>
      </c>
      <c r="C228" s="200">
        <v>745.74854304003065</v>
      </c>
      <c r="D228" s="201">
        <v>860.38610000000006</v>
      </c>
      <c r="E228" s="201">
        <v>675.22332000000006</v>
      </c>
      <c r="F228" s="201">
        <v>534.4</v>
      </c>
      <c r="G228" s="201">
        <v>506.40175999999991</v>
      </c>
      <c r="H228" s="201">
        <v>526.27304862902463</v>
      </c>
      <c r="I228" s="201">
        <v>627.70000000000005</v>
      </c>
      <c r="J228" s="201">
        <v>593.21443999999985</v>
      </c>
      <c r="K228" s="201">
        <v>536.69999999999993</v>
      </c>
      <c r="L228" s="201">
        <v>367.69404000000003</v>
      </c>
      <c r="M228" s="201">
        <v>439.0226425910007</v>
      </c>
      <c r="N228" s="201">
        <v>387.00200630553127</v>
      </c>
      <c r="O228" s="201">
        <v>378.45132320626703</v>
      </c>
      <c r="P228" s="201">
        <v>469.73822489729633</v>
      </c>
      <c r="Q228" s="201">
        <v>474.94291088474671</v>
      </c>
      <c r="R228" s="201">
        <v>407.37706781724359</v>
      </c>
      <c r="S228" s="201">
        <v>297.8633589356125</v>
      </c>
      <c r="T228" s="201">
        <v>282.41466983357924</v>
      </c>
      <c r="U228" s="201">
        <v>257.34167487159931</v>
      </c>
      <c r="V228" s="201">
        <v>252.491511243368</v>
      </c>
      <c r="W228" s="201">
        <v>249.00316175829477</v>
      </c>
      <c r="X228" s="201">
        <v>248.25383645863536</v>
      </c>
      <c r="Y228" s="201">
        <v>245.99186840421336</v>
      </c>
      <c r="Z228" s="201">
        <v>242.74388138752599</v>
      </c>
      <c r="AA228" s="201">
        <v>242.82751003047292</v>
      </c>
      <c r="AB228" s="201">
        <v>244.67642879771353</v>
      </c>
      <c r="AC228" s="201">
        <v>248.54806164154061</v>
      </c>
      <c r="AD228" s="201">
        <v>252.94971576065311</v>
      </c>
      <c r="AE228" s="201">
        <v>257.51198075848288</v>
      </c>
      <c r="AF228" s="201">
        <v>260.40295550775045</v>
      </c>
      <c r="AG228" s="201">
        <v>261.05831074232935</v>
      </c>
      <c r="AH228" s="201">
        <v>262.80495378944005</v>
      </c>
      <c r="AI228" s="201">
        <v>263.15289682318593</v>
      </c>
      <c r="AJ228" s="201">
        <v>257.84104312036618</v>
      </c>
      <c r="AK228" s="201">
        <v>250.71394899361144</v>
      </c>
      <c r="AL228" s="201">
        <v>243.67543132203627</v>
      </c>
      <c r="AM228" s="201">
        <v>238.07354889191478</v>
      </c>
      <c r="AN228" s="201">
        <v>231.58533714500052</v>
      </c>
      <c r="AO228" s="201">
        <v>224.03315856304656</v>
      </c>
      <c r="AP228" s="201">
        <v>216.69229721388953</v>
      </c>
      <c r="AQ228" s="201">
        <v>209.44559417390496</v>
      </c>
      <c r="AR228" s="201">
        <v>202.67193123459666</v>
      </c>
      <c r="AS228" s="201">
        <v>195.6537048711981</v>
      </c>
      <c r="AT228" s="201">
        <v>188.12537775998265</v>
      </c>
      <c r="AU228" s="201">
        <v>179.78093083683595</v>
      </c>
      <c r="AV228" s="201">
        <v>171.90552871278234</v>
      </c>
      <c r="AW228" s="201">
        <v>163.96537962476842</v>
      </c>
      <c r="AX228" s="201">
        <v>163.40183608819544</v>
      </c>
      <c r="AY228" s="201">
        <v>163.64909563768614</v>
      </c>
      <c r="AZ228" s="201">
        <v>163.22459991070241</v>
      </c>
      <c r="BA228" s="202">
        <v>162.80214015063467</v>
      </c>
    </row>
    <row r="229" spans="1:53">
      <c r="A229" s="203" t="s">
        <v>486</v>
      </c>
      <c r="B229" s="204" t="s">
        <v>487</v>
      </c>
      <c r="C229" s="205">
        <v>230.868443680138</v>
      </c>
      <c r="D229" s="206">
        <v>247.68610000000001</v>
      </c>
      <c r="E229" s="206">
        <v>148.6</v>
      </c>
      <c r="F229" s="206">
        <v>134.00000000000003</v>
      </c>
      <c r="G229" s="206">
        <v>156.48885999999999</v>
      </c>
      <c r="H229" s="206">
        <v>147.24849527085098</v>
      </c>
      <c r="I229" s="206">
        <v>191.10000000000005</v>
      </c>
      <c r="J229" s="206">
        <v>178.5</v>
      </c>
      <c r="K229" s="206">
        <v>152.19999999999996</v>
      </c>
      <c r="L229" s="206">
        <v>73.39403999999999</v>
      </c>
      <c r="M229" s="206">
        <v>105.23550205407487</v>
      </c>
      <c r="N229" s="206">
        <v>95.63389700964936</v>
      </c>
      <c r="O229" s="206">
        <v>107.67173019967501</v>
      </c>
      <c r="P229" s="206">
        <v>132.01012706601696</v>
      </c>
      <c r="Q229" s="206">
        <v>118.29821804057013</v>
      </c>
      <c r="R229" s="206">
        <v>67.260511019689986</v>
      </c>
      <c r="S229" s="206">
        <v>67.354353466232283</v>
      </c>
      <c r="T229" s="206">
        <v>63.861018569027955</v>
      </c>
      <c r="U229" s="206">
        <v>58.191387463137858</v>
      </c>
      <c r="V229" s="206">
        <v>57.0946441894693</v>
      </c>
      <c r="W229" s="206">
        <v>56.305841145446145</v>
      </c>
      <c r="X229" s="206">
        <v>56.13639995847101</v>
      </c>
      <c r="Y229" s="206">
        <v>55.624912421328858</v>
      </c>
      <c r="Z229" s="206">
        <v>54.890461341620913</v>
      </c>
      <c r="AA229" s="206">
        <v>54.909371868907911</v>
      </c>
      <c r="AB229" s="206">
        <v>55.327458634007456</v>
      </c>
      <c r="AC229" s="206">
        <v>56.20293162936494</v>
      </c>
      <c r="AD229" s="206">
        <v>57.198255688135404</v>
      </c>
      <c r="AE229" s="206">
        <v>58.229897882625259</v>
      </c>
      <c r="AF229" s="206">
        <v>58.883619561652615</v>
      </c>
      <c r="AG229" s="206">
        <v>59.031811767211245</v>
      </c>
      <c r="AH229" s="206">
        <v>59.426771434606465</v>
      </c>
      <c r="AI229" s="206">
        <v>59.505450054779082</v>
      </c>
      <c r="AJ229" s="206">
        <v>58.304307110782489</v>
      </c>
      <c r="AK229" s="206">
        <v>56.69269291722766</v>
      </c>
      <c r="AL229" s="206">
        <v>55.101108075024648</v>
      </c>
      <c r="AM229" s="206">
        <v>53.834382383677557</v>
      </c>
      <c r="AN229" s="206">
        <v>52.367235471324747</v>
      </c>
      <c r="AO229" s="206">
        <v>50.65949905330163</v>
      </c>
      <c r="AP229" s="206">
        <v>48.999546745557041</v>
      </c>
      <c r="AQ229" s="206">
        <v>47.360885985925151</v>
      </c>
      <c r="AR229" s="206">
        <v>45.829191421324751</v>
      </c>
      <c r="AS229" s="206">
        <v>44.242194951280382</v>
      </c>
      <c r="AT229" s="206">
        <v>42.539851947192282</v>
      </c>
      <c r="AU229" s="206">
        <v>40.65296384672159</v>
      </c>
      <c r="AV229" s="206">
        <v>38.872138503692781</v>
      </c>
      <c r="AW229" s="206">
        <v>37.07667225312828</v>
      </c>
      <c r="AX229" s="206">
        <v>36.949240968221062</v>
      </c>
      <c r="AY229" s="206">
        <v>37.005152535034149</v>
      </c>
      <c r="AZ229" s="206">
        <v>36.909163436736392</v>
      </c>
      <c r="BA229" s="207">
        <v>36.813634721467288</v>
      </c>
    </row>
    <row r="230" spans="1:53">
      <c r="A230" s="203" t="s">
        <v>488</v>
      </c>
      <c r="B230" s="204" t="s">
        <v>489</v>
      </c>
      <c r="C230" s="205">
        <v>514.88009935989271</v>
      </c>
      <c r="D230" s="206">
        <v>612.70000000000005</v>
      </c>
      <c r="E230" s="206">
        <v>526.62332000000004</v>
      </c>
      <c r="F230" s="206">
        <v>400.40000000000003</v>
      </c>
      <c r="G230" s="206">
        <v>349.91289999999992</v>
      </c>
      <c r="H230" s="206">
        <v>379.02455335817376</v>
      </c>
      <c r="I230" s="206">
        <v>436.60000000000008</v>
      </c>
      <c r="J230" s="206">
        <v>414.71443999999997</v>
      </c>
      <c r="K230" s="206">
        <v>384.49999999999994</v>
      </c>
      <c r="L230" s="206">
        <v>294.30000000000007</v>
      </c>
      <c r="M230" s="206">
        <v>333.7871405369259</v>
      </c>
      <c r="N230" s="206">
        <v>291.36810929588194</v>
      </c>
      <c r="O230" s="206">
        <v>270.77959300659199</v>
      </c>
      <c r="P230" s="206">
        <v>337.72809783127929</v>
      </c>
      <c r="Q230" s="206">
        <v>356.64469284417652</v>
      </c>
      <c r="R230" s="206">
        <v>340.11655679755359</v>
      </c>
      <c r="S230" s="206">
        <v>230.50900546938016</v>
      </c>
      <c r="T230" s="206">
        <v>218.55365126455129</v>
      </c>
      <c r="U230" s="206">
        <v>199.15028740846145</v>
      </c>
      <c r="V230" s="206">
        <v>195.39686705389872</v>
      </c>
      <c r="W230" s="206">
        <v>192.69732061284864</v>
      </c>
      <c r="X230" s="206">
        <v>192.11743650016436</v>
      </c>
      <c r="Y230" s="206">
        <v>190.36695598288449</v>
      </c>
      <c r="Z230" s="206">
        <v>187.85342004590507</v>
      </c>
      <c r="AA230" s="206">
        <v>187.918138161565</v>
      </c>
      <c r="AB230" s="206">
        <v>189.3489701637061</v>
      </c>
      <c r="AC230" s="206">
        <v>192.34513001217567</v>
      </c>
      <c r="AD230" s="206">
        <v>195.75146007251769</v>
      </c>
      <c r="AE230" s="206">
        <v>199.28208287585767</v>
      </c>
      <c r="AF230" s="206">
        <v>201.51933594609784</v>
      </c>
      <c r="AG230" s="206">
        <v>202.0264989751181</v>
      </c>
      <c r="AH230" s="206">
        <v>203.37818235483357</v>
      </c>
      <c r="AI230" s="206">
        <v>203.64744676840687</v>
      </c>
      <c r="AJ230" s="206">
        <v>199.53673600958371</v>
      </c>
      <c r="AK230" s="206">
        <v>194.02125607638379</v>
      </c>
      <c r="AL230" s="206">
        <v>188.57432324701165</v>
      </c>
      <c r="AM230" s="206">
        <v>184.23916650823722</v>
      </c>
      <c r="AN230" s="206">
        <v>179.21810167367576</v>
      </c>
      <c r="AO230" s="206">
        <v>173.37365950974493</v>
      </c>
      <c r="AP230" s="206">
        <v>167.69275046833249</v>
      </c>
      <c r="AQ230" s="206">
        <v>162.08470818797983</v>
      </c>
      <c r="AR230" s="206">
        <v>156.84273981327189</v>
      </c>
      <c r="AS230" s="206">
        <v>151.41150991991771</v>
      </c>
      <c r="AT230" s="206">
        <v>145.58552581279039</v>
      </c>
      <c r="AU230" s="206">
        <v>139.12796699011434</v>
      </c>
      <c r="AV230" s="206">
        <v>133.03339020908956</v>
      </c>
      <c r="AW230" s="206">
        <v>126.88870737164012</v>
      </c>
      <c r="AX230" s="206">
        <v>126.45259511997438</v>
      </c>
      <c r="AY230" s="206">
        <v>126.643943102652</v>
      </c>
      <c r="AZ230" s="206">
        <v>126.31543647396602</v>
      </c>
      <c r="BA230" s="207">
        <v>125.98850542916739</v>
      </c>
    </row>
    <row r="231" spans="1:53">
      <c r="A231" s="203" t="s">
        <v>490</v>
      </c>
      <c r="B231" s="204" t="s">
        <v>491</v>
      </c>
      <c r="C231" s="205">
        <v>0</v>
      </c>
      <c r="D231" s="206">
        <v>0</v>
      </c>
      <c r="E231" s="206">
        <v>0</v>
      </c>
      <c r="F231" s="206">
        <v>0</v>
      </c>
      <c r="G231" s="206">
        <v>0</v>
      </c>
      <c r="H231" s="206">
        <v>0</v>
      </c>
      <c r="I231" s="206">
        <v>0</v>
      </c>
      <c r="J231" s="206">
        <v>0</v>
      </c>
      <c r="K231" s="206">
        <v>0</v>
      </c>
      <c r="L231" s="206">
        <v>0</v>
      </c>
      <c r="M231" s="206">
        <v>0</v>
      </c>
      <c r="N231" s="206">
        <v>0</v>
      </c>
      <c r="O231" s="206">
        <v>0</v>
      </c>
      <c r="P231" s="206">
        <v>0</v>
      </c>
      <c r="Q231" s="206">
        <v>0</v>
      </c>
      <c r="R231" s="206">
        <v>0</v>
      </c>
      <c r="S231" s="206">
        <v>0</v>
      </c>
      <c r="T231" s="206">
        <v>0</v>
      </c>
      <c r="U231" s="206">
        <v>0</v>
      </c>
      <c r="V231" s="206">
        <v>0</v>
      </c>
      <c r="W231" s="206">
        <v>0</v>
      </c>
      <c r="X231" s="206">
        <v>0</v>
      </c>
      <c r="Y231" s="206">
        <v>0</v>
      </c>
      <c r="Z231" s="206">
        <v>0</v>
      </c>
      <c r="AA231" s="206">
        <v>0</v>
      </c>
      <c r="AB231" s="206">
        <v>0</v>
      </c>
      <c r="AC231" s="206">
        <v>0</v>
      </c>
      <c r="AD231" s="206">
        <v>0</v>
      </c>
      <c r="AE231" s="206">
        <v>0</v>
      </c>
      <c r="AF231" s="206">
        <v>0</v>
      </c>
      <c r="AG231" s="206">
        <v>0</v>
      </c>
      <c r="AH231" s="206">
        <v>0</v>
      </c>
      <c r="AI231" s="206">
        <v>0</v>
      </c>
      <c r="AJ231" s="206">
        <v>0</v>
      </c>
      <c r="AK231" s="206">
        <v>0</v>
      </c>
      <c r="AL231" s="206">
        <v>0</v>
      </c>
      <c r="AM231" s="206">
        <v>0</v>
      </c>
      <c r="AN231" s="206">
        <v>0</v>
      </c>
      <c r="AO231" s="206">
        <v>0</v>
      </c>
      <c r="AP231" s="206">
        <v>0</v>
      </c>
      <c r="AQ231" s="206">
        <v>0</v>
      </c>
      <c r="AR231" s="206">
        <v>0</v>
      </c>
      <c r="AS231" s="206">
        <v>0</v>
      </c>
      <c r="AT231" s="206">
        <v>0</v>
      </c>
      <c r="AU231" s="206">
        <v>0</v>
      </c>
      <c r="AV231" s="206">
        <v>0</v>
      </c>
      <c r="AW231" s="206">
        <v>0</v>
      </c>
      <c r="AX231" s="206">
        <v>0</v>
      </c>
      <c r="AY231" s="206">
        <v>0</v>
      </c>
      <c r="AZ231" s="206">
        <v>0</v>
      </c>
      <c r="BA231" s="207">
        <v>0</v>
      </c>
    </row>
    <row r="232" spans="1:53">
      <c r="A232" s="203" t="s">
        <v>492</v>
      </c>
      <c r="B232" s="204" t="s">
        <v>493</v>
      </c>
      <c r="C232" s="205">
        <v>0</v>
      </c>
      <c r="D232" s="206">
        <v>0</v>
      </c>
      <c r="E232" s="206">
        <v>0</v>
      </c>
      <c r="F232" s="206">
        <v>0</v>
      </c>
      <c r="G232" s="206">
        <v>0</v>
      </c>
      <c r="H232" s="206">
        <v>0</v>
      </c>
      <c r="I232" s="206">
        <v>0</v>
      </c>
      <c r="J232" s="206">
        <v>0</v>
      </c>
      <c r="K232" s="206">
        <v>0</v>
      </c>
      <c r="L232" s="206">
        <v>0</v>
      </c>
      <c r="M232" s="206">
        <v>0</v>
      </c>
      <c r="N232" s="206">
        <v>0</v>
      </c>
      <c r="O232" s="206">
        <v>0</v>
      </c>
      <c r="P232" s="206">
        <v>0</v>
      </c>
      <c r="Q232" s="206">
        <v>0</v>
      </c>
      <c r="R232" s="206">
        <v>0</v>
      </c>
      <c r="S232" s="206">
        <v>0</v>
      </c>
      <c r="T232" s="206">
        <v>0</v>
      </c>
      <c r="U232" s="206">
        <v>0</v>
      </c>
      <c r="V232" s="206">
        <v>0</v>
      </c>
      <c r="W232" s="206">
        <v>0</v>
      </c>
      <c r="X232" s="206">
        <v>0</v>
      </c>
      <c r="Y232" s="206">
        <v>0</v>
      </c>
      <c r="Z232" s="206">
        <v>0</v>
      </c>
      <c r="AA232" s="206">
        <v>0</v>
      </c>
      <c r="AB232" s="206">
        <v>0</v>
      </c>
      <c r="AC232" s="206">
        <v>0</v>
      </c>
      <c r="AD232" s="206">
        <v>0</v>
      </c>
      <c r="AE232" s="206">
        <v>0</v>
      </c>
      <c r="AF232" s="206">
        <v>0</v>
      </c>
      <c r="AG232" s="206">
        <v>0</v>
      </c>
      <c r="AH232" s="206">
        <v>0</v>
      </c>
      <c r="AI232" s="206">
        <v>0</v>
      </c>
      <c r="AJ232" s="206">
        <v>0</v>
      </c>
      <c r="AK232" s="206">
        <v>0</v>
      </c>
      <c r="AL232" s="206">
        <v>0</v>
      </c>
      <c r="AM232" s="206">
        <v>0</v>
      </c>
      <c r="AN232" s="206">
        <v>0</v>
      </c>
      <c r="AO232" s="206">
        <v>0</v>
      </c>
      <c r="AP232" s="206">
        <v>0</v>
      </c>
      <c r="AQ232" s="206">
        <v>0</v>
      </c>
      <c r="AR232" s="206">
        <v>0</v>
      </c>
      <c r="AS232" s="206">
        <v>0</v>
      </c>
      <c r="AT232" s="206">
        <v>0</v>
      </c>
      <c r="AU232" s="206">
        <v>0</v>
      </c>
      <c r="AV232" s="206">
        <v>0</v>
      </c>
      <c r="AW232" s="206">
        <v>0</v>
      </c>
      <c r="AX232" s="206">
        <v>0</v>
      </c>
      <c r="AY232" s="206">
        <v>0</v>
      </c>
      <c r="AZ232" s="206">
        <v>0</v>
      </c>
      <c r="BA232" s="207">
        <v>0</v>
      </c>
    </row>
    <row r="233" spans="1:53">
      <c r="A233" s="193" t="s">
        <v>494</v>
      </c>
      <c r="B233" s="194" t="s">
        <v>495</v>
      </c>
      <c r="C233" s="195">
        <v>0</v>
      </c>
      <c r="D233" s="196">
        <v>0</v>
      </c>
      <c r="E233" s="196">
        <v>0</v>
      </c>
      <c r="F233" s="196">
        <v>0</v>
      </c>
      <c r="G233" s="196">
        <v>0</v>
      </c>
      <c r="H233" s="196">
        <v>0</v>
      </c>
      <c r="I233" s="196">
        <v>0</v>
      </c>
      <c r="J233" s="196">
        <v>0</v>
      </c>
      <c r="K233" s="196">
        <v>0</v>
      </c>
      <c r="L233" s="196">
        <v>0</v>
      </c>
      <c r="M233" s="196">
        <v>0</v>
      </c>
      <c r="N233" s="196">
        <v>0</v>
      </c>
      <c r="O233" s="196">
        <v>0</v>
      </c>
      <c r="P233" s="196">
        <v>0</v>
      </c>
      <c r="Q233" s="196">
        <v>0</v>
      </c>
      <c r="R233" s="196">
        <v>0</v>
      </c>
      <c r="S233" s="196">
        <v>0</v>
      </c>
      <c r="T233" s="196">
        <v>0</v>
      </c>
      <c r="U233" s="196">
        <v>0</v>
      </c>
      <c r="V233" s="196">
        <v>0</v>
      </c>
      <c r="W233" s="196">
        <v>0</v>
      </c>
      <c r="X233" s="196">
        <v>0</v>
      </c>
      <c r="Y233" s="196">
        <v>0</v>
      </c>
      <c r="Z233" s="196">
        <v>0</v>
      </c>
      <c r="AA233" s="196">
        <v>0</v>
      </c>
      <c r="AB233" s="196">
        <v>0</v>
      </c>
      <c r="AC233" s="196">
        <v>0</v>
      </c>
      <c r="AD233" s="196">
        <v>0</v>
      </c>
      <c r="AE233" s="196">
        <v>0</v>
      </c>
      <c r="AF233" s="196">
        <v>0</v>
      </c>
      <c r="AG233" s="196">
        <v>0</v>
      </c>
      <c r="AH233" s="196">
        <v>0</v>
      </c>
      <c r="AI233" s="196">
        <v>0</v>
      </c>
      <c r="AJ233" s="196">
        <v>0</v>
      </c>
      <c r="AK233" s="196">
        <v>0</v>
      </c>
      <c r="AL233" s="196">
        <v>0</v>
      </c>
      <c r="AM233" s="196">
        <v>0</v>
      </c>
      <c r="AN233" s="196">
        <v>0</v>
      </c>
      <c r="AO233" s="196">
        <v>0</v>
      </c>
      <c r="AP233" s="196">
        <v>0</v>
      </c>
      <c r="AQ233" s="196">
        <v>0</v>
      </c>
      <c r="AR233" s="196">
        <v>0</v>
      </c>
      <c r="AS233" s="196">
        <v>0</v>
      </c>
      <c r="AT233" s="196">
        <v>0</v>
      </c>
      <c r="AU233" s="196">
        <v>0</v>
      </c>
      <c r="AV233" s="196">
        <v>0</v>
      </c>
      <c r="AW233" s="196">
        <v>0</v>
      </c>
      <c r="AX233" s="196">
        <v>0</v>
      </c>
      <c r="AY233" s="196">
        <v>0</v>
      </c>
      <c r="AZ233" s="196">
        <v>0</v>
      </c>
      <c r="BA233" s="197">
        <v>0</v>
      </c>
    </row>
    <row r="234" spans="1:53">
      <c r="A234" s="193" t="s">
        <v>496</v>
      </c>
      <c r="B234" s="194" t="s">
        <v>497</v>
      </c>
      <c r="C234" s="195">
        <v>2438.8554504633598</v>
      </c>
      <c r="D234" s="196">
        <v>2274.8999999999996</v>
      </c>
      <c r="E234" s="196">
        <v>2084.3000000000002</v>
      </c>
      <c r="F234" s="196">
        <v>1810.3</v>
      </c>
      <c r="G234" s="196">
        <v>1257.5999999999999</v>
      </c>
      <c r="H234" s="196">
        <v>1267.9850960160484</v>
      </c>
      <c r="I234" s="196">
        <v>1244.6999999999996</v>
      </c>
      <c r="J234" s="196">
        <v>1337.9475899999998</v>
      </c>
      <c r="K234" s="196">
        <v>1465.5523299999995</v>
      </c>
      <c r="L234" s="196">
        <v>1206.4000000000001</v>
      </c>
      <c r="M234" s="196">
        <v>1266.408713098311</v>
      </c>
      <c r="N234" s="196">
        <v>1206.0284704308788</v>
      </c>
      <c r="O234" s="196">
        <v>1225.7571414923079</v>
      </c>
      <c r="P234" s="196">
        <v>1187.0641062386501</v>
      </c>
      <c r="Q234" s="196">
        <v>1160.1461736887397</v>
      </c>
      <c r="R234" s="196">
        <v>1152.2403745103695</v>
      </c>
      <c r="S234" s="196">
        <v>1175.9720397259425</v>
      </c>
      <c r="T234" s="196">
        <v>1199.9363628565752</v>
      </c>
      <c r="U234" s="196">
        <v>1231.6352374123101</v>
      </c>
      <c r="V234" s="196">
        <v>1257.5076049978213</v>
      </c>
      <c r="W234" s="196">
        <v>1294.9504923166751</v>
      </c>
      <c r="X234" s="196">
        <v>1316.5681060785059</v>
      </c>
      <c r="Y234" s="196">
        <v>1288.4360667245942</v>
      </c>
      <c r="Z234" s="196">
        <v>1390.010520327008</v>
      </c>
      <c r="AA234" s="196">
        <v>1444.7088067648026</v>
      </c>
      <c r="AB234" s="196">
        <v>1454.0111078062996</v>
      </c>
      <c r="AC234" s="196">
        <v>1507.3851866690757</v>
      </c>
      <c r="AD234" s="196">
        <v>1566.1903695352955</v>
      </c>
      <c r="AE234" s="196">
        <v>1651.8395456091323</v>
      </c>
      <c r="AF234" s="196">
        <v>1722.4114859621473</v>
      </c>
      <c r="AG234" s="196">
        <v>1751.7819326151425</v>
      </c>
      <c r="AH234" s="196">
        <v>1805.7205740879454</v>
      </c>
      <c r="AI234" s="196">
        <v>1876.5505661822265</v>
      </c>
      <c r="AJ234" s="196">
        <v>1955.1901010497481</v>
      </c>
      <c r="AK234" s="196">
        <v>2017.8555932639292</v>
      </c>
      <c r="AL234" s="196">
        <v>2232.6247494478785</v>
      </c>
      <c r="AM234" s="196">
        <v>2267.2230540775872</v>
      </c>
      <c r="AN234" s="196">
        <v>2401.1112270889225</v>
      </c>
      <c r="AO234" s="196">
        <v>2525.2106978233537</v>
      </c>
      <c r="AP234" s="196">
        <v>2636.8458625526596</v>
      </c>
      <c r="AQ234" s="196">
        <v>2751.9102728077514</v>
      </c>
      <c r="AR234" s="196">
        <v>2970.4268486142068</v>
      </c>
      <c r="AS234" s="196">
        <v>3050.0207989364403</v>
      </c>
      <c r="AT234" s="196">
        <v>3256.0575726086349</v>
      </c>
      <c r="AU234" s="196">
        <v>3356.5913175472397</v>
      </c>
      <c r="AV234" s="196">
        <v>3442.1177065863058</v>
      </c>
      <c r="AW234" s="196">
        <v>3528.9057611090216</v>
      </c>
      <c r="AX234" s="196">
        <v>3628.1695816561582</v>
      </c>
      <c r="AY234" s="196">
        <v>3745.2238685785924</v>
      </c>
      <c r="AZ234" s="196">
        <v>3872.0136572477431</v>
      </c>
      <c r="BA234" s="197">
        <v>3983.7625017047408</v>
      </c>
    </row>
    <row r="235" spans="1:53">
      <c r="A235" s="193" t="s">
        <v>498</v>
      </c>
      <c r="B235" s="194" t="s">
        <v>499</v>
      </c>
      <c r="C235" s="195">
        <v>584.55136089806774</v>
      </c>
      <c r="D235" s="196">
        <v>485.70029999999986</v>
      </c>
      <c r="E235" s="196">
        <v>499.9</v>
      </c>
      <c r="F235" s="196">
        <v>515.29999999999995</v>
      </c>
      <c r="G235" s="196">
        <v>524.09999999999991</v>
      </c>
      <c r="H235" s="196">
        <v>574.92595777204463</v>
      </c>
      <c r="I235" s="196">
        <v>734.40045999999984</v>
      </c>
      <c r="J235" s="196">
        <v>975.50032999999974</v>
      </c>
      <c r="K235" s="196">
        <v>2043.6993099999997</v>
      </c>
      <c r="L235" s="196">
        <v>2311.0983999999999</v>
      </c>
      <c r="M235" s="196">
        <v>2812.38744193808</v>
      </c>
      <c r="N235" s="196">
        <v>2605.7848476163163</v>
      </c>
      <c r="O235" s="196">
        <v>2669.1506639915897</v>
      </c>
      <c r="P235" s="196">
        <v>3311.9810676362927</v>
      </c>
      <c r="Q235" s="196">
        <v>3538.0714126453877</v>
      </c>
      <c r="R235" s="196">
        <v>3766.4558305860792</v>
      </c>
      <c r="S235" s="196">
        <v>4014.8850444924656</v>
      </c>
      <c r="T235" s="196">
        <v>4160.8280615704471</v>
      </c>
      <c r="U235" s="196">
        <v>4359.0436445127025</v>
      </c>
      <c r="V235" s="196">
        <v>4523.7172076918914</v>
      </c>
      <c r="W235" s="196">
        <v>4713.2824568574597</v>
      </c>
      <c r="X235" s="196">
        <v>4849.1854584914672</v>
      </c>
      <c r="Y235" s="196">
        <v>4950.7086795630803</v>
      </c>
      <c r="Z235" s="196">
        <v>5139.2338741776748</v>
      </c>
      <c r="AA235" s="196">
        <v>5051.1424685811635</v>
      </c>
      <c r="AB235" s="196">
        <v>5141.7650118559795</v>
      </c>
      <c r="AC235" s="196">
        <v>5230.6563380203379</v>
      </c>
      <c r="AD235" s="196">
        <v>5271.5304052538941</v>
      </c>
      <c r="AE235" s="196">
        <v>5470.9964696779807</v>
      </c>
      <c r="AF235" s="196">
        <v>5425.6084603483368</v>
      </c>
      <c r="AG235" s="196">
        <v>5393.4465089735913</v>
      </c>
      <c r="AH235" s="196">
        <v>5486.2078014308054</v>
      </c>
      <c r="AI235" s="196">
        <v>5653.9694631407501</v>
      </c>
      <c r="AJ235" s="196">
        <v>5832.9926017504968</v>
      </c>
      <c r="AK235" s="196">
        <v>5973.9741867426319</v>
      </c>
      <c r="AL235" s="196">
        <v>6166.2379752163024</v>
      </c>
      <c r="AM235" s="196">
        <v>6258.2785560831289</v>
      </c>
      <c r="AN235" s="196">
        <v>6358.6170568460557</v>
      </c>
      <c r="AO235" s="196">
        <v>6468.697407227497</v>
      </c>
      <c r="AP235" s="196">
        <v>6575.7656114617412</v>
      </c>
      <c r="AQ235" s="196">
        <v>6688.0974918098236</v>
      </c>
      <c r="AR235" s="196">
        <v>6809.1120662901958</v>
      </c>
      <c r="AS235" s="196">
        <v>6934.3713845556786</v>
      </c>
      <c r="AT235" s="196">
        <v>7099.0372331961653</v>
      </c>
      <c r="AU235" s="196">
        <v>7266.5932987808674</v>
      </c>
      <c r="AV235" s="196">
        <v>7424.237791195661</v>
      </c>
      <c r="AW235" s="196">
        <v>7609.8376272908599</v>
      </c>
      <c r="AX235" s="196">
        <v>7850.5647487805709</v>
      </c>
      <c r="AY235" s="196">
        <v>8062.0205781827353</v>
      </c>
      <c r="AZ235" s="196">
        <v>8389.7313520312891</v>
      </c>
      <c r="BA235" s="197">
        <v>8735.5405837550807</v>
      </c>
    </row>
    <row r="236" spans="1:53">
      <c r="A236" s="198" t="s">
        <v>500</v>
      </c>
      <c r="B236" s="199" t="s">
        <v>501</v>
      </c>
      <c r="C236" s="200">
        <v>0</v>
      </c>
      <c r="D236" s="201">
        <v>0</v>
      </c>
      <c r="E236" s="201">
        <v>0</v>
      </c>
      <c r="F236" s="201">
        <v>0</v>
      </c>
      <c r="G236" s="201">
        <v>0</v>
      </c>
      <c r="H236" s="201">
        <v>0</v>
      </c>
      <c r="I236" s="201">
        <v>0</v>
      </c>
      <c r="J236" s="201">
        <v>0</v>
      </c>
      <c r="K236" s="201">
        <v>0</v>
      </c>
      <c r="L236" s="201">
        <v>0</v>
      </c>
      <c r="M236" s="201">
        <v>0</v>
      </c>
      <c r="N236" s="201">
        <v>0</v>
      </c>
      <c r="O236" s="201">
        <v>0</v>
      </c>
      <c r="P236" s="201">
        <v>0</v>
      </c>
      <c r="Q236" s="201">
        <v>0</v>
      </c>
      <c r="R236" s="201">
        <v>0</v>
      </c>
      <c r="S236" s="201">
        <v>0</v>
      </c>
      <c r="T236" s="201">
        <v>0</v>
      </c>
      <c r="U236" s="201">
        <v>0</v>
      </c>
      <c r="V236" s="201">
        <v>0</v>
      </c>
      <c r="W236" s="201">
        <v>0</v>
      </c>
      <c r="X236" s="201">
        <v>0</v>
      </c>
      <c r="Y236" s="201">
        <v>0</v>
      </c>
      <c r="Z236" s="201">
        <v>0</v>
      </c>
      <c r="AA236" s="201">
        <v>0</v>
      </c>
      <c r="AB236" s="201">
        <v>0</v>
      </c>
      <c r="AC236" s="201">
        <v>0</v>
      </c>
      <c r="AD236" s="201">
        <v>0</v>
      </c>
      <c r="AE236" s="201">
        <v>0</v>
      </c>
      <c r="AF236" s="201">
        <v>0</v>
      </c>
      <c r="AG236" s="201">
        <v>0</v>
      </c>
      <c r="AH236" s="201">
        <v>0</v>
      </c>
      <c r="AI236" s="201">
        <v>0</v>
      </c>
      <c r="AJ236" s="201">
        <v>0</v>
      </c>
      <c r="AK236" s="201">
        <v>0</v>
      </c>
      <c r="AL236" s="201">
        <v>0</v>
      </c>
      <c r="AM236" s="201">
        <v>0</v>
      </c>
      <c r="AN236" s="201">
        <v>0</v>
      </c>
      <c r="AO236" s="201">
        <v>0</v>
      </c>
      <c r="AP236" s="201">
        <v>0</v>
      </c>
      <c r="AQ236" s="201">
        <v>0</v>
      </c>
      <c r="AR236" s="201">
        <v>0</v>
      </c>
      <c r="AS236" s="201">
        <v>0</v>
      </c>
      <c r="AT236" s="201">
        <v>0</v>
      </c>
      <c r="AU236" s="201">
        <v>0</v>
      </c>
      <c r="AV236" s="201">
        <v>0</v>
      </c>
      <c r="AW236" s="201">
        <v>0</v>
      </c>
      <c r="AX236" s="201">
        <v>0</v>
      </c>
      <c r="AY236" s="201">
        <v>0</v>
      </c>
      <c r="AZ236" s="201">
        <v>0</v>
      </c>
      <c r="BA236" s="202">
        <v>0</v>
      </c>
    </row>
    <row r="237" spans="1:53">
      <c r="A237" s="198" t="s">
        <v>502</v>
      </c>
      <c r="B237" s="199" t="s">
        <v>503</v>
      </c>
      <c r="C237" s="200">
        <v>0</v>
      </c>
      <c r="D237" s="201">
        <v>0</v>
      </c>
      <c r="E237" s="201">
        <v>0</v>
      </c>
      <c r="F237" s="201">
        <v>0</v>
      </c>
      <c r="G237" s="201">
        <v>0</v>
      </c>
      <c r="H237" s="201">
        <v>0</v>
      </c>
      <c r="I237" s="201">
        <v>0</v>
      </c>
      <c r="J237" s="201">
        <v>0</v>
      </c>
      <c r="K237" s="201">
        <v>0</v>
      </c>
      <c r="L237" s="201">
        <v>0</v>
      </c>
      <c r="M237" s="201">
        <v>0</v>
      </c>
      <c r="N237" s="201">
        <v>0</v>
      </c>
      <c r="O237" s="201">
        <v>0</v>
      </c>
      <c r="P237" s="201">
        <v>0</v>
      </c>
      <c r="Q237" s="201">
        <v>0</v>
      </c>
      <c r="R237" s="201">
        <v>0</v>
      </c>
      <c r="S237" s="201">
        <v>0</v>
      </c>
      <c r="T237" s="201">
        <v>0</v>
      </c>
      <c r="U237" s="201">
        <v>0</v>
      </c>
      <c r="V237" s="201">
        <v>0</v>
      </c>
      <c r="W237" s="201">
        <v>0</v>
      </c>
      <c r="X237" s="201">
        <v>0</v>
      </c>
      <c r="Y237" s="201">
        <v>0</v>
      </c>
      <c r="Z237" s="201">
        <v>0</v>
      </c>
      <c r="AA237" s="201">
        <v>0</v>
      </c>
      <c r="AB237" s="201">
        <v>0</v>
      </c>
      <c r="AC237" s="201">
        <v>0</v>
      </c>
      <c r="AD237" s="201">
        <v>0</v>
      </c>
      <c r="AE237" s="201">
        <v>0</v>
      </c>
      <c r="AF237" s="201">
        <v>0</v>
      </c>
      <c r="AG237" s="201">
        <v>0</v>
      </c>
      <c r="AH237" s="201">
        <v>0</v>
      </c>
      <c r="AI237" s="201">
        <v>0</v>
      </c>
      <c r="AJ237" s="201">
        <v>0</v>
      </c>
      <c r="AK237" s="201">
        <v>0</v>
      </c>
      <c r="AL237" s="201">
        <v>0</v>
      </c>
      <c r="AM237" s="201">
        <v>0</v>
      </c>
      <c r="AN237" s="201">
        <v>0</v>
      </c>
      <c r="AO237" s="201">
        <v>0</v>
      </c>
      <c r="AP237" s="201">
        <v>0</v>
      </c>
      <c r="AQ237" s="201">
        <v>0</v>
      </c>
      <c r="AR237" s="201">
        <v>0</v>
      </c>
      <c r="AS237" s="201">
        <v>0</v>
      </c>
      <c r="AT237" s="201">
        <v>0</v>
      </c>
      <c r="AU237" s="201">
        <v>0</v>
      </c>
      <c r="AV237" s="201">
        <v>0</v>
      </c>
      <c r="AW237" s="201">
        <v>0</v>
      </c>
      <c r="AX237" s="201">
        <v>0</v>
      </c>
      <c r="AY237" s="201">
        <v>0</v>
      </c>
      <c r="AZ237" s="201">
        <v>0</v>
      </c>
      <c r="BA237" s="202">
        <v>0</v>
      </c>
    </row>
    <row r="238" spans="1:53">
      <c r="A238" s="198" t="s">
        <v>504</v>
      </c>
      <c r="B238" s="199" t="s">
        <v>505</v>
      </c>
      <c r="C238" s="200">
        <v>11.20187255182964</v>
      </c>
      <c r="D238" s="201">
        <v>13.199999999999998</v>
      </c>
      <c r="E238" s="201">
        <v>16.100000000000001</v>
      </c>
      <c r="F238" s="201">
        <v>19.800000000000004</v>
      </c>
      <c r="G238" s="201">
        <v>24.599999999999998</v>
      </c>
      <c r="H238" s="201">
        <v>29.354160695519202</v>
      </c>
      <c r="I238" s="201">
        <v>36.299999999999983</v>
      </c>
      <c r="J238" s="201">
        <v>44.900000000000006</v>
      </c>
      <c r="K238" s="201">
        <v>29.499999999999986</v>
      </c>
      <c r="L238" s="201">
        <v>33.200000000000003</v>
      </c>
      <c r="M238" s="201">
        <v>39.170727046909313</v>
      </c>
      <c r="N238" s="201">
        <v>44.401452183051475</v>
      </c>
      <c r="O238" s="201">
        <v>47.769179325499188</v>
      </c>
      <c r="P238" s="201">
        <v>47.888602273813142</v>
      </c>
      <c r="Q238" s="201">
        <v>49.560523550205282</v>
      </c>
      <c r="R238" s="201">
        <v>50.683099264354588</v>
      </c>
      <c r="S238" s="201">
        <v>63.877004153247647</v>
      </c>
      <c r="T238" s="201">
        <v>76.067880860603978</v>
      </c>
      <c r="U238" s="201">
        <v>88.588016881764545</v>
      </c>
      <c r="V238" s="201">
        <v>100.78922624229308</v>
      </c>
      <c r="W238" s="201">
        <v>112.3913443698341</v>
      </c>
      <c r="X238" s="201">
        <v>126.09722115660539</v>
      </c>
      <c r="Y238" s="201">
        <v>138.71591279798088</v>
      </c>
      <c r="Z238" s="201">
        <v>154.03672679948338</v>
      </c>
      <c r="AA238" s="201">
        <v>171.32952444697719</v>
      </c>
      <c r="AB238" s="201">
        <v>187.67787885075325</v>
      </c>
      <c r="AC238" s="201">
        <v>204.29697010933074</v>
      </c>
      <c r="AD238" s="201">
        <v>222.58239033211109</v>
      </c>
      <c r="AE238" s="201">
        <v>243.07930782482268</v>
      </c>
      <c r="AF238" s="201">
        <v>265.11849083224473</v>
      </c>
      <c r="AG238" s="201">
        <v>287.72311273026759</v>
      </c>
      <c r="AH238" s="201">
        <v>310.26249256830397</v>
      </c>
      <c r="AI238" s="201">
        <v>326.20737898985368</v>
      </c>
      <c r="AJ238" s="201">
        <v>346.68179874749853</v>
      </c>
      <c r="AK238" s="201">
        <v>367.94840632502502</v>
      </c>
      <c r="AL238" s="201">
        <v>390.88133586453029</v>
      </c>
      <c r="AM238" s="201">
        <v>412.29515373652475</v>
      </c>
      <c r="AN238" s="201">
        <v>434.69647060123469</v>
      </c>
      <c r="AO238" s="201">
        <v>452.78507400166995</v>
      </c>
      <c r="AP238" s="201">
        <v>471.67186925554188</v>
      </c>
      <c r="AQ238" s="201">
        <v>491.12202480017925</v>
      </c>
      <c r="AR238" s="201">
        <v>511.26584828755318</v>
      </c>
      <c r="AS238" s="201">
        <v>531.51317540098444</v>
      </c>
      <c r="AT238" s="201">
        <v>551.57075886075347</v>
      </c>
      <c r="AU238" s="201">
        <v>570.37212011394161</v>
      </c>
      <c r="AV238" s="201">
        <v>589.74810873682111</v>
      </c>
      <c r="AW238" s="201">
        <v>607.70174472904398</v>
      </c>
      <c r="AX238" s="201">
        <v>625.02536457204678</v>
      </c>
      <c r="AY238" s="201">
        <v>641.57725760508731</v>
      </c>
      <c r="AZ238" s="201">
        <v>660.69968898994716</v>
      </c>
      <c r="BA238" s="202">
        <v>679.40655188889752</v>
      </c>
    </row>
    <row r="239" spans="1:53">
      <c r="A239" s="203" t="s">
        <v>322</v>
      </c>
      <c r="B239" s="204" t="s">
        <v>506</v>
      </c>
      <c r="C239" s="205">
        <v>11.20187255182964</v>
      </c>
      <c r="D239" s="206">
        <v>13.199999999999998</v>
      </c>
      <c r="E239" s="206">
        <v>16.100000000000001</v>
      </c>
      <c r="F239" s="206">
        <v>19.800000000000004</v>
      </c>
      <c r="G239" s="206">
        <v>24.599999999999998</v>
      </c>
      <c r="H239" s="206">
        <v>29.354160695519202</v>
      </c>
      <c r="I239" s="206">
        <v>36.299999999999983</v>
      </c>
      <c r="J239" s="206">
        <v>44.900000000000006</v>
      </c>
      <c r="K239" s="206">
        <v>29.499999999999986</v>
      </c>
      <c r="L239" s="206">
        <v>33.200000000000003</v>
      </c>
      <c r="M239" s="206">
        <v>39.170727046909313</v>
      </c>
      <c r="N239" s="206">
        <v>44.401452183051475</v>
      </c>
      <c r="O239" s="206">
        <v>47.769179325499188</v>
      </c>
      <c r="P239" s="206">
        <v>47.888602273813142</v>
      </c>
      <c r="Q239" s="206">
        <v>49.560523550205282</v>
      </c>
      <c r="R239" s="206">
        <v>50.683099264354588</v>
      </c>
      <c r="S239" s="206">
        <v>63.877004153247647</v>
      </c>
      <c r="T239" s="206">
        <v>76.067880860603978</v>
      </c>
      <c r="U239" s="206">
        <v>88.588016881764545</v>
      </c>
      <c r="V239" s="206">
        <v>100.78922624229308</v>
      </c>
      <c r="W239" s="206">
        <v>112.3913443698341</v>
      </c>
      <c r="X239" s="206">
        <v>126.09722115660539</v>
      </c>
      <c r="Y239" s="206">
        <v>138.71591279798088</v>
      </c>
      <c r="Z239" s="206">
        <v>154.03672679948338</v>
      </c>
      <c r="AA239" s="206">
        <v>171.32952444697719</v>
      </c>
      <c r="AB239" s="206">
        <v>187.67787885075325</v>
      </c>
      <c r="AC239" s="206">
        <v>204.29697010933074</v>
      </c>
      <c r="AD239" s="206">
        <v>222.58239033211109</v>
      </c>
      <c r="AE239" s="206">
        <v>243.07930782482268</v>
      </c>
      <c r="AF239" s="206">
        <v>265.11849083224473</v>
      </c>
      <c r="AG239" s="206">
        <v>287.72311273026759</v>
      </c>
      <c r="AH239" s="206">
        <v>310.26249256830397</v>
      </c>
      <c r="AI239" s="206">
        <v>326.20737898985368</v>
      </c>
      <c r="AJ239" s="206">
        <v>346.68179874749853</v>
      </c>
      <c r="AK239" s="206">
        <v>367.94840632502502</v>
      </c>
      <c r="AL239" s="206">
        <v>390.88133586453029</v>
      </c>
      <c r="AM239" s="206">
        <v>412.29515373652475</v>
      </c>
      <c r="AN239" s="206">
        <v>434.69647060123469</v>
      </c>
      <c r="AO239" s="206">
        <v>452.78507400166995</v>
      </c>
      <c r="AP239" s="206">
        <v>471.67186925554188</v>
      </c>
      <c r="AQ239" s="206">
        <v>491.12202480017925</v>
      </c>
      <c r="AR239" s="206">
        <v>511.26584828755318</v>
      </c>
      <c r="AS239" s="206">
        <v>531.51317540098444</v>
      </c>
      <c r="AT239" s="206">
        <v>551.57075886075347</v>
      </c>
      <c r="AU239" s="206">
        <v>570.37212011394161</v>
      </c>
      <c r="AV239" s="206">
        <v>589.74810873682111</v>
      </c>
      <c r="AW239" s="206">
        <v>607.70174472904398</v>
      </c>
      <c r="AX239" s="206">
        <v>625.02536457204678</v>
      </c>
      <c r="AY239" s="206">
        <v>641.57725760508731</v>
      </c>
      <c r="AZ239" s="206">
        <v>660.69968898994716</v>
      </c>
      <c r="BA239" s="207">
        <v>679.40655188889752</v>
      </c>
    </row>
    <row r="240" spans="1:53">
      <c r="A240" s="203" t="s">
        <v>507</v>
      </c>
      <c r="B240" s="204" t="s">
        <v>508</v>
      </c>
      <c r="C240" s="205">
        <v>0</v>
      </c>
      <c r="D240" s="206">
        <v>0</v>
      </c>
      <c r="E240" s="206">
        <v>0</v>
      </c>
      <c r="F240" s="206">
        <v>0</v>
      </c>
      <c r="G240" s="206">
        <v>0</v>
      </c>
      <c r="H240" s="206">
        <v>0</v>
      </c>
      <c r="I240" s="206">
        <v>0</v>
      </c>
      <c r="J240" s="206">
        <v>0</v>
      </c>
      <c r="K240" s="206">
        <v>0</v>
      </c>
      <c r="L240" s="206">
        <v>0</v>
      </c>
      <c r="M240" s="206">
        <v>0</v>
      </c>
      <c r="N240" s="206">
        <v>0</v>
      </c>
      <c r="O240" s="206">
        <v>0</v>
      </c>
      <c r="P240" s="206">
        <v>0</v>
      </c>
      <c r="Q240" s="206">
        <v>0</v>
      </c>
      <c r="R240" s="206">
        <v>0</v>
      </c>
      <c r="S240" s="206">
        <v>0</v>
      </c>
      <c r="T240" s="206">
        <v>0</v>
      </c>
      <c r="U240" s="206">
        <v>0</v>
      </c>
      <c r="V240" s="206">
        <v>0</v>
      </c>
      <c r="W240" s="206">
        <v>0</v>
      </c>
      <c r="X240" s="206">
        <v>0</v>
      </c>
      <c r="Y240" s="206">
        <v>0</v>
      </c>
      <c r="Z240" s="206">
        <v>0</v>
      </c>
      <c r="AA240" s="206">
        <v>0</v>
      </c>
      <c r="AB240" s="206">
        <v>0</v>
      </c>
      <c r="AC240" s="206">
        <v>0</v>
      </c>
      <c r="AD240" s="206">
        <v>0</v>
      </c>
      <c r="AE240" s="206">
        <v>0</v>
      </c>
      <c r="AF240" s="206">
        <v>0</v>
      </c>
      <c r="AG240" s="206">
        <v>0</v>
      </c>
      <c r="AH240" s="206">
        <v>0</v>
      </c>
      <c r="AI240" s="206">
        <v>0</v>
      </c>
      <c r="AJ240" s="206">
        <v>0</v>
      </c>
      <c r="AK240" s="206">
        <v>0</v>
      </c>
      <c r="AL240" s="206">
        <v>0</v>
      </c>
      <c r="AM240" s="206">
        <v>0</v>
      </c>
      <c r="AN240" s="206">
        <v>0</v>
      </c>
      <c r="AO240" s="206">
        <v>0</v>
      </c>
      <c r="AP240" s="206">
        <v>0</v>
      </c>
      <c r="AQ240" s="206">
        <v>0</v>
      </c>
      <c r="AR240" s="206">
        <v>0</v>
      </c>
      <c r="AS240" s="206">
        <v>0</v>
      </c>
      <c r="AT240" s="206">
        <v>0</v>
      </c>
      <c r="AU240" s="206">
        <v>0</v>
      </c>
      <c r="AV240" s="206">
        <v>0</v>
      </c>
      <c r="AW240" s="206">
        <v>0</v>
      </c>
      <c r="AX240" s="206">
        <v>0</v>
      </c>
      <c r="AY240" s="206">
        <v>0</v>
      </c>
      <c r="AZ240" s="206">
        <v>0</v>
      </c>
      <c r="BA240" s="207">
        <v>0</v>
      </c>
    </row>
    <row r="241" spans="1:53">
      <c r="A241" s="198" t="s">
        <v>509</v>
      </c>
      <c r="B241" s="199" t="s">
        <v>510</v>
      </c>
      <c r="C241" s="200">
        <v>0</v>
      </c>
      <c r="D241" s="201">
        <v>0</v>
      </c>
      <c r="E241" s="201">
        <v>0</v>
      </c>
      <c r="F241" s="201">
        <v>0</v>
      </c>
      <c r="G241" s="201">
        <v>0</v>
      </c>
      <c r="H241" s="201">
        <v>0</v>
      </c>
      <c r="I241" s="201">
        <v>0</v>
      </c>
      <c r="J241" s="201">
        <v>0</v>
      </c>
      <c r="K241" s="201">
        <v>0</v>
      </c>
      <c r="L241" s="201">
        <v>0</v>
      </c>
      <c r="M241" s="201">
        <v>0</v>
      </c>
      <c r="N241" s="201">
        <v>0</v>
      </c>
      <c r="O241" s="201">
        <v>0</v>
      </c>
      <c r="P241" s="201">
        <v>0</v>
      </c>
      <c r="Q241" s="201">
        <v>0</v>
      </c>
      <c r="R241" s="201">
        <v>0</v>
      </c>
      <c r="S241" s="201">
        <v>0</v>
      </c>
      <c r="T241" s="201">
        <v>0</v>
      </c>
      <c r="U241" s="201">
        <v>0</v>
      </c>
      <c r="V241" s="201">
        <v>0</v>
      </c>
      <c r="W241" s="201">
        <v>0</v>
      </c>
      <c r="X241" s="201">
        <v>0</v>
      </c>
      <c r="Y241" s="201">
        <v>0</v>
      </c>
      <c r="Z241" s="201">
        <v>0</v>
      </c>
      <c r="AA241" s="201">
        <v>0</v>
      </c>
      <c r="AB241" s="201">
        <v>0</v>
      </c>
      <c r="AC241" s="201">
        <v>0</v>
      </c>
      <c r="AD241" s="201">
        <v>0</v>
      </c>
      <c r="AE241" s="201">
        <v>0</v>
      </c>
      <c r="AF241" s="201">
        <v>0</v>
      </c>
      <c r="AG241" s="201">
        <v>0</v>
      </c>
      <c r="AH241" s="201">
        <v>0</v>
      </c>
      <c r="AI241" s="201">
        <v>0</v>
      </c>
      <c r="AJ241" s="201">
        <v>0</v>
      </c>
      <c r="AK241" s="201">
        <v>0</v>
      </c>
      <c r="AL241" s="201">
        <v>0</v>
      </c>
      <c r="AM241" s="201">
        <v>0</v>
      </c>
      <c r="AN241" s="201">
        <v>0</v>
      </c>
      <c r="AO241" s="201">
        <v>0</v>
      </c>
      <c r="AP241" s="201">
        <v>0</v>
      </c>
      <c r="AQ241" s="201">
        <v>0</v>
      </c>
      <c r="AR241" s="201">
        <v>0</v>
      </c>
      <c r="AS241" s="201">
        <v>0</v>
      </c>
      <c r="AT241" s="201">
        <v>0</v>
      </c>
      <c r="AU241" s="201">
        <v>0</v>
      </c>
      <c r="AV241" s="201">
        <v>0</v>
      </c>
      <c r="AW241" s="201">
        <v>0</v>
      </c>
      <c r="AX241" s="201">
        <v>0</v>
      </c>
      <c r="AY241" s="201">
        <v>0</v>
      </c>
      <c r="AZ241" s="201">
        <v>0</v>
      </c>
      <c r="BA241" s="202">
        <v>0</v>
      </c>
    </row>
    <row r="242" spans="1:53">
      <c r="A242" s="198" t="s">
        <v>511</v>
      </c>
      <c r="B242" s="199" t="s">
        <v>512</v>
      </c>
      <c r="C242" s="200">
        <v>572.56129688736746</v>
      </c>
      <c r="D242" s="201">
        <v>471.70029999999997</v>
      </c>
      <c r="E242" s="201">
        <v>482.99999999999989</v>
      </c>
      <c r="F242" s="201">
        <v>494.69999999999993</v>
      </c>
      <c r="G242" s="201">
        <v>498.7</v>
      </c>
      <c r="H242" s="201">
        <v>544.78360561765487</v>
      </c>
      <c r="I242" s="201">
        <v>697.30045999999993</v>
      </c>
      <c r="J242" s="201">
        <v>929.8003299999998</v>
      </c>
      <c r="K242" s="201">
        <v>2013.3993099999996</v>
      </c>
      <c r="L242" s="201">
        <v>2277.0983999999999</v>
      </c>
      <c r="M242" s="201">
        <v>2772.4285234322997</v>
      </c>
      <c r="N242" s="201">
        <v>2560.5952039743943</v>
      </c>
      <c r="O242" s="201">
        <v>2620.5932932072201</v>
      </c>
      <c r="P242" s="201">
        <v>3263.3042739036096</v>
      </c>
      <c r="Q242" s="201">
        <v>3487.7226976363118</v>
      </c>
      <c r="R242" s="201">
        <v>3714.984539862854</v>
      </c>
      <c r="S242" s="201">
        <v>3950.2076489615129</v>
      </c>
      <c r="T242" s="201">
        <v>4083.9768709374957</v>
      </c>
      <c r="U242" s="201">
        <v>4269.8017917302441</v>
      </c>
      <c r="V242" s="201">
        <v>4422.3312138837573</v>
      </c>
      <c r="W242" s="201">
        <v>4600.3144123608199</v>
      </c>
      <c r="X242" s="201">
        <v>4722.5059242690368</v>
      </c>
      <c r="Y242" s="201">
        <v>4811.458221715744</v>
      </c>
      <c r="Z242" s="201">
        <v>4984.7052783069485</v>
      </c>
      <c r="AA242" s="201">
        <v>4879.3436560650352</v>
      </c>
      <c r="AB242" s="201">
        <v>4953.6118534905418</v>
      </c>
      <c r="AC242" s="201">
        <v>5025.8856336698364</v>
      </c>
      <c r="AD242" s="201">
        <v>5048.4487618045387</v>
      </c>
      <c r="AE242" s="201">
        <v>5227.396840808693</v>
      </c>
      <c r="AF242" s="201">
        <v>5159.9345067499526</v>
      </c>
      <c r="AG242" s="201">
        <v>5105.1572993555765</v>
      </c>
      <c r="AH242" s="201">
        <v>5175.318839431774</v>
      </c>
      <c r="AI242" s="201">
        <v>5327.0854399280852</v>
      </c>
      <c r="AJ242" s="201">
        <v>5485.5717997979837</v>
      </c>
      <c r="AK242" s="201">
        <v>5605.2078094962108</v>
      </c>
      <c r="AL242" s="201">
        <v>5774.4126929890799</v>
      </c>
      <c r="AM242" s="201">
        <v>5844.9475007805941</v>
      </c>
      <c r="AN242" s="201">
        <v>5922.8175267237011</v>
      </c>
      <c r="AO242" s="201">
        <v>6014.7460025789851</v>
      </c>
      <c r="AP242" s="201">
        <v>6102.865801111986</v>
      </c>
      <c r="AQ242" s="201">
        <v>6195.6655067128904</v>
      </c>
      <c r="AR242" s="201">
        <v>6296.4989205803286</v>
      </c>
      <c r="AS242" s="201">
        <v>6401.472433486686</v>
      </c>
      <c r="AT242" s="201">
        <v>6546.039664889694</v>
      </c>
      <c r="AU242" s="201">
        <v>6694.7587778124198</v>
      </c>
      <c r="AV242" s="201">
        <v>6833.0038270521636</v>
      </c>
      <c r="AW242" s="201">
        <v>7000.6318383308944</v>
      </c>
      <c r="AX242" s="201">
        <v>7224.0189544710556</v>
      </c>
      <c r="AY242" s="201">
        <v>7418.9043127524819</v>
      </c>
      <c r="AZ242" s="201">
        <v>7727.4769911827916</v>
      </c>
      <c r="BA242" s="202">
        <v>8054.5657527850271</v>
      </c>
    </row>
    <row r="243" spans="1:53">
      <c r="A243" s="203" t="s">
        <v>513</v>
      </c>
      <c r="B243" s="204" t="s">
        <v>514</v>
      </c>
      <c r="C243" s="205">
        <v>497.89808088244877</v>
      </c>
      <c r="D243" s="206">
        <v>395.91631999999998</v>
      </c>
      <c r="E243" s="206">
        <v>395.91803999999996</v>
      </c>
      <c r="F243" s="206">
        <v>395.99999999999994</v>
      </c>
      <c r="G243" s="206">
        <v>396.92041</v>
      </c>
      <c r="H243" s="206">
        <v>390.36296328522167</v>
      </c>
      <c r="I243" s="206">
        <v>439.23730999999987</v>
      </c>
      <c r="J243" s="206">
        <v>498.30016999999987</v>
      </c>
      <c r="K243" s="206">
        <v>1134.5559699999997</v>
      </c>
      <c r="L243" s="206">
        <v>1206.5461599999996</v>
      </c>
      <c r="M243" s="206">
        <v>1533.9404964022947</v>
      </c>
      <c r="N243" s="206">
        <v>1395.6134765164984</v>
      </c>
      <c r="O243" s="206">
        <v>1621.9217281442361</v>
      </c>
      <c r="P243" s="206">
        <v>2129.7019826769065</v>
      </c>
      <c r="Q243" s="206">
        <v>2193.3453613559436</v>
      </c>
      <c r="R243" s="206">
        <v>2590.8087554118474</v>
      </c>
      <c r="S243" s="206">
        <v>2716.7705961685283</v>
      </c>
      <c r="T243" s="206">
        <v>2758.294573439839</v>
      </c>
      <c r="U243" s="206">
        <v>2854.6482919191071</v>
      </c>
      <c r="V243" s="206">
        <v>2924.2047668393884</v>
      </c>
      <c r="W243" s="206">
        <v>3016.3566638609664</v>
      </c>
      <c r="X243" s="206">
        <v>3108.436022392727</v>
      </c>
      <c r="Y243" s="206">
        <v>3168.1812084598473</v>
      </c>
      <c r="Z243" s="206">
        <v>3312.4284898317583</v>
      </c>
      <c r="AA243" s="206">
        <v>3177.2672689077008</v>
      </c>
      <c r="AB243" s="206">
        <v>3217.2854680594037</v>
      </c>
      <c r="AC243" s="206">
        <v>3247.1197932889772</v>
      </c>
      <c r="AD243" s="206">
        <v>3220.8731011411501</v>
      </c>
      <c r="AE243" s="206">
        <v>3344.0238631156681</v>
      </c>
      <c r="AF243" s="206">
        <v>3218.0681189240577</v>
      </c>
      <c r="AG243" s="206">
        <v>3096.4275591313253</v>
      </c>
      <c r="AH243" s="206">
        <v>3106.0896967847602</v>
      </c>
      <c r="AI243" s="206">
        <v>3193.2845709372323</v>
      </c>
      <c r="AJ243" s="206">
        <v>3284.0678912098033</v>
      </c>
      <c r="AK243" s="206">
        <v>3332.9818682128766</v>
      </c>
      <c r="AL243" s="206">
        <v>3431.0019057614923</v>
      </c>
      <c r="AM243" s="206">
        <v>3434.6422529068204</v>
      </c>
      <c r="AN243" s="206">
        <v>3437.8126127686673</v>
      </c>
      <c r="AO243" s="206">
        <v>3449.9853340698269</v>
      </c>
      <c r="AP243" s="206">
        <v>3456.9453867106486</v>
      </c>
      <c r="AQ243" s="206">
        <v>3462.2687153175593</v>
      </c>
      <c r="AR243" s="206">
        <v>3473.7417771328865</v>
      </c>
      <c r="AS243" s="206">
        <v>3476.3155058104103</v>
      </c>
      <c r="AT243" s="206">
        <v>3510.7105742107447</v>
      </c>
      <c r="AU243" s="206">
        <v>3528.1325120294077</v>
      </c>
      <c r="AV243" s="206">
        <v>3536.9964722376972</v>
      </c>
      <c r="AW243" s="206">
        <v>3545.4159471446519</v>
      </c>
      <c r="AX243" s="206">
        <v>3556.7098397068053</v>
      </c>
      <c r="AY243" s="206">
        <v>3568.0348264242484</v>
      </c>
      <c r="AZ243" s="206">
        <v>3598.462723263237</v>
      </c>
      <c r="BA243" s="207">
        <v>3615.8113889047745</v>
      </c>
    </row>
    <row r="244" spans="1:53">
      <c r="A244" s="203" t="s">
        <v>515</v>
      </c>
      <c r="B244" s="204" t="s">
        <v>516</v>
      </c>
      <c r="C244" s="205">
        <v>0</v>
      </c>
      <c r="D244" s="206">
        <v>0</v>
      </c>
      <c r="E244" s="206">
        <v>0</v>
      </c>
      <c r="F244" s="206">
        <v>0</v>
      </c>
      <c r="G244" s="206">
        <v>0</v>
      </c>
      <c r="H244" s="206">
        <v>0</v>
      </c>
      <c r="I244" s="206">
        <v>0</v>
      </c>
      <c r="J244" s="206">
        <v>0</v>
      </c>
      <c r="K244" s="206">
        <v>0</v>
      </c>
      <c r="L244" s="206">
        <v>0</v>
      </c>
      <c r="M244" s="206">
        <v>0</v>
      </c>
      <c r="N244" s="206">
        <v>0</v>
      </c>
      <c r="O244" s="206">
        <v>0</v>
      </c>
      <c r="P244" s="206">
        <v>0</v>
      </c>
      <c r="Q244" s="206">
        <v>0</v>
      </c>
      <c r="R244" s="206">
        <v>0</v>
      </c>
      <c r="S244" s="206">
        <v>0</v>
      </c>
      <c r="T244" s="206">
        <v>0</v>
      </c>
      <c r="U244" s="206">
        <v>0</v>
      </c>
      <c r="V244" s="206">
        <v>0</v>
      </c>
      <c r="W244" s="206">
        <v>0</v>
      </c>
      <c r="X244" s="206">
        <v>0</v>
      </c>
      <c r="Y244" s="206">
        <v>6.6753823423378461E-2</v>
      </c>
      <c r="Z244" s="206">
        <v>8.8151222474977448E-2</v>
      </c>
      <c r="AA244" s="206">
        <v>0.1091868923306233</v>
      </c>
      <c r="AB244" s="206">
        <v>0.12277655338588216</v>
      </c>
      <c r="AC244" s="206">
        <v>0.14506509160090361</v>
      </c>
      <c r="AD244" s="206">
        <v>0.17259565861846513</v>
      </c>
      <c r="AE244" s="206">
        <v>0.20553462250434454</v>
      </c>
      <c r="AF244" s="206">
        <v>0.2878551895163039</v>
      </c>
      <c r="AG244" s="206">
        <v>0.39356438391755605</v>
      </c>
      <c r="AH244" s="206">
        <v>0.47023719986377444</v>
      </c>
      <c r="AI244" s="206">
        <v>0.78191531871200093</v>
      </c>
      <c r="AJ244" s="206">
        <v>1.1263109878730551</v>
      </c>
      <c r="AK244" s="206">
        <v>1.7552814913632424</v>
      </c>
      <c r="AL244" s="206">
        <v>2.4273340025047569</v>
      </c>
      <c r="AM244" s="206">
        <v>2.9094690690032796</v>
      </c>
      <c r="AN244" s="206">
        <v>4.1722043581166055</v>
      </c>
      <c r="AO244" s="206">
        <v>5.7025457318036832</v>
      </c>
      <c r="AP244" s="206">
        <v>7.3493870765227154</v>
      </c>
      <c r="AQ244" s="206">
        <v>9.5251668746149587</v>
      </c>
      <c r="AR244" s="206">
        <v>11.084244801446713</v>
      </c>
      <c r="AS244" s="206">
        <v>13.776421164624995</v>
      </c>
      <c r="AT244" s="206">
        <v>16.971680265559073</v>
      </c>
      <c r="AU244" s="206">
        <v>22.279311918249931</v>
      </c>
      <c r="AV244" s="206">
        <v>25.042578640095993</v>
      </c>
      <c r="AW244" s="206">
        <v>30.423973704793561</v>
      </c>
      <c r="AX244" s="206">
        <v>44.106227433584571</v>
      </c>
      <c r="AY244" s="206">
        <v>49.556831077122389</v>
      </c>
      <c r="AZ244" s="206">
        <v>68.114569592043949</v>
      </c>
      <c r="BA244" s="207">
        <v>88.073341835398736</v>
      </c>
    </row>
    <row r="245" spans="1:53">
      <c r="A245" s="203" t="s">
        <v>173</v>
      </c>
      <c r="B245" s="204" t="s">
        <v>517</v>
      </c>
      <c r="C245" s="205">
        <v>55.818277608283736</v>
      </c>
      <c r="D245" s="206">
        <v>57.287889999999976</v>
      </c>
      <c r="E245" s="206">
        <v>60.887389999999989</v>
      </c>
      <c r="F245" s="206">
        <v>60.099999999999994</v>
      </c>
      <c r="G245" s="206">
        <v>61.487669999999994</v>
      </c>
      <c r="H245" s="206">
        <v>61.935456391028474</v>
      </c>
      <c r="I245" s="206">
        <v>53.992289999999983</v>
      </c>
      <c r="J245" s="206">
        <v>58.800019999999996</v>
      </c>
      <c r="K245" s="206">
        <v>59.002909999999957</v>
      </c>
      <c r="L245" s="206">
        <v>60.097319999999996</v>
      </c>
      <c r="M245" s="206">
        <v>68.548794429948373</v>
      </c>
      <c r="N245" s="206">
        <v>78.652687411970277</v>
      </c>
      <c r="O245" s="206">
        <v>82.163737295911758</v>
      </c>
      <c r="P245" s="206">
        <v>89.638224242000263</v>
      </c>
      <c r="Q245" s="206">
        <v>109.63024696043603</v>
      </c>
      <c r="R245" s="206">
        <v>158.5936475397767</v>
      </c>
      <c r="S245" s="206">
        <v>169.67844620187347</v>
      </c>
      <c r="T245" s="206">
        <v>182.5011135336178</v>
      </c>
      <c r="U245" s="206">
        <v>197.33959006437945</v>
      </c>
      <c r="V245" s="206">
        <v>209.88027299310608</v>
      </c>
      <c r="W245" s="206">
        <v>229.45482669208081</v>
      </c>
      <c r="X245" s="206">
        <v>252.02027225412181</v>
      </c>
      <c r="Y245" s="206">
        <v>274.74119534542109</v>
      </c>
      <c r="Z245" s="206">
        <v>298.32606219299259</v>
      </c>
      <c r="AA245" s="206">
        <v>319.14743086905486</v>
      </c>
      <c r="AB245" s="206">
        <v>343.91378303535146</v>
      </c>
      <c r="AC245" s="206">
        <v>371.30320242694688</v>
      </c>
      <c r="AD245" s="206">
        <v>402.31242722300601</v>
      </c>
      <c r="AE245" s="206">
        <v>434.11631636296784</v>
      </c>
      <c r="AF245" s="206">
        <v>470.93983636314829</v>
      </c>
      <c r="AG245" s="206">
        <v>515.74937499357429</v>
      </c>
      <c r="AH245" s="206">
        <v>559.86605049296145</v>
      </c>
      <c r="AI245" s="206">
        <v>604.24414875409173</v>
      </c>
      <c r="AJ245" s="206">
        <v>651.54273297977011</v>
      </c>
      <c r="AK245" s="206">
        <v>701.40854776391359</v>
      </c>
      <c r="AL245" s="206">
        <v>750.17982112543666</v>
      </c>
      <c r="AM245" s="206">
        <v>800.00856241943052</v>
      </c>
      <c r="AN245" s="206">
        <v>855.34139511144838</v>
      </c>
      <c r="AO245" s="206">
        <v>914.82705680236586</v>
      </c>
      <c r="AP245" s="206">
        <v>975.014531381908</v>
      </c>
      <c r="AQ245" s="206">
        <v>1038.5068338040203</v>
      </c>
      <c r="AR245" s="206">
        <v>1103.0911845179512</v>
      </c>
      <c r="AS245" s="206">
        <v>1173.6165697894128</v>
      </c>
      <c r="AT245" s="206">
        <v>1245.6622189402422</v>
      </c>
      <c r="AU245" s="206">
        <v>1325.9870658834041</v>
      </c>
      <c r="AV245" s="206">
        <v>1405.6248727184327</v>
      </c>
      <c r="AW245" s="206">
        <v>1494.282780767325</v>
      </c>
      <c r="AX245" s="206">
        <v>1591.8552651140083</v>
      </c>
      <c r="AY245" s="206">
        <v>1684.5217292639063</v>
      </c>
      <c r="AZ245" s="206">
        <v>1793.3441714935011</v>
      </c>
      <c r="BA245" s="207">
        <v>1902.6798114652279</v>
      </c>
    </row>
    <row r="246" spans="1:53">
      <c r="A246" s="203" t="s">
        <v>518</v>
      </c>
      <c r="B246" s="204" t="s">
        <v>519</v>
      </c>
      <c r="C246" s="205">
        <v>18.844938396634909</v>
      </c>
      <c r="D246" s="206">
        <v>18.496089999999995</v>
      </c>
      <c r="E246" s="206">
        <v>23.795069999999992</v>
      </c>
      <c r="F246" s="206">
        <v>23.7</v>
      </c>
      <c r="G246" s="206">
        <v>23.795229999999997</v>
      </c>
      <c r="H246" s="206">
        <v>23.813979954437059</v>
      </c>
      <c r="I246" s="206">
        <v>23.796600000000002</v>
      </c>
      <c r="J246" s="206">
        <v>23.80001</v>
      </c>
      <c r="K246" s="206">
        <v>22.401099999999992</v>
      </c>
      <c r="L246" s="206">
        <v>22.299009999999992</v>
      </c>
      <c r="M246" s="206">
        <v>19.609254434490445</v>
      </c>
      <c r="N246" s="206">
        <v>23.359346580293622</v>
      </c>
      <c r="O246" s="206">
        <v>21.018630471047164</v>
      </c>
      <c r="P246" s="206">
        <v>21.209364009298199</v>
      </c>
      <c r="Q246" s="206">
        <v>16.432594751368118</v>
      </c>
      <c r="R246" s="206">
        <v>32.244190388358241</v>
      </c>
      <c r="S246" s="206">
        <v>33.296261336156782</v>
      </c>
      <c r="T246" s="206">
        <v>33.567428179909463</v>
      </c>
      <c r="U246" s="206">
        <v>33.53289058314985</v>
      </c>
      <c r="V246" s="206">
        <v>32.45811448038603</v>
      </c>
      <c r="W246" s="206">
        <v>32.705528576468858</v>
      </c>
      <c r="X246" s="206">
        <v>33.330597739579382</v>
      </c>
      <c r="Y246" s="206">
        <v>33.824745769197904</v>
      </c>
      <c r="Z246" s="206">
        <v>36.062991125137657</v>
      </c>
      <c r="AA246" s="206">
        <v>38.231719000204222</v>
      </c>
      <c r="AB246" s="206">
        <v>38.935129911277848</v>
      </c>
      <c r="AC246" s="206">
        <v>39.410140469250734</v>
      </c>
      <c r="AD246" s="206">
        <v>39.812150219824687</v>
      </c>
      <c r="AE246" s="206">
        <v>42.399554474971211</v>
      </c>
      <c r="AF246" s="206">
        <v>40.801237449761743</v>
      </c>
      <c r="AG246" s="206">
        <v>40.232446223938069</v>
      </c>
      <c r="AH246" s="206">
        <v>40.960693239756239</v>
      </c>
      <c r="AI246" s="206">
        <v>42.908944126975264</v>
      </c>
      <c r="AJ246" s="206">
        <v>44.891801781183673</v>
      </c>
      <c r="AK246" s="206">
        <v>46.150006937543303</v>
      </c>
      <c r="AL246" s="206">
        <v>48.276940390081045</v>
      </c>
      <c r="AM246" s="206">
        <v>48.953029968551149</v>
      </c>
      <c r="AN246" s="206">
        <v>49.375148390928473</v>
      </c>
      <c r="AO246" s="206">
        <v>49.820368391504381</v>
      </c>
      <c r="AP246" s="206">
        <v>50.225428835841768</v>
      </c>
      <c r="AQ246" s="206">
        <v>50.579154415329143</v>
      </c>
      <c r="AR246" s="206">
        <v>50.89784431432971</v>
      </c>
      <c r="AS246" s="206">
        <v>51.197657424105117</v>
      </c>
      <c r="AT246" s="206">
        <v>51.951168459148697</v>
      </c>
      <c r="AU246" s="206">
        <v>52.550344371759387</v>
      </c>
      <c r="AV246" s="206">
        <v>52.860029660440887</v>
      </c>
      <c r="AW246" s="206">
        <v>53.161312796663253</v>
      </c>
      <c r="AX246" s="206">
        <v>53.423143909605514</v>
      </c>
      <c r="AY246" s="206">
        <v>53.405522998511898</v>
      </c>
      <c r="AZ246" s="206">
        <v>53.470918886173934</v>
      </c>
      <c r="BA246" s="207">
        <v>53.689822406101612</v>
      </c>
    </row>
    <row r="247" spans="1:53">
      <c r="A247" s="203" t="s">
        <v>179</v>
      </c>
      <c r="B247" s="204" t="s">
        <v>520</v>
      </c>
      <c r="C247" s="205">
        <v>0</v>
      </c>
      <c r="D247" s="206">
        <v>0</v>
      </c>
      <c r="E247" s="206">
        <v>2.3994999999999997</v>
      </c>
      <c r="F247" s="206">
        <v>14.899999999999997</v>
      </c>
      <c r="G247" s="206">
        <v>16.496689999999997</v>
      </c>
      <c r="H247" s="206">
        <v>68.671205986967564</v>
      </c>
      <c r="I247" s="206">
        <v>180.27426000000003</v>
      </c>
      <c r="J247" s="206">
        <v>348.90012999999988</v>
      </c>
      <c r="K247" s="206">
        <v>797.43933000000004</v>
      </c>
      <c r="L247" s="206">
        <v>988.15591000000006</v>
      </c>
      <c r="M247" s="206">
        <v>1150.3299781655667</v>
      </c>
      <c r="N247" s="206">
        <v>1062.9696934656317</v>
      </c>
      <c r="O247" s="206">
        <v>895.48919729602494</v>
      </c>
      <c r="P247" s="206">
        <v>1022.7547029754047</v>
      </c>
      <c r="Q247" s="206">
        <v>1168.314494568564</v>
      </c>
      <c r="R247" s="206">
        <v>933.33794652287179</v>
      </c>
      <c r="S247" s="206">
        <v>1030.4623452549538</v>
      </c>
      <c r="T247" s="206">
        <v>1109.6137557841291</v>
      </c>
      <c r="U247" s="206">
        <v>1184.2810191636074</v>
      </c>
      <c r="V247" s="206">
        <v>1255.7880595708764</v>
      </c>
      <c r="W247" s="206">
        <v>1321.7973932313039</v>
      </c>
      <c r="X247" s="206">
        <v>1328.7190318826097</v>
      </c>
      <c r="Y247" s="206">
        <v>1334.6443183178553</v>
      </c>
      <c r="Z247" s="206">
        <v>1337.7995839345856</v>
      </c>
      <c r="AA247" s="206">
        <v>1344.5880503957455</v>
      </c>
      <c r="AB247" s="206">
        <v>1353.3546959311232</v>
      </c>
      <c r="AC247" s="206">
        <v>1367.9074323930599</v>
      </c>
      <c r="AD247" s="206">
        <v>1385.2784875619404</v>
      </c>
      <c r="AE247" s="206">
        <v>1406.6515722325821</v>
      </c>
      <c r="AF247" s="206">
        <v>1429.837458823469</v>
      </c>
      <c r="AG247" s="206">
        <v>1452.3543546228211</v>
      </c>
      <c r="AH247" s="206">
        <v>1467.9321617144331</v>
      </c>
      <c r="AI247" s="206">
        <v>1485.8658607910731</v>
      </c>
      <c r="AJ247" s="206">
        <v>1503.9430628393541</v>
      </c>
      <c r="AK247" s="206">
        <v>1522.9121050905139</v>
      </c>
      <c r="AL247" s="206">
        <v>1542.526691709566</v>
      </c>
      <c r="AM247" s="206">
        <v>1558.4341864167889</v>
      </c>
      <c r="AN247" s="206">
        <v>1576.1161660945395</v>
      </c>
      <c r="AO247" s="206">
        <v>1594.4106975834845</v>
      </c>
      <c r="AP247" s="206">
        <v>1613.331067107066</v>
      </c>
      <c r="AQ247" s="206">
        <v>1634.7856363013677</v>
      </c>
      <c r="AR247" s="206">
        <v>1657.6838698137144</v>
      </c>
      <c r="AS247" s="206">
        <v>1686.5662792981332</v>
      </c>
      <c r="AT247" s="206">
        <v>1720.744023014</v>
      </c>
      <c r="AU247" s="206">
        <v>1765.809543609598</v>
      </c>
      <c r="AV247" s="206">
        <v>1812.479873795498</v>
      </c>
      <c r="AW247" s="206">
        <v>1877.3478239174617</v>
      </c>
      <c r="AX247" s="206">
        <v>1977.9244783070519</v>
      </c>
      <c r="AY247" s="206">
        <v>2063.3854029886934</v>
      </c>
      <c r="AZ247" s="206">
        <v>2214.0846079478351</v>
      </c>
      <c r="BA247" s="207">
        <v>2394.3113881735248</v>
      </c>
    </row>
    <row r="248" spans="1:53">
      <c r="A248" s="208" t="s">
        <v>521</v>
      </c>
      <c r="B248" s="209" t="s">
        <v>522</v>
      </c>
      <c r="C248" s="210">
        <v>0</v>
      </c>
      <c r="D248" s="211">
        <v>0</v>
      </c>
      <c r="E248" s="211">
        <v>0</v>
      </c>
      <c r="F248" s="211">
        <v>0</v>
      </c>
      <c r="G248" s="211">
        <v>0</v>
      </c>
      <c r="H248" s="211">
        <v>42.826946899002699</v>
      </c>
      <c r="I248" s="211">
        <v>47.893160000000009</v>
      </c>
      <c r="J248" s="211">
        <v>77.100030000000018</v>
      </c>
      <c r="K248" s="211">
        <v>104.80517</v>
      </c>
      <c r="L248" s="211">
        <v>162.79273999999998</v>
      </c>
      <c r="M248" s="211">
        <v>321.00898855000287</v>
      </c>
      <c r="N248" s="211">
        <v>331.68839055269751</v>
      </c>
      <c r="O248" s="211">
        <v>394.26651498360974</v>
      </c>
      <c r="P248" s="211">
        <v>417.16526102072368</v>
      </c>
      <c r="Q248" s="211">
        <v>414.11094156863442</v>
      </c>
      <c r="R248" s="211">
        <v>404.43768581190449</v>
      </c>
      <c r="S248" s="211">
        <v>410.65776075548212</v>
      </c>
      <c r="T248" s="211">
        <v>411.25076374294281</v>
      </c>
      <c r="U248" s="211">
        <v>410.40434203983597</v>
      </c>
      <c r="V248" s="211">
        <v>409.49015477931789</v>
      </c>
      <c r="W248" s="211">
        <v>408.77735180056646</v>
      </c>
      <c r="X248" s="211">
        <v>406.80560001453421</v>
      </c>
      <c r="Y248" s="211">
        <v>405.44855160437965</v>
      </c>
      <c r="Z248" s="211">
        <v>404.637061334598</v>
      </c>
      <c r="AA248" s="211">
        <v>405.87481797217413</v>
      </c>
      <c r="AB248" s="211">
        <v>409.08043754247933</v>
      </c>
      <c r="AC248" s="211">
        <v>414.93621027304374</v>
      </c>
      <c r="AD248" s="211">
        <v>422.44640965816035</v>
      </c>
      <c r="AE248" s="211">
        <v>431.40111305331783</v>
      </c>
      <c r="AF248" s="211">
        <v>441.21157459536619</v>
      </c>
      <c r="AG248" s="211">
        <v>451.4078177651171</v>
      </c>
      <c r="AH248" s="211">
        <v>460.52277117591632</v>
      </c>
      <c r="AI248" s="211">
        <v>469.60922989000505</v>
      </c>
      <c r="AJ248" s="211">
        <v>478.45744227078058</v>
      </c>
      <c r="AK248" s="211">
        <v>486.95285623148612</v>
      </c>
      <c r="AL248" s="211">
        <v>495.10628206743638</v>
      </c>
      <c r="AM248" s="211">
        <v>502.96213690926334</v>
      </c>
      <c r="AN248" s="211">
        <v>510.66733677376897</v>
      </c>
      <c r="AO248" s="211">
        <v>518.10551798426968</v>
      </c>
      <c r="AP248" s="211">
        <v>525.56721941892897</v>
      </c>
      <c r="AQ248" s="211">
        <v>533.18433939950023</v>
      </c>
      <c r="AR248" s="211">
        <v>541.31518171457355</v>
      </c>
      <c r="AS248" s="211">
        <v>549.72344812628228</v>
      </c>
      <c r="AT248" s="211">
        <v>558.61750190207022</v>
      </c>
      <c r="AU248" s="211">
        <v>567.92914597732022</v>
      </c>
      <c r="AV248" s="211">
        <v>578.52047466028318</v>
      </c>
      <c r="AW248" s="211">
        <v>590.00347353427378</v>
      </c>
      <c r="AX248" s="211">
        <v>601.90213292553744</v>
      </c>
      <c r="AY248" s="211">
        <v>614.29969529150299</v>
      </c>
      <c r="AZ248" s="211">
        <v>627.40644888904603</v>
      </c>
      <c r="BA248" s="212">
        <v>641.08187228351471</v>
      </c>
    </row>
    <row r="249" spans="1:53">
      <c r="A249" s="208" t="s">
        <v>523</v>
      </c>
      <c r="B249" s="209" t="s">
        <v>524</v>
      </c>
      <c r="C249" s="210">
        <v>0</v>
      </c>
      <c r="D249" s="211">
        <v>0</v>
      </c>
      <c r="E249" s="211">
        <v>2.3994999999999997</v>
      </c>
      <c r="F249" s="211">
        <v>14.899999999999997</v>
      </c>
      <c r="G249" s="211">
        <v>16.496689999999997</v>
      </c>
      <c r="H249" s="211">
        <v>25.844259087964868</v>
      </c>
      <c r="I249" s="211">
        <v>132.3811</v>
      </c>
      <c r="J249" s="211">
        <v>271.80009999999982</v>
      </c>
      <c r="K249" s="211">
        <v>692.63416000000007</v>
      </c>
      <c r="L249" s="211">
        <v>825.36316999999997</v>
      </c>
      <c r="M249" s="211">
        <v>829.32098961556403</v>
      </c>
      <c r="N249" s="211">
        <v>731.28130291293428</v>
      </c>
      <c r="O249" s="211">
        <v>501.22268231241526</v>
      </c>
      <c r="P249" s="211">
        <v>605.58944195468109</v>
      </c>
      <c r="Q249" s="211">
        <v>754.20355299992968</v>
      </c>
      <c r="R249" s="211">
        <v>528.90026071096736</v>
      </c>
      <c r="S249" s="211">
        <v>619.80458449947162</v>
      </c>
      <c r="T249" s="211">
        <v>698.36299204118632</v>
      </c>
      <c r="U249" s="211">
        <v>773.87667712377117</v>
      </c>
      <c r="V249" s="211">
        <v>846.29790479155838</v>
      </c>
      <c r="W249" s="211">
        <v>913.02004143073748</v>
      </c>
      <c r="X249" s="211">
        <v>921.9134318680758</v>
      </c>
      <c r="Y249" s="211">
        <v>929.19576671347602</v>
      </c>
      <c r="Z249" s="211">
        <v>933.16252259998748</v>
      </c>
      <c r="AA249" s="211">
        <v>938.5203227018477</v>
      </c>
      <c r="AB249" s="211">
        <v>943.99608923582844</v>
      </c>
      <c r="AC249" s="211">
        <v>952.56595964681901</v>
      </c>
      <c r="AD249" s="211">
        <v>962.23894052556454</v>
      </c>
      <c r="AE249" s="211">
        <v>974.37993792819725</v>
      </c>
      <c r="AF249" s="211">
        <v>987.28096692481438</v>
      </c>
      <c r="AG249" s="211">
        <v>998.87978211776874</v>
      </c>
      <c r="AH249" s="211">
        <v>1004.3447144447987</v>
      </c>
      <c r="AI249" s="211">
        <v>1011.2460334999078</v>
      </c>
      <c r="AJ249" s="211">
        <v>1017.6027876541807</v>
      </c>
      <c r="AK249" s="211">
        <v>1023.2127820612452</v>
      </c>
      <c r="AL249" s="211">
        <v>1027.5527697942464</v>
      </c>
      <c r="AM249" s="211">
        <v>1031.0726756371009</v>
      </c>
      <c r="AN249" s="211">
        <v>1033.5536769654771</v>
      </c>
      <c r="AO249" s="211">
        <v>1035.0027934872633</v>
      </c>
      <c r="AP249" s="211">
        <v>1035.6329550899397</v>
      </c>
      <c r="AQ249" s="211">
        <v>1035.4937382678997</v>
      </c>
      <c r="AR249" s="211">
        <v>1035.2614170380371</v>
      </c>
      <c r="AS249" s="211">
        <v>1034.8003755400791</v>
      </c>
      <c r="AT249" s="211">
        <v>1033.7851707642433</v>
      </c>
      <c r="AU249" s="211">
        <v>1032.501341564137</v>
      </c>
      <c r="AV249" s="211">
        <v>1032.0432646318197</v>
      </c>
      <c r="AW249" s="211">
        <v>1032.4495443778021</v>
      </c>
      <c r="AX249" s="211">
        <v>1032.3569919086244</v>
      </c>
      <c r="AY249" s="211">
        <v>1030.244472331003</v>
      </c>
      <c r="AZ249" s="211">
        <v>1029.0844176370072</v>
      </c>
      <c r="BA249" s="212">
        <v>1027.1783922783386</v>
      </c>
    </row>
    <row r="250" spans="1:53">
      <c r="A250" s="208" t="s">
        <v>525</v>
      </c>
      <c r="B250" s="209" t="s">
        <v>526</v>
      </c>
      <c r="C250" s="210">
        <v>0</v>
      </c>
      <c r="D250" s="211">
        <v>0</v>
      </c>
      <c r="E250" s="211">
        <v>0</v>
      </c>
      <c r="F250" s="211">
        <v>0</v>
      </c>
      <c r="G250" s="211">
        <v>0</v>
      </c>
      <c r="H250" s="211">
        <v>0</v>
      </c>
      <c r="I250" s="211">
        <v>0</v>
      </c>
      <c r="J250" s="211">
        <v>0</v>
      </c>
      <c r="K250" s="211">
        <v>0</v>
      </c>
      <c r="L250" s="211">
        <v>0</v>
      </c>
      <c r="M250" s="211">
        <v>0</v>
      </c>
      <c r="N250" s="211">
        <v>0</v>
      </c>
      <c r="O250" s="211">
        <v>0</v>
      </c>
      <c r="P250" s="211">
        <v>0</v>
      </c>
      <c r="Q250" s="211">
        <v>0</v>
      </c>
      <c r="R250" s="211">
        <v>0</v>
      </c>
      <c r="S250" s="211">
        <v>0</v>
      </c>
      <c r="T250" s="211">
        <v>0</v>
      </c>
      <c r="U250" s="211">
        <v>0</v>
      </c>
      <c r="V250" s="211">
        <v>0</v>
      </c>
      <c r="W250" s="211">
        <v>0</v>
      </c>
      <c r="X250" s="211">
        <v>0</v>
      </c>
      <c r="Y250" s="211">
        <v>0</v>
      </c>
      <c r="Z250" s="211">
        <v>0</v>
      </c>
      <c r="AA250" s="211">
        <v>0.19290972172321255</v>
      </c>
      <c r="AB250" s="211">
        <v>0.27816915281533866</v>
      </c>
      <c r="AC250" s="211">
        <v>0.40526247319727582</v>
      </c>
      <c r="AD250" s="211">
        <v>0.59313737821527734</v>
      </c>
      <c r="AE250" s="211">
        <v>0.87052125106721701</v>
      </c>
      <c r="AF250" s="211">
        <v>1.3449173032880331</v>
      </c>
      <c r="AG250" s="211">
        <v>2.0667547399352157</v>
      </c>
      <c r="AH250" s="211">
        <v>3.0646760937179387</v>
      </c>
      <c r="AI250" s="211">
        <v>5.0105974011602203</v>
      </c>
      <c r="AJ250" s="211">
        <v>7.8828329143925133</v>
      </c>
      <c r="AK250" s="211">
        <v>12.746466797782691</v>
      </c>
      <c r="AL250" s="211">
        <v>19.867639847883201</v>
      </c>
      <c r="AM250" s="211">
        <v>24.399373870424235</v>
      </c>
      <c r="AN250" s="211">
        <v>31.895152355293355</v>
      </c>
      <c r="AO250" s="211">
        <v>41.302386111952138</v>
      </c>
      <c r="AP250" s="211">
        <v>52.130892598197583</v>
      </c>
      <c r="AQ250" s="211">
        <v>66.107558633967471</v>
      </c>
      <c r="AR250" s="211">
        <v>81.107271061103944</v>
      </c>
      <c r="AS250" s="211">
        <v>102.04245563177174</v>
      </c>
      <c r="AT250" s="211">
        <v>128.34135034768678</v>
      </c>
      <c r="AU250" s="211">
        <v>165.37905606814039</v>
      </c>
      <c r="AV250" s="211">
        <v>201.9161345033948</v>
      </c>
      <c r="AW250" s="211">
        <v>254.89480600538568</v>
      </c>
      <c r="AX250" s="211">
        <v>343.66535347288999</v>
      </c>
      <c r="AY250" s="211">
        <v>418.84123536618745</v>
      </c>
      <c r="AZ250" s="211">
        <v>557.5937414217816</v>
      </c>
      <c r="BA250" s="212">
        <v>726.05112361167107</v>
      </c>
    </row>
    <row r="251" spans="1:53">
      <c r="A251" s="208" t="s">
        <v>527</v>
      </c>
      <c r="B251" s="209" t="s">
        <v>528</v>
      </c>
      <c r="C251" s="210">
        <v>0</v>
      </c>
      <c r="D251" s="211">
        <v>0</v>
      </c>
      <c r="E251" s="211">
        <v>0</v>
      </c>
      <c r="F251" s="211">
        <v>0</v>
      </c>
      <c r="G251" s="211">
        <v>0</v>
      </c>
      <c r="H251" s="211">
        <v>0</v>
      </c>
      <c r="I251" s="211">
        <v>0</v>
      </c>
      <c r="J251" s="211">
        <v>0</v>
      </c>
      <c r="K251" s="211">
        <v>0</v>
      </c>
      <c r="L251" s="211">
        <v>0</v>
      </c>
      <c r="M251" s="211">
        <v>0</v>
      </c>
      <c r="N251" s="211">
        <v>0</v>
      </c>
      <c r="O251" s="211">
        <v>0</v>
      </c>
      <c r="P251" s="211">
        <v>0</v>
      </c>
      <c r="Q251" s="211">
        <v>0</v>
      </c>
      <c r="R251" s="211">
        <v>0</v>
      </c>
      <c r="S251" s="211">
        <v>0</v>
      </c>
      <c r="T251" s="211">
        <v>0</v>
      </c>
      <c r="U251" s="211">
        <v>0</v>
      </c>
      <c r="V251" s="211">
        <v>0</v>
      </c>
      <c r="W251" s="211">
        <v>0</v>
      </c>
      <c r="X251" s="211">
        <v>0</v>
      </c>
      <c r="Y251" s="211">
        <v>0</v>
      </c>
      <c r="Z251" s="211">
        <v>0</v>
      </c>
      <c r="AA251" s="211">
        <v>0</v>
      </c>
      <c r="AB251" s="211">
        <v>0</v>
      </c>
      <c r="AC251" s="211">
        <v>0</v>
      </c>
      <c r="AD251" s="211">
        <v>0</v>
      </c>
      <c r="AE251" s="211">
        <v>0</v>
      </c>
      <c r="AF251" s="211">
        <v>0</v>
      </c>
      <c r="AG251" s="211">
        <v>0</v>
      </c>
      <c r="AH251" s="211">
        <v>0</v>
      </c>
      <c r="AI251" s="211">
        <v>0</v>
      </c>
      <c r="AJ251" s="211">
        <v>0</v>
      </c>
      <c r="AK251" s="211">
        <v>0</v>
      </c>
      <c r="AL251" s="211">
        <v>0</v>
      </c>
      <c r="AM251" s="211">
        <v>0</v>
      </c>
      <c r="AN251" s="211">
        <v>0</v>
      </c>
      <c r="AO251" s="211">
        <v>0</v>
      </c>
      <c r="AP251" s="211">
        <v>0</v>
      </c>
      <c r="AQ251" s="211">
        <v>0</v>
      </c>
      <c r="AR251" s="211">
        <v>0</v>
      </c>
      <c r="AS251" s="211">
        <v>0</v>
      </c>
      <c r="AT251" s="211">
        <v>0</v>
      </c>
      <c r="AU251" s="211">
        <v>0</v>
      </c>
      <c r="AV251" s="211">
        <v>0</v>
      </c>
      <c r="AW251" s="211">
        <v>0</v>
      </c>
      <c r="AX251" s="211">
        <v>0</v>
      </c>
      <c r="AY251" s="211">
        <v>0</v>
      </c>
      <c r="AZ251" s="211">
        <v>0</v>
      </c>
      <c r="BA251" s="212">
        <v>0</v>
      </c>
    </row>
    <row r="252" spans="1:53">
      <c r="A252" s="198" t="s">
        <v>73</v>
      </c>
      <c r="B252" s="199" t="s">
        <v>529</v>
      </c>
      <c r="C252" s="200">
        <v>0.78819145887074216</v>
      </c>
      <c r="D252" s="201">
        <v>0.79999999999999971</v>
      </c>
      <c r="E252" s="201">
        <v>0.79999999999999982</v>
      </c>
      <c r="F252" s="201">
        <v>0.79999999999999971</v>
      </c>
      <c r="G252" s="201">
        <v>0.80000000000000016</v>
      </c>
      <c r="H252" s="201">
        <v>0.78819145887074016</v>
      </c>
      <c r="I252" s="201">
        <v>0.79999999999999971</v>
      </c>
      <c r="J252" s="201">
        <v>0.79999999999999982</v>
      </c>
      <c r="K252" s="201">
        <v>0.8</v>
      </c>
      <c r="L252" s="201">
        <v>0.79999999999999971</v>
      </c>
      <c r="M252" s="201">
        <v>0.78819145887073983</v>
      </c>
      <c r="N252" s="201">
        <v>0.78819145887073994</v>
      </c>
      <c r="O252" s="201">
        <v>0.78819145887073794</v>
      </c>
      <c r="P252" s="201">
        <v>0.78819145887073871</v>
      </c>
      <c r="Q252" s="201">
        <v>0.78819145887073983</v>
      </c>
      <c r="R252" s="201">
        <v>0.78819145887073994</v>
      </c>
      <c r="S252" s="201">
        <v>0.80039137770561197</v>
      </c>
      <c r="T252" s="201">
        <v>0.78330977234845267</v>
      </c>
      <c r="U252" s="201">
        <v>0.65383590069438158</v>
      </c>
      <c r="V252" s="201">
        <v>0.59676756584112189</v>
      </c>
      <c r="W252" s="201">
        <v>0.57670012680502436</v>
      </c>
      <c r="X252" s="201">
        <v>0.58231306582569176</v>
      </c>
      <c r="Y252" s="201">
        <v>0.5345450493549444</v>
      </c>
      <c r="Z252" s="201">
        <v>0.49186907124159712</v>
      </c>
      <c r="AA252" s="201">
        <v>0.46928806915145371</v>
      </c>
      <c r="AB252" s="201">
        <v>0.47527951468423218</v>
      </c>
      <c r="AC252" s="201">
        <v>0.47373424117069135</v>
      </c>
      <c r="AD252" s="201">
        <v>0.49925311724417182</v>
      </c>
      <c r="AE252" s="201">
        <v>0.52032104446441862</v>
      </c>
      <c r="AF252" s="201">
        <v>0.55546276613955436</v>
      </c>
      <c r="AG252" s="201">
        <v>0.56609688774684452</v>
      </c>
      <c r="AH252" s="201">
        <v>0.62646943072655215</v>
      </c>
      <c r="AI252" s="201">
        <v>0.67664422281176573</v>
      </c>
      <c r="AJ252" s="201">
        <v>0.73900320501382588</v>
      </c>
      <c r="AK252" s="201">
        <v>0.81797092139621908</v>
      </c>
      <c r="AL252" s="201">
        <v>0.94394636269195042</v>
      </c>
      <c r="AM252" s="201">
        <v>1.035901566009553</v>
      </c>
      <c r="AN252" s="201">
        <v>1.1030595211200329</v>
      </c>
      <c r="AO252" s="201">
        <v>1.1663306468415429</v>
      </c>
      <c r="AP252" s="201">
        <v>1.2279410942131095</v>
      </c>
      <c r="AQ252" s="201">
        <v>1.3099602967530224</v>
      </c>
      <c r="AR252" s="201">
        <v>1.3472974223126475</v>
      </c>
      <c r="AS252" s="201">
        <v>1.3857756680085218</v>
      </c>
      <c r="AT252" s="201">
        <v>1.4268094457172278</v>
      </c>
      <c r="AU252" s="201">
        <v>1.4624008545059393</v>
      </c>
      <c r="AV252" s="201">
        <v>1.4858554066756369</v>
      </c>
      <c r="AW252" s="201">
        <v>1.5040442309200626</v>
      </c>
      <c r="AX252" s="201">
        <v>1.5204297374671762</v>
      </c>
      <c r="AY252" s="201">
        <v>1.5390078251655135</v>
      </c>
      <c r="AZ252" s="201">
        <v>1.554671858551248</v>
      </c>
      <c r="BA252" s="202">
        <v>1.5682790811559115</v>
      </c>
    </row>
    <row r="253" spans="1:53">
      <c r="A253" s="193" t="s">
        <v>32</v>
      </c>
      <c r="B253" s="194" t="s">
        <v>530</v>
      </c>
      <c r="C253" s="195">
        <v>28360.103761318482</v>
      </c>
      <c r="D253" s="196">
        <v>28625.917849999998</v>
      </c>
      <c r="E253" s="196">
        <v>28701.999999999996</v>
      </c>
      <c r="F253" s="196">
        <v>28973.899999999998</v>
      </c>
      <c r="G253" s="196">
        <v>29175.899999999998</v>
      </c>
      <c r="H253" s="196">
        <v>29997.778733161391</v>
      </c>
      <c r="I253" s="196">
        <v>29700.118559999999</v>
      </c>
      <c r="J253" s="196">
        <v>29401.709930000001</v>
      </c>
      <c r="K253" s="196">
        <v>29402.790059999996</v>
      </c>
      <c r="L253" s="196">
        <v>27675.780790000001</v>
      </c>
      <c r="M253" s="196">
        <v>28285.214873824531</v>
      </c>
      <c r="N253" s="196">
        <v>27338.229674214163</v>
      </c>
      <c r="O253" s="196">
        <v>27350.315276583497</v>
      </c>
      <c r="P253" s="196">
        <v>27204.241705132168</v>
      </c>
      <c r="Q253" s="196">
        <v>26054.929966311447</v>
      </c>
      <c r="R253" s="196">
        <v>26040.479873820706</v>
      </c>
      <c r="S253" s="196">
        <v>26219.494241749373</v>
      </c>
      <c r="T253" s="196">
        <v>26189.568313584299</v>
      </c>
      <c r="U253" s="196">
        <v>25976.51007652891</v>
      </c>
      <c r="V253" s="196">
        <v>25844.816480088426</v>
      </c>
      <c r="W253" s="196">
        <v>25753.959794477851</v>
      </c>
      <c r="X253" s="196">
        <v>25898.84991229554</v>
      </c>
      <c r="Y253" s="196">
        <v>26054.085009934526</v>
      </c>
      <c r="Z253" s="196">
        <v>26158.41445228719</v>
      </c>
      <c r="AA253" s="196">
        <v>26420.804351274313</v>
      </c>
      <c r="AB253" s="196">
        <v>26664.447015812133</v>
      </c>
      <c r="AC253" s="196">
        <v>27062.518349540544</v>
      </c>
      <c r="AD253" s="196">
        <v>27509.89608921274</v>
      </c>
      <c r="AE253" s="196">
        <v>27934.370600563914</v>
      </c>
      <c r="AF253" s="196">
        <v>28234.487177800915</v>
      </c>
      <c r="AG253" s="196">
        <v>28589.719586118583</v>
      </c>
      <c r="AH253" s="196">
        <v>28835.87365608554</v>
      </c>
      <c r="AI253" s="196">
        <v>29267.830715641423</v>
      </c>
      <c r="AJ253" s="196">
        <v>29683.397602746227</v>
      </c>
      <c r="AK253" s="196">
        <v>30118.075912981534</v>
      </c>
      <c r="AL253" s="196">
        <v>30579.917146142096</v>
      </c>
      <c r="AM253" s="196">
        <v>31060.269899745785</v>
      </c>
      <c r="AN253" s="196">
        <v>31650.192173544077</v>
      </c>
      <c r="AO253" s="196">
        <v>32173.576476843595</v>
      </c>
      <c r="AP253" s="196">
        <v>32641.313447339187</v>
      </c>
      <c r="AQ253" s="196">
        <v>33122.457643960886</v>
      </c>
      <c r="AR253" s="196">
        <v>33606.83472339977</v>
      </c>
      <c r="AS253" s="196">
        <v>34075.859116124782</v>
      </c>
      <c r="AT253" s="196">
        <v>34470.560402538002</v>
      </c>
      <c r="AU253" s="196">
        <v>34915.628264922037</v>
      </c>
      <c r="AV253" s="196">
        <v>35495.962023634027</v>
      </c>
      <c r="AW253" s="196">
        <v>35949.799867057765</v>
      </c>
      <c r="AX253" s="196">
        <v>36384.263169190068</v>
      </c>
      <c r="AY253" s="196">
        <v>36978.134820757899</v>
      </c>
      <c r="AZ253" s="196">
        <v>37445.709913290266</v>
      </c>
      <c r="BA253" s="197">
        <v>37897.252827159398</v>
      </c>
    </row>
    <row r="254" spans="1:53">
      <c r="A254" s="193" t="s">
        <v>531</v>
      </c>
      <c r="B254" s="194">
        <v>7200</v>
      </c>
      <c r="C254" s="195">
        <v>45.022444851387462</v>
      </c>
      <c r="D254" s="196">
        <v>72.800049999999999</v>
      </c>
      <c r="E254" s="196">
        <v>82.699999999999989</v>
      </c>
      <c r="F254" s="196">
        <v>106.3</v>
      </c>
      <c r="G254" s="196">
        <v>104.9</v>
      </c>
      <c r="H254" s="196">
        <v>116.12687494028847</v>
      </c>
      <c r="I254" s="196">
        <v>101.10005999999998</v>
      </c>
      <c r="J254" s="196">
        <v>125.50003999999996</v>
      </c>
      <c r="K254" s="196">
        <v>96.199969999999951</v>
      </c>
      <c r="L254" s="196">
        <v>86.799939999999964</v>
      </c>
      <c r="M254" s="196">
        <v>89.829970268360015</v>
      </c>
      <c r="N254" s="196">
        <v>90.307633514856164</v>
      </c>
      <c r="O254" s="196">
        <v>71.367153912295691</v>
      </c>
      <c r="P254" s="196">
        <v>139.43825792090803</v>
      </c>
      <c r="Q254" s="196">
        <v>144.35843449105397</v>
      </c>
      <c r="R254" s="196">
        <v>138.31563480490087</v>
      </c>
      <c r="S254" s="196">
        <v>139.58876503065039</v>
      </c>
      <c r="T254" s="196">
        <v>139.07504529666375</v>
      </c>
      <c r="U254" s="196">
        <v>135.95136255293767</v>
      </c>
      <c r="V254" s="196">
        <v>127.82662705532471</v>
      </c>
      <c r="W254" s="196">
        <v>126.59442319225198</v>
      </c>
      <c r="X254" s="196">
        <v>127.39954046204433</v>
      </c>
      <c r="Y254" s="196">
        <v>128.03395770489968</v>
      </c>
      <c r="Z254" s="196">
        <v>136.97849062116373</v>
      </c>
      <c r="AA254" s="196">
        <v>150.26638490384886</v>
      </c>
      <c r="AB254" s="196">
        <v>152.32533975618034</v>
      </c>
      <c r="AC254" s="196">
        <v>153.41813918244614</v>
      </c>
      <c r="AD254" s="196">
        <v>155.16478281423255</v>
      </c>
      <c r="AE254" s="196">
        <v>166.18245566692582</v>
      </c>
      <c r="AF254" s="196">
        <v>162.46943555657839</v>
      </c>
      <c r="AG254" s="196">
        <v>161.9155535785217</v>
      </c>
      <c r="AH254" s="196">
        <v>164.60998240384382</v>
      </c>
      <c r="AI254" s="196">
        <v>173.23241936418464</v>
      </c>
      <c r="AJ254" s="196">
        <v>182.06865556730924</v>
      </c>
      <c r="AK254" s="196">
        <v>187.36352652842459</v>
      </c>
      <c r="AL254" s="196">
        <v>196.62345342751266</v>
      </c>
      <c r="AM254" s="196">
        <v>198.96113553876739</v>
      </c>
      <c r="AN254" s="196">
        <v>200.45151916561156</v>
      </c>
      <c r="AO254" s="196">
        <v>201.94411471897126</v>
      </c>
      <c r="AP254" s="196">
        <v>203.38378398300551</v>
      </c>
      <c r="AQ254" s="196">
        <v>204.7055213849016</v>
      </c>
      <c r="AR254" s="196">
        <v>205.95933139779714</v>
      </c>
      <c r="AS254" s="196">
        <v>207.17817389923226</v>
      </c>
      <c r="AT254" s="196">
        <v>210.62196177524584</v>
      </c>
      <c r="AU254" s="196">
        <v>213.31322882543651</v>
      </c>
      <c r="AV254" s="196">
        <v>214.61677158927822</v>
      </c>
      <c r="AW254" s="196">
        <v>215.87457438930312</v>
      </c>
      <c r="AX254" s="196">
        <v>217.0351266491208</v>
      </c>
      <c r="AY254" s="196">
        <v>216.78639638864317</v>
      </c>
      <c r="AZ254" s="196">
        <v>217.05343379221691</v>
      </c>
      <c r="BA254" s="197">
        <v>218.14103853712572</v>
      </c>
    </row>
    <row r="255" spans="1:53">
      <c r="A255" s="198" t="s">
        <v>532</v>
      </c>
      <c r="B255" s="199" t="s">
        <v>533</v>
      </c>
      <c r="C255" s="200">
        <v>35.158110780499911</v>
      </c>
      <c r="D255" s="201">
        <v>0</v>
      </c>
      <c r="E255" s="201">
        <v>0</v>
      </c>
      <c r="F255" s="201">
        <v>0</v>
      </c>
      <c r="G255" s="201">
        <v>0</v>
      </c>
      <c r="H255" s="201">
        <v>0</v>
      </c>
      <c r="I255" s="201">
        <v>0</v>
      </c>
      <c r="J255" s="201">
        <v>0</v>
      </c>
      <c r="K255" s="201">
        <v>0</v>
      </c>
      <c r="L255" s="201">
        <v>0</v>
      </c>
      <c r="M255" s="201">
        <v>0</v>
      </c>
      <c r="N255" s="201">
        <v>0</v>
      </c>
      <c r="O255" s="201">
        <v>0</v>
      </c>
      <c r="P255" s="201">
        <v>0</v>
      </c>
      <c r="Q255" s="201">
        <v>0</v>
      </c>
      <c r="R255" s="201">
        <v>0</v>
      </c>
      <c r="S255" s="201">
        <v>0</v>
      </c>
      <c r="T255" s="201">
        <v>0</v>
      </c>
      <c r="U255" s="201">
        <v>0</v>
      </c>
      <c r="V255" s="201">
        <v>0</v>
      </c>
      <c r="W255" s="201">
        <v>0</v>
      </c>
      <c r="X255" s="201">
        <v>0</v>
      </c>
      <c r="Y255" s="201">
        <v>0</v>
      </c>
      <c r="Z255" s="201">
        <v>0</v>
      </c>
      <c r="AA255" s="201">
        <v>0</v>
      </c>
      <c r="AB255" s="201">
        <v>0</v>
      </c>
      <c r="AC255" s="201">
        <v>0</v>
      </c>
      <c r="AD255" s="201">
        <v>0</v>
      </c>
      <c r="AE255" s="201">
        <v>0</v>
      </c>
      <c r="AF255" s="201">
        <v>0</v>
      </c>
      <c r="AG255" s="201">
        <v>0</v>
      </c>
      <c r="AH255" s="201">
        <v>0</v>
      </c>
      <c r="AI255" s="201">
        <v>0</v>
      </c>
      <c r="AJ255" s="201">
        <v>0</v>
      </c>
      <c r="AK255" s="201">
        <v>0</v>
      </c>
      <c r="AL255" s="201">
        <v>0</v>
      </c>
      <c r="AM255" s="201">
        <v>0</v>
      </c>
      <c r="AN255" s="201">
        <v>0</v>
      </c>
      <c r="AO255" s="201">
        <v>0</v>
      </c>
      <c r="AP255" s="201">
        <v>0</v>
      </c>
      <c r="AQ255" s="201">
        <v>0</v>
      </c>
      <c r="AR255" s="201">
        <v>0</v>
      </c>
      <c r="AS255" s="201">
        <v>0</v>
      </c>
      <c r="AT255" s="201">
        <v>0</v>
      </c>
      <c r="AU255" s="201">
        <v>0</v>
      </c>
      <c r="AV255" s="201">
        <v>0</v>
      </c>
      <c r="AW255" s="201">
        <v>0</v>
      </c>
      <c r="AX255" s="201">
        <v>0</v>
      </c>
      <c r="AY255" s="201">
        <v>0</v>
      </c>
      <c r="AZ255" s="201">
        <v>0</v>
      </c>
      <c r="BA255" s="202">
        <v>0</v>
      </c>
    </row>
    <row r="256" spans="1:53">
      <c r="A256" s="198" t="s">
        <v>534</v>
      </c>
      <c r="B256" s="199" t="s">
        <v>535</v>
      </c>
      <c r="C256" s="200">
        <v>9.864334070887546</v>
      </c>
      <c r="D256" s="201">
        <v>72.800049999999999</v>
      </c>
      <c r="E256" s="201">
        <v>82.699999999999989</v>
      </c>
      <c r="F256" s="201">
        <v>106.3</v>
      </c>
      <c r="G256" s="201">
        <v>104.9</v>
      </c>
      <c r="H256" s="201">
        <v>116.12687494028847</v>
      </c>
      <c r="I256" s="201">
        <v>101.10005999999998</v>
      </c>
      <c r="J256" s="201">
        <v>125.50003999999996</v>
      </c>
      <c r="K256" s="201">
        <v>96.199969999999951</v>
      </c>
      <c r="L256" s="201">
        <v>86.799939999999964</v>
      </c>
      <c r="M256" s="201">
        <v>89.829970268360015</v>
      </c>
      <c r="N256" s="201">
        <v>90.307633514856164</v>
      </c>
      <c r="O256" s="201">
        <v>71.367153912295691</v>
      </c>
      <c r="P256" s="201">
        <v>139.43825792090803</v>
      </c>
      <c r="Q256" s="201">
        <v>144.35843449105397</v>
      </c>
      <c r="R256" s="201">
        <v>138.31563480490087</v>
      </c>
      <c r="S256" s="201">
        <v>139.58876503065039</v>
      </c>
      <c r="T256" s="201">
        <v>139.07504529666375</v>
      </c>
      <c r="U256" s="201">
        <v>135.95136255293767</v>
      </c>
      <c r="V256" s="201">
        <v>127.82662705532471</v>
      </c>
      <c r="W256" s="201">
        <v>126.59442319225198</v>
      </c>
      <c r="X256" s="201">
        <v>127.39954046204433</v>
      </c>
      <c r="Y256" s="201">
        <v>128.03395770489968</v>
      </c>
      <c r="Z256" s="201">
        <v>136.97849062116373</v>
      </c>
      <c r="AA256" s="201">
        <v>150.26638490384886</v>
      </c>
      <c r="AB256" s="201">
        <v>152.32533975618034</v>
      </c>
      <c r="AC256" s="201">
        <v>153.41813918244614</v>
      </c>
      <c r="AD256" s="201">
        <v>155.16478281423255</v>
      </c>
      <c r="AE256" s="201">
        <v>166.18245566692582</v>
      </c>
      <c r="AF256" s="201">
        <v>162.46943555657839</v>
      </c>
      <c r="AG256" s="201">
        <v>161.9155535785217</v>
      </c>
      <c r="AH256" s="201">
        <v>164.60998240384382</v>
      </c>
      <c r="AI256" s="201">
        <v>173.23241936418464</v>
      </c>
      <c r="AJ256" s="201">
        <v>182.06865556730924</v>
      </c>
      <c r="AK256" s="201">
        <v>187.36352652842459</v>
      </c>
      <c r="AL256" s="201">
        <v>196.62345342751266</v>
      </c>
      <c r="AM256" s="201">
        <v>198.96113553876739</v>
      </c>
      <c r="AN256" s="201">
        <v>200.45151916561156</v>
      </c>
      <c r="AO256" s="201">
        <v>201.94411471897126</v>
      </c>
      <c r="AP256" s="201">
        <v>203.38378398300551</v>
      </c>
      <c r="AQ256" s="201">
        <v>204.7055213849016</v>
      </c>
      <c r="AR256" s="201">
        <v>205.95933139779714</v>
      </c>
      <c r="AS256" s="201">
        <v>207.17817389923226</v>
      </c>
      <c r="AT256" s="201">
        <v>210.62196177524584</v>
      </c>
      <c r="AU256" s="201">
        <v>213.31322882543651</v>
      </c>
      <c r="AV256" s="201">
        <v>214.61677158927822</v>
      </c>
      <c r="AW256" s="201">
        <v>215.87457438930312</v>
      </c>
      <c r="AX256" s="201">
        <v>217.0351266491208</v>
      </c>
      <c r="AY256" s="201">
        <v>216.78639638864317</v>
      </c>
      <c r="AZ256" s="201">
        <v>217.05343379221691</v>
      </c>
      <c r="BA256" s="202">
        <v>218.14103853712572</v>
      </c>
    </row>
    <row r="257" spans="1:53">
      <c r="A257" s="193" t="s">
        <v>87</v>
      </c>
      <c r="B257" s="194" t="s">
        <v>536</v>
      </c>
      <c r="C257" s="195">
        <v>0</v>
      </c>
      <c r="D257" s="196">
        <v>0</v>
      </c>
      <c r="E257" s="196">
        <v>0</v>
      </c>
      <c r="F257" s="196">
        <v>0</v>
      </c>
      <c r="G257" s="196">
        <v>0</v>
      </c>
      <c r="H257" s="196">
        <v>0</v>
      </c>
      <c r="I257" s="196">
        <v>0</v>
      </c>
      <c r="J257" s="196">
        <v>0</v>
      </c>
      <c r="K257" s="196">
        <v>0</v>
      </c>
      <c r="L257" s="196">
        <v>0</v>
      </c>
      <c r="M257" s="196">
        <v>0</v>
      </c>
      <c r="N257" s="196">
        <v>0</v>
      </c>
      <c r="O257" s="196">
        <v>0</v>
      </c>
      <c r="P257" s="196">
        <v>0</v>
      </c>
      <c r="Q257" s="196">
        <v>0</v>
      </c>
      <c r="R257" s="196">
        <v>0</v>
      </c>
      <c r="S257" s="196">
        <v>2.3470137332028346E-3</v>
      </c>
      <c r="T257" s="196">
        <v>5.0064622645436593E-3</v>
      </c>
      <c r="U257" s="196">
        <v>9.1116358709838162E-3</v>
      </c>
      <c r="V257" s="196">
        <v>1.5566683828630853E-2</v>
      </c>
      <c r="W257" s="196">
        <v>3.8460259757495327E-2</v>
      </c>
      <c r="X257" s="196">
        <v>4.1716959204883906E-2</v>
      </c>
      <c r="Y257" s="196">
        <v>4.5245894168096018E-2</v>
      </c>
      <c r="Z257" s="196">
        <v>4.864085360935827E-2</v>
      </c>
      <c r="AA257" s="196">
        <v>5.0460774041086703E-2</v>
      </c>
      <c r="AB257" s="196">
        <v>5.1686206221452841E-2</v>
      </c>
      <c r="AC257" s="196">
        <v>5.1911210874823102E-2</v>
      </c>
      <c r="AD257" s="196">
        <v>5.1756453632191099E-2</v>
      </c>
      <c r="AE257" s="196">
        <v>5.0887196424659151E-2</v>
      </c>
      <c r="AF257" s="196">
        <v>4.8930092984950171E-2</v>
      </c>
      <c r="AG257" s="196">
        <v>0.58966908313378541</v>
      </c>
      <c r="AH257" s="196">
        <v>2.4257622614191634</v>
      </c>
      <c r="AI257" s="196">
        <v>5.924375676289146</v>
      </c>
      <c r="AJ257" s="196">
        <v>11.424217548253457</v>
      </c>
      <c r="AK257" s="196">
        <v>19.245841546538959</v>
      </c>
      <c r="AL257" s="196">
        <v>29.55682927293751</v>
      </c>
      <c r="AM257" s="196">
        <v>42.656634110181024</v>
      </c>
      <c r="AN257" s="196">
        <v>58.835660893849706</v>
      </c>
      <c r="AO257" s="196">
        <v>77.929888793648288</v>
      </c>
      <c r="AP257" s="196">
        <v>99.923047077192521</v>
      </c>
      <c r="AQ257" s="196">
        <v>124.85764266683751</v>
      </c>
      <c r="AR257" s="196">
        <v>152.7299575128495</v>
      </c>
      <c r="AS257" s="196">
        <v>183.52336121217499</v>
      </c>
      <c r="AT257" s="196">
        <v>217.07553286117263</v>
      </c>
      <c r="AU257" s="196">
        <v>253.5371596848457</v>
      </c>
      <c r="AV257" s="196">
        <v>293.79017571471059</v>
      </c>
      <c r="AW257" s="196">
        <v>335.75150371123658</v>
      </c>
      <c r="AX257" s="196">
        <v>379.61544170726637</v>
      </c>
      <c r="AY257" s="196">
        <v>425.36000616968317</v>
      </c>
      <c r="AZ257" s="196">
        <v>473.24667795694944</v>
      </c>
      <c r="BA257" s="197">
        <v>521.66214963682955</v>
      </c>
    </row>
    <row r="258" spans="1:53">
      <c r="A258" s="213" t="s">
        <v>537</v>
      </c>
      <c r="B258" s="214" t="s">
        <v>538</v>
      </c>
      <c r="C258" s="215">
        <v>0</v>
      </c>
      <c r="D258" s="216">
        <v>0</v>
      </c>
      <c r="E258" s="216">
        <v>0</v>
      </c>
      <c r="F258" s="216">
        <v>0</v>
      </c>
      <c r="G258" s="216">
        <v>0</v>
      </c>
      <c r="H258" s="216">
        <v>0</v>
      </c>
      <c r="I258" s="216">
        <v>0</v>
      </c>
      <c r="J258" s="216">
        <v>0</v>
      </c>
      <c r="K258" s="216">
        <v>0</v>
      </c>
      <c r="L258" s="216">
        <v>0</v>
      </c>
      <c r="M258" s="216">
        <v>0</v>
      </c>
      <c r="N258" s="216">
        <v>0</v>
      </c>
      <c r="O258" s="216">
        <v>0</v>
      </c>
      <c r="P258" s="216">
        <v>0</v>
      </c>
      <c r="Q258" s="216">
        <v>0</v>
      </c>
      <c r="R258" s="216">
        <v>0</v>
      </c>
      <c r="S258" s="216">
        <v>1.5398095708414805E-2</v>
      </c>
      <c r="T258" s="216">
        <v>1.540063934862336E-2</v>
      </c>
      <c r="U258" s="216">
        <v>3.0542392189446394E-2</v>
      </c>
      <c r="V258" s="216">
        <v>4.5577548054479243E-2</v>
      </c>
      <c r="W258" s="216">
        <v>6.0506858119686605E-2</v>
      </c>
      <c r="X258" s="216">
        <v>9.0117672952071209E-2</v>
      </c>
      <c r="Y258" s="216">
        <v>0.13411422356185526</v>
      </c>
      <c r="Z258" s="216">
        <v>0.19222799837666293</v>
      </c>
      <c r="AA258" s="216">
        <v>0.27859640203843739</v>
      </c>
      <c r="AB258" s="216">
        <v>0.39264763323020735</v>
      </c>
      <c r="AC258" s="216">
        <v>0.61352081351079168</v>
      </c>
      <c r="AD258" s="216">
        <v>0.8888012316604138</v>
      </c>
      <c r="AE258" s="216">
        <v>1.2454757808213157</v>
      </c>
      <c r="AF258" s="216">
        <v>1.7091262064765189</v>
      </c>
      <c r="AG258" s="216">
        <v>2.3399750389019607</v>
      </c>
      <c r="AH258" s="216">
        <v>3.132473709626058</v>
      </c>
      <c r="AI258" s="216">
        <v>4.1808786813586387</v>
      </c>
      <c r="AJ258" s="216">
        <v>5.5977488564416173</v>
      </c>
      <c r="AK258" s="216">
        <v>7.3632816976450748</v>
      </c>
      <c r="AL258" s="216">
        <v>9.6973141999082522</v>
      </c>
      <c r="AM258" s="216">
        <v>12.774008000795872</v>
      </c>
      <c r="AN258" s="216">
        <v>16.842095929234887</v>
      </c>
      <c r="AO258" s="216">
        <v>22.260010145298374</v>
      </c>
      <c r="AP258" s="216">
        <v>29.339216335999058</v>
      </c>
      <c r="AQ258" s="216">
        <v>38.393053282471243</v>
      </c>
      <c r="AR258" s="216">
        <v>49.91241307750947</v>
      </c>
      <c r="AS258" s="216">
        <v>64.479893133332652</v>
      </c>
      <c r="AT258" s="216">
        <v>82.740898297369824</v>
      </c>
      <c r="AU258" s="216">
        <v>105.44221716315974</v>
      </c>
      <c r="AV258" s="216">
        <v>133.61175485937343</v>
      </c>
      <c r="AW258" s="216">
        <v>168.4457297332016</v>
      </c>
      <c r="AX258" s="216">
        <v>209.95754844212945</v>
      </c>
      <c r="AY258" s="216">
        <v>259.44085113268812</v>
      </c>
      <c r="AZ258" s="216">
        <v>317.24425260185762</v>
      </c>
      <c r="BA258" s="217">
        <v>384.52030956821653</v>
      </c>
    </row>
    <row r="259" spans="1:53">
      <c r="A259" s="218" t="s">
        <v>539</v>
      </c>
      <c r="B259" s="219" t="s">
        <v>540</v>
      </c>
      <c r="C259" s="220">
        <v>0</v>
      </c>
      <c r="D259" s="221">
        <v>0</v>
      </c>
      <c r="E259" s="221">
        <v>0</v>
      </c>
      <c r="F259" s="221">
        <v>0</v>
      </c>
      <c r="G259" s="221">
        <v>0</v>
      </c>
      <c r="H259" s="221">
        <v>0</v>
      </c>
      <c r="I259" s="221">
        <v>0</v>
      </c>
      <c r="J259" s="221">
        <v>0</v>
      </c>
      <c r="K259" s="221">
        <v>0</v>
      </c>
      <c r="L259" s="221">
        <v>0</v>
      </c>
      <c r="M259" s="221">
        <v>0</v>
      </c>
      <c r="N259" s="221">
        <v>0</v>
      </c>
      <c r="O259" s="221">
        <v>0</v>
      </c>
      <c r="P259" s="221">
        <v>0</v>
      </c>
      <c r="Q259" s="221">
        <v>0</v>
      </c>
      <c r="R259" s="221">
        <v>0</v>
      </c>
      <c r="S259" s="221">
        <v>4.94082007398794E-2</v>
      </c>
      <c r="T259" s="221">
        <v>9.5687525502682391E-2</v>
      </c>
      <c r="U259" s="221">
        <v>0.15504641947628336</v>
      </c>
      <c r="V259" s="221">
        <v>0.23038876142453335</v>
      </c>
      <c r="W259" s="221">
        <v>0.40454924550799509</v>
      </c>
      <c r="X259" s="221">
        <v>0.41486052609615987</v>
      </c>
      <c r="Y259" s="221">
        <v>0.41659349223169878</v>
      </c>
      <c r="Z259" s="221">
        <v>0.41376579774810829</v>
      </c>
      <c r="AA259" s="221">
        <v>0.40641106878205197</v>
      </c>
      <c r="AB259" s="221">
        <v>0.39197195987862699</v>
      </c>
      <c r="AC259" s="221">
        <v>0.37181471245074471</v>
      </c>
      <c r="AD259" s="221">
        <v>0.34559719787877213</v>
      </c>
      <c r="AE259" s="221">
        <v>0.31673198430547328</v>
      </c>
      <c r="AF259" s="221">
        <v>0.28771793627674458</v>
      </c>
      <c r="AG259" s="221">
        <v>1.0114937067645227</v>
      </c>
      <c r="AH259" s="221">
        <v>3.0787885939691155</v>
      </c>
      <c r="AI259" s="221">
        <v>6.4892201978766018</v>
      </c>
      <c r="AJ259" s="221">
        <v>11.074929700231895</v>
      </c>
      <c r="AK259" s="221">
        <v>16.699930344866083</v>
      </c>
      <c r="AL259" s="221">
        <v>23.153146274610048</v>
      </c>
      <c r="AM259" s="221">
        <v>30.0954788702462</v>
      </c>
      <c r="AN259" s="221">
        <v>37.31283857974244</v>
      </c>
      <c r="AO259" s="221">
        <v>44.627269568590847</v>
      </c>
      <c r="AP259" s="221">
        <v>51.730354482127858</v>
      </c>
      <c r="AQ259" s="221">
        <v>58.476038613990738</v>
      </c>
      <c r="AR259" s="221">
        <v>64.780487504221455</v>
      </c>
      <c r="AS259" s="221">
        <v>70.574195098078391</v>
      </c>
      <c r="AT259" s="221">
        <v>75.82160872277008</v>
      </c>
      <c r="AU259" s="221">
        <v>80.439646032150293</v>
      </c>
      <c r="AV259" s="221">
        <v>84.599673699866614</v>
      </c>
      <c r="AW259" s="221">
        <v>88.289151033013269</v>
      </c>
      <c r="AX259" s="221">
        <v>91.49477640032552</v>
      </c>
      <c r="AY259" s="221">
        <v>94.1965908775895</v>
      </c>
      <c r="AZ259" s="221">
        <v>96.467163076229369</v>
      </c>
      <c r="BA259" s="222">
        <v>98.375072562861945</v>
      </c>
    </row>
  </sheetData>
  <pageMargins left="0.39370078740157483" right="0.39370078740157483" top="0.74803149606299213" bottom="0.39370078740157483" header="0.31496062992125984" footer="0.31496062992125984"/>
  <pageSetup paperSize="9" scale="21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zoomScale="85" zoomScaleNormal="85" workbookViewId="0">
      <selection activeCell="D3" sqref="D3"/>
    </sheetView>
  </sheetViews>
  <sheetFormatPr defaultColWidth="9.08984375" defaultRowHeight="14.5"/>
  <cols>
    <col min="1" max="1" width="54" bestFit="1" customWidth="1"/>
    <col min="2" max="2" width="16.36328125" customWidth="1"/>
    <col min="3" max="3" width="16.453125" customWidth="1"/>
    <col min="4" max="4" width="22.90625" bestFit="1" customWidth="1"/>
    <col min="5" max="5" width="21.6328125" bestFit="1" customWidth="1"/>
    <col min="7" max="7" width="10.08984375" bestFit="1" customWidth="1"/>
    <col min="8" max="9" width="10" bestFit="1" customWidth="1"/>
    <col min="10" max="10" width="10.08984375" bestFit="1" customWidth="1"/>
    <col min="11" max="11" width="10" bestFit="1" customWidth="1"/>
  </cols>
  <sheetData>
    <row r="1" spans="1:5">
      <c r="A1" s="6" t="s">
        <v>590</v>
      </c>
    </row>
    <row r="2" spans="1:5">
      <c r="A2" s="6" t="s">
        <v>563</v>
      </c>
      <c r="B2" s="6" t="s">
        <v>31</v>
      </c>
      <c r="C2" s="6" t="s">
        <v>14</v>
      </c>
      <c r="D2" s="224">
        <v>2018</v>
      </c>
      <c r="E2" s="224" t="s">
        <v>592</v>
      </c>
    </row>
    <row r="3" spans="1:5">
      <c r="A3" t="s">
        <v>558</v>
      </c>
      <c r="B3" t="s">
        <v>32</v>
      </c>
      <c r="C3" t="s">
        <v>561</v>
      </c>
      <c r="D3" s="225">
        <f>'EC Study_EU27 Figures'!C24</f>
        <v>16</v>
      </c>
      <c r="E3" s="253">
        <f>D3*10^9*About!$A$56*About!$A$60</f>
        <v>17272406400</v>
      </c>
    </row>
    <row r="4" spans="1:5">
      <c r="A4" t="s">
        <v>559</v>
      </c>
      <c r="B4" t="s">
        <v>32</v>
      </c>
      <c r="C4" t="s">
        <v>561</v>
      </c>
      <c r="D4" s="225">
        <f>'EC Study_EU27 Figures'!C23</f>
        <v>5</v>
      </c>
      <c r="E4" s="253">
        <f>D4*10^9*About!$A$56*About!$A$60</f>
        <v>5397627000</v>
      </c>
    </row>
    <row r="5" spans="1:5">
      <c r="A5" t="s">
        <v>2</v>
      </c>
      <c r="B5" t="s">
        <v>32</v>
      </c>
      <c r="C5" t="s">
        <v>561</v>
      </c>
      <c r="D5" s="225">
        <f>'EC Study_EU27 Figures'!C25</f>
        <v>27.849549999999997</v>
      </c>
      <c r="E5" s="253">
        <f>D5*10^9*About!$A$56*About!$A$60</f>
        <v>30064296603.569996</v>
      </c>
    </row>
    <row r="6" spans="1:5">
      <c r="A6" t="s">
        <v>4</v>
      </c>
      <c r="B6" t="s">
        <v>32</v>
      </c>
      <c r="C6" t="s">
        <v>561</v>
      </c>
      <c r="D6" s="225">
        <f>'EC Study_EU27 Figures'!C26</f>
        <v>2.4685600000000001</v>
      </c>
      <c r="E6" s="253">
        <f>D6*10^9*About!$A$56*About!$A$60</f>
        <v>2664873221.4240003</v>
      </c>
    </row>
    <row r="7" spans="1:5">
      <c r="A7" t="s">
        <v>6</v>
      </c>
      <c r="B7" t="s">
        <v>32</v>
      </c>
      <c r="C7" t="s">
        <v>561</v>
      </c>
      <c r="D7" s="225">
        <f>'EC Study_EU27 Figures'!C44</f>
        <v>5.7508220679576167</v>
      </c>
      <c r="E7" s="253">
        <f>D7*10^9*About!$A$56*About!$A$60</f>
        <v>6208158493.2407742</v>
      </c>
    </row>
    <row r="8" spans="1:5">
      <c r="A8" t="s">
        <v>7</v>
      </c>
      <c r="B8" t="s">
        <v>32</v>
      </c>
      <c r="C8" t="s">
        <v>561</v>
      </c>
      <c r="D8" s="225">
        <f>'EC Study_EU27 Figures'!C45</f>
        <v>13.801972963098283</v>
      </c>
      <c r="E8" s="253">
        <f>D8*10^9*About!$A$56*About!$A$60</f>
        <v>14899580383.777861</v>
      </c>
    </row>
    <row r="9" spans="1:5">
      <c r="A9" t="s">
        <v>8</v>
      </c>
      <c r="B9" t="s">
        <v>32</v>
      </c>
      <c r="C9" t="s">
        <v>561</v>
      </c>
      <c r="D9" s="225">
        <f>'EC Study_EU27 Figures'!S26</f>
        <v>3</v>
      </c>
      <c r="E9" s="253">
        <f>D9*10^9*About!$A$56*About!$A$60</f>
        <v>3238576200</v>
      </c>
    </row>
    <row r="10" spans="1:5">
      <c r="A10" t="s">
        <v>6</v>
      </c>
      <c r="B10" t="s">
        <v>33</v>
      </c>
      <c r="C10" t="s">
        <v>561</v>
      </c>
      <c r="D10" s="225">
        <f>'EC Study_EU27 Figures'!K23</f>
        <v>2.4844720496894408</v>
      </c>
      <c r="E10" s="253">
        <f>D10*10^9*About!$A$56*About!$A$60</f>
        <v>2682050683.2298136</v>
      </c>
    </row>
    <row r="11" spans="1:5">
      <c r="A11" t="s">
        <v>7</v>
      </c>
      <c r="B11" t="s">
        <v>33</v>
      </c>
      <c r="C11" t="s">
        <v>561</v>
      </c>
      <c r="D11" s="225">
        <f>'EC Study_EU27 Figures'!K24</f>
        <v>5.962732919254659</v>
      </c>
      <c r="E11" s="253">
        <f>D11*10^9*About!$A$56*About!$A$60</f>
        <v>6436921639.7515535</v>
      </c>
    </row>
    <row r="12" spans="1:5">
      <c r="A12" t="s">
        <v>61</v>
      </c>
      <c r="B12" t="s">
        <v>33</v>
      </c>
      <c r="C12" t="s">
        <v>561</v>
      </c>
      <c r="D12" s="225">
        <f>'EC Study_EU27 Figures'!K25</f>
        <v>22</v>
      </c>
      <c r="E12" s="253">
        <f>D12*10^9*About!$A$56*About!$A$60</f>
        <v>23749558800</v>
      </c>
    </row>
    <row r="13" spans="1:5">
      <c r="A13" t="s">
        <v>5</v>
      </c>
      <c r="B13" t="s">
        <v>33</v>
      </c>
      <c r="C13" t="s">
        <v>561</v>
      </c>
      <c r="D13" s="225">
        <f>'EC Study_EU27 Figures'!C27</f>
        <v>14.062412000000002</v>
      </c>
      <c r="E13" s="253">
        <f>D13*10^9*About!$A$56*About!$A$60</f>
        <v>15180730939.264803</v>
      </c>
    </row>
    <row r="15" spans="1:5">
      <c r="A15" s="6" t="s">
        <v>591</v>
      </c>
    </row>
    <row r="16" spans="1:5">
      <c r="A16" s="6" t="s">
        <v>563</v>
      </c>
      <c r="B16" s="6" t="s">
        <v>31</v>
      </c>
      <c r="C16" s="6" t="s">
        <v>14</v>
      </c>
      <c r="D16" s="224">
        <v>2018</v>
      </c>
      <c r="E16" s="224" t="s">
        <v>592</v>
      </c>
    </row>
    <row r="17" spans="1:5">
      <c r="A17" t="s">
        <v>558</v>
      </c>
      <c r="B17" t="s">
        <v>32</v>
      </c>
      <c r="C17" t="s">
        <v>561</v>
      </c>
      <c r="D17" s="225">
        <f>D3*'EC Study_UK Figures'!$C$29</f>
        <v>17.972602739726028</v>
      </c>
      <c r="E17" s="253">
        <f>D17*10^9*About!$A$56*About!$A$60</f>
        <v>19401881161.643837</v>
      </c>
    </row>
    <row r="18" spans="1:5">
      <c r="A18" t="s">
        <v>559</v>
      </c>
      <c r="B18" t="s">
        <v>32</v>
      </c>
      <c r="C18" t="s">
        <v>561</v>
      </c>
      <c r="D18" s="225">
        <f>D4*'EC Study_UK Figures'!$C$29</f>
        <v>5.6164383561643838</v>
      </c>
      <c r="E18" s="253">
        <f>D18*10^9*About!$A$56*About!$A$60</f>
        <v>6063087863.0136986</v>
      </c>
    </row>
    <row r="19" spans="1:5">
      <c r="A19" t="s">
        <v>2</v>
      </c>
      <c r="B19" t="s">
        <v>32</v>
      </c>
      <c r="C19" t="s">
        <v>561</v>
      </c>
      <c r="D19" s="225">
        <f>D5*'EC Study_UK Figures'!$C$29</f>
        <v>31.283056164383559</v>
      </c>
      <c r="E19" s="253">
        <f>D19*10^9*About!$A$56*About!$A$60</f>
        <v>33770853719.078632</v>
      </c>
    </row>
    <row r="20" spans="1:5">
      <c r="A20" t="s">
        <v>4</v>
      </c>
      <c r="B20" t="s">
        <v>32</v>
      </c>
      <c r="C20" t="s">
        <v>561</v>
      </c>
      <c r="D20" s="225">
        <f>D6*'EC Study_UK Figures'!$C$29</f>
        <v>2.7729030136986306</v>
      </c>
      <c r="E20" s="253">
        <f>D20*10^9*About!$A$56*About!$A$60</f>
        <v>2993419235.02422</v>
      </c>
    </row>
    <row r="21" spans="1:5">
      <c r="A21" t="s">
        <v>6</v>
      </c>
      <c r="B21" t="s">
        <v>32</v>
      </c>
      <c r="C21" t="s">
        <v>561</v>
      </c>
      <c r="D21" s="225">
        <f>D7*'EC Study_UK Figures'!$J$36</f>
        <v>7.7061015710632068</v>
      </c>
      <c r="E21" s="253">
        <f>D21*10^9*About!$A$56*About!$A$60</f>
        <v>8318932380.9426374</v>
      </c>
    </row>
    <row r="22" spans="1:5">
      <c r="A22" t="s">
        <v>7</v>
      </c>
      <c r="B22" t="s">
        <v>32</v>
      </c>
      <c r="C22" t="s">
        <v>561</v>
      </c>
      <c r="D22" s="225">
        <f>D8*'EC Study_UK Figures'!$J$36</f>
        <v>18.494643770551701</v>
      </c>
      <c r="E22" s="253">
        <f>D22*10^9*About!$A$56*About!$A$60</f>
        <v>19965437714.262333</v>
      </c>
    </row>
    <row r="23" spans="1:5">
      <c r="A23" t="s">
        <v>8</v>
      </c>
      <c r="B23" t="s">
        <v>32</v>
      </c>
      <c r="C23" t="s">
        <v>561</v>
      </c>
      <c r="D23" s="225">
        <f>D9*'EC Study_UK Figures'!V25</f>
        <v>4.165</v>
      </c>
      <c r="E23" s="253">
        <f>D23*10^9*About!$A$56*About!$A$60</f>
        <v>4496223291</v>
      </c>
    </row>
    <row r="24" spans="1:5">
      <c r="A24" t="s">
        <v>6</v>
      </c>
      <c r="B24" t="s">
        <v>33</v>
      </c>
      <c r="C24" t="s">
        <v>561</v>
      </c>
      <c r="D24" s="225">
        <f>D10*'EC Study_UK Figures'!$J$36</f>
        <v>3.329192546583851</v>
      </c>
      <c r="E24" s="253">
        <f>D24*10^9*About!$A$56*About!$A$60</f>
        <v>3593947915.5279508</v>
      </c>
    </row>
    <row r="25" spans="1:5">
      <c r="A25" t="s">
        <v>7</v>
      </c>
      <c r="B25" t="s">
        <v>33</v>
      </c>
      <c r="C25" t="s">
        <v>561</v>
      </c>
      <c r="D25" s="225">
        <f>D11*'EC Study_UK Figures'!$J$36</f>
        <v>7.9900621118012438</v>
      </c>
      <c r="E25" s="253">
        <f>D25*10^9*About!$A$56*About!$A$60</f>
        <v>8625474997.2670822</v>
      </c>
    </row>
    <row r="26" spans="1:5">
      <c r="A26" t="s">
        <v>61</v>
      </c>
      <c r="B26" t="s">
        <v>33</v>
      </c>
      <c r="C26" t="s">
        <v>561</v>
      </c>
      <c r="D26" s="225">
        <f>D12*'EC Study_UK Figures'!$J$36</f>
        <v>29.48</v>
      </c>
      <c r="E26" s="253">
        <f>D26*10^9*About!$A$56*About!$A$60</f>
        <v>31824408792</v>
      </c>
    </row>
    <row r="27" spans="1:5">
      <c r="A27" t="s">
        <v>5</v>
      </c>
      <c r="B27" t="s">
        <v>33</v>
      </c>
      <c r="C27" t="s">
        <v>561</v>
      </c>
      <c r="D27" s="225">
        <f>D13*'EC Study_UK Figures'!$C$29</f>
        <v>15.796134027397263</v>
      </c>
      <c r="E27" s="253">
        <f>D27*10^9*About!$A$56*About!$A$60</f>
        <v>17052327904.379642</v>
      </c>
    </row>
  </sheetData>
  <pageMargins left="0.7" right="0.7" top="0.75" bottom="0.75" header="0.3" footer="0.3"/>
  <ignoredErrors>
    <ignoredError sqref="D23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4349-371A-40FD-A537-D916983B81BC}">
  <dimension ref="A1:AI89"/>
  <sheetViews>
    <sheetView topLeftCell="A57" zoomScale="85" zoomScaleNormal="85" workbookViewId="0">
      <selection activeCell="A63" sqref="A63"/>
    </sheetView>
  </sheetViews>
  <sheetFormatPr defaultRowHeight="14.5"/>
  <cols>
    <col min="1" max="1" width="16.7265625" bestFit="1" customWidth="1"/>
    <col min="2" max="2" width="11.7265625" bestFit="1" customWidth="1"/>
    <col min="3" max="3" width="13.453125" bestFit="1" customWidth="1"/>
  </cols>
  <sheetData>
    <row r="1" spans="1:35">
      <c r="A1" s="6" t="s">
        <v>606</v>
      </c>
    </row>
    <row r="2" spans="1:35"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>
      <c r="A3" t="s">
        <v>358</v>
      </c>
      <c r="B3" s="4">
        <f>'JRC POTEnCIA_PowerGen'!S32*1000</f>
        <v>323848129.606812</v>
      </c>
      <c r="C3" s="4">
        <f>'JRC POTEnCIA_PowerGen'!T32*1000</f>
        <v>322876364.40147525</v>
      </c>
      <c r="D3" s="4">
        <f>'JRC POTEnCIA_PowerGen'!U32*1000</f>
        <v>326265139.36154979</v>
      </c>
      <c r="E3" s="4">
        <f>'JRC POTEnCIA_PowerGen'!V32*1000</f>
        <v>298449662.37868083</v>
      </c>
      <c r="F3" s="4">
        <f>'JRC POTEnCIA_PowerGen'!W32*1000</f>
        <v>301620856.36718726</v>
      </c>
      <c r="G3" s="4">
        <f>'JRC POTEnCIA_PowerGen'!X32*1000</f>
        <v>298696032.6716603</v>
      </c>
      <c r="H3" s="4">
        <f>'JRC POTEnCIA_PowerGen'!Y32*1000</f>
        <v>303959712.29416978</v>
      </c>
      <c r="I3" s="4">
        <f>'JRC POTEnCIA_PowerGen'!Z32*1000</f>
        <v>301139742.50028718</v>
      </c>
      <c r="J3" s="4">
        <f>'JRC POTEnCIA_PowerGen'!AA32*1000</f>
        <v>299455592.23050839</v>
      </c>
      <c r="K3" s="4">
        <f>'JRC POTEnCIA_PowerGen'!AB32*1000</f>
        <v>290403829.8022961</v>
      </c>
      <c r="L3" s="4">
        <f>'JRC POTEnCIA_PowerGen'!AC32*1000</f>
        <v>277260690.86595964</v>
      </c>
      <c r="M3" s="4">
        <f>'JRC POTEnCIA_PowerGen'!AD32*1000</f>
        <v>270527758.38212365</v>
      </c>
      <c r="N3" s="4">
        <f>'JRC POTEnCIA_PowerGen'!AE32*1000</f>
        <v>238813703.6899997</v>
      </c>
      <c r="O3" s="4">
        <f>'JRC POTEnCIA_PowerGen'!AF32*1000</f>
        <v>227244988.87742481</v>
      </c>
      <c r="P3" s="4">
        <f>'JRC POTEnCIA_PowerGen'!AG32*1000</f>
        <v>209609417.80996948</v>
      </c>
      <c r="Q3" s="4">
        <f>'JRC POTEnCIA_PowerGen'!AH32*1000</f>
        <v>196243492.93130603</v>
      </c>
      <c r="R3" s="4">
        <f>'JRC POTEnCIA_PowerGen'!AI32*1000</f>
        <v>163585347.61630279</v>
      </c>
      <c r="S3" s="4">
        <f>'JRC POTEnCIA_PowerGen'!AJ32*1000</f>
        <v>153668687.68154466</v>
      </c>
      <c r="T3" s="4">
        <f>'JRC POTEnCIA_PowerGen'!AK32*1000</f>
        <v>143846741.16419303</v>
      </c>
      <c r="U3" s="4">
        <f>'JRC POTEnCIA_PowerGen'!AL32*1000</f>
        <v>147051729.394162</v>
      </c>
      <c r="V3" s="4">
        <f>'JRC POTEnCIA_PowerGen'!AM32*1000</f>
        <v>130112956.57891835</v>
      </c>
      <c r="W3" s="4">
        <f>'JRC POTEnCIA_PowerGen'!AN32*1000</f>
        <v>115713658.00828442</v>
      </c>
      <c r="X3" s="4">
        <f>'JRC POTEnCIA_PowerGen'!AO32*1000</f>
        <v>115860804.28155626</v>
      </c>
      <c r="Y3" s="4">
        <f>'JRC POTEnCIA_PowerGen'!AP32*1000</f>
        <v>110290712.62092696</v>
      </c>
      <c r="Z3" s="4">
        <f>'JRC POTEnCIA_PowerGen'!AQ32*1000</f>
        <v>107088743.59189831</v>
      </c>
      <c r="AA3" s="4">
        <f>'JRC POTEnCIA_PowerGen'!AR32*1000</f>
        <v>119360040.46460427</v>
      </c>
      <c r="AB3" s="4">
        <f>'JRC POTEnCIA_PowerGen'!AS32*1000</f>
        <v>122151634.39053835</v>
      </c>
      <c r="AC3" s="4">
        <f>'JRC POTEnCIA_PowerGen'!AT32*1000</f>
        <v>131398662.62329285</v>
      </c>
      <c r="AD3" s="4">
        <f>'JRC POTEnCIA_PowerGen'!AU32*1000</f>
        <v>136168644.118146</v>
      </c>
      <c r="AE3" s="4">
        <f>'JRC POTEnCIA_PowerGen'!AV32*1000</f>
        <v>129599445.07853505</v>
      </c>
      <c r="AF3" s="4">
        <f>'JRC POTEnCIA_PowerGen'!AW32*1000</f>
        <v>125931472.45923953</v>
      </c>
      <c r="AG3" s="4">
        <f>'JRC POTEnCIA_PowerGen'!AX32*1000</f>
        <v>120691693.75274286</v>
      </c>
      <c r="AH3" s="4">
        <f>'JRC POTEnCIA_PowerGen'!AY32*1000</f>
        <v>129981311.81863256</v>
      </c>
      <c r="AI3" s="4">
        <f>'JRC POTEnCIA_PowerGen'!AZ32*1000</f>
        <v>128865263.37759438</v>
      </c>
    </row>
    <row r="4" spans="1:35">
      <c r="A4" t="s">
        <v>359</v>
      </c>
      <c r="B4" s="4">
        <f>'JRC POTEnCIA_PowerGen'!S34*1000</f>
        <v>508913354.22317886</v>
      </c>
      <c r="C4" s="4">
        <f>'JRC POTEnCIA_PowerGen'!T34*1000</f>
        <v>517032136.29808706</v>
      </c>
      <c r="D4" s="4">
        <f>'JRC POTEnCIA_PowerGen'!U34*1000</f>
        <v>501804789.64243728</v>
      </c>
      <c r="E4" s="4">
        <f>'JRC POTEnCIA_PowerGen'!V34*1000</f>
        <v>503707794.97819519</v>
      </c>
      <c r="F4" s="4">
        <f>'JRC POTEnCIA_PowerGen'!W34*1000</f>
        <v>465273619.91820216</v>
      </c>
      <c r="G4" s="4">
        <f>'JRC POTEnCIA_PowerGen'!X34*1000</f>
        <v>507591652.33531165</v>
      </c>
      <c r="H4" s="4">
        <f>'JRC POTEnCIA_PowerGen'!Y34*1000</f>
        <v>520087305.80243909</v>
      </c>
      <c r="I4" s="4">
        <f>'JRC POTEnCIA_PowerGen'!Z34*1000</f>
        <v>533353456.02910662</v>
      </c>
      <c r="J4" s="4">
        <f>'JRC POTEnCIA_PowerGen'!AA34*1000</f>
        <v>518846919.06587094</v>
      </c>
      <c r="K4" s="4">
        <f>'JRC POTEnCIA_PowerGen'!AB34*1000</f>
        <v>529039316.61068845</v>
      </c>
      <c r="L4" s="4">
        <f>'JRC POTEnCIA_PowerGen'!AC34*1000</f>
        <v>519950662.20255291</v>
      </c>
      <c r="M4" s="4">
        <f>'JRC POTEnCIA_PowerGen'!AD34*1000</f>
        <v>499058517.47319376</v>
      </c>
      <c r="N4" s="4">
        <f>'JRC POTEnCIA_PowerGen'!AE34*1000</f>
        <v>505864482.21241969</v>
      </c>
      <c r="O4" s="4">
        <f>'JRC POTEnCIA_PowerGen'!AF34*1000</f>
        <v>517118702.14307135</v>
      </c>
      <c r="P4" s="4">
        <f>'JRC POTEnCIA_PowerGen'!AG34*1000</f>
        <v>507493063.60857564</v>
      </c>
      <c r="Q4" s="4">
        <f>'JRC POTEnCIA_PowerGen'!AH34*1000</f>
        <v>519743904.51364869</v>
      </c>
      <c r="R4" s="4">
        <f>'JRC POTEnCIA_PowerGen'!AI34*1000</f>
        <v>560248168.61205971</v>
      </c>
      <c r="S4" s="4">
        <f>'JRC POTEnCIA_PowerGen'!AJ34*1000</f>
        <v>567675290.70292008</v>
      </c>
      <c r="T4" s="4">
        <f>'JRC POTEnCIA_PowerGen'!AK34*1000</f>
        <v>600834292.61859071</v>
      </c>
      <c r="U4" s="4">
        <f>'JRC POTEnCIA_PowerGen'!AL34*1000</f>
        <v>545686047.01969934</v>
      </c>
      <c r="V4" s="4">
        <f>'JRC POTEnCIA_PowerGen'!AM34*1000</f>
        <v>532102346.72953689</v>
      </c>
      <c r="W4" s="4">
        <f>'JRC POTEnCIA_PowerGen'!AN34*1000</f>
        <v>522559836.67426407</v>
      </c>
      <c r="X4" s="4">
        <f>'JRC POTEnCIA_PowerGen'!AO34*1000</f>
        <v>493726541.10021812</v>
      </c>
      <c r="Y4" s="4">
        <f>'JRC POTEnCIA_PowerGen'!AP34*1000</f>
        <v>456175547.59550184</v>
      </c>
      <c r="Z4" s="4">
        <f>'JRC POTEnCIA_PowerGen'!AQ34*1000</f>
        <v>456883184.39564204</v>
      </c>
      <c r="AA4" s="4">
        <f>'JRC POTEnCIA_PowerGen'!AR34*1000</f>
        <v>421307396.25909716</v>
      </c>
      <c r="AB4" s="4">
        <f>'JRC POTEnCIA_PowerGen'!AS34*1000</f>
        <v>402336601.26502746</v>
      </c>
      <c r="AC4" s="4">
        <f>'JRC POTEnCIA_PowerGen'!AT34*1000</f>
        <v>400560208.42093563</v>
      </c>
      <c r="AD4" s="4">
        <f>'JRC POTEnCIA_PowerGen'!AU34*1000</f>
        <v>368279292.6209414</v>
      </c>
      <c r="AE4" s="4">
        <f>'JRC POTEnCIA_PowerGen'!AV34*1000</f>
        <v>364299450.17783165</v>
      </c>
      <c r="AF4" s="4">
        <f>'JRC POTEnCIA_PowerGen'!AW34*1000</f>
        <v>380076434.32839954</v>
      </c>
      <c r="AG4" s="4">
        <f>'JRC POTEnCIA_PowerGen'!AX34*1000</f>
        <v>400992333.5635649</v>
      </c>
      <c r="AH4" s="4">
        <f>'JRC POTEnCIA_PowerGen'!AY34*1000</f>
        <v>406780207.26174664</v>
      </c>
      <c r="AI4" s="4">
        <f>'JRC POTEnCIA_PowerGen'!AZ34*1000</f>
        <v>414724427.69498515</v>
      </c>
    </row>
    <row r="5" spans="1:35">
      <c r="A5" t="s">
        <v>360</v>
      </c>
      <c r="B5" s="4">
        <f>'JRC POTEnCIA_PowerGen'!S30*1000</f>
        <v>757625838.07780838</v>
      </c>
      <c r="C5" s="4">
        <f>'JRC POTEnCIA_PowerGen'!T30*1000</f>
        <v>728077224.90677559</v>
      </c>
      <c r="D5" s="4">
        <f>'JRC POTEnCIA_PowerGen'!U30*1000</f>
        <v>717569807.35292661</v>
      </c>
      <c r="E5" s="4">
        <f>'JRC POTEnCIA_PowerGen'!V30*1000</f>
        <v>704429799.60592484</v>
      </c>
      <c r="F5" s="4">
        <f>'JRC POTEnCIA_PowerGen'!W30*1000</f>
        <v>705422708.50531328</v>
      </c>
      <c r="G5" s="4">
        <f>'JRC POTEnCIA_PowerGen'!X30*1000</f>
        <v>671283011.23839557</v>
      </c>
      <c r="H5" s="4">
        <f>'JRC POTEnCIA_PowerGen'!Y30*1000</f>
        <v>636666762.54689121</v>
      </c>
      <c r="I5" s="4">
        <f>'JRC POTEnCIA_PowerGen'!Z30*1000</f>
        <v>628323040.24168909</v>
      </c>
      <c r="J5" s="4">
        <f>'JRC POTEnCIA_PowerGen'!AA30*1000</f>
        <v>630700710.65645301</v>
      </c>
      <c r="K5" s="4">
        <f>'JRC POTEnCIA_PowerGen'!AB30*1000</f>
        <v>615658197.91768777</v>
      </c>
      <c r="L5" s="4">
        <f>'JRC POTEnCIA_PowerGen'!AC30*1000</f>
        <v>619133128.15317869</v>
      </c>
      <c r="M5" s="4">
        <f>'JRC POTEnCIA_PowerGen'!AD30*1000</f>
        <v>628671888.90904832</v>
      </c>
      <c r="N5" s="4">
        <f>'JRC POTEnCIA_PowerGen'!AE30*1000</f>
        <v>617931701.3841995</v>
      </c>
      <c r="O5" s="4">
        <f>'JRC POTEnCIA_PowerGen'!AF30*1000</f>
        <v>620276553.91837335</v>
      </c>
      <c r="P5" s="4">
        <f>'JRC POTEnCIA_PowerGen'!AG30*1000</f>
        <v>621498328.90657938</v>
      </c>
      <c r="Q5" s="4">
        <f>'JRC POTEnCIA_PowerGen'!AH30*1000</f>
        <v>616938559.53841269</v>
      </c>
      <c r="R5" s="4">
        <f>'JRC POTEnCIA_PowerGen'!AI30*1000</f>
        <v>575008125.05583501</v>
      </c>
      <c r="S5" s="4">
        <f>'JRC POTEnCIA_PowerGen'!AJ30*1000</f>
        <v>551156203.51752484</v>
      </c>
      <c r="T5" s="4">
        <f>'JRC POTEnCIA_PowerGen'!AK30*1000</f>
        <v>501290564.58795637</v>
      </c>
      <c r="U5" s="4">
        <f>'JRC POTEnCIA_PowerGen'!AL30*1000</f>
        <v>495100136.68146896</v>
      </c>
      <c r="V5" s="4">
        <f>'JRC POTEnCIA_PowerGen'!AM30*1000</f>
        <v>477531654.51977706</v>
      </c>
      <c r="W5" s="4">
        <f>'JRC POTEnCIA_PowerGen'!AN30*1000</f>
        <v>462402008.03191137</v>
      </c>
      <c r="X5" s="4">
        <f>'JRC POTEnCIA_PowerGen'!AO30*1000</f>
        <v>466826715.34852344</v>
      </c>
      <c r="Y5" s="4">
        <f>'JRC POTEnCIA_PowerGen'!AP30*1000</f>
        <v>472464705.64003628</v>
      </c>
      <c r="Z5" s="4">
        <f>'JRC POTEnCIA_PowerGen'!AQ30*1000</f>
        <v>448458473.42422187</v>
      </c>
      <c r="AA5" s="4">
        <f>'JRC POTEnCIA_PowerGen'!AR30*1000</f>
        <v>452883292.91116351</v>
      </c>
      <c r="AB5" s="4">
        <f>'JRC POTEnCIA_PowerGen'!AS30*1000</f>
        <v>441094738.23329657</v>
      </c>
      <c r="AC5" s="4">
        <f>'JRC POTEnCIA_PowerGen'!AT30*1000</f>
        <v>439272105.23966384</v>
      </c>
      <c r="AD5" s="4">
        <f>'JRC POTEnCIA_PowerGen'!AU30*1000</f>
        <v>426952887.30185628</v>
      </c>
      <c r="AE5" s="4">
        <f>'JRC POTEnCIA_PowerGen'!AV30*1000</f>
        <v>428022889.95610291</v>
      </c>
      <c r="AF5" s="4">
        <f>'JRC POTEnCIA_PowerGen'!AW30*1000</f>
        <v>413625677.2891199</v>
      </c>
      <c r="AG5" s="4">
        <f>'JRC POTEnCIA_PowerGen'!AX30*1000</f>
        <v>384013399.47130841</v>
      </c>
      <c r="AH5" s="4">
        <f>'JRC POTEnCIA_PowerGen'!AY30*1000</f>
        <v>356354792.39877075</v>
      </c>
      <c r="AI5" s="4">
        <f>'JRC POTEnCIA_PowerGen'!AZ30*1000</f>
        <v>352800670.34579742</v>
      </c>
    </row>
    <row r="6" spans="1:35">
      <c r="A6" t="s">
        <v>361</v>
      </c>
      <c r="B6" s="4">
        <f>'JRC POTEnCIA_PowerGen'!S48*1000</f>
        <v>298551833.52906466</v>
      </c>
      <c r="C6" s="4">
        <f>'JRC POTEnCIA_PowerGen'!T48*1000</f>
        <v>308996242.26642877</v>
      </c>
      <c r="D6" s="4">
        <f>'JRC POTEnCIA_PowerGen'!U48*1000</f>
        <v>311228794.4190557</v>
      </c>
      <c r="E6" s="4">
        <f>'JRC POTEnCIA_PowerGen'!V48*1000</f>
        <v>298586622.74429333</v>
      </c>
      <c r="F6" s="4">
        <f>'JRC POTEnCIA_PowerGen'!W48*1000</f>
        <v>332460245.22048265</v>
      </c>
      <c r="G6" s="4">
        <f>'JRC POTEnCIA_PowerGen'!X48*1000</f>
        <v>330645349.50489295</v>
      </c>
      <c r="H6" s="4">
        <f>'JRC POTEnCIA_PowerGen'!Y48*1000</f>
        <v>328071192.41282779</v>
      </c>
      <c r="I6" s="4">
        <f>'JRC POTEnCIA_PowerGen'!Z48*1000</f>
        <v>331798417.22638035</v>
      </c>
      <c r="J6" s="4">
        <f>'JRC POTEnCIA_PowerGen'!AA48*1000</f>
        <v>332586820.0795089</v>
      </c>
      <c r="K6" s="4">
        <f>'JRC POTEnCIA_PowerGen'!AB48*1000</f>
        <v>334378120.32448518</v>
      </c>
      <c r="L6" s="4">
        <f>'JRC POTEnCIA_PowerGen'!AC48*1000</f>
        <v>338253717.65863866</v>
      </c>
      <c r="M6" s="4">
        <f>'JRC POTEnCIA_PowerGen'!AD48*1000</f>
        <v>337623939.66513461</v>
      </c>
      <c r="N6" s="4">
        <f>'JRC POTEnCIA_PowerGen'!AE48*1000</f>
        <v>337395307.42984807</v>
      </c>
      <c r="O6" s="4">
        <f>'JRC POTEnCIA_PowerGen'!AF48*1000</f>
        <v>337598710.8814283</v>
      </c>
      <c r="P6" s="4">
        <f>'JRC POTEnCIA_PowerGen'!AG48*1000</f>
        <v>339264474.35052663</v>
      </c>
      <c r="Q6" s="4">
        <f>'JRC POTEnCIA_PowerGen'!AH48*1000</f>
        <v>341917850.54208392</v>
      </c>
      <c r="R6" s="4">
        <f>'JRC POTEnCIA_PowerGen'!AI48*1000</f>
        <v>344994972.52835619</v>
      </c>
      <c r="S6" s="4">
        <f>'JRC POTEnCIA_PowerGen'!AJ48*1000</f>
        <v>345740408.50190145</v>
      </c>
      <c r="T6" s="4">
        <f>'JRC POTEnCIA_PowerGen'!AK48*1000</f>
        <v>351023783.83472103</v>
      </c>
      <c r="U6" s="4">
        <f>'JRC POTEnCIA_PowerGen'!AL48*1000</f>
        <v>354427719.02124518</v>
      </c>
      <c r="V6" s="4">
        <f>'JRC POTEnCIA_PowerGen'!AM48*1000</f>
        <v>357580976.03593683</v>
      </c>
      <c r="W6" s="4">
        <f>'JRC POTEnCIA_PowerGen'!AN48*1000</f>
        <v>356796759.83734357</v>
      </c>
      <c r="X6" s="4">
        <f>'JRC POTEnCIA_PowerGen'!AO48*1000</f>
        <v>357553734.94937724</v>
      </c>
      <c r="Y6" s="4">
        <f>'JRC POTEnCIA_PowerGen'!AP48*1000</f>
        <v>364847498.73537272</v>
      </c>
      <c r="Z6" s="4">
        <f>'JRC POTEnCIA_PowerGen'!AQ48*1000</f>
        <v>364606648.02857721</v>
      </c>
      <c r="AA6" s="4">
        <f>'JRC POTEnCIA_PowerGen'!AR48*1000</f>
        <v>365510675.23155308</v>
      </c>
      <c r="AB6" s="4">
        <f>'JRC POTEnCIA_PowerGen'!AS48*1000</f>
        <v>363536507.18224919</v>
      </c>
      <c r="AC6" s="4">
        <f>'JRC POTEnCIA_PowerGen'!AT48*1000</f>
        <v>363742335.16695088</v>
      </c>
      <c r="AD6" s="4">
        <f>'JRC POTEnCIA_PowerGen'!AU48*1000</f>
        <v>361593928.78890294</v>
      </c>
      <c r="AE6" s="4">
        <f>'JRC POTEnCIA_PowerGen'!AV48*1000</f>
        <v>361414405.859209</v>
      </c>
      <c r="AF6" s="4">
        <f>'JRC POTEnCIA_PowerGen'!AW48*1000</f>
        <v>361810389.06195372</v>
      </c>
      <c r="AG6" s="4">
        <f>'JRC POTEnCIA_PowerGen'!AX48*1000</f>
        <v>359197182.13627905</v>
      </c>
      <c r="AH6" s="4">
        <f>'JRC POTEnCIA_PowerGen'!AY48*1000</f>
        <v>359478616.67021573</v>
      </c>
      <c r="AI6" s="4">
        <f>'JRC POTEnCIA_PowerGen'!AZ48*1000</f>
        <v>359003399.58650553</v>
      </c>
    </row>
    <row r="7" spans="1:35">
      <c r="A7" t="s">
        <v>362</v>
      </c>
      <c r="B7" s="4">
        <f>'JRC POTEnCIA_PowerGen'!S42*1000</f>
        <v>302516385.78997898</v>
      </c>
      <c r="C7" s="4">
        <f>'JRC POTEnCIA_PowerGen'!T42*1000</f>
        <v>332798336.23805112</v>
      </c>
      <c r="D7" s="4">
        <f>'JRC POTEnCIA_PowerGen'!U42*1000</f>
        <v>361253586.43078947</v>
      </c>
      <c r="E7" s="4">
        <f>'JRC POTEnCIA_PowerGen'!V42*1000</f>
        <v>386040465.78202802</v>
      </c>
      <c r="F7" s="4">
        <f>'JRC POTEnCIA_PowerGen'!W42*1000</f>
        <v>396139946.37691391</v>
      </c>
      <c r="G7" s="4">
        <f>'JRC POTEnCIA_PowerGen'!X42*1000</f>
        <v>406182807.84150648</v>
      </c>
      <c r="H7" s="4">
        <f>'JRC POTEnCIA_PowerGen'!Y42*1000</f>
        <v>414348071.90356725</v>
      </c>
      <c r="I7" s="4">
        <f>'JRC POTEnCIA_PowerGen'!Z42*1000</f>
        <v>431426579.57987595</v>
      </c>
      <c r="J7" s="4">
        <f>'JRC POTEnCIA_PowerGen'!AA42*1000</f>
        <v>458305474.58876193</v>
      </c>
      <c r="K7" s="4">
        <f>'JRC POTEnCIA_PowerGen'!AB42*1000</f>
        <v>477888361.43399173</v>
      </c>
      <c r="L7" s="4">
        <f>'JRC POTEnCIA_PowerGen'!AC42*1000</f>
        <v>494519931.09130871</v>
      </c>
      <c r="M7" s="4">
        <f>'JRC POTEnCIA_PowerGen'!AD42*1000</f>
        <v>504538355.352458</v>
      </c>
      <c r="N7" s="4">
        <f>'JRC POTEnCIA_PowerGen'!AE42*1000</f>
        <v>524062824.58388323</v>
      </c>
      <c r="O7" s="4">
        <f>'JRC POTEnCIA_PowerGen'!AF42*1000</f>
        <v>541213539.3369534</v>
      </c>
      <c r="P7" s="4">
        <f>'JRC POTEnCIA_PowerGen'!AG42*1000</f>
        <v>557349091.27374554</v>
      </c>
      <c r="Q7" s="4">
        <f>'JRC POTEnCIA_PowerGen'!AH42*1000</f>
        <v>572772213.546242</v>
      </c>
      <c r="R7" s="4">
        <f>'JRC POTEnCIA_PowerGen'!AI42*1000</f>
        <v>583028143.76042569</v>
      </c>
      <c r="S7" s="4">
        <f>'JRC POTEnCIA_PowerGen'!AJ42*1000</f>
        <v>599060854.45398962</v>
      </c>
      <c r="T7" s="4">
        <f>'JRC POTEnCIA_PowerGen'!AK42*1000</f>
        <v>615796731.89032304</v>
      </c>
      <c r="U7" s="4">
        <f>'JRC POTEnCIA_PowerGen'!AL42*1000</f>
        <v>634077338.93322468</v>
      </c>
      <c r="V7" s="4">
        <f>'JRC POTEnCIA_PowerGen'!AM42*1000</f>
        <v>655957342.73407185</v>
      </c>
      <c r="W7" s="4">
        <f>'JRC POTEnCIA_PowerGen'!AN42*1000</f>
        <v>673260145.59245265</v>
      </c>
      <c r="X7" s="4">
        <f>'JRC POTEnCIA_PowerGen'!AO42*1000</f>
        <v>693642646.63449311</v>
      </c>
      <c r="Y7" s="4">
        <f>'JRC POTEnCIA_PowerGen'!AP42*1000</f>
        <v>716843971.94908071</v>
      </c>
      <c r="Z7" s="4">
        <f>'JRC POTEnCIA_PowerGen'!AQ42*1000</f>
        <v>744838655.28038514</v>
      </c>
      <c r="AA7" s="4">
        <f>'JRC POTEnCIA_PowerGen'!AR42*1000</f>
        <v>766993584.10193074</v>
      </c>
      <c r="AB7" s="4">
        <f>'JRC POTEnCIA_PowerGen'!AS42*1000</f>
        <v>784100327.59685385</v>
      </c>
      <c r="AC7" s="4">
        <f>'JRC POTEnCIA_PowerGen'!AT42*1000</f>
        <v>800794494.51473892</v>
      </c>
      <c r="AD7" s="4">
        <f>'JRC POTEnCIA_PowerGen'!AU42*1000</f>
        <v>820633963.41471088</v>
      </c>
      <c r="AE7" s="4">
        <f>'JRC POTEnCIA_PowerGen'!AV42*1000</f>
        <v>840541923.5783354</v>
      </c>
      <c r="AF7" s="4">
        <f>'JRC POTEnCIA_PowerGen'!AW42*1000</f>
        <v>857191355.634619</v>
      </c>
      <c r="AG7" s="4">
        <f>'JRC POTEnCIA_PowerGen'!AX42*1000</f>
        <v>877742893.93046844</v>
      </c>
      <c r="AH7" s="4">
        <f>'JRC POTEnCIA_PowerGen'!AY42*1000</f>
        <v>895950390.1487335</v>
      </c>
      <c r="AI7" s="4">
        <f>'JRC POTEnCIA_PowerGen'!AZ42*1000</f>
        <v>904412413.95074654</v>
      </c>
    </row>
    <row r="8" spans="1:35">
      <c r="A8" t="s">
        <v>363</v>
      </c>
      <c r="B8" s="4">
        <f>'JRC POTEnCIA_PowerGen'!S44*1000</f>
        <v>110641155.17535491</v>
      </c>
      <c r="C8" s="4">
        <f>'JRC POTEnCIA_PowerGen'!T44*1000</f>
        <v>120570557.91074939</v>
      </c>
      <c r="D8" s="4">
        <f>'JRC POTEnCIA_PowerGen'!U44*1000</f>
        <v>137112397.02625456</v>
      </c>
      <c r="E8" s="4">
        <f>'JRC POTEnCIA_PowerGen'!V44*1000</f>
        <v>161729512.99953526</v>
      </c>
      <c r="F8" s="4">
        <f>'JRC POTEnCIA_PowerGen'!W44*1000</f>
        <v>166015575.88937128</v>
      </c>
      <c r="G8" s="4">
        <f>'JRC POTEnCIA_PowerGen'!X44*1000</f>
        <v>168903670.18700334</v>
      </c>
      <c r="H8" s="4">
        <f>'JRC POTEnCIA_PowerGen'!Y44*1000</f>
        <v>176457963.59565008</v>
      </c>
      <c r="I8" s="4">
        <f>'JRC POTEnCIA_PowerGen'!Z44*1000</f>
        <v>186015164.85398939</v>
      </c>
      <c r="J8" s="4">
        <f>'JRC POTEnCIA_PowerGen'!AA44*1000</f>
        <v>193703883.10055372</v>
      </c>
      <c r="K8" s="4">
        <f>'JRC POTEnCIA_PowerGen'!AB44*1000</f>
        <v>200898156.88126716</v>
      </c>
      <c r="L8" s="4">
        <f>'JRC POTEnCIA_PowerGen'!AC44*1000</f>
        <v>208678424.31364855</v>
      </c>
      <c r="M8" s="4">
        <f>'JRC POTEnCIA_PowerGen'!AD44*1000</f>
        <v>218637096.52020085</v>
      </c>
      <c r="N8" s="4">
        <f>'JRC POTEnCIA_PowerGen'!AE44*1000</f>
        <v>230927751.96695128</v>
      </c>
      <c r="O8" s="4">
        <f>'JRC POTEnCIA_PowerGen'!AF44*1000</f>
        <v>243275801.4710077</v>
      </c>
      <c r="P8" s="4">
        <f>'JRC POTEnCIA_PowerGen'!AG44*1000</f>
        <v>253439079.00743884</v>
      </c>
      <c r="Q8" s="4">
        <f>'JRC POTEnCIA_PowerGen'!AH44*1000</f>
        <v>264642911.07463574</v>
      </c>
      <c r="R8" s="4">
        <f>'JRC POTEnCIA_PowerGen'!AI44*1000</f>
        <v>276955219.37490565</v>
      </c>
      <c r="S8" s="4">
        <f>'JRC POTEnCIA_PowerGen'!AJ44*1000</f>
        <v>291387634.89419174</v>
      </c>
      <c r="T8" s="4">
        <f>'JRC POTEnCIA_PowerGen'!AK44*1000</f>
        <v>309419276.54848528</v>
      </c>
      <c r="U8" s="4">
        <f>'JRC POTEnCIA_PowerGen'!AL44*1000</f>
        <v>335502812.94693446</v>
      </c>
      <c r="V8" s="4">
        <f>'JRC POTEnCIA_PowerGen'!AM44*1000</f>
        <v>359517446.56734407</v>
      </c>
      <c r="W8" s="4">
        <f>'JRC POTEnCIA_PowerGen'!AN44*1000</f>
        <v>381900089.61290371</v>
      </c>
      <c r="X8" s="4">
        <f>'JRC POTEnCIA_PowerGen'!AO44*1000</f>
        <v>400524065.65341389</v>
      </c>
      <c r="Y8" s="4">
        <f>'JRC POTEnCIA_PowerGen'!AP44*1000</f>
        <v>420212673.11433268</v>
      </c>
      <c r="Z8" s="4">
        <f>'JRC POTEnCIA_PowerGen'!AQ44*1000</f>
        <v>434211292.95380056</v>
      </c>
      <c r="AA8" s="4">
        <f>'JRC POTEnCIA_PowerGen'!AR44*1000</f>
        <v>449514794.66157228</v>
      </c>
      <c r="AB8" s="4">
        <f>'JRC POTEnCIA_PowerGen'!AS44*1000</f>
        <v>465943883.0797804</v>
      </c>
      <c r="AC8" s="4">
        <f>'JRC POTEnCIA_PowerGen'!AT44*1000</f>
        <v>480529358.53177518</v>
      </c>
      <c r="AD8" s="4">
        <f>'JRC POTEnCIA_PowerGen'!AU44*1000</f>
        <v>503610905.18441749</v>
      </c>
      <c r="AE8" s="4">
        <f>'JRC POTEnCIA_PowerGen'!AV44*1000</f>
        <v>517307330.86044562</v>
      </c>
      <c r="AF8" s="4">
        <f>'JRC POTEnCIA_PowerGen'!AW44*1000</f>
        <v>529551134.03470838</v>
      </c>
      <c r="AG8" s="4">
        <f>'JRC POTEnCIA_PowerGen'!AX44*1000</f>
        <v>540843868.76653659</v>
      </c>
      <c r="AH8" s="4">
        <f>'JRC POTEnCIA_PowerGen'!AY44*1000</f>
        <v>553947022.01830709</v>
      </c>
      <c r="AI8" s="4">
        <f>'JRC POTEnCIA_PowerGen'!AZ44*1000</f>
        <v>571602154.19928956</v>
      </c>
    </row>
    <row r="9" spans="1:35">
      <c r="A9" t="s">
        <v>364</v>
      </c>
      <c r="B9" s="4">
        <f>'JRC POTEnCIA_PowerGen'!S45*1000</f>
        <v>6168911.4324386185</v>
      </c>
      <c r="C9" s="4">
        <f>'JRC POTEnCIA_PowerGen'!T45*1000</f>
        <v>6168911.4324386194</v>
      </c>
      <c r="D9" s="4">
        <f>'JRC POTEnCIA_PowerGen'!U45*1000</f>
        <v>6168911.4324386194</v>
      </c>
      <c r="E9" s="4">
        <f>'JRC POTEnCIA_PowerGen'!V45*1000</f>
        <v>6168911.4324386185</v>
      </c>
      <c r="F9" s="4">
        <f>'JRC POTEnCIA_PowerGen'!W45*1000</f>
        <v>6162804.7586028585</v>
      </c>
      <c r="G9" s="4">
        <f>'JRC POTEnCIA_PowerGen'!X45*1000</f>
        <v>6162742.521006179</v>
      </c>
      <c r="H9" s="4">
        <f>'JRC POTEnCIA_PowerGen'!Y45*1000</f>
        <v>6168911.4324386204</v>
      </c>
      <c r="I9" s="4">
        <f>'JRC POTEnCIA_PowerGen'!Z45*1000</f>
        <v>6168911.4324386176</v>
      </c>
      <c r="J9" s="4">
        <f>'JRC POTEnCIA_PowerGen'!AA45*1000</f>
        <v>6163732.0478857523</v>
      </c>
      <c r="K9" s="4">
        <f>'JRC POTEnCIA_PowerGen'!AB45*1000</f>
        <v>6162742.521006179</v>
      </c>
      <c r="L9" s="4">
        <f>'JRC POTEnCIA_PowerGen'!AC45*1000</f>
        <v>6162742.5210061818</v>
      </c>
      <c r="M9" s="4">
        <f>'JRC POTEnCIA_PowerGen'!AD45*1000</f>
        <v>6163304.2033585357</v>
      </c>
      <c r="N9" s="4">
        <f>'JRC POTEnCIA_PowerGen'!AE45*1000</f>
        <v>6168911.4324386176</v>
      </c>
      <c r="O9" s="4">
        <f>'JRC POTEnCIA_PowerGen'!AF45*1000</f>
        <v>6162839.3557502618</v>
      </c>
      <c r="P9" s="4">
        <f>'JRC POTEnCIA_PowerGen'!AG45*1000</f>
        <v>6140049.1867847443</v>
      </c>
      <c r="Q9" s="4">
        <f>'JRC POTEnCIA_PowerGen'!AH45*1000</f>
        <v>6133924.8804562017</v>
      </c>
      <c r="R9" s="4">
        <f>'JRC POTEnCIA_PowerGen'!AI45*1000</f>
        <v>6069172.6949006245</v>
      </c>
      <c r="S9" s="4">
        <f>'JRC POTEnCIA_PowerGen'!AJ45*1000</f>
        <v>6078618.5207509883</v>
      </c>
      <c r="T9" s="4">
        <f>'JRC POTEnCIA_PowerGen'!AK45*1000</f>
        <v>6045459.7362554548</v>
      </c>
      <c r="U9" s="4">
        <f>'JRC POTEnCIA_PowerGen'!AL45*1000</f>
        <v>6105480.0880129449</v>
      </c>
      <c r="V9" s="4">
        <f>'JRC POTEnCIA_PowerGen'!AM45*1000</f>
        <v>6195346.6256170552</v>
      </c>
      <c r="W9" s="4">
        <f>'JRC POTEnCIA_PowerGen'!AN45*1000</f>
        <v>6228931.7841961095</v>
      </c>
      <c r="X9" s="4">
        <f>'JRC POTEnCIA_PowerGen'!AO45*1000</f>
        <v>6228931.7841961076</v>
      </c>
      <c r="Y9" s="4">
        <f>'JRC POTEnCIA_PowerGen'!AP45*1000</f>
        <v>6228931.7841961123</v>
      </c>
      <c r="Z9" s="4">
        <f>'JRC POTEnCIA_PowerGen'!AQ45*1000</f>
        <v>6228931.7841961067</v>
      </c>
      <c r="AA9" s="4">
        <f>'JRC POTEnCIA_PowerGen'!AR45*1000</f>
        <v>6155464.2498044269</v>
      </c>
      <c r="AB9" s="4">
        <f>'JRC POTEnCIA_PowerGen'!AS45*1000</f>
        <v>6155464.2498044306</v>
      </c>
      <c r="AC9" s="4">
        <f>'JRC POTEnCIA_PowerGen'!AT45*1000</f>
        <v>6155705.9435777217</v>
      </c>
      <c r="AD9" s="4">
        <f>'JRC POTEnCIA_PowerGen'!AU45*1000</f>
        <v>6155464.249804426</v>
      </c>
      <c r="AE9" s="4">
        <f>'JRC POTEnCIA_PowerGen'!AV45*1000</f>
        <v>6509289.1431157971</v>
      </c>
      <c r="AF9" s="4">
        <f>'JRC POTEnCIA_PowerGen'!AW45*1000</f>
        <v>6509289.1431157906</v>
      </c>
      <c r="AG9" s="4">
        <f>'JRC POTEnCIA_PowerGen'!AX45*1000</f>
        <v>6509289.1431157906</v>
      </c>
      <c r="AH9" s="4">
        <f>'JRC POTEnCIA_PowerGen'!AY45*1000</f>
        <v>6509289.1431157934</v>
      </c>
      <c r="AI9" s="4">
        <f>'JRC POTEnCIA_PowerGen'!AZ45*1000</f>
        <v>6509289.1431157915</v>
      </c>
    </row>
    <row r="10" spans="1:35">
      <c r="A10" t="s">
        <v>365</v>
      </c>
      <c r="B10" s="4">
        <f>'JRC POTEnCIA_PowerGen'!S39*1000*About!$A$50</f>
        <v>36820061.837361082</v>
      </c>
      <c r="C10" s="4">
        <f>'JRC POTEnCIA_PowerGen'!T39*1000*About!$A$50</f>
        <v>34413091.11039447</v>
      </c>
      <c r="D10" s="4">
        <f>'JRC POTEnCIA_PowerGen'!U39*1000*About!$A$50</f>
        <v>35663276.674269602</v>
      </c>
      <c r="E10" s="4">
        <f>'JRC POTEnCIA_PowerGen'!V39*1000*About!$A$50</f>
        <v>35879820.226681814</v>
      </c>
      <c r="F10" s="4">
        <f>'JRC POTEnCIA_PowerGen'!W39*1000*About!$A$50</f>
        <v>37216890.154956825</v>
      </c>
      <c r="G10" s="4">
        <f>'JRC POTEnCIA_PowerGen'!X39*1000*About!$A$50</f>
        <v>40158609.064445622</v>
      </c>
      <c r="H10" s="4">
        <f>'JRC POTEnCIA_PowerGen'!Y39*1000*About!$A$50</f>
        <v>41099892.888471</v>
      </c>
      <c r="I10" s="4">
        <f>'JRC POTEnCIA_PowerGen'!Z39*1000*About!$A$50</f>
        <v>40309508.212549552</v>
      </c>
      <c r="J10" s="4">
        <f>'JRC POTEnCIA_PowerGen'!AA39*1000*About!$A$50</f>
        <v>40422362.044621103</v>
      </c>
      <c r="K10" s="4">
        <f>'JRC POTEnCIA_PowerGen'!AB39*1000*About!$A$50</f>
        <v>39549050.022048756</v>
      </c>
      <c r="L10" s="4">
        <f>'JRC POTEnCIA_PowerGen'!AC39*1000*About!$A$50</f>
        <v>40579423.511728041</v>
      </c>
      <c r="M10" s="4">
        <f>'JRC POTEnCIA_PowerGen'!AD39*1000*About!$A$50</f>
        <v>41876830.954649732</v>
      </c>
      <c r="N10" s="4">
        <f>'JRC POTEnCIA_PowerGen'!AE39*1000*About!$A$50</f>
        <v>42942577.585852176</v>
      </c>
      <c r="O10" s="4">
        <f>'JRC POTEnCIA_PowerGen'!AF39*1000*About!$A$50</f>
        <v>44547498.104775757</v>
      </c>
      <c r="P10" s="4">
        <f>'JRC POTEnCIA_PowerGen'!AG39*1000*About!$A$50</f>
        <v>42676228.182078458</v>
      </c>
      <c r="Q10" s="4">
        <f>'JRC POTEnCIA_PowerGen'!AH39*1000*About!$A$50</f>
        <v>47057997.20290833</v>
      </c>
      <c r="R10" s="4">
        <f>'JRC POTEnCIA_PowerGen'!AI39*1000*About!$A$50</f>
        <v>53030999.93748147</v>
      </c>
      <c r="S10" s="4">
        <f>'JRC POTEnCIA_PowerGen'!AJ39*1000*About!$A$50</f>
        <v>59973635.264855877</v>
      </c>
      <c r="T10" s="4">
        <f>'JRC POTEnCIA_PowerGen'!AK39*1000*About!$A$50</f>
        <v>62377487.439167149</v>
      </c>
      <c r="U10" s="4">
        <f>'JRC POTEnCIA_PowerGen'!AL39*1000*About!$A$50</f>
        <v>68015988.065600052</v>
      </c>
      <c r="V10" s="4">
        <f>'JRC POTEnCIA_PowerGen'!AM39*1000*About!$A$50</f>
        <v>71606917.559120476</v>
      </c>
      <c r="W10" s="4">
        <f>'JRC POTEnCIA_PowerGen'!AN39*1000*About!$A$50</f>
        <v>72849683.616635501</v>
      </c>
      <c r="X10" s="4">
        <f>'JRC POTEnCIA_PowerGen'!AO39*1000*About!$A$50</f>
        <v>73786201.366120875</v>
      </c>
      <c r="Y10" s="4">
        <f>'JRC POTEnCIA_PowerGen'!AP39*1000*About!$A$50</f>
        <v>74070109.440414846</v>
      </c>
      <c r="Z10" s="4">
        <f>'JRC POTEnCIA_PowerGen'!AQ39*1000*About!$A$50</f>
        <v>82761158.973258153</v>
      </c>
      <c r="AA10" s="4">
        <f>'JRC POTEnCIA_PowerGen'!AR39*1000*About!$A$50</f>
        <v>83821699.707474381</v>
      </c>
      <c r="AB10" s="4">
        <f>'JRC POTEnCIA_PowerGen'!AS39*1000*About!$A$50</f>
        <v>90452119.544337139</v>
      </c>
      <c r="AC10" s="4">
        <f>'JRC POTEnCIA_PowerGen'!AT39*1000*About!$A$50</f>
        <v>85971479.36686793</v>
      </c>
      <c r="AD10" s="4">
        <f>'JRC POTEnCIA_PowerGen'!AU39*1000*About!$A$50</f>
        <v>90401926.376297668</v>
      </c>
      <c r="AE10" s="4">
        <f>'JRC POTEnCIA_PowerGen'!AV39*1000*About!$A$50</f>
        <v>88064026.568927571</v>
      </c>
      <c r="AF10" s="4">
        <f>'JRC POTEnCIA_PowerGen'!AW39*1000*About!$A$50</f>
        <v>83982529.892650962</v>
      </c>
      <c r="AG10" s="4">
        <f>'JRC POTEnCIA_PowerGen'!AX39*1000*About!$A$50</f>
        <v>83803590.112548813</v>
      </c>
      <c r="AH10" s="4">
        <f>'JRC POTEnCIA_PowerGen'!AY39*1000*About!$A$50</f>
        <v>85142020.241032109</v>
      </c>
      <c r="AI10" s="4">
        <f>'JRC POTEnCIA_PowerGen'!AZ39*1000*About!$A$50</f>
        <v>82250543.506226063</v>
      </c>
    </row>
    <row r="11" spans="1:35">
      <c r="A11" t="s">
        <v>366</v>
      </c>
      <c r="B11" s="4">
        <f>'JRC POTEnCIA_PowerGen'!S46*1000</f>
        <v>6138549.1553420611</v>
      </c>
      <c r="C11" s="4">
        <f>'JRC POTEnCIA_PowerGen'!T46*1000</f>
        <v>5576315.1511521917</v>
      </c>
      <c r="D11" s="4">
        <f>'JRC POTEnCIA_PowerGen'!U46*1000</f>
        <v>5444755.6133593414</v>
      </c>
      <c r="E11" s="4">
        <f>'JRC POTEnCIA_PowerGen'!V46*1000</f>
        <v>4882082.1435294319</v>
      </c>
      <c r="F11" s="4">
        <f>'JRC POTEnCIA_PowerGen'!W46*1000</f>
        <v>4307203.511127294</v>
      </c>
      <c r="G11" s="4">
        <f>'JRC POTEnCIA_PowerGen'!X46*1000</f>
        <v>4098726.9911191324</v>
      </c>
      <c r="H11" s="4">
        <f>'JRC POTEnCIA_PowerGen'!Y46*1000</f>
        <v>3472731.1259995555</v>
      </c>
      <c r="I11" s="4">
        <f>'JRC POTEnCIA_PowerGen'!Z46*1000</f>
        <v>2385002.416372038</v>
      </c>
      <c r="J11" s="4">
        <f>'JRC POTEnCIA_PowerGen'!AA46*1000</f>
        <v>2102456.4567422206</v>
      </c>
      <c r="K11" s="4">
        <f>'JRC POTEnCIA_PowerGen'!AB46*1000</f>
        <v>2076371.8438285114</v>
      </c>
      <c r="L11" s="4">
        <f>'JRC POTEnCIA_PowerGen'!AC46*1000</f>
        <v>1670005.7042349223</v>
      </c>
      <c r="M11" s="4">
        <f>'JRC POTEnCIA_PowerGen'!AD46*1000</f>
        <v>1149070.4146458588</v>
      </c>
      <c r="N11" s="4">
        <f>'JRC POTEnCIA_PowerGen'!AE46*1000</f>
        <v>1123361.3443089435</v>
      </c>
      <c r="O11" s="4">
        <f>'JRC POTEnCIA_PowerGen'!AF46*1000</f>
        <v>1109523.0068613694</v>
      </c>
      <c r="P11" s="4">
        <f>'JRC POTEnCIA_PowerGen'!AG46*1000</f>
        <v>967696.91632727685</v>
      </c>
      <c r="Q11" s="4">
        <f>'JRC POTEnCIA_PowerGen'!AH46*1000</f>
        <v>939135.02621916356</v>
      </c>
      <c r="R11" s="4">
        <f>'JRC POTEnCIA_PowerGen'!AI46*1000</f>
        <v>1036996.0666693366</v>
      </c>
      <c r="S11" s="4">
        <f>'JRC POTEnCIA_PowerGen'!AJ46*1000</f>
        <v>854426.54942551628</v>
      </c>
      <c r="T11" s="4">
        <f>'JRC POTEnCIA_PowerGen'!AK46*1000</f>
        <v>572607.29791170615</v>
      </c>
      <c r="U11" s="4">
        <f>'JRC POTEnCIA_PowerGen'!AL46*1000</f>
        <v>561380.21393562364</v>
      </c>
      <c r="V11" s="4">
        <f>'JRC POTEnCIA_PowerGen'!AM46*1000</f>
        <v>560601.44247324194</v>
      </c>
      <c r="W11" s="4">
        <f>'JRC POTEnCIA_PowerGen'!AN46*1000</f>
        <v>552250.98694309953</v>
      </c>
      <c r="X11" s="4">
        <f>'JRC POTEnCIA_PowerGen'!AO46*1000</f>
        <v>331218.5034630911</v>
      </c>
      <c r="Y11" s="4">
        <f>'JRC POTEnCIA_PowerGen'!AP46*1000</f>
        <v>377463.90989571012</v>
      </c>
      <c r="Z11" s="4">
        <f>'JRC POTEnCIA_PowerGen'!AQ46*1000</f>
        <v>368174.3280507811</v>
      </c>
      <c r="AA11" s="4">
        <f>'JRC POTEnCIA_PowerGen'!AR46*1000</f>
        <v>223742.45885467884</v>
      </c>
      <c r="AB11" s="4">
        <f>'JRC POTEnCIA_PowerGen'!AS46*1000</f>
        <v>217364.22884772933</v>
      </c>
      <c r="AC11" s="4">
        <f>'JRC POTEnCIA_PowerGen'!AT46*1000</f>
        <v>211653.32050036101</v>
      </c>
      <c r="AD11" s="4">
        <f>'JRC POTEnCIA_PowerGen'!AU46*1000</f>
        <v>108630.82914786003</v>
      </c>
      <c r="AE11" s="4">
        <f>'JRC POTEnCIA_PowerGen'!AV46*1000</f>
        <v>107135.92533815948</v>
      </c>
      <c r="AF11" s="4">
        <f>'JRC POTEnCIA_PowerGen'!AW46*1000</f>
        <v>81321.400456877323</v>
      </c>
      <c r="AG11" s="4">
        <f>'JRC POTEnCIA_PowerGen'!AX46*1000</f>
        <v>11086.259198517984</v>
      </c>
      <c r="AH11" s="4">
        <f>'JRC POTEnCIA_PowerGen'!AY46*1000</f>
        <v>10955.230653125276</v>
      </c>
      <c r="AI11" s="4">
        <f>'JRC POTEnCIA_PowerGen'!AZ46*1000</f>
        <v>152469.98516451137</v>
      </c>
    </row>
    <row r="12" spans="1:35">
      <c r="A12" t="s">
        <v>367</v>
      </c>
      <c r="B12" s="4">
        <f>'JRC POTEnCIA_PowerGen'!S37*1000</f>
        <v>4184736.5913432124</v>
      </c>
      <c r="C12" s="4">
        <f>'JRC POTEnCIA_PowerGen'!T37*1000</f>
        <v>3583457.5634898385</v>
      </c>
      <c r="D12" s="4">
        <f>'JRC POTEnCIA_PowerGen'!U37*1000</f>
        <v>3350258.3121881732</v>
      </c>
      <c r="E12" s="4">
        <f>'JRC POTEnCIA_PowerGen'!V37*1000</f>
        <v>3012901.5538535509</v>
      </c>
      <c r="F12" s="4">
        <f>'JRC POTEnCIA_PowerGen'!W37*1000</f>
        <v>2211103.5968600879</v>
      </c>
      <c r="G12" s="4">
        <f>'JRC POTEnCIA_PowerGen'!X37*1000</f>
        <v>1962497.5070499147</v>
      </c>
      <c r="H12" s="4">
        <f>'JRC POTEnCIA_PowerGen'!Y37*1000</f>
        <v>1744107.8759096155</v>
      </c>
      <c r="I12" s="4">
        <f>'JRC POTEnCIA_PowerGen'!Z37*1000</f>
        <v>1234843.2073104405</v>
      </c>
      <c r="J12" s="4">
        <f>'JRC POTEnCIA_PowerGen'!AA37*1000</f>
        <v>1190867.787522689</v>
      </c>
      <c r="K12" s="4">
        <f>'JRC POTEnCIA_PowerGen'!AB37*1000</f>
        <v>1030037.5052500326</v>
      </c>
      <c r="L12" s="4">
        <f>'JRC POTEnCIA_PowerGen'!AC37*1000</f>
        <v>1085134.8253140803</v>
      </c>
      <c r="M12" s="4">
        <f>'JRC POTEnCIA_PowerGen'!AD37*1000</f>
        <v>896553.94276262075</v>
      </c>
      <c r="N12" s="4">
        <f>'JRC POTEnCIA_PowerGen'!AE37*1000</f>
        <v>944000.45851451613</v>
      </c>
      <c r="O12" s="4">
        <f>'JRC POTEnCIA_PowerGen'!AF37*1000</f>
        <v>823205.49500214856</v>
      </c>
      <c r="P12" s="4">
        <f>'JRC POTEnCIA_PowerGen'!AG37*1000</f>
        <v>712066.07540336787</v>
      </c>
      <c r="Q12" s="4">
        <f>'JRC POTEnCIA_PowerGen'!AH37*1000</f>
        <v>667562.77116468747</v>
      </c>
      <c r="R12" s="4">
        <f>'JRC POTEnCIA_PowerGen'!AI37*1000</f>
        <v>614618.11667810159</v>
      </c>
      <c r="S12" s="4">
        <f>'JRC POTEnCIA_PowerGen'!AJ37*1000</f>
        <v>711692.02835760801</v>
      </c>
      <c r="T12" s="4">
        <f>'JRC POTEnCIA_PowerGen'!AK37*1000</f>
        <v>819190.3103322814</v>
      </c>
      <c r="U12" s="4">
        <f>'JRC POTEnCIA_PowerGen'!AL37*1000</f>
        <v>781612.58747553022</v>
      </c>
      <c r="V12" s="4">
        <f>'JRC POTEnCIA_PowerGen'!AM37*1000</f>
        <v>656315.63095192809</v>
      </c>
      <c r="W12" s="4">
        <f>'JRC POTEnCIA_PowerGen'!AN37*1000</f>
        <v>719065.61928398174</v>
      </c>
      <c r="X12" s="4">
        <f>'JRC POTEnCIA_PowerGen'!AO37*1000</f>
        <v>423970.65721378615</v>
      </c>
      <c r="Y12" s="4">
        <f>'JRC POTEnCIA_PowerGen'!AP37*1000</f>
        <v>2129594.7916785581</v>
      </c>
      <c r="Z12" s="4">
        <f>'JRC POTEnCIA_PowerGen'!AQ37*1000</f>
        <v>516105.01708848495</v>
      </c>
      <c r="AA12" s="4">
        <f>'JRC POTEnCIA_PowerGen'!AR37*1000</f>
        <v>583768.0964731581</v>
      </c>
      <c r="AB12" s="4">
        <f>'JRC POTEnCIA_PowerGen'!AS37*1000</f>
        <v>655922.5618766424</v>
      </c>
      <c r="AC12" s="4">
        <f>'JRC POTEnCIA_PowerGen'!AT37*1000</f>
        <v>620973.44392437697</v>
      </c>
      <c r="AD12" s="4">
        <f>'JRC POTEnCIA_PowerGen'!AU37*1000</f>
        <v>1429391.5049520449</v>
      </c>
      <c r="AE12" s="4">
        <f>'JRC POTEnCIA_PowerGen'!AV37*1000</f>
        <v>594267.87345067679</v>
      </c>
      <c r="AF12" s="4">
        <f>'JRC POTEnCIA_PowerGen'!AW37*1000</f>
        <v>580564.68852212036</v>
      </c>
      <c r="AG12" s="4">
        <f>'JRC POTEnCIA_PowerGen'!AX37*1000</f>
        <v>623077.51901501731</v>
      </c>
      <c r="AH12" s="4">
        <f>'JRC POTEnCIA_PowerGen'!AY37*1000</f>
        <v>660652.17468785681</v>
      </c>
      <c r="AI12" s="4">
        <f>'JRC POTEnCIA_PowerGen'!AZ37*1000</f>
        <v>623249.59369858529</v>
      </c>
    </row>
    <row r="13" spans="1:35">
      <c r="A13" t="s">
        <v>368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</row>
    <row r="14" spans="1:35">
      <c r="A14" t="s">
        <v>369</v>
      </c>
      <c r="B14" s="4">
        <f>'JRC POTEnCIA_PowerGen'!S33</f>
        <v>289893.08934228966</v>
      </c>
      <c r="C14" s="4">
        <f>'JRC POTEnCIA_PowerGen'!T33</f>
        <v>264207.61233792634</v>
      </c>
      <c r="D14" s="4">
        <f>'JRC POTEnCIA_PowerGen'!U33</f>
        <v>224110.01804804301</v>
      </c>
      <c r="E14" s="4">
        <f>'JRC POTEnCIA_PowerGen'!V33</f>
        <v>219627.92457051176</v>
      </c>
      <c r="F14" s="4">
        <f>'JRC POTEnCIA_PowerGen'!W33</f>
        <v>210031.01265384076</v>
      </c>
      <c r="G14" s="4">
        <f>'JRC POTEnCIA_PowerGen'!X33</f>
        <v>212193.48441176483</v>
      </c>
      <c r="H14" s="4">
        <f>'JRC POTEnCIA_PowerGen'!Y33</f>
        <v>208756.38195729529</v>
      </c>
      <c r="I14" s="4">
        <f>'JRC POTEnCIA_PowerGen'!Z33</f>
        <v>183471.70950297487</v>
      </c>
      <c r="J14" s="4">
        <f>'JRC POTEnCIA_PowerGen'!AA33</f>
        <v>171229.94481712757</v>
      </c>
      <c r="K14" s="4">
        <f>'JRC POTEnCIA_PowerGen'!AB33</f>
        <v>167773.57048873784</v>
      </c>
      <c r="L14" s="4">
        <f>'JRC POTEnCIA_PowerGen'!AC33</f>
        <v>161542.82475916174</v>
      </c>
      <c r="M14" s="4">
        <f>'JRC POTEnCIA_PowerGen'!AD33</f>
        <v>168624.62138856293</v>
      </c>
      <c r="N14" s="4">
        <f>'JRC POTEnCIA_PowerGen'!AE33</f>
        <v>171955.7789885317</v>
      </c>
      <c r="O14" s="4">
        <f>'JRC POTEnCIA_PowerGen'!AF33</f>
        <v>132420.67831958053</v>
      </c>
      <c r="P14" s="4">
        <f>'JRC POTEnCIA_PowerGen'!AG33</f>
        <v>123242.89053932703</v>
      </c>
      <c r="Q14" s="4">
        <f>'JRC POTEnCIA_PowerGen'!AH33</f>
        <v>102722.89067894866</v>
      </c>
      <c r="R14" s="4">
        <f>'JRC POTEnCIA_PowerGen'!AI33</f>
        <v>97309.489954826568</v>
      </c>
      <c r="S14" s="4">
        <f>'JRC POTEnCIA_PowerGen'!AJ33</f>
        <v>73934.686112477022</v>
      </c>
      <c r="T14" s="4">
        <f>'JRC POTEnCIA_PowerGen'!AK33</f>
        <v>59961.15904874057</v>
      </c>
      <c r="U14" s="4">
        <f>'JRC POTEnCIA_PowerGen'!AL33</f>
        <v>57206.919667076945</v>
      </c>
      <c r="V14" s="4">
        <f>'JRC POTEnCIA_PowerGen'!AM33</f>
        <v>53297.570754145592</v>
      </c>
      <c r="W14" s="4">
        <f>'JRC POTEnCIA_PowerGen'!AN33</f>
        <v>52231.698952266997</v>
      </c>
      <c r="X14" s="4">
        <f>'JRC POTEnCIA_PowerGen'!AO33</f>
        <v>45827.33636353261</v>
      </c>
      <c r="Y14" s="4">
        <f>'JRC POTEnCIA_PowerGen'!AP33</f>
        <v>42051.080445667882</v>
      </c>
      <c r="Z14" s="4">
        <f>'JRC POTEnCIA_PowerGen'!AQ33</f>
        <v>36828.570697606912</v>
      </c>
      <c r="AA14" s="4">
        <f>'JRC POTEnCIA_PowerGen'!AR33</f>
        <v>35456.862453310045</v>
      </c>
      <c r="AB14" s="4">
        <f>'JRC POTEnCIA_PowerGen'!AS33</f>
        <v>35834.780473005078</v>
      </c>
      <c r="AC14" s="4">
        <f>'JRC POTEnCIA_PowerGen'!AT33</f>
        <v>26288.52433048654</v>
      </c>
      <c r="AD14" s="4">
        <f>'JRC POTEnCIA_PowerGen'!AU33</f>
        <v>27892.306461406861</v>
      </c>
      <c r="AE14" s="4">
        <f>'JRC POTEnCIA_PowerGen'!AV33</f>
        <v>24273.445312663243</v>
      </c>
      <c r="AF14" s="4">
        <f>'JRC POTEnCIA_PowerGen'!AW33</f>
        <v>17622.552916851844</v>
      </c>
      <c r="AG14" s="4">
        <f>'JRC POTEnCIA_PowerGen'!AX33</f>
        <v>15283.252678860321</v>
      </c>
      <c r="AH14" s="4">
        <f>'JRC POTEnCIA_PowerGen'!AY33</f>
        <v>13688.850728323418</v>
      </c>
      <c r="AI14" s="4">
        <f>'JRC POTEnCIA_PowerGen'!AZ33</f>
        <v>8771.2520020181819</v>
      </c>
    </row>
    <row r="15" spans="1:35">
      <c r="A15" t="s">
        <v>370</v>
      </c>
      <c r="B15" s="4">
        <f>'JRC POTEnCIA_PowerGen'!S43*1000</f>
        <v>28785965.836179659</v>
      </c>
      <c r="C15" s="4">
        <f>'JRC POTEnCIA_PowerGen'!T43*1000</f>
        <v>34775913.276713498</v>
      </c>
      <c r="D15" s="4">
        <f>'JRC POTEnCIA_PowerGen'!U43*1000</f>
        <v>39672548.859930463</v>
      </c>
      <c r="E15" s="4">
        <f>'JRC POTEnCIA_PowerGen'!V43*1000</f>
        <v>61037955.721779011</v>
      </c>
      <c r="F15" s="4">
        <f>'JRC POTEnCIA_PowerGen'!W43*1000</f>
        <v>67518578.124674603</v>
      </c>
      <c r="G15" s="4">
        <f>'JRC POTEnCIA_PowerGen'!X43*1000</f>
        <v>71029447.211999103</v>
      </c>
      <c r="H15" s="4">
        <f>'JRC POTEnCIA_PowerGen'!Y43*1000</f>
        <v>84497459.421599075</v>
      </c>
      <c r="I15" s="4">
        <f>'JRC POTEnCIA_PowerGen'!Z43*1000</f>
        <v>98034678.842754707</v>
      </c>
      <c r="J15" s="4">
        <f>'JRC POTEnCIA_PowerGen'!AA43*1000</f>
        <v>106256253.7399509</v>
      </c>
      <c r="K15" s="4">
        <f>'JRC POTEnCIA_PowerGen'!AB43*1000</f>
        <v>115112445.28188461</v>
      </c>
      <c r="L15" s="4">
        <f>'JRC POTEnCIA_PowerGen'!AC43*1000</f>
        <v>125419939.9502527</v>
      </c>
      <c r="M15" s="4">
        <f>'JRC POTEnCIA_PowerGen'!AD43*1000</f>
        <v>137884938.37502259</v>
      </c>
      <c r="N15" s="4">
        <f>'JRC POTEnCIA_PowerGen'!AE43*1000</f>
        <v>156150704.24192044</v>
      </c>
      <c r="O15" s="4">
        <f>'JRC POTEnCIA_PowerGen'!AF43*1000</f>
        <v>171206042.59998491</v>
      </c>
      <c r="P15" s="4">
        <f>'JRC POTEnCIA_PowerGen'!AG43*1000</f>
        <v>187945385.9129028</v>
      </c>
      <c r="Q15" s="4">
        <f>'JRC POTEnCIA_PowerGen'!AH43*1000</f>
        <v>197520491.46507806</v>
      </c>
      <c r="R15" s="4">
        <f>'JRC POTEnCIA_PowerGen'!AI43*1000</f>
        <v>212830764.29914984</v>
      </c>
      <c r="S15" s="4">
        <f>'JRC POTEnCIA_PowerGen'!AJ43*1000</f>
        <v>228194797.81010351</v>
      </c>
      <c r="T15" s="4">
        <f>'JRC POTEnCIA_PowerGen'!AK43*1000</f>
        <v>244342320.46852547</v>
      </c>
      <c r="U15" s="4">
        <f>'JRC POTEnCIA_PowerGen'!AL43*1000</f>
        <v>263873187.23942804</v>
      </c>
      <c r="V15" s="4">
        <f>'JRC POTEnCIA_PowerGen'!AM43*1000</f>
        <v>286165375.57833058</v>
      </c>
      <c r="W15" s="4">
        <f>'JRC POTEnCIA_PowerGen'!AN43*1000</f>
        <v>310699727.16688877</v>
      </c>
      <c r="X15" s="4">
        <f>'JRC POTEnCIA_PowerGen'!AO43*1000</f>
        <v>328480130.63094717</v>
      </c>
      <c r="Y15" s="4">
        <f>'JRC POTEnCIA_PowerGen'!AP43*1000</f>
        <v>347257380.87612057</v>
      </c>
      <c r="Z15" s="4">
        <f>'JRC POTEnCIA_PowerGen'!AQ43*1000</f>
        <v>361078388.04127127</v>
      </c>
      <c r="AA15" s="4">
        <f>'JRC POTEnCIA_PowerGen'!AR43*1000</f>
        <v>376520939.0042218</v>
      </c>
      <c r="AB15" s="4">
        <f>'JRC POTEnCIA_PowerGen'!AS43*1000</f>
        <v>389523729.96837145</v>
      </c>
      <c r="AC15" s="4">
        <f>'JRC POTEnCIA_PowerGen'!AT43*1000</f>
        <v>400005099.22674567</v>
      </c>
      <c r="AD15" s="4">
        <f>'JRC POTEnCIA_PowerGen'!AU43*1000</f>
        <v>415776741.69678181</v>
      </c>
      <c r="AE15" s="4">
        <f>'JRC POTEnCIA_PowerGen'!AV43*1000</f>
        <v>430316486.81961346</v>
      </c>
      <c r="AF15" s="4">
        <f>'JRC POTEnCIA_PowerGen'!AW43*1000</f>
        <v>449157202.73762172</v>
      </c>
      <c r="AG15" s="4">
        <f>'JRC POTEnCIA_PowerGen'!AX43*1000</f>
        <v>462444558.10064149</v>
      </c>
      <c r="AH15" s="4">
        <f>'JRC POTEnCIA_PowerGen'!AY43*1000</f>
        <v>474716448.08355594</v>
      </c>
      <c r="AI15" s="4">
        <f>'JRC POTEnCIA_PowerGen'!AZ43*1000</f>
        <v>486277844.38778692</v>
      </c>
    </row>
    <row r="16" spans="1:35">
      <c r="A16" t="s">
        <v>371</v>
      </c>
      <c r="B16" s="4">
        <v>0</v>
      </c>
      <c r="C16" s="4">
        <v>1</v>
      </c>
      <c r="D16" s="4">
        <v>2</v>
      </c>
      <c r="E16" s="4">
        <v>3</v>
      </c>
      <c r="F16" s="4">
        <v>4</v>
      </c>
      <c r="G16" s="4">
        <v>5</v>
      </c>
      <c r="H16" s="4">
        <v>6</v>
      </c>
      <c r="I16" s="4">
        <v>7</v>
      </c>
      <c r="J16" s="4">
        <v>8</v>
      </c>
      <c r="K16" s="4">
        <v>9</v>
      </c>
      <c r="L16" s="4">
        <v>10</v>
      </c>
      <c r="M16" s="4">
        <v>11</v>
      </c>
      <c r="N16" s="4">
        <v>12</v>
      </c>
      <c r="O16" s="4">
        <v>13</v>
      </c>
      <c r="P16" s="4">
        <v>14</v>
      </c>
      <c r="Q16" s="4">
        <v>15</v>
      </c>
      <c r="R16" s="4">
        <v>16</v>
      </c>
      <c r="S16" s="4">
        <v>17</v>
      </c>
      <c r="T16" s="4">
        <v>18</v>
      </c>
      <c r="U16" s="4">
        <v>19</v>
      </c>
      <c r="V16" s="4">
        <v>20</v>
      </c>
      <c r="W16" s="4">
        <v>21</v>
      </c>
      <c r="X16" s="4">
        <v>22</v>
      </c>
      <c r="Y16" s="4">
        <v>23</v>
      </c>
      <c r="Z16" s="4">
        <v>24</v>
      </c>
      <c r="AA16" s="4">
        <v>25</v>
      </c>
      <c r="AB16" s="4">
        <v>26</v>
      </c>
      <c r="AC16" s="4">
        <v>27</v>
      </c>
      <c r="AD16" s="4">
        <v>28</v>
      </c>
      <c r="AE16" s="4">
        <v>29</v>
      </c>
      <c r="AF16" s="4">
        <v>30</v>
      </c>
      <c r="AG16" s="4">
        <v>31</v>
      </c>
      <c r="AH16" s="4">
        <v>32</v>
      </c>
      <c r="AI16" s="4">
        <v>33</v>
      </c>
    </row>
    <row r="17" spans="1:35">
      <c r="A17" t="s">
        <v>372</v>
      </c>
      <c r="B17" s="4">
        <f>'JRC POTEnCIA_PowerGen'!S38*1000</f>
        <v>21859047.938275911</v>
      </c>
      <c r="C17" s="4">
        <f>'JRC POTEnCIA_PowerGen'!T38*1000</f>
        <v>16936066.993113421</v>
      </c>
      <c r="D17" s="4">
        <f>'JRC POTEnCIA_PowerGen'!U38*1000</f>
        <v>20846957.932337627</v>
      </c>
      <c r="E17" s="4">
        <f>'JRC POTEnCIA_PowerGen'!V38*1000</f>
        <v>16139742.897418639</v>
      </c>
      <c r="F17" s="4">
        <f>'JRC POTEnCIA_PowerGen'!W38*1000</f>
        <v>22491184.470306523</v>
      </c>
      <c r="G17" s="4">
        <f>'JRC POTEnCIA_PowerGen'!X38*1000</f>
        <v>21567756.206592053</v>
      </c>
      <c r="H17" s="4">
        <f>'JRC POTEnCIA_PowerGen'!Y38*1000</f>
        <v>22022794.927543107</v>
      </c>
      <c r="I17" s="4">
        <f>'JRC POTEnCIA_PowerGen'!Z38*1000</f>
        <v>20450654.113838792</v>
      </c>
      <c r="J17" s="4">
        <f>'JRC POTEnCIA_PowerGen'!AA38*1000</f>
        <v>18340145.006472107</v>
      </c>
      <c r="K17" s="4">
        <f>'JRC POTEnCIA_PowerGen'!AB38*1000</f>
        <v>18942118.643517833</v>
      </c>
      <c r="L17" s="4">
        <f>'JRC POTEnCIA_PowerGen'!AC38*1000</f>
        <v>19682152.335255206</v>
      </c>
      <c r="M17" s="4">
        <f>'JRC POTEnCIA_PowerGen'!AD38*1000</f>
        <v>19501147.771831654</v>
      </c>
      <c r="N17" s="4">
        <f>'JRC POTEnCIA_PowerGen'!AE38*1000</f>
        <v>16978094.52732534</v>
      </c>
      <c r="O17" s="4">
        <f>'JRC POTEnCIA_PowerGen'!AF38*1000</f>
        <v>16914264.200856972</v>
      </c>
      <c r="P17" s="4">
        <f>'JRC POTEnCIA_PowerGen'!AG38*1000</f>
        <v>17347156.451881826</v>
      </c>
      <c r="Q17" s="4">
        <f>'JRC POTEnCIA_PowerGen'!AH38*1000</f>
        <v>17296202.277786367</v>
      </c>
      <c r="R17" s="4">
        <f>'JRC POTEnCIA_PowerGen'!AI38*1000</f>
        <v>18441174.177085813</v>
      </c>
      <c r="S17" s="4">
        <f>'JRC POTEnCIA_PowerGen'!AJ38*1000</f>
        <v>17851173.061216008</v>
      </c>
      <c r="T17" s="4">
        <f>'JRC POTEnCIA_PowerGen'!AK38*1000</f>
        <v>11803785.677962707</v>
      </c>
      <c r="U17" s="4">
        <f>'JRC POTEnCIA_PowerGen'!AL38*1000</f>
        <v>12958029.175316848</v>
      </c>
      <c r="V17" s="4">
        <f>'JRC POTEnCIA_PowerGen'!AM38*1000</f>
        <v>9194896.177198641</v>
      </c>
      <c r="W17" s="4">
        <f>'JRC POTEnCIA_PowerGen'!AN38*1000</f>
        <v>8000614.0965283662</v>
      </c>
      <c r="X17" s="4">
        <f>'JRC POTEnCIA_PowerGen'!AO38*1000</f>
        <v>7740868.2547048451</v>
      </c>
      <c r="Y17" s="4">
        <f>'JRC POTEnCIA_PowerGen'!AP38*1000</f>
        <v>5462937.8477078397</v>
      </c>
      <c r="Z17" s="4">
        <f>'JRC POTEnCIA_PowerGen'!AQ38*1000</f>
        <v>932846.28002928931</v>
      </c>
      <c r="AA17" s="4">
        <f>'JRC POTEnCIA_PowerGen'!AR38*1000</f>
        <v>928671.9917525436</v>
      </c>
      <c r="AB17" s="4">
        <f>'JRC POTEnCIA_PowerGen'!AS38*1000</f>
        <v>930320.52528659056</v>
      </c>
      <c r="AC17" s="4">
        <f>'JRC POTEnCIA_PowerGen'!AT38*1000</f>
        <v>922266.18967641552</v>
      </c>
      <c r="AD17" s="4">
        <f>'JRC POTEnCIA_PowerGen'!AU38*1000</f>
        <v>762.77218410829175</v>
      </c>
      <c r="AE17" s="4">
        <f>'JRC POTEnCIA_PowerGen'!AV38*1000</f>
        <v>235757.71815046069</v>
      </c>
      <c r="AF17" s="4">
        <f>'JRC POTEnCIA_PowerGen'!AW38*1000</f>
        <v>232727.85867063489</v>
      </c>
      <c r="AG17" s="4">
        <f>'JRC POTEnCIA_PowerGen'!AX38*1000</f>
        <v>0</v>
      </c>
      <c r="AH17" s="4">
        <f>'JRC POTEnCIA_PowerGen'!AY38*1000</f>
        <v>0</v>
      </c>
      <c r="AI17" s="4">
        <f>'JRC POTEnCIA_PowerGen'!AZ38*1000</f>
        <v>0</v>
      </c>
    </row>
    <row r="18" spans="1:35">
      <c r="A18" t="s">
        <v>373</v>
      </c>
      <c r="B18" s="4">
        <f>'JRC POTEnCIA_PowerGen'!S39*1000*About!$A$50</f>
        <v>36820061.837361082</v>
      </c>
      <c r="C18" s="4">
        <f>'JRC POTEnCIA_PowerGen'!T39*1000*About!$A$50</f>
        <v>34413091.11039447</v>
      </c>
      <c r="D18" s="4">
        <f>'JRC POTEnCIA_PowerGen'!U39*1000*About!$A$50</f>
        <v>35663276.674269602</v>
      </c>
      <c r="E18" s="4">
        <f>'JRC POTEnCIA_PowerGen'!V39*1000*About!$A$50</f>
        <v>35879820.226681814</v>
      </c>
      <c r="F18" s="4">
        <f>'JRC POTEnCIA_PowerGen'!W39*1000*About!$A$50</f>
        <v>37216890.154956825</v>
      </c>
      <c r="G18" s="4">
        <f>'JRC POTEnCIA_PowerGen'!X39*1000*About!$A$50</f>
        <v>40158609.064445622</v>
      </c>
      <c r="H18" s="4">
        <f>'JRC POTEnCIA_PowerGen'!Y39*1000*About!$A$50</f>
        <v>41099892.888471</v>
      </c>
      <c r="I18" s="4">
        <f>'JRC POTEnCIA_PowerGen'!Z39*1000*About!$A$50</f>
        <v>40309508.212549552</v>
      </c>
      <c r="J18" s="4">
        <f>'JRC POTEnCIA_PowerGen'!AA39*1000*About!$A$50</f>
        <v>40422362.044621103</v>
      </c>
      <c r="K18" s="4">
        <f>'JRC POTEnCIA_PowerGen'!AB39*1000*About!$A$50</f>
        <v>39549050.022048756</v>
      </c>
      <c r="L18" s="4">
        <f>'JRC POTEnCIA_PowerGen'!AC39*1000*About!$A$50</f>
        <v>40579423.511728041</v>
      </c>
      <c r="M18" s="4">
        <f>'JRC POTEnCIA_PowerGen'!AD39*1000*About!$A$50</f>
        <v>41876830.954649732</v>
      </c>
      <c r="N18" s="4">
        <f>'JRC POTEnCIA_PowerGen'!AE39*1000*About!$A$50</f>
        <v>42942577.585852176</v>
      </c>
      <c r="O18" s="4">
        <f>'JRC POTEnCIA_PowerGen'!AF39*1000*About!$A$50</f>
        <v>44547498.104775757</v>
      </c>
      <c r="P18" s="4">
        <f>'JRC POTEnCIA_PowerGen'!AG39*1000*About!$A$50</f>
        <v>42676228.182078458</v>
      </c>
      <c r="Q18" s="4">
        <f>'JRC POTEnCIA_PowerGen'!AH39*1000*About!$A$50</f>
        <v>47057997.20290833</v>
      </c>
      <c r="R18" s="4">
        <f>'JRC POTEnCIA_PowerGen'!AI39*1000*About!$A$50</f>
        <v>53030999.93748147</v>
      </c>
      <c r="S18" s="4">
        <f>'JRC POTEnCIA_PowerGen'!AJ39*1000*About!$A$50</f>
        <v>59973635.264855877</v>
      </c>
      <c r="T18" s="4">
        <f>'JRC POTEnCIA_PowerGen'!AK39*1000*About!$A$50</f>
        <v>62377487.439167149</v>
      </c>
      <c r="U18" s="4">
        <f>'JRC POTEnCIA_PowerGen'!AL39*1000*About!$A$50</f>
        <v>68015988.065600052</v>
      </c>
      <c r="V18" s="4">
        <f>'JRC POTEnCIA_PowerGen'!AM39*1000*About!$A$50</f>
        <v>71606917.559120476</v>
      </c>
      <c r="W18" s="4">
        <f>'JRC POTEnCIA_PowerGen'!AN39*1000*About!$A$50</f>
        <v>72849683.616635501</v>
      </c>
      <c r="X18" s="4">
        <f>'JRC POTEnCIA_PowerGen'!AO39*1000*About!$A$50</f>
        <v>73786201.366120875</v>
      </c>
      <c r="Y18" s="4">
        <f>'JRC POTEnCIA_PowerGen'!AP39*1000*About!$A$50</f>
        <v>74070109.440414846</v>
      </c>
      <c r="Z18" s="4">
        <f>'JRC POTEnCIA_PowerGen'!AQ39*1000*About!$A$50</f>
        <v>82761158.973258153</v>
      </c>
      <c r="AA18" s="4">
        <f>'JRC POTEnCIA_PowerGen'!AR39*1000*About!$A$50</f>
        <v>83821699.707474381</v>
      </c>
      <c r="AB18" s="4">
        <f>'JRC POTEnCIA_PowerGen'!AS39*1000*About!$A$50</f>
        <v>90452119.544337139</v>
      </c>
      <c r="AC18" s="4">
        <f>'JRC POTEnCIA_PowerGen'!AT39*1000*About!$A$50</f>
        <v>85971479.36686793</v>
      </c>
      <c r="AD18" s="4">
        <f>'JRC POTEnCIA_PowerGen'!AU39*1000*About!$A$50</f>
        <v>90401926.376297668</v>
      </c>
      <c r="AE18" s="4">
        <f>'JRC POTEnCIA_PowerGen'!AV39*1000*About!$A$50</f>
        <v>88064026.568927571</v>
      </c>
      <c r="AF18" s="4">
        <f>'JRC POTEnCIA_PowerGen'!AW39*1000*About!$A$50</f>
        <v>83982529.892650962</v>
      </c>
      <c r="AG18" s="4">
        <f>'JRC POTEnCIA_PowerGen'!AX39*1000*About!$A$50</f>
        <v>83803590.112548813</v>
      </c>
      <c r="AH18" s="4">
        <f>'JRC POTEnCIA_PowerGen'!AY39*1000*About!$A$50</f>
        <v>85142020.241032109</v>
      </c>
      <c r="AI18" s="4">
        <f>'JRC POTEnCIA_PowerGen'!AZ39*1000*About!$A$50</f>
        <v>82250543.506226063</v>
      </c>
    </row>
    <row r="20" spans="1:35">
      <c r="A20" s="6" t="s">
        <v>605</v>
      </c>
    </row>
    <row r="21" spans="1:35">
      <c r="B21">
        <v>2017</v>
      </c>
      <c r="C21">
        <v>2018</v>
      </c>
      <c r="D21">
        <v>2019</v>
      </c>
      <c r="E21">
        <v>2020</v>
      </c>
      <c r="F21">
        <v>2021</v>
      </c>
      <c r="G21">
        <v>2022</v>
      </c>
      <c r="H21">
        <v>2023</v>
      </c>
      <c r="I21">
        <v>2024</v>
      </c>
      <c r="J21">
        <v>2025</v>
      </c>
      <c r="K21">
        <v>2026</v>
      </c>
      <c r="L21">
        <v>2027</v>
      </c>
      <c r="M21">
        <v>2028</v>
      </c>
      <c r="N21">
        <v>2029</v>
      </c>
      <c r="O21">
        <v>2030</v>
      </c>
      <c r="P21">
        <v>2031</v>
      </c>
      <c r="Q21">
        <v>2032</v>
      </c>
      <c r="R21">
        <v>2033</v>
      </c>
      <c r="S21">
        <v>2034</v>
      </c>
      <c r="T21">
        <v>2035</v>
      </c>
      <c r="U21">
        <v>2036</v>
      </c>
      <c r="V21">
        <v>2037</v>
      </c>
      <c r="W21">
        <v>2038</v>
      </c>
      <c r="X21">
        <v>2039</v>
      </c>
      <c r="Y21">
        <v>2040</v>
      </c>
      <c r="Z21">
        <v>2041</v>
      </c>
      <c r="AA21">
        <v>2042</v>
      </c>
      <c r="AB21">
        <v>2043</v>
      </c>
      <c r="AC21">
        <v>2044</v>
      </c>
      <c r="AD21">
        <v>2045</v>
      </c>
      <c r="AE21">
        <v>2046</v>
      </c>
      <c r="AF21">
        <v>2047</v>
      </c>
      <c r="AG21">
        <v>2048</v>
      </c>
      <c r="AH21">
        <v>2049</v>
      </c>
      <c r="AI21">
        <v>2050</v>
      </c>
    </row>
    <row r="22" spans="1:35">
      <c r="A22" t="s">
        <v>550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</row>
    <row r="23" spans="1:35">
      <c r="A23" t="s">
        <v>541</v>
      </c>
      <c r="B23" s="4">
        <f>'JRC POTEnCIA_AVFCO'!T4*About!$A$53</f>
        <v>1604527023069120</v>
      </c>
      <c r="C23" s="4">
        <f>'JRC POTEnCIA_AVFCO'!U4*About!$A$53</f>
        <v>1533125800895551.3</v>
      </c>
      <c r="D23" s="4">
        <f>'JRC POTEnCIA_AVFCO'!V4*About!$A$53</f>
        <v>1520244233648011.8</v>
      </c>
      <c r="E23" s="4">
        <f>'JRC POTEnCIA_AVFCO'!W4*About!$A$53</f>
        <v>1491848390413490.8</v>
      </c>
      <c r="F23" s="4">
        <f>'JRC POTEnCIA_AVFCO'!X4*About!$A$53</f>
        <v>1475039132913353.3</v>
      </c>
      <c r="G23" s="4">
        <f>'JRC POTEnCIA_AVFCO'!Y4*About!$A$53</f>
        <v>1446092993864403.3</v>
      </c>
      <c r="H23" s="4">
        <f>'JRC POTEnCIA_AVFCO'!Z4*About!$A$53</f>
        <v>1414329697026788.5</v>
      </c>
      <c r="I23" s="4">
        <f>'JRC POTEnCIA_AVFCO'!AA4*About!$A$53</f>
        <v>1390076699982274.5</v>
      </c>
      <c r="J23" s="4">
        <f>'JRC POTEnCIA_AVFCO'!AB4*About!$A$53</f>
        <v>1375405825058943.8</v>
      </c>
      <c r="K23" s="4">
        <f>'JRC POTEnCIA_AVFCO'!AC4*About!$A$53</f>
        <v>1360566726660801.3</v>
      </c>
      <c r="L23" s="4">
        <f>'JRC POTEnCIA_AVFCO'!AD4*About!$A$53</f>
        <v>1354871789745443.5</v>
      </c>
      <c r="M23" s="4">
        <f>'JRC POTEnCIA_AVFCO'!AE4*About!$A$53</f>
        <v>1349132057991195.3</v>
      </c>
      <c r="N23" s="4">
        <f>'JRC POTEnCIA_AVFCO'!AF4*About!$A$53</f>
        <v>1345788028841445.8</v>
      </c>
      <c r="O23" s="4">
        <f>'JRC POTEnCIA_AVFCO'!AG4*About!$A$53</f>
        <v>1328166904797131.3</v>
      </c>
      <c r="P23" s="4">
        <f>'JRC POTEnCIA_AVFCO'!AH4*About!$A$53</f>
        <v>1314255721545856.3</v>
      </c>
      <c r="Q23" s="4">
        <f>'JRC POTEnCIA_AVFCO'!AI4*About!$A$53</f>
        <v>1286722752754717.3</v>
      </c>
      <c r="R23" s="4">
        <f>'JRC POTEnCIA_AVFCO'!AJ4*About!$A$53</f>
        <v>1246087108005072.5</v>
      </c>
      <c r="S23" s="4">
        <f>'JRC POTEnCIA_AVFCO'!AK4*About!$A$53</f>
        <v>1211560298276065.5</v>
      </c>
      <c r="T23" s="4">
        <f>'JRC POTEnCIA_AVFCO'!AL4*About!$A$53</f>
        <v>1177807828895987.8</v>
      </c>
      <c r="U23" s="4">
        <f>'JRC POTEnCIA_AVFCO'!AM4*About!$A$53</f>
        <v>1156783438135738.8</v>
      </c>
      <c r="V23" s="4">
        <f>'JRC POTEnCIA_AVFCO'!AN4*About!$A$53</f>
        <v>1130030211765517.5</v>
      </c>
      <c r="W23" s="4">
        <f>'JRC POTEnCIA_AVFCO'!AO4*About!$A$53</f>
        <v>1099104207915894.5</v>
      </c>
      <c r="X23" s="4">
        <f>'JRC POTEnCIA_AVFCO'!AP4*About!$A$53</f>
        <v>1072021985876857.4</v>
      </c>
      <c r="Y23" s="4">
        <f>'JRC POTEnCIA_AVFCO'!AQ4*About!$A$53</f>
        <v>1040403095836621.4</v>
      </c>
      <c r="Z23" s="4">
        <f>'JRC POTEnCIA_AVFCO'!AR4*About!$A$53</f>
        <v>1012665527498986.8</v>
      </c>
      <c r="AA23" s="4">
        <f>'JRC POTEnCIA_AVFCO'!AS4*About!$A$53</f>
        <v>981759051215422.75</v>
      </c>
      <c r="AB23" s="4">
        <f>'JRC POTEnCIA_AVFCO'!AT4*About!$A$53</f>
        <v>945881910386316.63</v>
      </c>
      <c r="AC23" s="4">
        <f>'JRC POTEnCIA_AVFCO'!AU4*About!$A$53</f>
        <v>907241958911340.5</v>
      </c>
      <c r="AD23" s="4">
        <f>'JRC POTEnCIA_AVFCO'!AV4*About!$A$53</f>
        <v>882863221586777</v>
      </c>
      <c r="AE23" s="4">
        <f>'JRC POTEnCIA_AVFCO'!AW4*About!$A$53</f>
        <v>857853938737584.88</v>
      </c>
      <c r="AF23" s="4">
        <f>'JRC POTEnCIA_AVFCO'!AX4*About!$A$53</f>
        <v>812755921831727.38</v>
      </c>
      <c r="AG23" s="4">
        <f>'JRC POTEnCIA_AVFCO'!AY4*About!$A$53</f>
        <v>780987831177478.63</v>
      </c>
      <c r="AH23" s="4">
        <f>'JRC POTEnCIA_AVFCO'!AZ4*About!$A$53</f>
        <v>733007001501417.5</v>
      </c>
      <c r="AI23" s="4">
        <f>'JRC POTEnCIA_AVFCO'!BA4*About!$A$53</f>
        <v>691568332546776.75</v>
      </c>
    </row>
    <row r="24" spans="1:35">
      <c r="A24" t="s">
        <v>542</v>
      </c>
      <c r="B24" s="4">
        <f>'JRC POTEnCIA_AVFCO'!T53*About!$A$53</f>
        <v>8276162357904232</v>
      </c>
      <c r="C24" s="4">
        <f>'JRC POTEnCIA_AVFCO'!U53*About!$A$53</f>
        <v>8237578126923822</v>
      </c>
      <c r="D24" s="4">
        <f>'JRC POTEnCIA_AVFCO'!V53*About!$A$53</f>
        <v>8147845327701635</v>
      </c>
      <c r="E24" s="4">
        <f>'JRC POTEnCIA_AVFCO'!W53*About!$A$53</f>
        <v>8106101590734798</v>
      </c>
      <c r="F24" s="4">
        <f>'JRC POTEnCIA_AVFCO'!X53*About!$A$53</f>
        <v>8089817663579833</v>
      </c>
      <c r="G24" s="4">
        <f>'JRC POTEnCIA_AVFCO'!Y53*About!$A$53</f>
        <v>8095443724967038</v>
      </c>
      <c r="H24" s="4">
        <f>'JRC POTEnCIA_AVFCO'!Z53*About!$A$53</f>
        <v>8137609981974438</v>
      </c>
      <c r="I24" s="4">
        <f>'JRC POTEnCIA_AVFCO'!AA53*About!$A$53</f>
        <v>8131798057551614</v>
      </c>
      <c r="J24" s="4">
        <f>'JRC POTEnCIA_AVFCO'!AB53*About!$A$53</f>
        <v>8158888725454879</v>
      </c>
      <c r="K24" s="4">
        <f>'JRC POTEnCIA_AVFCO'!AC53*About!$A$53</f>
        <v>8224160667072114</v>
      </c>
      <c r="L24" s="4">
        <f>'JRC POTEnCIA_AVFCO'!AD53*About!$A$53</f>
        <v>8349337854994421</v>
      </c>
      <c r="M24" s="4">
        <f>'JRC POTEnCIA_AVFCO'!AE53*About!$A$53</f>
        <v>8377307022921893</v>
      </c>
      <c r="N24" s="4">
        <f>'JRC POTEnCIA_AVFCO'!AF53*About!$A$53</f>
        <v>8476237060301771</v>
      </c>
      <c r="O24" s="4">
        <f>'JRC POTEnCIA_AVFCO'!AG53*About!$A$53</f>
        <v>8609949606097990</v>
      </c>
      <c r="P24" s="4">
        <f>'JRC POTEnCIA_AVFCO'!AH53*About!$A$53</f>
        <v>8684048076524193</v>
      </c>
      <c r="Q24" s="4">
        <f>'JRC POTEnCIA_AVFCO'!AI53*About!$A$53</f>
        <v>8700668104562487</v>
      </c>
      <c r="R24" s="4">
        <f>'JRC POTEnCIA_AVFCO'!AJ53*About!$A$53</f>
        <v>8727214508032742</v>
      </c>
      <c r="S24" s="4">
        <f>'JRC POTEnCIA_AVFCO'!AK53*About!$A$53</f>
        <v>8736557950944425</v>
      </c>
      <c r="T24" s="4">
        <f>'JRC POTEnCIA_AVFCO'!AL53*About!$A$53</f>
        <v>8734498725735426</v>
      </c>
      <c r="U24" s="4">
        <f>'JRC POTEnCIA_AVFCO'!AM53*About!$A$53</f>
        <v>8748235687467151</v>
      </c>
      <c r="V24" s="4">
        <f>'JRC POTEnCIA_AVFCO'!AN53*About!$A$53</f>
        <v>8742036096345429</v>
      </c>
      <c r="W24" s="4">
        <f>'JRC POTEnCIA_AVFCO'!AO53*About!$A$53</f>
        <v>8738874700536701</v>
      </c>
      <c r="X24" s="4">
        <f>'JRC POTEnCIA_AVFCO'!AP53*About!$A$53</f>
        <v>8731538652468290</v>
      </c>
      <c r="Y24" s="4">
        <f>'JRC POTEnCIA_AVFCO'!AQ53*About!$A$53</f>
        <v>8730250690102704</v>
      </c>
      <c r="Z24" s="4">
        <f>'JRC POTEnCIA_AVFCO'!AR53*About!$A$53</f>
        <v>8734012939267516</v>
      </c>
      <c r="AA24" s="4">
        <f>'JRC POTEnCIA_AVFCO'!AS53*About!$A$53</f>
        <v>8731568688474377</v>
      </c>
      <c r="AB24" s="4">
        <f>'JRC POTEnCIA_AVFCO'!AT53*About!$A$53</f>
        <v>8710842850460473</v>
      </c>
      <c r="AC24" s="4">
        <f>'JRC POTEnCIA_AVFCO'!AU53*About!$A$53</f>
        <v>8693584497445116</v>
      </c>
      <c r="AD24" s="4">
        <f>'JRC POTEnCIA_AVFCO'!AV53*About!$A$53</f>
        <v>8677515936284145</v>
      </c>
      <c r="AE24" s="4">
        <f>'JRC POTEnCIA_AVFCO'!AW53*About!$A$53</f>
        <v>8658826759266829</v>
      </c>
      <c r="AF24" s="4">
        <f>'JRC POTEnCIA_AVFCO'!AX53*About!$A$53</f>
        <v>8615438250367962</v>
      </c>
      <c r="AG24" s="4">
        <f>'JRC POTEnCIA_AVFCO'!AY53*About!$A$53</f>
        <v>8597932135845356</v>
      </c>
      <c r="AH24" s="4">
        <f>'JRC POTEnCIA_AVFCO'!AZ53*About!$A$53</f>
        <v>8578021431548936</v>
      </c>
      <c r="AI24" s="4">
        <f>'JRC POTEnCIA_AVFCO'!BA53*About!$A$53</f>
        <v>8535950564478138</v>
      </c>
    </row>
    <row r="25" spans="1:35">
      <c r="A25" t="s">
        <v>553</v>
      </c>
      <c r="B25" s="4">
        <f>'JRC POTEnCIA_GIC'!T59*About!$A$53</f>
        <v>8186349266408962</v>
      </c>
      <c r="C25" s="4">
        <f>'JRC POTEnCIA_GIC'!U59*About!$A$53</f>
        <v>7897388404541988</v>
      </c>
      <c r="D25" s="4">
        <f>'JRC POTEnCIA_GIC'!V59*About!$A$53</f>
        <v>7758040711771161</v>
      </c>
      <c r="E25" s="4">
        <f>'JRC POTEnCIA_GIC'!W59*About!$A$53</f>
        <v>7619195933947021</v>
      </c>
      <c r="F25" s="4">
        <f>'JRC POTEnCIA_GIC'!X59*About!$A$53</f>
        <v>7581427366356216</v>
      </c>
      <c r="G25" s="4">
        <f>'JRC POTEnCIA_GIC'!Y59*About!$A$53</f>
        <v>7210568973439656</v>
      </c>
      <c r="H25" s="4">
        <f>'JRC POTEnCIA_GIC'!Z59*About!$A$53</f>
        <v>6842208534615414</v>
      </c>
      <c r="I25" s="4">
        <f>'JRC POTEnCIA_GIC'!AA59*About!$A$53</f>
        <v>6732701739212349</v>
      </c>
      <c r="J25" s="4">
        <f>'JRC POTEnCIA_GIC'!AB59*About!$A$53</f>
        <v>6751022557602439</v>
      </c>
      <c r="K25" s="4">
        <f>'JRC POTEnCIA_GIC'!AC59*About!$A$53</f>
        <v>6601208056932705</v>
      </c>
      <c r="L25" s="4">
        <f>'JRC POTEnCIA_GIC'!AD59*About!$A$53</f>
        <v>6636370355971355</v>
      </c>
      <c r="M25" s="4">
        <f>'JRC POTEnCIA_GIC'!AE59*About!$A$53</f>
        <v>6739607459733434</v>
      </c>
      <c r="N25" s="4">
        <f>'JRC POTEnCIA_GIC'!AF59*About!$A$53</f>
        <v>6620877411757868</v>
      </c>
      <c r="O25" s="4">
        <f>'JRC POTEnCIA_GIC'!AG59*About!$A$53</f>
        <v>6651907999509881</v>
      </c>
      <c r="P25" s="4">
        <f>'JRC POTEnCIA_GIC'!AH59*About!$A$53</f>
        <v>6668822173270934</v>
      </c>
      <c r="Q25" s="4">
        <f>'JRC POTEnCIA_GIC'!AI59*About!$A$53</f>
        <v>6625022337594294</v>
      </c>
      <c r="R25" s="4">
        <f>'JRC POTEnCIA_GIC'!AJ59*About!$A$53</f>
        <v>6185177611918235</v>
      </c>
      <c r="S25" s="4">
        <f>'JRC POTEnCIA_GIC'!AK59*About!$A$53</f>
        <v>5906703138703266</v>
      </c>
      <c r="T25" s="4">
        <f>'JRC POTEnCIA_GIC'!AL59*About!$A$53</f>
        <v>5378427958744315</v>
      </c>
      <c r="U25" s="4">
        <f>'JRC POTEnCIA_GIC'!AM59*About!$A$53</f>
        <v>5321390047768321</v>
      </c>
      <c r="V25" s="4">
        <f>'JRC POTEnCIA_GIC'!AN59*About!$A$53</f>
        <v>5135295121926381</v>
      </c>
      <c r="W25" s="4">
        <f>'JRC POTEnCIA_GIC'!AO59*About!$A$53</f>
        <v>4974634180896603</v>
      </c>
      <c r="X25" s="4">
        <f>'JRC POTEnCIA_GIC'!AP59*About!$A$53</f>
        <v>5042371135746003</v>
      </c>
      <c r="Y25" s="4">
        <f>'JRC POTEnCIA_GIC'!AQ59*About!$A$53</f>
        <v>5108784917070262</v>
      </c>
      <c r="Z25" s="4">
        <f>'JRC POTEnCIA_GIC'!AR59*About!$A$53</f>
        <v>4854743921470884</v>
      </c>
      <c r="AA25" s="4">
        <f>'JRC POTEnCIA_GIC'!AS59*About!$A$53</f>
        <v>4908732201679887</v>
      </c>
      <c r="AB25" s="4">
        <f>'JRC POTEnCIA_GIC'!AT59*About!$A$53</f>
        <v>4793973737292136</v>
      </c>
      <c r="AC25" s="4">
        <f>'JRC POTEnCIA_GIC'!AU59*About!$A$53</f>
        <v>4768704770480218</v>
      </c>
      <c r="AD25" s="4">
        <f>'JRC POTEnCIA_GIC'!AV59*About!$A$53</f>
        <v>4632685681470794</v>
      </c>
      <c r="AE25" s="4">
        <f>'JRC POTEnCIA_GIC'!AW59*About!$A$53</f>
        <v>4631956095936709</v>
      </c>
      <c r="AF25" s="4">
        <f>'JRC POTEnCIA_GIC'!AX59*About!$A$53</f>
        <v>4474956355519975</v>
      </c>
      <c r="AG25" s="4">
        <f>'JRC POTEnCIA_GIC'!AY59*About!$A$53</f>
        <v>4152698790337050.5</v>
      </c>
      <c r="AH25" s="4">
        <f>'JRC POTEnCIA_GIC'!AZ59*About!$A$53</f>
        <v>3859353777217352</v>
      </c>
      <c r="AI25" s="4">
        <f>'JRC POTEnCIA_GIC'!BA59*About!$A$53</f>
        <v>3825118648571576.5</v>
      </c>
    </row>
    <row r="26" spans="1:35">
      <c r="A26" t="s">
        <v>549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</row>
    <row r="27" spans="1:35">
      <c r="A27" t="s">
        <v>548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</row>
    <row r="28" spans="1:35">
      <c r="A28" t="s">
        <v>547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</row>
    <row r="29" spans="1:35">
      <c r="A29" t="s">
        <v>365</v>
      </c>
      <c r="B29" s="4">
        <f>SUM('JRC POTEnCIA_AVFCO'!T69:T72)*About!$A$53</f>
        <v>2838431147555682</v>
      </c>
      <c r="C29" s="4">
        <f>SUM('JRC POTEnCIA_AVFCO'!U69:U72)*About!$A$53</f>
        <v>2852140366723658.5</v>
      </c>
      <c r="D29" s="4">
        <f>SUM('JRC POTEnCIA_AVFCO'!V69:V72)*About!$A$53</f>
        <v>2850511460264925</v>
      </c>
      <c r="E29" s="4">
        <f>SUM('JRC POTEnCIA_AVFCO'!W69:W72)*About!$A$53</f>
        <v>2878418164736522.5</v>
      </c>
      <c r="F29" s="4">
        <f>SUM('JRC POTEnCIA_AVFCO'!X69:X72)*About!$A$53</f>
        <v>2898131097865536.5</v>
      </c>
      <c r="G29" s="4">
        <f>SUM('JRC POTEnCIA_AVFCO'!Y69:Y72)*About!$A$53</f>
        <v>2896202430076119</v>
      </c>
      <c r="H29" s="4">
        <f>SUM('JRC POTEnCIA_AVFCO'!Z69:Z72)*About!$A$53</f>
        <v>2830179228998464.5</v>
      </c>
      <c r="I29" s="4">
        <f>SUM('JRC POTEnCIA_AVFCO'!AA69:AA72)*About!$A$53</f>
        <v>2863790443090106.5</v>
      </c>
      <c r="J29" s="4">
        <f>SUM('JRC POTEnCIA_AVFCO'!AB69:AB72)*About!$A$53</f>
        <v>2881615286886141.5</v>
      </c>
      <c r="K29" s="4">
        <f>SUM('JRC POTEnCIA_AVFCO'!AC69:AC72)*About!$A$53</f>
        <v>2893228243843648</v>
      </c>
      <c r="L29" s="4">
        <f>SUM('JRC POTEnCIA_AVFCO'!AD69:AD72)*About!$A$53</f>
        <v>2891233976904704</v>
      </c>
      <c r="M29" s="4">
        <f>SUM('JRC POTEnCIA_AVFCO'!AE69:AE72)*About!$A$53</f>
        <v>2920087472309379.5</v>
      </c>
      <c r="N29" s="4">
        <f>SUM('JRC POTEnCIA_AVFCO'!AF69:AF72)*About!$A$53</f>
        <v>2935099765654420</v>
      </c>
      <c r="O29" s="4">
        <f>SUM('JRC POTEnCIA_AVFCO'!AG69:AG72)*About!$A$53</f>
        <v>2936169715955864.5</v>
      </c>
      <c r="P29" s="4">
        <f>SUM('JRC POTEnCIA_AVFCO'!AH69:AH72)*About!$A$53</f>
        <v>2977781137609177</v>
      </c>
      <c r="Q29" s="4">
        <f>SUM('JRC POTEnCIA_AVFCO'!AI69:AI72)*About!$A$53</f>
        <v>3003582966121640.5</v>
      </c>
      <c r="R29" s="4">
        <f>SUM('JRC POTEnCIA_AVFCO'!AJ69:AJ72)*About!$A$53</f>
        <v>3037085551139931.5</v>
      </c>
      <c r="S29" s="4">
        <f>SUM('JRC POTEnCIA_AVFCO'!AK69:AK72)*About!$A$53</f>
        <v>3069539872498750</v>
      </c>
      <c r="T29" s="4">
        <f>SUM('JRC POTEnCIA_AVFCO'!AL69:AL72)*About!$A$53</f>
        <v>3094597841477637.5</v>
      </c>
      <c r="U29" s="4">
        <f>SUM('JRC POTEnCIA_AVFCO'!AM69:AM72)*About!$A$53</f>
        <v>3113390794088948</v>
      </c>
      <c r="V29" s="4">
        <f>SUM('JRC POTEnCIA_AVFCO'!AN69:AN72)*About!$A$53</f>
        <v>3142017106788273</v>
      </c>
      <c r="W29" s="4">
        <f>SUM('JRC POTEnCIA_AVFCO'!AO69:AO72)*About!$A$53</f>
        <v>3164140733615096.5</v>
      </c>
      <c r="X29" s="4">
        <f>SUM('JRC POTEnCIA_AVFCO'!AP69:AP72)*About!$A$53</f>
        <v>3185801586004950.5</v>
      </c>
      <c r="Y29" s="4">
        <f>SUM('JRC POTEnCIA_AVFCO'!AQ69:AQ72)*About!$A$53</f>
        <v>3213023394708715</v>
      </c>
      <c r="Z29" s="4">
        <f>SUM('JRC POTEnCIA_AVFCO'!AR69:AR72)*About!$A$53</f>
        <v>3244961611331526</v>
      </c>
      <c r="AA29" s="4">
        <f>SUM('JRC POTEnCIA_AVFCO'!AS69:AS72)*About!$A$53</f>
        <v>3271913715312810.5</v>
      </c>
      <c r="AB29" s="4">
        <f>SUM('JRC POTEnCIA_AVFCO'!AT69:AT72)*About!$A$53</f>
        <v>3300415293649364</v>
      </c>
      <c r="AC29" s="4">
        <f>SUM('JRC POTEnCIA_AVFCO'!AU69:AU72)*About!$A$53</f>
        <v>3325844584441545.5</v>
      </c>
      <c r="AD29" s="4">
        <f>SUM('JRC POTEnCIA_AVFCO'!AV69:AV72)*About!$A$53</f>
        <v>3348193306921491</v>
      </c>
      <c r="AE29" s="4">
        <f>SUM('JRC POTEnCIA_AVFCO'!AW69:AW72)*About!$A$53</f>
        <v>3370343498604183</v>
      </c>
      <c r="AF29" s="4">
        <f>SUM('JRC POTEnCIA_AVFCO'!AX69:AX72)*About!$A$53</f>
        <v>3407529542330281.5</v>
      </c>
      <c r="AG29" s="4">
        <f>SUM('JRC POTEnCIA_AVFCO'!AY69:AY72)*About!$A$53</f>
        <v>3436137111590231.5</v>
      </c>
      <c r="AH29" s="4">
        <f>SUM('JRC POTEnCIA_AVFCO'!AZ69:AZ72)*About!$A$53</f>
        <v>3474337930072806</v>
      </c>
      <c r="AI29" s="4">
        <f>SUM('JRC POTEnCIA_AVFCO'!BA69:BA72)*About!$A$53</f>
        <v>3509866158792048</v>
      </c>
    </row>
    <row r="30" spans="1:35">
      <c r="A30" t="s">
        <v>543</v>
      </c>
      <c r="B30" s="4">
        <f>'JRC POTEnCIA_AVFCO'!T36*About!$A$53</f>
        <v>2559013392528558</v>
      </c>
      <c r="C30" s="4">
        <f>'JRC POTEnCIA_AVFCO'!U36*About!$A$53</f>
        <v>2514787697284691</v>
      </c>
      <c r="D30" s="4">
        <f>'JRC POTEnCIA_AVFCO'!V36*About!$A$53</f>
        <v>2467337695784136</v>
      </c>
      <c r="E30" s="4">
        <f>'JRC POTEnCIA_AVFCO'!W36*About!$A$53</f>
        <v>2416419419061801</v>
      </c>
      <c r="F30" s="4">
        <f>'JRC POTEnCIA_AVFCO'!X36*About!$A$53</f>
        <v>2362146756563106.5</v>
      </c>
      <c r="G30" s="4">
        <f>'JRC POTEnCIA_AVFCO'!Y36*About!$A$53</f>
        <v>2312388317308530.5</v>
      </c>
      <c r="H30" s="4">
        <f>'JRC POTEnCIA_AVFCO'!Z36*About!$A$53</f>
        <v>2263229306715076</v>
      </c>
      <c r="I30" s="4">
        <f>'JRC POTEnCIA_AVFCO'!AA36*About!$A$53</f>
        <v>2220222785894502.3</v>
      </c>
      <c r="J30" s="4">
        <f>'JRC POTEnCIA_AVFCO'!AB36*About!$A$53</f>
        <v>2185474629662931.8</v>
      </c>
      <c r="K30" s="4">
        <f>'JRC POTEnCIA_AVFCO'!AC36*About!$A$53</f>
        <v>2160006579119694.5</v>
      </c>
      <c r="L30" s="4">
        <f>'JRC POTEnCIA_AVFCO'!AD36*About!$A$53</f>
        <v>2140773058276128</v>
      </c>
      <c r="M30" s="4">
        <f>'JRC POTEnCIA_AVFCO'!AE36*About!$A$53</f>
        <v>2129756413889604.8</v>
      </c>
      <c r="N30" s="4">
        <f>'JRC POTEnCIA_AVFCO'!AF36*About!$A$53</f>
        <v>2122109472712089.3</v>
      </c>
      <c r="O30" s="4">
        <f>'JRC POTEnCIA_AVFCO'!AG36*About!$A$53</f>
        <v>2116005292071019</v>
      </c>
      <c r="P30" s="4">
        <f>'JRC POTEnCIA_AVFCO'!AH36*About!$A$53</f>
        <v>2110933649132431.3</v>
      </c>
      <c r="Q30" s="4">
        <f>'JRC POTEnCIA_AVFCO'!AI36*About!$A$53</f>
        <v>2104159206305851.3</v>
      </c>
      <c r="R30" s="4">
        <f>'JRC POTEnCIA_AVFCO'!AJ36*About!$A$53</f>
        <v>2095170438565244.8</v>
      </c>
      <c r="S30" s="4">
        <f>'JRC POTEnCIA_AVFCO'!AK36*About!$A$53</f>
        <v>2084164652335534.5</v>
      </c>
      <c r="T30" s="4">
        <f>'JRC POTEnCIA_AVFCO'!AL36*About!$A$53</f>
        <v>2071013585895591.8</v>
      </c>
      <c r="U30" s="4">
        <f>'JRC POTEnCIA_AVFCO'!AM36*About!$A$53</f>
        <v>2055994893227017.8</v>
      </c>
      <c r="V30" s="4">
        <f>'JRC POTEnCIA_AVFCO'!AN36*About!$A$53</f>
        <v>2039301366953149.8</v>
      </c>
      <c r="W30" s="4">
        <f>'JRC POTEnCIA_AVFCO'!AO36*About!$A$53</f>
        <v>2021296282737796.8</v>
      </c>
      <c r="X30" s="4">
        <f>'JRC POTEnCIA_AVFCO'!AP36*About!$A$53</f>
        <v>2002202891496410.5</v>
      </c>
      <c r="Y30" s="4">
        <f>'JRC POTEnCIA_AVFCO'!AQ36*About!$A$53</f>
        <v>1982555938936961.5</v>
      </c>
      <c r="Z30" s="4">
        <f>'JRC POTEnCIA_AVFCO'!AR36*About!$A$53</f>
        <v>1963434385836792.5</v>
      </c>
      <c r="AA30" s="4">
        <f>'JRC POTEnCIA_AVFCO'!AS36*About!$A$53</f>
        <v>1943977348444473.3</v>
      </c>
      <c r="AB30" s="4">
        <f>'JRC POTEnCIA_AVFCO'!AT36*About!$A$53</f>
        <v>1924882693042562.8</v>
      </c>
      <c r="AC30" s="4">
        <f>'JRC POTEnCIA_AVFCO'!AU36*About!$A$53</f>
        <v>1905762802598596</v>
      </c>
      <c r="AD30" s="4">
        <f>'JRC POTEnCIA_AVFCO'!AV36*About!$A$53</f>
        <v>1887829997295122</v>
      </c>
      <c r="AE30" s="4">
        <f>'JRC POTEnCIA_AVFCO'!AW36*About!$A$53</f>
        <v>1870830442807259.8</v>
      </c>
      <c r="AF30" s="4">
        <f>'JRC POTEnCIA_AVFCO'!AX36*About!$A$53</f>
        <v>1855039817460739.8</v>
      </c>
      <c r="AG30" s="4">
        <f>'JRC POTEnCIA_AVFCO'!AY36*About!$A$53</f>
        <v>1840586207366295</v>
      </c>
      <c r="AH30" s="4">
        <f>'JRC POTEnCIA_AVFCO'!AZ36*About!$A$53</f>
        <v>1828101065533451.8</v>
      </c>
      <c r="AI30" s="4">
        <f>'JRC POTEnCIA_AVFCO'!BA36*About!$A$53</f>
        <v>1817413890441816</v>
      </c>
    </row>
    <row r="31" spans="1:35">
      <c r="A31" t="s">
        <v>544</v>
      </c>
      <c r="B31" s="4">
        <f>'JRC POTEnCIA_AVFCO'!T43*About!$A$53</f>
        <v>9613299085673988</v>
      </c>
      <c r="C31" s="4">
        <f>'JRC POTEnCIA_AVFCO'!U43*About!$A$53</f>
        <v>9668099141421720</v>
      </c>
      <c r="D31" s="4">
        <f>'JRC POTEnCIA_AVFCO'!V43*About!$A$53</f>
        <v>9657157251865086</v>
      </c>
      <c r="E31" s="4">
        <f>'JRC POTEnCIA_AVFCO'!W43*About!$A$53</f>
        <v>9604321559597110</v>
      </c>
      <c r="F31" s="4">
        <f>'JRC POTEnCIA_AVFCO'!X43*About!$A$53</f>
        <v>9520274953617944</v>
      </c>
      <c r="G31" s="4">
        <f>'JRC POTEnCIA_AVFCO'!Y43*About!$A$53</f>
        <v>9423423553389942</v>
      </c>
      <c r="H31" s="4">
        <f>'JRC POTEnCIA_AVFCO'!Z43*About!$A$53</f>
        <v>9351264067303150</v>
      </c>
      <c r="I31" s="4">
        <f>'JRC POTEnCIA_AVFCO'!AA43*About!$A$53</f>
        <v>9191553985420474</v>
      </c>
      <c r="J31" s="4">
        <f>'JRC POTEnCIA_AVFCO'!AB43*About!$A$53</f>
        <v>9051256529060722</v>
      </c>
      <c r="K31" s="4">
        <f>'JRC POTEnCIA_AVFCO'!AC43*About!$A$53</f>
        <v>8945479127088363</v>
      </c>
      <c r="L31" s="4">
        <f>'JRC POTEnCIA_AVFCO'!AD43*About!$A$53</f>
        <v>8814899011672668</v>
      </c>
      <c r="M31" s="4">
        <f>'JRC POTEnCIA_AVFCO'!AE43*About!$A$53</f>
        <v>8721040385593984</v>
      </c>
      <c r="N31" s="4">
        <f>'JRC POTEnCIA_AVFCO'!AF43*About!$A$53</f>
        <v>8616632779754865</v>
      </c>
      <c r="O31" s="4">
        <f>'JRC POTEnCIA_AVFCO'!AG43*About!$A$53</f>
        <v>8497764611597751</v>
      </c>
      <c r="P31" s="4">
        <f>'JRC POTEnCIA_AVFCO'!AH43*About!$A$53</f>
        <v>8418884362028955</v>
      </c>
      <c r="Q31" s="4">
        <f>'JRC POTEnCIA_AVFCO'!AI43*About!$A$53</f>
        <v>8337686475209532</v>
      </c>
      <c r="R31" s="4">
        <f>'JRC POTEnCIA_AVFCO'!AJ43*About!$A$53</f>
        <v>8229738037998059</v>
      </c>
      <c r="S31" s="4">
        <f>'JRC POTEnCIA_AVFCO'!AK43*About!$A$53</f>
        <v>8123367251255417</v>
      </c>
      <c r="T31" s="4">
        <f>'JRC POTEnCIA_AVFCO'!AL43*About!$A$53</f>
        <v>8012084836332202</v>
      </c>
      <c r="U31" s="4">
        <f>'JRC POTEnCIA_AVFCO'!AM43*About!$A$53</f>
        <v>7912854783517835</v>
      </c>
      <c r="V31" s="4">
        <f>'JRC POTEnCIA_AVFCO'!AN43*About!$A$53</f>
        <v>7803607617825398</v>
      </c>
      <c r="W31" s="4">
        <f>'JRC POTEnCIA_AVFCO'!AO43*About!$A$53</f>
        <v>7689839663033360</v>
      </c>
      <c r="X31" s="4">
        <f>'JRC POTEnCIA_AVFCO'!AP43*About!$A$53</f>
        <v>7572055887250669</v>
      </c>
      <c r="Y31" s="4">
        <f>'JRC POTEnCIA_AVFCO'!AQ43*About!$A$53</f>
        <v>7451338912629423</v>
      </c>
      <c r="Z31" s="4">
        <f>'JRC POTEnCIA_AVFCO'!AR43*About!$A$53</f>
        <v>7331084023710889</v>
      </c>
      <c r="AA31" s="4">
        <f>'JRC POTEnCIA_AVFCO'!AS43*About!$A$53</f>
        <v>7213971062827972</v>
      </c>
      <c r="AB31" s="4">
        <f>'JRC POTEnCIA_AVFCO'!AT43*About!$A$53</f>
        <v>7089616467089035</v>
      </c>
      <c r="AC31" s="4">
        <f>'JRC POTEnCIA_AVFCO'!AU43*About!$A$53</f>
        <v>6969944509130333</v>
      </c>
      <c r="AD31" s="4">
        <f>'JRC POTEnCIA_AVFCO'!AV43*About!$A$53</f>
        <v>6850956526499913</v>
      </c>
      <c r="AE31" s="4">
        <f>'JRC POTEnCIA_AVFCO'!AW43*About!$A$53</f>
        <v>6736355395050083</v>
      </c>
      <c r="AF31" s="4">
        <f>'JRC POTEnCIA_AVFCO'!AX43*About!$A$53</f>
        <v>6620442445831419</v>
      </c>
      <c r="AG31" s="4">
        <f>'JRC POTEnCIA_AVFCO'!AY43*About!$A$53</f>
        <v>6509364823043288</v>
      </c>
      <c r="AH31" s="4">
        <f>'JRC POTEnCIA_AVFCO'!AZ43*About!$A$53</f>
        <v>6395439837853825</v>
      </c>
      <c r="AI31" s="4">
        <f>'JRC POTEnCIA_AVFCO'!BA43*About!$A$53</f>
        <v>6280166454522213</v>
      </c>
    </row>
    <row r="32" spans="1:35">
      <c r="A32" t="s">
        <v>12</v>
      </c>
      <c r="B32" s="4">
        <f>'JRC POTEnCIA_AVFCO'!T74*About!$A$53</f>
        <v>91416378692697.828</v>
      </c>
      <c r="C32" s="4">
        <f>'JRC POTEnCIA_AVFCO'!U74*About!$A$53</f>
        <v>90855551868259.047</v>
      </c>
      <c r="D32" s="4">
        <f>'JRC POTEnCIA_AVFCO'!V74*About!$A$53</f>
        <v>90299304833666.344</v>
      </c>
      <c r="E32" s="4">
        <f>'JRC POTEnCIA_AVFCO'!W74*About!$A$53</f>
        <v>89790691113674.906</v>
      </c>
      <c r="F32" s="4">
        <f>'JRC POTEnCIA_AVFCO'!X74*About!$A$53</f>
        <v>89220318675383.031</v>
      </c>
      <c r="G32" s="4">
        <f>'JRC POTEnCIA_AVFCO'!Y74*About!$A$53</f>
        <v>88799271761467.953</v>
      </c>
      <c r="H32" s="4">
        <f>'JRC POTEnCIA_AVFCO'!Z74*About!$A$53</f>
        <v>88430946276160.578</v>
      </c>
      <c r="I32" s="4">
        <f>'JRC POTEnCIA_AVFCO'!AA74*About!$A$53</f>
        <v>88419581817641.219</v>
      </c>
      <c r="J32" s="4">
        <f>'JRC POTEnCIA_AVFCO'!AB74*About!$A$53</f>
        <v>88784608604229.297</v>
      </c>
      <c r="K32" s="4">
        <f>'JRC POTEnCIA_AVFCO'!AC74*About!$A$53</f>
        <v>89543507774264.844</v>
      </c>
      <c r="L32" s="4">
        <f>'JRC POTEnCIA_AVFCO'!AD74*About!$A$53</f>
        <v>90625893311046.781</v>
      </c>
      <c r="M32" s="4">
        <f>'JRC POTEnCIA_AVFCO'!AE74*About!$A$53</f>
        <v>92103183068063.219</v>
      </c>
      <c r="N32" s="4">
        <f>'JRC POTEnCIA_AVFCO'!AF74*About!$A$53</f>
        <v>93839353002995.094</v>
      </c>
      <c r="O32" s="4">
        <f>'JRC POTEnCIA_AVFCO'!AG74*About!$A$53</f>
        <v>95794156407320.922</v>
      </c>
      <c r="P32" s="4">
        <f>'JRC POTEnCIA_AVFCO'!AH74*About!$A$53</f>
        <v>97048108850766.75</v>
      </c>
      <c r="Q32" s="4">
        <f>'JRC POTEnCIA_AVFCO'!AI74*About!$A$53</f>
        <v>98310178943598.25</v>
      </c>
      <c r="R32" s="4">
        <f>'JRC POTEnCIA_AVFCO'!AJ74*About!$A$53</f>
        <v>99566952542669.406</v>
      </c>
      <c r="S32" s="4">
        <f>'JRC POTEnCIA_AVFCO'!AK74*About!$A$53</f>
        <v>100818983134959.05</v>
      </c>
      <c r="T32" s="4">
        <f>'JRC POTEnCIA_AVFCO'!AL74*About!$A$53</f>
        <v>102092064855923.45</v>
      </c>
      <c r="U32" s="4">
        <f>'JRC POTEnCIA_AVFCO'!AM74*About!$A$53</f>
        <v>103387388907560.03</v>
      </c>
      <c r="V32" s="4">
        <f>'JRC POTEnCIA_AVFCO'!AN74*About!$A$53</f>
        <v>104737705880897.08</v>
      </c>
      <c r="W32" s="4">
        <f>'JRC POTEnCIA_AVFCO'!AO74*About!$A$53</f>
        <v>106164602932427.28</v>
      </c>
      <c r="X32" s="4">
        <f>'JRC POTEnCIA_AVFCO'!AP74*About!$A$53</f>
        <v>107673709242401.89</v>
      </c>
      <c r="Y32" s="4">
        <f>'JRC POTEnCIA_AVFCO'!AQ74*About!$A$53</f>
        <v>109303355306999.23</v>
      </c>
      <c r="Z32" s="4">
        <f>'JRC POTEnCIA_AVFCO'!AR74*About!$A$53</f>
        <v>111091808230247</v>
      </c>
      <c r="AA32" s="4">
        <f>'JRC POTEnCIA_AVFCO'!AS74*About!$A$53</f>
        <v>112988569531927.19</v>
      </c>
      <c r="AB32" s="4">
        <f>'JRC POTEnCIA_AVFCO'!AT74*About!$A$53</f>
        <v>115023773848935.08</v>
      </c>
      <c r="AC32" s="4">
        <f>'JRC POTEnCIA_AVFCO'!AU74*About!$A$53</f>
        <v>117170524432204.2</v>
      </c>
      <c r="AD32" s="4">
        <f>'JRC POTEnCIA_AVFCO'!AV74*About!$A$53</f>
        <v>119491876002526.27</v>
      </c>
      <c r="AE32" s="4">
        <f>'JRC POTEnCIA_AVFCO'!AW74*About!$A$53</f>
        <v>121939582947399.3</v>
      </c>
      <c r="AF32" s="4">
        <f>'JRC POTEnCIA_AVFCO'!AX74*About!$A$53</f>
        <v>124530525736157.88</v>
      </c>
      <c r="AG32" s="4">
        <f>'JRC POTEnCIA_AVFCO'!AY74*About!$A$53</f>
        <v>127265766589839.17</v>
      </c>
      <c r="AH32" s="4">
        <f>'JRC POTEnCIA_AVFCO'!AZ74*About!$A$53</f>
        <v>130179157877519.61</v>
      </c>
      <c r="AI32" s="4">
        <f>'JRC POTEnCIA_AVFCO'!BA74*About!$A$53</f>
        <v>133266340167849.92</v>
      </c>
    </row>
    <row r="33" spans="1:35">
      <c r="A33" t="s">
        <v>13</v>
      </c>
      <c r="B33" s="4">
        <f>'JRC POTEnCIA_AVFCO'!T75*About!$A$53</f>
        <v>481473022565162.38</v>
      </c>
      <c r="C33" s="4">
        <f>'JRC POTEnCIA_AVFCO'!U75*About!$A$53</f>
        <v>495693721540604.06</v>
      </c>
      <c r="D33" s="4">
        <f>'JRC POTEnCIA_AVFCO'!V75*About!$A$53</f>
        <v>509590073140658.56</v>
      </c>
      <c r="E33" s="4">
        <f>'JRC POTEnCIA_AVFCO'!W75*About!$A$53</f>
        <v>520617123174989.13</v>
      </c>
      <c r="F33" s="4">
        <f>'JRC POTEnCIA_AVFCO'!X75*About!$A$53</f>
        <v>526351262537043</v>
      </c>
      <c r="G33" s="4">
        <f>'JRC POTEnCIA_AVFCO'!Y75*About!$A$53</f>
        <v>530955431207766.13</v>
      </c>
      <c r="H33" s="4">
        <f>'JRC POTEnCIA_AVFCO'!Z75*About!$A$53</f>
        <v>530603801275950.81</v>
      </c>
      <c r="I33" s="4">
        <f>'JRC POTEnCIA_AVFCO'!AA75*About!$A$53</f>
        <v>528393081299659.06</v>
      </c>
      <c r="J33" s="4">
        <f>'JRC POTEnCIA_AVFCO'!AB75*About!$A$53</f>
        <v>526518014769182.75</v>
      </c>
      <c r="K33" s="4">
        <f>'JRC POTEnCIA_AVFCO'!AC75*About!$A$53</f>
        <v>525540076855580.44</v>
      </c>
      <c r="L33" s="4">
        <f>'JRC POTEnCIA_AVFCO'!AD75*About!$A$53</f>
        <v>524515143810340.56</v>
      </c>
      <c r="M33" s="4">
        <f>'JRC POTEnCIA_AVFCO'!AE75*About!$A$53</f>
        <v>524489361879695.25</v>
      </c>
      <c r="N33" s="4">
        <f>'JRC POTEnCIA_AVFCO'!AF75*About!$A$53</f>
        <v>524937708215316.5</v>
      </c>
      <c r="O33" s="4">
        <f>'JRC POTEnCIA_AVFCO'!AG75*About!$A$53</f>
        <v>525382882844720.44</v>
      </c>
      <c r="P33" s="4">
        <f>'JRC POTEnCIA_AVFCO'!AH75*About!$A$53</f>
        <v>524585023078681.06</v>
      </c>
      <c r="Q33" s="4">
        <f>'JRC POTEnCIA_AVFCO'!AI75*About!$A$53</f>
        <v>523552310697325.31</v>
      </c>
      <c r="R33" s="4">
        <f>'JRC POTEnCIA_AVFCO'!AJ75*About!$A$53</f>
        <v>521694690792675.81</v>
      </c>
      <c r="S33" s="4">
        <f>'JRC POTEnCIA_AVFCO'!AK75*About!$A$53</f>
        <v>519557319632458.31</v>
      </c>
      <c r="T33" s="4">
        <f>'JRC POTEnCIA_AVFCO'!AL75*About!$A$53</f>
        <v>516977846328561.88</v>
      </c>
      <c r="U33" s="4">
        <f>'JRC POTEnCIA_AVFCO'!AM75*About!$A$53</f>
        <v>514109107893894.5</v>
      </c>
      <c r="V33" s="4">
        <f>'JRC POTEnCIA_AVFCO'!AN75*About!$A$53</f>
        <v>510713324452287.38</v>
      </c>
      <c r="W33" s="4">
        <f>'JRC POTEnCIA_AVFCO'!AO75*About!$A$53</f>
        <v>506887820248804.63</v>
      </c>
      <c r="X33" s="4">
        <f>'JRC POTEnCIA_AVFCO'!AP75*About!$A$53</f>
        <v>502640365104870.25</v>
      </c>
      <c r="Y33" s="4">
        <f>'JRC POTEnCIA_AVFCO'!AQ75*About!$A$53</f>
        <v>498111996760019.19</v>
      </c>
      <c r="Z33" s="4">
        <f>'JRC POTEnCIA_AVFCO'!AR75*About!$A$53</f>
        <v>493591625525344.94</v>
      </c>
      <c r="AA33" s="4">
        <f>'JRC POTEnCIA_AVFCO'!AS75*About!$A$53</f>
        <v>488944285196249.38</v>
      </c>
      <c r="AB33" s="4">
        <f>'JRC POTEnCIA_AVFCO'!AT75*About!$A$53</f>
        <v>484117385505435.5</v>
      </c>
      <c r="AC33" s="4">
        <f>'JRC POTEnCIA_AVFCO'!AU75*About!$A$53</f>
        <v>479239096822146.25</v>
      </c>
      <c r="AD33" s="4">
        <f>'JRC POTEnCIA_AVFCO'!AV75*About!$A$53</f>
        <v>474316601174879.56</v>
      </c>
      <c r="AE33" s="4">
        <f>'JRC POTEnCIA_AVFCO'!AW75*About!$A$53</f>
        <v>469389314291488.63</v>
      </c>
      <c r="AF33" s="4">
        <f>'JRC POTEnCIA_AVFCO'!AX75*About!$A$53</f>
        <v>464394724768423.56</v>
      </c>
      <c r="AG33" s="4">
        <f>'JRC POTEnCIA_AVFCO'!AY75*About!$A$53</f>
        <v>459352131324848.63</v>
      </c>
      <c r="AH33" s="4">
        <f>'JRC POTEnCIA_AVFCO'!AZ75*About!$A$53</f>
        <v>454131931984675.06</v>
      </c>
      <c r="AI33" s="4">
        <f>'JRC POTEnCIA_AVFCO'!BA75*About!$A$53</f>
        <v>448894415446085.44</v>
      </c>
    </row>
    <row r="34" spans="1:35">
      <c r="A34" t="s">
        <v>545</v>
      </c>
      <c r="B34" s="4">
        <f>'JRC POTEnCIA_AVFCO'!T38*About!$A$53</f>
        <v>1811342682249349</v>
      </c>
      <c r="C34" s="4">
        <f>'JRC POTEnCIA_AVFCO'!U38*About!$A$53</f>
        <v>1873646327854819.5</v>
      </c>
      <c r="D34" s="4">
        <f>'JRC POTEnCIA_AVFCO'!V38*About!$A$53</f>
        <v>1929815623947499</v>
      </c>
      <c r="E34" s="4">
        <f>'JRC POTEnCIA_AVFCO'!W38*About!$A$53</f>
        <v>1978253131161614.5</v>
      </c>
      <c r="F34" s="4">
        <f>'JRC POTEnCIA_AVFCO'!X38*About!$A$53</f>
        <v>2026051189183168.8</v>
      </c>
      <c r="G34" s="4">
        <f>'JRC POTEnCIA_AVFCO'!Y38*About!$A$53</f>
        <v>2066956823420290.8</v>
      </c>
      <c r="H34" s="4">
        <f>'JRC POTEnCIA_AVFCO'!Z38*About!$A$53</f>
        <v>2102177742342554</v>
      </c>
      <c r="I34" s="4">
        <f>'JRC POTEnCIA_AVFCO'!AA38*About!$A$53</f>
        <v>2127817718875017.3</v>
      </c>
      <c r="J34" s="4">
        <f>'JRC POTEnCIA_AVFCO'!AB38*About!$A$53</f>
        <v>2153363743659944.8</v>
      </c>
      <c r="K34" s="4">
        <f>'JRC POTEnCIA_AVFCO'!AC38*About!$A$53</f>
        <v>2180350877055925.8</v>
      </c>
      <c r="L34" s="4">
        <f>'JRC POTEnCIA_AVFCO'!AD38*About!$A$53</f>
        <v>2208959341616385.5</v>
      </c>
      <c r="M34" s="4">
        <f>'JRC POTEnCIA_AVFCO'!AE38*About!$A$53</f>
        <v>2242926551598868</v>
      </c>
      <c r="N34" s="4">
        <f>'JRC POTEnCIA_AVFCO'!AF38*About!$A$53</f>
        <v>2273244934202635.5</v>
      </c>
      <c r="O34" s="4">
        <f>'JRC POTEnCIA_AVFCO'!AG38*About!$A$53</f>
        <v>2301620932712149</v>
      </c>
      <c r="P34" s="4">
        <f>'JRC POTEnCIA_AVFCO'!AH38*About!$A$53</f>
        <v>2333312314891360</v>
      </c>
      <c r="Q34" s="4">
        <f>'JRC POTEnCIA_AVFCO'!AI38*About!$A$53</f>
        <v>2359917621380047.5</v>
      </c>
      <c r="R34" s="4">
        <f>'JRC POTEnCIA_AVFCO'!AJ38*About!$A$53</f>
        <v>2383986546675294</v>
      </c>
      <c r="S34" s="4">
        <f>'JRC POTEnCIA_AVFCO'!AK38*About!$A$53</f>
        <v>2404155706596381.5</v>
      </c>
      <c r="T34" s="4">
        <f>'JRC POTEnCIA_AVFCO'!AL38*About!$A$53</f>
        <v>2422304758814730.5</v>
      </c>
      <c r="U34" s="4">
        <f>'JRC POTEnCIA_AVFCO'!AM38*About!$A$53</f>
        <v>2442608393751542.5</v>
      </c>
      <c r="V34" s="4">
        <f>'JRC POTEnCIA_AVFCO'!AN38*About!$A$53</f>
        <v>2457857534121550</v>
      </c>
      <c r="W34" s="4">
        <f>'JRC POTEnCIA_AVFCO'!AO38*About!$A$53</f>
        <v>2476401726925982</v>
      </c>
      <c r="X34" s="4">
        <f>'JRC POTEnCIA_AVFCO'!AP38*About!$A$53</f>
        <v>2490351187982741.5</v>
      </c>
      <c r="Y34" s="4">
        <f>'JRC POTEnCIA_AVFCO'!AQ38*About!$A$53</f>
        <v>2504918448206021.5</v>
      </c>
      <c r="Z34" s="4">
        <f>'JRC POTEnCIA_AVFCO'!AR38*About!$A$53</f>
        <v>2521476425215157.5</v>
      </c>
      <c r="AA34" s="4">
        <f>'JRC POTEnCIA_AVFCO'!AS38*About!$A$53</f>
        <v>2536043470337746.5</v>
      </c>
      <c r="AB34" s="4">
        <f>'JRC POTEnCIA_AVFCO'!AT38*About!$A$53</f>
        <v>2548831654940430.5</v>
      </c>
      <c r="AC34" s="4">
        <f>'JRC POTEnCIA_AVFCO'!AU38*About!$A$53</f>
        <v>2557674639245867.5</v>
      </c>
      <c r="AD34" s="4">
        <f>'JRC POTEnCIA_AVFCO'!AV38*About!$A$53</f>
        <v>2570087635022875.5</v>
      </c>
      <c r="AE34" s="4">
        <f>'JRC POTEnCIA_AVFCO'!AW38*About!$A$53</f>
        <v>2578307617299776</v>
      </c>
      <c r="AF34" s="4">
        <f>'JRC POTEnCIA_AVFCO'!AX38*About!$A$53</f>
        <v>2572711057670100.5</v>
      </c>
      <c r="AG34" s="4">
        <f>'JRC POTEnCIA_AVFCO'!AY38*About!$A$53</f>
        <v>2574188715764175.5</v>
      </c>
      <c r="AH34" s="4">
        <f>'JRC POTEnCIA_AVFCO'!AZ38*About!$A$53</f>
        <v>2559468938313186.5</v>
      </c>
      <c r="AI34" s="4">
        <f>'JRC POTEnCIA_AVFCO'!BA38*About!$A$53</f>
        <v>2538010343963994</v>
      </c>
    </row>
    <row r="35" spans="1:35">
      <c r="A35" t="s">
        <v>551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</row>
    <row r="36" spans="1:35">
      <c r="A36" t="s">
        <v>552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</row>
    <row r="37" spans="1:35">
      <c r="A37" t="s">
        <v>369</v>
      </c>
      <c r="B37" s="4">
        <f>'JRC POTEnCIA_AVFCO'!T15*About!$A$53</f>
        <v>182532330173313.41</v>
      </c>
      <c r="C37" s="4">
        <f>'JRC POTEnCIA_AVFCO'!U15*About!$A$53</f>
        <v>180289448418875.78</v>
      </c>
      <c r="D37" s="4">
        <f>'JRC POTEnCIA_AVFCO'!V15*About!$A$53</f>
        <v>178935068419897.69</v>
      </c>
      <c r="E37" s="4">
        <f>'JRC POTEnCIA_AVFCO'!W15*About!$A$53</f>
        <v>176718240529776.81</v>
      </c>
      <c r="F37" s="4">
        <f>'JRC POTEnCIA_AVFCO'!X15*About!$A$53</f>
        <v>176816364928270.78</v>
      </c>
      <c r="G37" s="4">
        <f>'JRC POTEnCIA_AVFCO'!Y15*About!$A$53</f>
        <v>169586686804603.03</v>
      </c>
      <c r="H37" s="4">
        <f>'JRC POTEnCIA_AVFCO'!Z15*About!$A$53</f>
        <v>162485374671536.88</v>
      </c>
      <c r="I37" s="4">
        <f>'JRC POTEnCIA_AVFCO'!AA15*About!$A$53</f>
        <v>153695341071352.72</v>
      </c>
      <c r="J37" s="4">
        <f>'JRC POTEnCIA_AVFCO'!AB15*About!$A$53</f>
        <v>147650112317185.72</v>
      </c>
      <c r="K37" s="4">
        <f>'JRC POTEnCIA_AVFCO'!AC15*About!$A$53</f>
        <v>135944789179138.27</v>
      </c>
      <c r="L37" s="4">
        <f>'JRC POTEnCIA_AVFCO'!AD15*About!$A$53</f>
        <v>127720384293187.36</v>
      </c>
      <c r="M37" s="4">
        <f>'JRC POTEnCIA_AVFCO'!AE15*About!$A$53</f>
        <v>123449084617141.17</v>
      </c>
      <c r="N37" s="4">
        <f>'JRC POTEnCIA_AVFCO'!AF15*About!$A$53</f>
        <v>120184434378869.95</v>
      </c>
      <c r="O37" s="4">
        <f>'JRC POTEnCIA_AVFCO'!AG15*About!$A$53</f>
        <v>116283284527710.13</v>
      </c>
      <c r="P37" s="4">
        <f>'JRC POTEnCIA_AVFCO'!AH15*About!$A$53</f>
        <v>114136808665352.14</v>
      </c>
      <c r="Q37" s="4">
        <f>'JRC POTEnCIA_AVFCO'!AI15*About!$A$53</f>
        <v>109357291637470.94</v>
      </c>
      <c r="R37" s="4">
        <f>'JRC POTEnCIA_AVFCO'!AJ15*About!$A$53</f>
        <v>103130623222518</v>
      </c>
      <c r="S37" s="4">
        <f>'JRC POTEnCIA_AVFCO'!AK15*About!$A$53</f>
        <v>97505860097532.953</v>
      </c>
      <c r="T37" s="4">
        <f>'JRC POTEnCIA_AVFCO'!AL15*About!$A$53</f>
        <v>93642355463499.625</v>
      </c>
      <c r="U37" s="4">
        <f>'JRC POTEnCIA_AVFCO'!AM15*About!$A$53</f>
        <v>91228668627056.234</v>
      </c>
      <c r="V37" s="4">
        <f>'JRC POTEnCIA_AVFCO'!AN15*About!$A$53</f>
        <v>86534829786755.969</v>
      </c>
      <c r="W37" s="4">
        <f>'JRC POTEnCIA_AVFCO'!AO15*About!$A$53</f>
        <v>84376238271739.516</v>
      </c>
      <c r="X37" s="4">
        <f>'JRC POTEnCIA_AVFCO'!AP15*About!$A$53</f>
        <v>80923907191247.531</v>
      </c>
      <c r="Y37" s="4">
        <f>'JRC POTEnCIA_AVFCO'!AQ15*About!$A$53</f>
        <v>77885088922472.125</v>
      </c>
      <c r="Z37" s="4">
        <f>'JRC POTEnCIA_AVFCO'!AR15*About!$A$53</f>
        <v>74489638769350.516</v>
      </c>
      <c r="AA37" s="4">
        <f>'JRC POTEnCIA_AVFCO'!AS15*About!$A$53</f>
        <v>69713249205171.625</v>
      </c>
      <c r="AB37" s="4">
        <f>'JRC POTEnCIA_AVFCO'!AT15*About!$A$53</f>
        <v>66184749521442.211</v>
      </c>
      <c r="AC37" s="4">
        <f>'JRC POTEnCIA_AVFCO'!AU15*About!$A$53</f>
        <v>61452797718936.734</v>
      </c>
      <c r="AD37" s="4">
        <f>'JRC POTEnCIA_AVFCO'!AV15*About!$A$53</f>
        <v>59558459224533.953</v>
      </c>
      <c r="AE37" s="4">
        <f>'JRC POTEnCIA_AVFCO'!AW15*About!$A$53</f>
        <v>58030854926245.75</v>
      </c>
      <c r="AF37" s="4">
        <f>'JRC POTEnCIA_AVFCO'!AX15*About!$A$53</f>
        <v>51604101706573.922</v>
      </c>
      <c r="AG37" s="4">
        <f>'JRC POTEnCIA_AVFCO'!AY15*About!$A$53</f>
        <v>49088558640692.273</v>
      </c>
      <c r="AH37" s="4">
        <f>'JRC POTEnCIA_AVFCO'!AZ15*About!$A$53</f>
        <v>47315804636397.344</v>
      </c>
      <c r="AI37" s="4">
        <f>'JRC POTEnCIA_AVFCO'!BA15*About!$A$53</f>
        <v>43146239913216.367</v>
      </c>
    </row>
    <row r="38" spans="1:35">
      <c r="A38" t="s">
        <v>61</v>
      </c>
      <c r="B38" s="4">
        <f>'JRC POTEnCIA_AVFCO'!T22*About!$A$53</f>
        <v>97581954581714.313</v>
      </c>
      <c r="C38" s="4">
        <f>'JRC POTEnCIA_AVFCO'!U22*About!$A$53</f>
        <v>98629664716850</v>
      </c>
      <c r="D38" s="4">
        <f>'JRC POTEnCIA_AVFCO'!V22*About!$A$53</f>
        <v>98726039031043.188</v>
      </c>
      <c r="E38" s="4">
        <f>'JRC POTEnCIA_AVFCO'!W22*About!$A$53</f>
        <v>98119086043323.25</v>
      </c>
      <c r="F38" s="4">
        <f>'JRC POTEnCIA_AVFCO'!X22*About!$A$53</f>
        <v>96502841943891.172</v>
      </c>
      <c r="G38" s="4">
        <f>'JRC POTEnCIA_AVFCO'!Y22*About!$A$53</f>
        <v>97403498521529.438</v>
      </c>
      <c r="H38" s="4">
        <f>'JRC POTEnCIA_AVFCO'!Z22*About!$A$53</f>
        <v>91802554898458.406</v>
      </c>
      <c r="I38" s="4">
        <f>'JRC POTEnCIA_AVFCO'!AA22*About!$A$53</f>
        <v>85614596826425.891</v>
      </c>
      <c r="J38" s="4">
        <f>'JRC POTEnCIA_AVFCO'!AB22*About!$A$53</f>
        <v>85979739979028.594</v>
      </c>
      <c r="K38" s="4">
        <f>'JRC POTEnCIA_AVFCO'!AC22*About!$A$53</f>
        <v>86196058908595.453</v>
      </c>
      <c r="L38" s="4">
        <f>'JRC POTEnCIA_AVFCO'!AD22*About!$A$53</f>
        <v>78524448739636.563</v>
      </c>
      <c r="M38" s="4">
        <f>'JRC POTEnCIA_AVFCO'!AE22*About!$A$53</f>
        <v>78627921955052.078</v>
      </c>
      <c r="N38" s="4">
        <f>'JRC POTEnCIA_AVFCO'!AF22*About!$A$53</f>
        <v>74367291428187.344</v>
      </c>
      <c r="O38" s="4">
        <f>'JRC POTEnCIA_AVFCO'!AG22*About!$A$53</f>
        <v>61271932475632.359</v>
      </c>
      <c r="P38" s="4">
        <f>'JRC POTEnCIA_AVFCO'!AH22*About!$A$53</f>
        <v>61219275000274.563</v>
      </c>
      <c r="Q38" s="4">
        <f>'JRC POTEnCIA_AVFCO'!AI22*About!$A$53</f>
        <v>56565669228358.195</v>
      </c>
      <c r="R38" s="4">
        <f>'JRC POTEnCIA_AVFCO'!AJ22*About!$A$53</f>
        <v>51872745150964.711</v>
      </c>
      <c r="S38" s="4">
        <f>'JRC POTEnCIA_AVFCO'!AK22*About!$A$53</f>
        <v>51809009797856.383</v>
      </c>
      <c r="T38" s="4">
        <f>'JRC POTEnCIA_AVFCO'!AL22*About!$A$53</f>
        <v>46959918279374.273</v>
      </c>
      <c r="U38" s="4">
        <f>'JRC POTEnCIA_AVFCO'!AM22*About!$A$53</f>
        <v>46436883925711.945</v>
      </c>
      <c r="V38" s="4">
        <f>'JRC POTEnCIA_AVFCO'!AN22*About!$A$53</f>
        <v>43588771760459.508</v>
      </c>
      <c r="W38" s="4">
        <f>'JRC POTEnCIA_AVFCO'!AO22*About!$A$53</f>
        <v>39378553404121.391</v>
      </c>
      <c r="X38" s="4">
        <f>'JRC POTEnCIA_AVFCO'!AP22*About!$A$53</f>
        <v>35992013791370.477</v>
      </c>
      <c r="Y38" s="4">
        <f>'JRC POTEnCIA_AVFCO'!AQ22*About!$A$53</f>
        <v>33259626989863.355</v>
      </c>
      <c r="Z38" s="4">
        <f>'JRC POTEnCIA_AVFCO'!AR22*About!$A$53</f>
        <v>29625127832474.316</v>
      </c>
      <c r="AA38" s="4">
        <f>'JRC POTEnCIA_AVFCO'!AS22*About!$A$53</f>
        <v>28743149951220.824</v>
      </c>
      <c r="AB38" s="4">
        <f>'JRC POTEnCIA_AVFCO'!AT22*About!$A$53</f>
        <v>23561432034391.668</v>
      </c>
      <c r="AC38" s="4">
        <f>'JRC POTEnCIA_AVFCO'!AU22*About!$A$53</f>
        <v>18895373768808.633</v>
      </c>
      <c r="AD38" s="4">
        <f>'JRC POTEnCIA_AVFCO'!AV22*About!$A$53</f>
        <v>18441802987846.418</v>
      </c>
      <c r="AE38" s="4">
        <f>'JRC POTEnCIA_AVFCO'!AW22*About!$A$53</f>
        <v>18095569348988.73</v>
      </c>
      <c r="AF38" s="4">
        <f>'JRC POTEnCIA_AVFCO'!AX22*About!$A$53</f>
        <v>14594529787160.139</v>
      </c>
      <c r="AG38" s="4">
        <f>'JRC POTEnCIA_AVFCO'!AY22*About!$A$53</f>
        <v>14327200512201.547</v>
      </c>
      <c r="AH38" s="4">
        <f>'JRC POTEnCIA_AVFCO'!AZ22*About!$A$53</f>
        <v>12798734738862.266</v>
      </c>
      <c r="AI38" s="4">
        <f>'JRC POTEnCIA_AVFCO'!BA22*About!$A$53</f>
        <v>9000091019334.3594</v>
      </c>
    </row>
    <row r="39" spans="1:35">
      <c r="A39" t="s">
        <v>62</v>
      </c>
      <c r="B39" s="4">
        <f>'JRC POTEnCIA_AVFCO'!T44*About!$A$53</f>
        <v>295126032957136.31</v>
      </c>
      <c r="C39" s="4">
        <f>'JRC POTEnCIA_AVFCO'!U44*About!$A$53</f>
        <v>290624144942357.5</v>
      </c>
      <c r="D39" s="4">
        <f>'JRC POTEnCIA_AVFCO'!V44*About!$A$53</f>
        <v>285215425175733.5</v>
      </c>
      <c r="E39" s="4">
        <f>'JRC POTEnCIA_AVFCO'!W44*About!$A$53</f>
        <v>280812157673384.94</v>
      </c>
      <c r="F39" s="4">
        <f>'JRC POTEnCIA_AVFCO'!X44*About!$A$53</f>
        <v>278356434389376.41</v>
      </c>
      <c r="G39" s="4">
        <f>'JRC POTEnCIA_AVFCO'!Y44*About!$A$53</f>
        <v>272643698162861.25</v>
      </c>
      <c r="H39" s="4">
        <f>'JRC POTEnCIA_AVFCO'!Z44*About!$A$53</f>
        <v>261621346085247.34</v>
      </c>
      <c r="I39" s="4">
        <f>'JRC POTEnCIA_AVFCO'!AA44*About!$A$53</f>
        <v>257440318198670.06</v>
      </c>
      <c r="J39" s="4">
        <f>'JRC POTEnCIA_AVFCO'!AB44*About!$A$53</f>
        <v>248544405535285.69</v>
      </c>
      <c r="K39" s="4">
        <f>'JRC POTEnCIA_AVFCO'!AC44*About!$A$53</f>
        <v>239439698203129.69</v>
      </c>
      <c r="L39" s="4">
        <f>'JRC POTEnCIA_AVFCO'!AD44*About!$A$53</f>
        <v>224576675229452</v>
      </c>
      <c r="M39" s="4">
        <f>'JRC POTEnCIA_AVFCO'!AE44*About!$A$53</f>
        <v>217789834912929.13</v>
      </c>
      <c r="N39" s="4">
        <f>'JRC POTEnCIA_AVFCO'!AF44*About!$A$53</f>
        <v>214499344402048.38</v>
      </c>
      <c r="O39" s="4">
        <f>'JRC POTEnCIA_AVFCO'!AG44*About!$A$53</f>
        <v>199270825475769.44</v>
      </c>
      <c r="P39" s="4">
        <f>'JRC POTEnCIA_AVFCO'!AH44*About!$A$53</f>
        <v>193712635484838.47</v>
      </c>
      <c r="Q39" s="4">
        <f>'JRC POTEnCIA_AVFCO'!AI44*About!$A$53</f>
        <v>182535854595583.69</v>
      </c>
      <c r="R39" s="4">
        <f>'JRC POTEnCIA_AVFCO'!AJ44*About!$A$53</f>
        <v>173016523745484.56</v>
      </c>
      <c r="S39" s="4">
        <f>'JRC POTEnCIA_AVFCO'!AK44*About!$A$53</f>
        <v>163423481189419.91</v>
      </c>
      <c r="T39" s="4">
        <f>'JRC POTEnCIA_AVFCO'!AL44*About!$A$53</f>
        <v>154672239545503.59</v>
      </c>
      <c r="U39" s="4">
        <f>'JRC POTEnCIA_AVFCO'!AM44*About!$A$53</f>
        <v>153133191167888.72</v>
      </c>
      <c r="V39" s="4">
        <f>'JRC POTEnCIA_AVFCO'!AN44*About!$A$53</f>
        <v>145265875567513.25</v>
      </c>
      <c r="W39" s="4">
        <f>'JRC POTEnCIA_AVFCO'!AO44*About!$A$53</f>
        <v>140216467322441.83</v>
      </c>
      <c r="X39" s="4">
        <f>'JRC POTEnCIA_AVFCO'!AP44*About!$A$53</f>
        <v>135381996042811.95</v>
      </c>
      <c r="Y39" s="4">
        <f>'JRC POTEnCIA_AVFCO'!AQ44*About!$A$53</f>
        <v>131222158566678.48</v>
      </c>
      <c r="Z39" s="4">
        <f>'JRC POTEnCIA_AVFCO'!AR44*About!$A$53</f>
        <v>126213781288183.13</v>
      </c>
      <c r="AA39" s="4">
        <f>'JRC POTEnCIA_AVFCO'!AS44*About!$A$53</f>
        <v>121357485739405.91</v>
      </c>
      <c r="AB39" s="4">
        <f>'JRC POTEnCIA_AVFCO'!AT44*About!$A$53</f>
        <v>114870699850404.5</v>
      </c>
      <c r="AC39" s="4">
        <f>'JRC POTEnCIA_AVFCO'!AU44*About!$A$53</f>
        <v>111782282583799.42</v>
      </c>
      <c r="AD39" s="4">
        <f>'JRC POTEnCIA_AVFCO'!AV44*About!$A$53</f>
        <v>106268560114017.67</v>
      </c>
      <c r="AE39" s="4">
        <f>'JRC POTEnCIA_AVFCO'!AW44*About!$A$53</f>
        <v>102089111375877.63</v>
      </c>
      <c r="AF39" s="4">
        <f>'JRC POTEnCIA_AVFCO'!AX44*About!$A$53</f>
        <v>94918967854207.438</v>
      </c>
      <c r="AG39" s="4">
        <f>'JRC POTEnCIA_AVFCO'!AY44*About!$A$53</f>
        <v>92080068030514.594</v>
      </c>
      <c r="AH39" s="4">
        <f>'JRC POTEnCIA_AVFCO'!AZ44*About!$A$53</f>
        <v>90673401611402.797</v>
      </c>
      <c r="AI39" s="4">
        <f>'JRC POTEnCIA_AVFCO'!BA44*About!$A$53</f>
        <v>86214863588203.5</v>
      </c>
    </row>
    <row r="40" spans="1:35">
      <c r="A40" t="s">
        <v>63</v>
      </c>
      <c r="B40" s="4">
        <f>'JRC POTEnCIA_AVFCO'!T34*About!$A$53</f>
        <v>1119947155532375.8</v>
      </c>
      <c r="C40" s="4">
        <f>'JRC POTEnCIA_AVFCO'!U34*About!$A$53</f>
        <v>1121780115312918.6</v>
      </c>
      <c r="D40" s="4">
        <f>'JRC POTEnCIA_AVFCO'!V34*About!$A$53</f>
        <v>1123243105072084.3</v>
      </c>
      <c r="E40" s="4">
        <f>'JRC POTEnCIA_AVFCO'!W34*About!$A$53</f>
        <v>1117844168062742.5</v>
      </c>
      <c r="F40" s="4">
        <f>'JRC POTEnCIA_AVFCO'!X34*About!$A$53</f>
        <v>1110027286217195.3</v>
      </c>
      <c r="G40" s="4">
        <f>'JRC POTEnCIA_AVFCO'!Y34*About!$A$53</f>
        <v>1101728122965752.1</v>
      </c>
      <c r="H40" s="4">
        <f>'JRC POTEnCIA_AVFCO'!Z34*About!$A$53</f>
        <v>1077844231412390</v>
      </c>
      <c r="I40" s="4">
        <f>'JRC POTEnCIA_AVFCO'!AA34*About!$A$53</f>
        <v>1076113319629565.9</v>
      </c>
      <c r="J40" s="4">
        <f>'JRC POTEnCIA_AVFCO'!AB34*About!$A$53</f>
        <v>1072805683679612.9</v>
      </c>
      <c r="K40" s="4">
        <f>'JRC POTEnCIA_AVFCO'!AC34*About!$A$53</f>
        <v>1072774026373359.3</v>
      </c>
      <c r="L40" s="4">
        <f>'JRC POTEnCIA_AVFCO'!AD34*About!$A$53</f>
        <v>1061261477042817.5</v>
      </c>
      <c r="M40" s="4">
        <f>'JRC POTEnCIA_AVFCO'!AE34*About!$A$53</f>
        <v>1068336215661341.9</v>
      </c>
      <c r="N40" s="4">
        <f>'JRC POTEnCIA_AVFCO'!AF34*About!$A$53</f>
        <v>1068920829929586.9</v>
      </c>
      <c r="O40" s="4">
        <f>'JRC POTEnCIA_AVFCO'!AG34*About!$A$53</f>
        <v>1071319463648260.9</v>
      </c>
      <c r="P40" s="4">
        <f>'JRC POTEnCIA_AVFCO'!AH34*About!$A$53</f>
        <v>1076570188685700.5</v>
      </c>
      <c r="Q40" s="4">
        <f>'JRC POTEnCIA_AVFCO'!AI34*About!$A$53</f>
        <v>1076237452833862.5</v>
      </c>
      <c r="R40" s="4">
        <f>'JRC POTEnCIA_AVFCO'!AJ34*About!$A$53</f>
        <v>1077490644744617.5</v>
      </c>
      <c r="S40" s="4">
        <f>'JRC POTEnCIA_AVFCO'!AK34*About!$A$53</f>
        <v>1075181495114144</v>
      </c>
      <c r="T40" s="4">
        <f>'JRC POTEnCIA_AVFCO'!AL34*About!$A$53</f>
        <v>1071960835508394</v>
      </c>
      <c r="U40" s="4">
        <f>'JRC POTEnCIA_AVFCO'!AM34*About!$A$53</f>
        <v>1070667632826450.8</v>
      </c>
      <c r="V40" s="4">
        <f>'JRC POTEnCIA_AVFCO'!AN34*About!$A$53</f>
        <v>1068590496034275.8</v>
      </c>
      <c r="W40" s="4">
        <f>'JRC POTEnCIA_AVFCO'!AO34*About!$A$53</f>
        <v>1066874518683598.8</v>
      </c>
      <c r="X40" s="4">
        <f>'JRC POTEnCIA_AVFCO'!AP34*About!$A$53</f>
        <v>1064675400632395.8</v>
      </c>
      <c r="Y40" s="4">
        <f>'JRC POTEnCIA_AVFCO'!AQ34*About!$A$53</f>
        <v>1062300157325989.9</v>
      </c>
      <c r="Z40" s="4">
        <f>'JRC POTEnCIA_AVFCO'!AR34*About!$A$53</f>
        <v>1058520452480926.5</v>
      </c>
      <c r="AA40" s="4">
        <f>'JRC POTEnCIA_AVFCO'!AS34*About!$A$53</f>
        <v>1054445285852375.9</v>
      </c>
      <c r="AB40" s="4">
        <f>'JRC POTEnCIA_AVFCO'!AT34*About!$A$53</f>
        <v>1044747421942943.8</v>
      </c>
      <c r="AC40" s="4">
        <f>'JRC POTEnCIA_AVFCO'!AU34*About!$A$53</f>
        <v>1038742959057239.1</v>
      </c>
      <c r="AD40" s="4">
        <f>'JRC POTEnCIA_AVFCO'!AV34*About!$A$53</f>
        <v>1033266486221936.1</v>
      </c>
      <c r="AE40" s="4">
        <f>'JRC POTEnCIA_AVFCO'!AW34*About!$A$53</f>
        <v>1028078270767427.6</v>
      </c>
      <c r="AF40" s="4">
        <f>'JRC POTEnCIA_AVFCO'!AX34*About!$A$53</f>
        <v>1020228564961419.8</v>
      </c>
      <c r="AG40" s="4">
        <f>'JRC POTEnCIA_AVFCO'!AY34*About!$A$53</f>
        <v>1015726344565972</v>
      </c>
      <c r="AH40" s="4">
        <f>'JRC POTEnCIA_AVFCO'!AZ34*About!$A$53</f>
        <v>1011987321453242.9</v>
      </c>
      <c r="AI40" s="4">
        <f>'JRC POTEnCIA_AVFCO'!BA34*About!$A$53</f>
        <v>1004300169623334.8</v>
      </c>
    </row>
    <row r="41" spans="1:35">
      <c r="A41" t="s">
        <v>64</v>
      </c>
      <c r="B41" s="4">
        <f>'JRC POTEnCIA_AVFCO'!T82*About!$A$53</f>
        <v>34438683766320.395</v>
      </c>
      <c r="C41" s="4">
        <f>'JRC POTEnCIA_AVFCO'!U82*About!$A$53</f>
        <v>33172789665485.441</v>
      </c>
      <c r="D41" s="4">
        <f>'JRC POTEnCIA_AVFCO'!V82*About!$A$53</f>
        <v>32583396749178.977</v>
      </c>
      <c r="E41" s="4">
        <f>'JRC POTEnCIA_AVFCO'!W82*About!$A$53</f>
        <v>32081367786773.914</v>
      </c>
      <c r="F41" s="4">
        <f>'JRC POTEnCIA_AVFCO'!X82*About!$A$53</f>
        <v>32366388250982.219</v>
      </c>
      <c r="G41" s="4">
        <f>'JRC POTEnCIA_AVFCO'!Y82*About!$A$53</f>
        <v>32171310596153.391</v>
      </c>
      <c r="H41" s="4">
        <f>'JRC POTEnCIA_AVFCO'!Z82*About!$A$53</f>
        <v>31521935412962.465</v>
      </c>
      <c r="I41" s="4">
        <f>'JRC POTEnCIA_AVFCO'!AA82*About!$A$53</f>
        <v>31168325932353.66</v>
      </c>
      <c r="J41" s="4">
        <f>'JRC POTEnCIA_AVFCO'!AB82*About!$A$53</f>
        <v>31223513934356.77</v>
      </c>
      <c r="K41" s="4">
        <f>'JRC POTEnCIA_AVFCO'!AC82*About!$A$53</f>
        <v>31534057289635.988</v>
      </c>
      <c r="L41" s="4">
        <f>'JRC POTEnCIA_AVFCO'!AD82*About!$A$53</f>
        <v>31531330365106.469</v>
      </c>
      <c r="M41" s="4">
        <f>'JRC POTEnCIA_AVFCO'!AE82*About!$A$53</f>
        <v>31669679887506.746</v>
      </c>
      <c r="N41" s="4">
        <f>'JRC POTEnCIA_AVFCO'!AF82*About!$A$53</f>
        <v>31513691221545.434</v>
      </c>
      <c r="O41" s="4">
        <f>'JRC POTEnCIA_AVFCO'!AG82*About!$A$53</f>
        <v>30516962598340.594</v>
      </c>
      <c r="P41" s="4">
        <f>'JRC POTEnCIA_AVFCO'!AH82*About!$A$53</f>
        <v>30403557809444.117</v>
      </c>
      <c r="Q41" s="4">
        <f>'JRC POTEnCIA_AVFCO'!AI82*About!$A$53</f>
        <v>30624221112484.625</v>
      </c>
      <c r="R41" s="4">
        <f>'JRC POTEnCIA_AVFCO'!AJ82*About!$A$53</f>
        <v>30459787868599.738</v>
      </c>
      <c r="S41" s="4">
        <f>'JRC POTEnCIA_AVFCO'!AK82*About!$A$53</f>
        <v>30327143852652.164</v>
      </c>
      <c r="T41" s="4">
        <f>'JRC POTEnCIA_AVFCO'!AL82*About!$A$53</f>
        <v>30461528390911.133</v>
      </c>
      <c r="U41" s="4">
        <f>'JRC POTEnCIA_AVFCO'!AM82*About!$A$53</f>
        <v>30635600695893.215</v>
      </c>
      <c r="V41" s="4">
        <f>'JRC POTEnCIA_AVFCO'!AN82*About!$A$53</f>
        <v>30862543657689.645</v>
      </c>
      <c r="W41" s="4">
        <f>'JRC POTEnCIA_AVFCO'!AO82*About!$A$53</f>
        <v>30865191629084.895</v>
      </c>
      <c r="X41" s="4">
        <f>'JRC POTEnCIA_AVFCO'!AP82*About!$A$53</f>
        <v>31187781304346.035</v>
      </c>
      <c r="Y41" s="4">
        <f>'JRC POTEnCIA_AVFCO'!AQ82*About!$A$53</f>
        <v>31774013418076.691</v>
      </c>
      <c r="Z41" s="4">
        <f>'JRC POTEnCIA_AVFCO'!AR82*About!$A$53</f>
        <v>32372846369000.863</v>
      </c>
      <c r="AA41" s="4">
        <f>'JRC POTEnCIA_AVFCO'!AS82*About!$A$53</f>
        <v>33040205768444.922</v>
      </c>
      <c r="AB41" s="4">
        <f>'JRC POTEnCIA_AVFCO'!AT82*About!$A$53</f>
        <v>33674845960946.469</v>
      </c>
      <c r="AC41" s="4">
        <f>'JRC POTEnCIA_AVFCO'!AU82*About!$A$53</f>
        <v>33949651257868.516</v>
      </c>
      <c r="AD41" s="4">
        <f>'JRC POTEnCIA_AVFCO'!AV82*About!$A$53</f>
        <v>34105593095037.227</v>
      </c>
      <c r="AE41" s="4">
        <f>'JRC POTEnCIA_AVFCO'!AW82*About!$A$53</f>
        <v>34030673229278.57</v>
      </c>
      <c r="AF41" s="4">
        <f>'JRC POTEnCIA_AVFCO'!AX82*About!$A$53</f>
        <v>33239082835621.949</v>
      </c>
      <c r="AG41" s="4">
        <f>'JRC POTEnCIA_AVFCO'!AY82*About!$A$53</f>
        <v>33212494608403.355</v>
      </c>
      <c r="AH41" s="4">
        <f>'JRC POTEnCIA_AVFCO'!AZ82*About!$A$53</f>
        <v>32876956874267.918</v>
      </c>
      <c r="AI41" s="4">
        <f>'JRC POTEnCIA_AVFCO'!BA82*About!$A$53</f>
        <v>31675744426049.152</v>
      </c>
    </row>
    <row r="42" spans="1:35">
      <c r="A42" t="s">
        <v>60</v>
      </c>
      <c r="B42" s="4">
        <f>'JRC POTEnCIA_AVFCO'!T83*About!$A$53</f>
        <v>1092197052.5324829</v>
      </c>
      <c r="C42" s="4">
        <f>'JRC POTEnCIA_AVFCO'!U83*About!$A$53</f>
        <v>2060073770.1024163</v>
      </c>
      <c r="D42" s="4">
        <f>'JRC POTEnCIA_AVFCO'!V83*About!$A$53</f>
        <v>4020808125.6050892</v>
      </c>
      <c r="E42" s="4">
        <f>'JRC POTEnCIA_AVFCO'!W83*About!$A$53</f>
        <v>9968570822.3393593</v>
      </c>
      <c r="F42" s="4">
        <f>'JRC POTEnCIA_AVFCO'!X83*About!$A$53</f>
        <v>13381341398.533669</v>
      </c>
      <c r="G42" s="4">
        <f>'JRC POTEnCIA_AVFCO'!Y83*About!$A$53</f>
        <v>14285870906.748632</v>
      </c>
      <c r="H42" s="4">
        <f>'JRC POTEnCIA_AVFCO'!Z83*About!$A$53</f>
        <v>15031245758.292931</v>
      </c>
      <c r="I42" s="4">
        <f>'JRC POTEnCIA_AVFCO'!AA83*About!$A$53</f>
        <v>15610716656.655367</v>
      </c>
      <c r="J42" s="4">
        <f>'JRC POTEnCIA_AVFCO'!AB83*About!$A$53</f>
        <v>15963309684.171541</v>
      </c>
      <c r="K42" s="4">
        <f>'JRC POTEnCIA_AVFCO'!AC83*About!$A$53</f>
        <v>16101475233.625071</v>
      </c>
      <c r="L42" s="4">
        <f>'JRC POTEnCIA_AVFCO'!AD83*About!$A$53</f>
        <v>16053365070.036526</v>
      </c>
      <c r="M42" s="4">
        <f>'JRC POTEnCIA_AVFCO'!AE83*About!$A$53</f>
        <v>15974444855.419291</v>
      </c>
      <c r="N42" s="4">
        <f>'JRC POTEnCIA_AVFCO'!AF83*About!$A$53</f>
        <v>20618873314.92585</v>
      </c>
      <c r="O42" s="4">
        <f>'JRC POTEnCIA_AVFCO'!AG83*About!$A$53</f>
        <v>200903561603.54245</v>
      </c>
      <c r="P42" s="4">
        <f>'JRC POTEnCIA_AVFCO'!AH83*About!$A$53</f>
        <v>774464665268.56433</v>
      </c>
      <c r="Q42" s="4">
        <f>'JRC POTEnCIA_AVFCO'!AI83*About!$A$53</f>
        <v>1837301684220.7883</v>
      </c>
      <c r="R42" s="4">
        <f>'JRC POTEnCIA_AVFCO'!AJ83*About!$A$53</f>
        <v>3491830559057.5815</v>
      </c>
      <c r="S42" s="4">
        <f>'JRC POTEnCIA_AVFCO'!AK83*About!$A$53</f>
        <v>5811370217063.2979</v>
      </c>
      <c r="T42" s="4">
        <f>'JRC POTEnCIA_AVFCO'!AL83*About!$A$53</f>
        <v>8871105020317.502</v>
      </c>
      <c r="U42" s="4">
        <f>'JRC POTEnCIA_AVFCO'!AM83*About!$A$53</f>
        <v>12695539277452.775</v>
      </c>
      <c r="V42" s="4">
        <f>'JRC POTEnCIA_AVFCO'!AN83*About!$A$53</f>
        <v>17337645933585.781</v>
      </c>
      <c r="W42" s="4">
        <f>'JRC POTEnCIA_AVFCO'!AO83*About!$A$53</f>
        <v>22704006976711.82</v>
      </c>
      <c r="X42" s="4">
        <f>'JRC POTEnCIA_AVFCO'!AP83*About!$A$53</f>
        <v>28832269612776.281</v>
      </c>
      <c r="Y42" s="4">
        <f>'JRC POTEnCIA_AVFCO'!AQ83*About!$A$53</f>
        <v>35764594058032.5</v>
      </c>
      <c r="Z42" s="4">
        <f>'JRC POTEnCIA_AVFCO'!AR83*About!$A$53</f>
        <v>43553567366595.117</v>
      </c>
      <c r="AA42" s="4">
        <f>'JRC POTEnCIA_AVFCO'!AS83*About!$A$53</f>
        <v>52191062818279.75</v>
      </c>
      <c r="AB42" s="4">
        <f>'JRC POTEnCIA_AVFCO'!AT83*About!$A$53</f>
        <v>61577450050107.711</v>
      </c>
      <c r="AC42" s="4">
        <f>'JRC POTEnCIA_AVFCO'!AU83*About!$A$53</f>
        <v>71787996342949.078</v>
      </c>
      <c r="AD42" s="4">
        <f>'JRC POTEnCIA_AVFCO'!AV83*About!$A$53</f>
        <v>82728702082868.531</v>
      </c>
      <c r="AE42" s="4">
        <f>'JRC POTEnCIA_AVFCO'!AW83*About!$A$53</f>
        <v>94402228604854.047</v>
      </c>
      <c r="AF42" s="4">
        <f>'JRC POTEnCIA_AVFCO'!AX83*About!$A$53</f>
        <v>107036524167940.53</v>
      </c>
      <c r="AG42" s="4">
        <f>'JRC POTEnCIA_AVFCO'!AY83*About!$A$53</f>
        <v>120184049379001.03</v>
      </c>
      <c r="AH42" s="4">
        <f>'JRC POTEnCIA_AVFCO'!AZ83*About!$A$53</f>
        <v>135815071406919.03</v>
      </c>
      <c r="AI42" s="4">
        <f>'JRC POTEnCIA_AVFCO'!BA83*About!$A$53</f>
        <v>150389857986969.38</v>
      </c>
    </row>
    <row r="44" spans="1:35">
      <c r="A44" s="6" t="s">
        <v>597</v>
      </c>
    </row>
    <row r="45" spans="1:35">
      <c r="B45">
        <v>2017</v>
      </c>
      <c r="C45">
        <v>2018</v>
      </c>
      <c r="D45">
        <v>2019</v>
      </c>
      <c r="E45">
        <v>2020</v>
      </c>
      <c r="F45">
        <v>2021</v>
      </c>
      <c r="G45">
        <v>2022</v>
      </c>
      <c r="H45">
        <v>2023</v>
      </c>
      <c r="I45">
        <v>2024</v>
      </c>
      <c r="J45">
        <v>2025</v>
      </c>
      <c r="K45">
        <v>2026</v>
      </c>
      <c r="L45">
        <v>2027</v>
      </c>
      <c r="M45">
        <v>2028</v>
      </c>
      <c r="N45">
        <v>2029</v>
      </c>
      <c r="O45">
        <v>2030</v>
      </c>
      <c r="P45">
        <v>2031</v>
      </c>
      <c r="Q45">
        <v>2032</v>
      </c>
      <c r="R45">
        <v>2033</v>
      </c>
      <c r="S45">
        <v>2034</v>
      </c>
      <c r="T45">
        <v>2035</v>
      </c>
      <c r="U45">
        <v>2036</v>
      </c>
      <c r="V45">
        <v>2037</v>
      </c>
      <c r="W45">
        <v>2038</v>
      </c>
      <c r="X45">
        <v>2039</v>
      </c>
      <c r="Y45">
        <v>2040</v>
      </c>
      <c r="Z45">
        <v>2041</v>
      </c>
      <c r="AA45">
        <v>2042</v>
      </c>
      <c r="AB45">
        <v>2043</v>
      </c>
      <c r="AC45">
        <v>2044</v>
      </c>
      <c r="AD45">
        <v>2045</v>
      </c>
      <c r="AE45">
        <v>2046</v>
      </c>
      <c r="AF45">
        <v>2047</v>
      </c>
      <c r="AG45">
        <v>2048</v>
      </c>
      <c r="AH45">
        <v>2049</v>
      </c>
      <c r="AI45">
        <v>2050</v>
      </c>
    </row>
    <row r="46" spans="1:35">
      <c r="A46" t="s">
        <v>558</v>
      </c>
      <c r="B46" s="4">
        <f>C46</f>
        <v>57.095771374153969</v>
      </c>
      <c r="C46" s="254">
        <f>'Subsidies Paid'!$E$3/'EU Calculations'!B7</f>
        <v>57.095771374153969</v>
      </c>
      <c r="D46" s="4">
        <f>C46</f>
        <v>57.095771374153969</v>
      </c>
      <c r="E46" s="4">
        <f t="shared" ref="E46:AI52" si="0">D46</f>
        <v>57.095771374153969</v>
      </c>
      <c r="F46" s="4">
        <f t="shared" si="0"/>
        <v>57.095771374153969</v>
      </c>
      <c r="G46" s="4">
        <f t="shared" si="0"/>
        <v>57.095771374153969</v>
      </c>
      <c r="H46" s="4">
        <f t="shared" si="0"/>
        <v>57.095771374153969</v>
      </c>
      <c r="I46" s="4">
        <f t="shared" si="0"/>
        <v>57.095771374153969</v>
      </c>
      <c r="J46" s="4">
        <f t="shared" si="0"/>
        <v>57.095771374153969</v>
      </c>
      <c r="K46" s="4">
        <f t="shared" si="0"/>
        <v>57.095771374153969</v>
      </c>
      <c r="L46" s="4">
        <f t="shared" si="0"/>
        <v>57.095771374153969</v>
      </c>
      <c r="M46" s="4">
        <f t="shared" si="0"/>
        <v>57.095771374153969</v>
      </c>
      <c r="N46" s="4">
        <f t="shared" si="0"/>
        <v>57.095771374153969</v>
      </c>
      <c r="O46" s="4">
        <f t="shared" si="0"/>
        <v>57.095771374153969</v>
      </c>
      <c r="P46" s="4">
        <f t="shared" si="0"/>
        <v>57.095771374153969</v>
      </c>
      <c r="Q46" s="4">
        <f t="shared" si="0"/>
        <v>57.095771374153969</v>
      </c>
      <c r="R46" s="4">
        <f t="shared" si="0"/>
        <v>57.095771374153969</v>
      </c>
      <c r="S46" s="4">
        <f t="shared" si="0"/>
        <v>57.095771374153969</v>
      </c>
      <c r="T46" s="4">
        <f t="shared" si="0"/>
        <v>57.095771374153969</v>
      </c>
      <c r="U46" s="4">
        <f t="shared" si="0"/>
        <v>57.095771374153969</v>
      </c>
      <c r="V46" s="4">
        <f t="shared" si="0"/>
        <v>57.095771374153969</v>
      </c>
      <c r="W46" s="4">
        <f t="shared" si="0"/>
        <v>57.095771374153969</v>
      </c>
      <c r="X46" s="4">
        <f t="shared" si="0"/>
        <v>57.095771374153969</v>
      </c>
      <c r="Y46" s="4">
        <f t="shared" si="0"/>
        <v>57.095771374153969</v>
      </c>
      <c r="Z46" s="4">
        <f t="shared" si="0"/>
        <v>57.095771374153969</v>
      </c>
      <c r="AA46" s="4">
        <f t="shared" si="0"/>
        <v>57.095771374153969</v>
      </c>
      <c r="AB46" s="4">
        <f t="shared" si="0"/>
        <v>57.095771374153969</v>
      </c>
      <c r="AC46" s="4">
        <f t="shared" si="0"/>
        <v>57.095771374153969</v>
      </c>
      <c r="AD46" s="4">
        <f t="shared" si="0"/>
        <v>57.095771374153969</v>
      </c>
      <c r="AE46" s="4">
        <f t="shared" si="0"/>
        <v>57.095771374153969</v>
      </c>
      <c r="AF46" s="4">
        <f t="shared" si="0"/>
        <v>57.095771374153969</v>
      </c>
      <c r="AG46" s="4">
        <f t="shared" si="0"/>
        <v>57.095771374153969</v>
      </c>
      <c r="AH46" s="4">
        <f t="shared" si="0"/>
        <v>57.095771374153969</v>
      </c>
      <c r="AI46" s="4">
        <f t="shared" si="0"/>
        <v>57.095771374153969</v>
      </c>
    </row>
    <row r="47" spans="1:35">
      <c r="A47" t="s">
        <v>559</v>
      </c>
      <c r="B47" s="4">
        <f t="shared" ref="B47:B52" si="1">C47</f>
        <v>187.50897679507383</v>
      </c>
      <c r="C47" s="254">
        <f>'Subsidies Paid'!$E$4/'EU Calculations'!B15</f>
        <v>187.50897679507383</v>
      </c>
      <c r="D47" s="4">
        <f t="shared" ref="D47:S52" si="2">C47</f>
        <v>187.50897679507383</v>
      </c>
      <c r="E47" s="4">
        <f t="shared" si="2"/>
        <v>187.50897679507383</v>
      </c>
      <c r="F47" s="4">
        <f t="shared" si="2"/>
        <v>187.50897679507383</v>
      </c>
      <c r="G47" s="4">
        <f t="shared" si="2"/>
        <v>187.50897679507383</v>
      </c>
      <c r="H47" s="4">
        <f t="shared" si="2"/>
        <v>187.50897679507383</v>
      </c>
      <c r="I47" s="4">
        <f t="shared" si="2"/>
        <v>187.50897679507383</v>
      </c>
      <c r="J47" s="4">
        <f t="shared" si="2"/>
        <v>187.50897679507383</v>
      </c>
      <c r="K47" s="4">
        <f t="shared" si="2"/>
        <v>187.50897679507383</v>
      </c>
      <c r="L47" s="4">
        <f t="shared" si="2"/>
        <v>187.50897679507383</v>
      </c>
      <c r="M47" s="4">
        <f t="shared" si="2"/>
        <v>187.50897679507383</v>
      </c>
      <c r="N47" s="4">
        <f t="shared" si="2"/>
        <v>187.50897679507383</v>
      </c>
      <c r="O47" s="4">
        <f t="shared" si="2"/>
        <v>187.50897679507383</v>
      </c>
      <c r="P47" s="4">
        <f t="shared" si="2"/>
        <v>187.50897679507383</v>
      </c>
      <c r="Q47" s="4">
        <f t="shared" si="2"/>
        <v>187.50897679507383</v>
      </c>
      <c r="R47" s="4">
        <f t="shared" si="2"/>
        <v>187.50897679507383</v>
      </c>
      <c r="S47" s="4">
        <f t="shared" si="2"/>
        <v>187.50897679507383</v>
      </c>
      <c r="T47" s="4">
        <f t="shared" si="0"/>
        <v>187.50897679507383</v>
      </c>
      <c r="U47" s="4">
        <f t="shared" si="0"/>
        <v>187.50897679507383</v>
      </c>
      <c r="V47" s="4">
        <f t="shared" si="0"/>
        <v>187.50897679507383</v>
      </c>
      <c r="W47" s="4">
        <f t="shared" si="0"/>
        <v>187.50897679507383</v>
      </c>
      <c r="X47" s="4">
        <f t="shared" si="0"/>
        <v>187.50897679507383</v>
      </c>
      <c r="Y47" s="4">
        <f t="shared" si="0"/>
        <v>187.50897679507383</v>
      </c>
      <c r="Z47" s="4">
        <f t="shared" si="0"/>
        <v>187.50897679507383</v>
      </c>
      <c r="AA47" s="4">
        <f t="shared" si="0"/>
        <v>187.50897679507383</v>
      </c>
      <c r="AB47" s="4">
        <f t="shared" si="0"/>
        <v>187.50897679507383</v>
      </c>
      <c r="AC47" s="4">
        <f t="shared" si="0"/>
        <v>187.50897679507383</v>
      </c>
      <c r="AD47" s="4">
        <f t="shared" si="0"/>
        <v>187.50897679507383</v>
      </c>
      <c r="AE47" s="4">
        <f t="shared" si="0"/>
        <v>187.50897679507383</v>
      </c>
      <c r="AF47" s="4">
        <f t="shared" si="0"/>
        <v>187.50897679507383</v>
      </c>
      <c r="AG47" s="4">
        <f t="shared" si="0"/>
        <v>187.50897679507383</v>
      </c>
      <c r="AH47" s="4">
        <f t="shared" si="0"/>
        <v>187.50897679507383</v>
      </c>
      <c r="AI47" s="4">
        <f t="shared" si="0"/>
        <v>187.50897679507383</v>
      </c>
    </row>
    <row r="48" spans="1:35">
      <c r="A48" t="s">
        <v>2</v>
      </c>
      <c r="B48" s="4">
        <f t="shared" si="1"/>
        <v>271.72797098802124</v>
      </c>
      <c r="C48" s="254">
        <f>'Subsidies Paid'!$E$5/'EU Calculations'!B8</f>
        <v>271.72797098802124</v>
      </c>
      <c r="D48" s="4">
        <f>C48</f>
        <v>271.72797098802124</v>
      </c>
      <c r="E48" s="4">
        <f t="shared" si="0"/>
        <v>271.72797098802124</v>
      </c>
      <c r="F48" s="4">
        <f t="shared" si="0"/>
        <v>271.72797098802124</v>
      </c>
      <c r="G48" s="4">
        <f t="shared" si="0"/>
        <v>271.72797098802124</v>
      </c>
      <c r="H48" s="4">
        <f t="shared" si="0"/>
        <v>271.72797098802124</v>
      </c>
      <c r="I48" s="4">
        <f t="shared" si="0"/>
        <v>271.72797098802124</v>
      </c>
      <c r="J48" s="4">
        <f t="shared" si="0"/>
        <v>271.72797098802124</v>
      </c>
      <c r="K48" s="4">
        <f t="shared" si="0"/>
        <v>271.72797098802124</v>
      </c>
      <c r="L48" s="4">
        <f t="shared" si="0"/>
        <v>271.72797098802124</v>
      </c>
      <c r="M48" s="4">
        <f t="shared" si="0"/>
        <v>271.72797098802124</v>
      </c>
      <c r="N48" s="4">
        <f t="shared" si="0"/>
        <v>271.72797098802124</v>
      </c>
      <c r="O48" s="4">
        <f t="shared" si="0"/>
        <v>271.72797098802124</v>
      </c>
      <c r="P48" s="4">
        <f t="shared" si="0"/>
        <v>271.72797098802124</v>
      </c>
      <c r="Q48" s="4">
        <f t="shared" si="0"/>
        <v>271.72797098802124</v>
      </c>
      <c r="R48" s="4">
        <f t="shared" si="0"/>
        <v>271.72797098802124</v>
      </c>
      <c r="S48" s="4">
        <f t="shared" si="0"/>
        <v>271.72797098802124</v>
      </c>
      <c r="T48" s="4">
        <f t="shared" si="0"/>
        <v>271.72797098802124</v>
      </c>
      <c r="U48" s="4">
        <f t="shared" si="0"/>
        <v>271.72797098802124</v>
      </c>
      <c r="V48" s="4">
        <f t="shared" si="0"/>
        <v>271.72797098802124</v>
      </c>
      <c r="W48" s="4">
        <f t="shared" si="0"/>
        <v>271.72797098802124</v>
      </c>
      <c r="X48" s="4">
        <f t="shared" si="0"/>
        <v>271.72797098802124</v>
      </c>
      <c r="Y48" s="4">
        <f t="shared" si="0"/>
        <v>271.72797098802124</v>
      </c>
      <c r="Z48" s="4">
        <f t="shared" si="0"/>
        <v>271.72797098802124</v>
      </c>
      <c r="AA48" s="4">
        <f t="shared" si="0"/>
        <v>271.72797098802124</v>
      </c>
      <c r="AB48" s="4">
        <f t="shared" si="0"/>
        <v>271.72797098802124</v>
      </c>
      <c r="AC48" s="4">
        <f t="shared" si="0"/>
        <v>271.72797098802124</v>
      </c>
      <c r="AD48" s="4">
        <f t="shared" si="0"/>
        <v>271.72797098802124</v>
      </c>
      <c r="AE48" s="4">
        <f t="shared" si="0"/>
        <v>271.72797098802124</v>
      </c>
      <c r="AF48" s="4">
        <f t="shared" si="0"/>
        <v>271.72797098802124</v>
      </c>
      <c r="AG48" s="4">
        <f t="shared" si="0"/>
        <v>271.72797098802124</v>
      </c>
      <c r="AH48" s="4">
        <f t="shared" si="0"/>
        <v>271.72797098802124</v>
      </c>
      <c r="AI48" s="4">
        <f t="shared" si="0"/>
        <v>271.72797098802124</v>
      </c>
    </row>
    <row r="49" spans="1:35">
      <c r="A49" t="s">
        <v>4</v>
      </c>
      <c r="B49" s="4">
        <f t="shared" si="1"/>
        <v>8.9259985106223407</v>
      </c>
      <c r="C49" s="254">
        <f>'Subsidies Paid'!$E$6/'EU Calculations'!B6</f>
        <v>8.9259985106223407</v>
      </c>
      <c r="D49" s="4">
        <f t="shared" si="2"/>
        <v>8.9259985106223407</v>
      </c>
      <c r="E49" s="4">
        <f t="shared" si="0"/>
        <v>8.9259985106223407</v>
      </c>
      <c r="F49" s="4">
        <f t="shared" si="0"/>
        <v>8.9259985106223407</v>
      </c>
      <c r="G49" s="4">
        <f t="shared" si="0"/>
        <v>8.9259985106223407</v>
      </c>
      <c r="H49" s="4">
        <f t="shared" si="0"/>
        <v>8.9259985106223407</v>
      </c>
      <c r="I49" s="4">
        <f t="shared" si="0"/>
        <v>8.9259985106223407</v>
      </c>
      <c r="J49" s="4">
        <f t="shared" si="0"/>
        <v>8.9259985106223407</v>
      </c>
      <c r="K49" s="4">
        <f t="shared" si="0"/>
        <v>8.9259985106223407</v>
      </c>
      <c r="L49" s="4">
        <f t="shared" si="0"/>
        <v>8.9259985106223407</v>
      </c>
      <c r="M49" s="4">
        <f t="shared" si="0"/>
        <v>8.9259985106223407</v>
      </c>
      <c r="N49" s="4">
        <f t="shared" si="0"/>
        <v>8.9259985106223407</v>
      </c>
      <c r="O49" s="4">
        <f t="shared" si="0"/>
        <v>8.9259985106223407</v>
      </c>
      <c r="P49" s="4">
        <f t="shared" si="0"/>
        <v>8.9259985106223407</v>
      </c>
      <c r="Q49" s="4">
        <f t="shared" si="0"/>
        <v>8.9259985106223407</v>
      </c>
      <c r="R49" s="4">
        <f t="shared" si="0"/>
        <v>8.9259985106223407</v>
      </c>
      <c r="S49" s="4">
        <f t="shared" si="0"/>
        <v>8.9259985106223407</v>
      </c>
      <c r="T49" s="4">
        <f t="shared" si="0"/>
        <v>8.9259985106223407</v>
      </c>
      <c r="U49" s="4">
        <f t="shared" si="0"/>
        <v>8.9259985106223407</v>
      </c>
      <c r="V49" s="4">
        <f t="shared" si="0"/>
        <v>8.9259985106223407</v>
      </c>
      <c r="W49" s="4">
        <f t="shared" si="0"/>
        <v>8.9259985106223407</v>
      </c>
      <c r="X49" s="4">
        <f t="shared" si="0"/>
        <v>8.9259985106223407</v>
      </c>
      <c r="Y49" s="4">
        <f t="shared" si="0"/>
        <v>8.9259985106223407</v>
      </c>
      <c r="Z49" s="4">
        <f t="shared" si="0"/>
        <v>8.9259985106223407</v>
      </c>
      <c r="AA49" s="4">
        <f t="shared" si="0"/>
        <v>8.9259985106223407</v>
      </c>
      <c r="AB49" s="4">
        <f t="shared" si="0"/>
        <v>8.9259985106223407</v>
      </c>
      <c r="AC49" s="4">
        <f t="shared" si="0"/>
        <v>8.9259985106223407</v>
      </c>
      <c r="AD49" s="4">
        <f t="shared" si="0"/>
        <v>8.9259985106223407</v>
      </c>
      <c r="AE49" s="4">
        <f t="shared" si="0"/>
        <v>8.9259985106223407</v>
      </c>
      <c r="AF49" s="4">
        <f t="shared" si="0"/>
        <v>8.9259985106223407</v>
      </c>
      <c r="AG49" s="4">
        <f t="shared" si="0"/>
        <v>8.9259985106223407</v>
      </c>
      <c r="AH49" s="4">
        <f t="shared" si="0"/>
        <v>8.9259985106223407</v>
      </c>
      <c r="AI49" s="4">
        <f t="shared" si="0"/>
        <v>8.9259985106223407</v>
      </c>
    </row>
    <row r="50" spans="1:35">
      <c r="A50" t="s">
        <v>6</v>
      </c>
      <c r="B50" s="4">
        <f t="shared" si="1"/>
        <v>19.152823977890051</v>
      </c>
      <c r="C50" s="254">
        <f>'Subsidies Paid'!$E$7/SUM('EU Calculations'!B3,B14)</f>
        <v>19.152823977890051</v>
      </c>
      <c r="D50" s="4">
        <f t="shared" si="2"/>
        <v>19.152823977890051</v>
      </c>
      <c r="E50" s="4">
        <f t="shared" si="0"/>
        <v>19.152823977890051</v>
      </c>
      <c r="F50" s="4">
        <f t="shared" si="0"/>
        <v>19.152823977890051</v>
      </c>
      <c r="G50" s="4">
        <f t="shared" si="0"/>
        <v>19.152823977890051</v>
      </c>
      <c r="H50" s="4">
        <f t="shared" si="0"/>
        <v>19.152823977890051</v>
      </c>
      <c r="I50" s="4">
        <f t="shared" si="0"/>
        <v>19.152823977890051</v>
      </c>
      <c r="J50" s="4">
        <f t="shared" si="0"/>
        <v>19.152823977890051</v>
      </c>
      <c r="K50" s="4">
        <f t="shared" si="0"/>
        <v>19.152823977890051</v>
      </c>
      <c r="L50" s="4">
        <f t="shared" si="0"/>
        <v>19.152823977890051</v>
      </c>
      <c r="M50" s="4">
        <f t="shared" si="0"/>
        <v>19.152823977890051</v>
      </c>
      <c r="N50" s="4">
        <f t="shared" si="0"/>
        <v>19.152823977890051</v>
      </c>
      <c r="O50" s="4">
        <f t="shared" si="0"/>
        <v>19.152823977890051</v>
      </c>
      <c r="P50" s="4">
        <f t="shared" si="0"/>
        <v>19.152823977890051</v>
      </c>
      <c r="Q50" s="4">
        <f t="shared" si="0"/>
        <v>19.152823977890051</v>
      </c>
      <c r="R50" s="4">
        <f t="shared" si="0"/>
        <v>19.152823977890051</v>
      </c>
      <c r="S50" s="4">
        <f t="shared" si="0"/>
        <v>19.152823977890051</v>
      </c>
      <c r="T50" s="4">
        <f t="shared" si="0"/>
        <v>19.152823977890051</v>
      </c>
      <c r="U50" s="4">
        <f t="shared" si="0"/>
        <v>19.152823977890051</v>
      </c>
      <c r="V50" s="4">
        <f t="shared" si="0"/>
        <v>19.152823977890051</v>
      </c>
      <c r="W50" s="4">
        <f t="shared" si="0"/>
        <v>19.152823977890051</v>
      </c>
      <c r="X50" s="4">
        <f t="shared" si="0"/>
        <v>19.152823977890051</v>
      </c>
      <c r="Y50" s="4">
        <f t="shared" si="0"/>
        <v>19.152823977890051</v>
      </c>
      <c r="Z50" s="4">
        <f t="shared" si="0"/>
        <v>19.152823977890051</v>
      </c>
      <c r="AA50" s="4">
        <f t="shared" si="0"/>
        <v>19.152823977890051</v>
      </c>
      <c r="AB50" s="4">
        <f t="shared" si="0"/>
        <v>19.152823977890051</v>
      </c>
      <c r="AC50" s="4">
        <f t="shared" si="0"/>
        <v>19.152823977890051</v>
      </c>
      <c r="AD50" s="4">
        <f t="shared" si="0"/>
        <v>19.152823977890051</v>
      </c>
      <c r="AE50" s="4">
        <f t="shared" si="0"/>
        <v>19.152823977890051</v>
      </c>
      <c r="AF50" s="4">
        <f t="shared" si="0"/>
        <v>19.152823977890051</v>
      </c>
      <c r="AG50" s="4">
        <f t="shared" si="0"/>
        <v>19.152823977890051</v>
      </c>
      <c r="AH50" s="4">
        <f t="shared" si="0"/>
        <v>19.152823977890051</v>
      </c>
      <c r="AI50" s="4">
        <f t="shared" si="0"/>
        <v>19.152823977890051</v>
      </c>
    </row>
    <row r="51" spans="1:35">
      <c r="A51" t="s">
        <v>7</v>
      </c>
      <c r="B51" s="4">
        <f t="shared" si="1"/>
        <v>29.2772438768502</v>
      </c>
      <c r="C51" s="254">
        <f>'Subsidies Paid'!$E$8/SUM('EU Calculations'!B4,'EU Calculations'!B13)</f>
        <v>29.2772438768502</v>
      </c>
      <c r="D51" s="4">
        <f t="shared" si="2"/>
        <v>29.2772438768502</v>
      </c>
      <c r="E51" s="4">
        <f t="shared" si="0"/>
        <v>29.2772438768502</v>
      </c>
      <c r="F51" s="4">
        <f t="shared" si="0"/>
        <v>29.2772438768502</v>
      </c>
      <c r="G51" s="4">
        <f t="shared" si="0"/>
        <v>29.2772438768502</v>
      </c>
      <c r="H51" s="4">
        <f t="shared" si="0"/>
        <v>29.2772438768502</v>
      </c>
      <c r="I51" s="4">
        <f t="shared" si="0"/>
        <v>29.2772438768502</v>
      </c>
      <c r="J51" s="4">
        <f t="shared" si="0"/>
        <v>29.2772438768502</v>
      </c>
      <c r="K51" s="4">
        <f t="shared" si="0"/>
        <v>29.2772438768502</v>
      </c>
      <c r="L51" s="4">
        <f t="shared" si="0"/>
        <v>29.2772438768502</v>
      </c>
      <c r="M51" s="4">
        <f t="shared" si="0"/>
        <v>29.2772438768502</v>
      </c>
      <c r="N51" s="4">
        <f t="shared" si="0"/>
        <v>29.2772438768502</v>
      </c>
      <c r="O51" s="4">
        <f t="shared" si="0"/>
        <v>29.2772438768502</v>
      </c>
      <c r="P51" s="4">
        <f t="shared" si="0"/>
        <v>29.2772438768502</v>
      </c>
      <c r="Q51" s="4">
        <f t="shared" si="0"/>
        <v>29.2772438768502</v>
      </c>
      <c r="R51" s="4">
        <f t="shared" si="0"/>
        <v>29.2772438768502</v>
      </c>
      <c r="S51" s="4">
        <f t="shared" si="0"/>
        <v>29.2772438768502</v>
      </c>
      <c r="T51" s="4">
        <f t="shared" si="0"/>
        <v>29.2772438768502</v>
      </c>
      <c r="U51" s="4">
        <f t="shared" si="0"/>
        <v>29.2772438768502</v>
      </c>
      <c r="V51" s="4">
        <f t="shared" si="0"/>
        <v>29.2772438768502</v>
      </c>
      <c r="W51" s="4">
        <f t="shared" si="0"/>
        <v>29.2772438768502</v>
      </c>
      <c r="X51" s="4">
        <f t="shared" si="0"/>
        <v>29.2772438768502</v>
      </c>
      <c r="Y51" s="4">
        <f t="shared" si="0"/>
        <v>29.2772438768502</v>
      </c>
      <c r="Z51" s="4">
        <f t="shared" si="0"/>
        <v>29.2772438768502</v>
      </c>
      <c r="AA51" s="4">
        <f t="shared" si="0"/>
        <v>29.2772438768502</v>
      </c>
      <c r="AB51" s="4">
        <f t="shared" si="0"/>
        <v>29.2772438768502</v>
      </c>
      <c r="AC51" s="4">
        <f t="shared" si="0"/>
        <v>29.2772438768502</v>
      </c>
      <c r="AD51" s="4">
        <f t="shared" si="0"/>
        <v>29.2772438768502</v>
      </c>
      <c r="AE51" s="4">
        <f t="shared" si="0"/>
        <v>29.2772438768502</v>
      </c>
      <c r="AF51" s="4">
        <f t="shared" si="0"/>
        <v>29.2772438768502</v>
      </c>
      <c r="AG51" s="4">
        <f t="shared" si="0"/>
        <v>29.2772438768502</v>
      </c>
      <c r="AH51" s="4">
        <f t="shared" si="0"/>
        <v>29.2772438768502</v>
      </c>
      <c r="AI51" s="4">
        <f t="shared" si="0"/>
        <v>29.2772438768502</v>
      </c>
    </row>
    <row r="52" spans="1:35">
      <c r="A52" t="s">
        <v>8</v>
      </c>
      <c r="B52" s="4">
        <f t="shared" si="1"/>
        <v>4.2746380036571523</v>
      </c>
      <c r="C52" s="254">
        <f>'Subsidies Paid'!$E$9/'EU Calculations'!B5</f>
        <v>4.2746380036571523</v>
      </c>
      <c r="D52" s="4">
        <f t="shared" si="2"/>
        <v>4.2746380036571523</v>
      </c>
      <c r="E52" s="4">
        <f t="shared" si="0"/>
        <v>4.2746380036571523</v>
      </c>
      <c r="F52" s="4">
        <f t="shared" si="0"/>
        <v>4.2746380036571523</v>
      </c>
      <c r="G52" s="4">
        <f t="shared" si="0"/>
        <v>4.2746380036571523</v>
      </c>
      <c r="H52" s="4">
        <f t="shared" si="0"/>
        <v>4.2746380036571523</v>
      </c>
      <c r="I52" s="4">
        <f t="shared" si="0"/>
        <v>4.2746380036571523</v>
      </c>
      <c r="J52" s="4">
        <f t="shared" si="0"/>
        <v>4.2746380036571523</v>
      </c>
      <c r="K52" s="4">
        <f t="shared" si="0"/>
        <v>4.2746380036571523</v>
      </c>
      <c r="L52" s="4">
        <f t="shared" si="0"/>
        <v>4.2746380036571523</v>
      </c>
      <c r="M52" s="4">
        <f t="shared" si="0"/>
        <v>4.2746380036571523</v>
      </c>
      <c r="N52" s="4">
        <f t="shared" si="0"/>
        <v>4.2746380036571523</v>
      </c>
      <c r="O52" s="4">
        <f t="shared" si="0"/>
        <v>4.2746380036571523</v>
      </c>
      <c r="P52" s="4">
        <f t="shared" si="0"/>
        <v>4.2746380036571523</v>
      </c>
      <c r="Q52" s="4">
        <f t="shared" si="0"/>
        <v>4.2746380036571523</v>
      </c>
      <c r="R52" s="4">
        <f t="shared" si="0"/>
        <v>4.2746380036571523</v>
      </c>
      <c r="S52" s="4">
        <f t="shared" si="0"/>
        <v>4.2746380036571523</v>
      </c>
      <c r="T52" s="4">
        <f t="shared" si="0"/>
        <v>4.2746380036571523</v>
      </c>
      <c r="U52" s="4">
        <f t="shared" si="0"/>
        <v>4.2746380036571523</v>
      </c>
      <c r="V52" s="4">
        <f t="shared" si="0"/>
        <v>4.2746380036571523</v>
      </c>
      <c r="W52" s="4">
        <f t="shared" si="0"/>
        <v>4.2746380036571523</v>
      </c>
      <c r="X52" s="4">
        <f t="shared" si="0"/>
        <v>4.2746380036571523</v>
      </c>
      <c r="Y52" s="4">
        <f t="shared" si="0"/>
        <v>4.2746380036571523</v>
      </c>
      <c r="Z52" s="4">
        <f t="shared" si="0"/>
        <v>4.2746380036571523</v>
      </c>
      <c r="AA52" s="4">
        <f t="shared" si="0"/>
        <v>4.2746380036571523</v>
      </c>
      <c r="AB52" s="4">
        <f t="shared" si="0"/>
        <v>4.2746380036571523</v>
      </c>
      <c r="AC52" s="4">
        <f t="shared" si="0"/>
        <v>4.2746380036571523</v>
      </c>
      <c r="AD52" s="4">
        <f t="shared" si="0"/>
        <v>4.2746380036571523</v>
      </c>
      <c r="AE52" s="4">
        <f t="shared" si="0"/>
        <v>4.2746380036571523</v>
      </c>
      <c r="AF52" s="4">
        <f t="shared" si="0"/>
        <v>4.2746380036571523</v>
      </c>
      <c r="AG52" s="4">
        <f t="shared" si="0"/>
        <v>4.2746380036571523</v>
      </c>
      <c r="AH52" s="4">
        <f t="shared" si="0"/>
        <v>4.2746380036571523</v>
      </c>
      <c r="AI52" s="4">
        <f t="shared" si="0"/>
        <v>4.2746380036571523</v>
      </c>
    </row>
    <row r="55" spans="1:35">
      <c r="A55" s="6" t="s">
        <v>567</v>
      </c>
    </row>
    <row r="56" spans="1:35">
      <c r="B56">
        <v>2017</v>
      </c>
      <c r="C56">
        <v>2018</v>
      </c>
      <c r="D56">
        <v>2019</v>
      </c>
      <c r="E56">
        <v>2020</v>
      </c>
      <c r="F56">
        <v>2021</v>
      </c>
      <c r="G56">
        <v>2022</v>
      </c>
      <c r="H56">
        <v>2023</v>
      </c>
      <c r="I56">
        <v>2024</v>
      </c>
      <c r="J56">
        <v>2025</v>
      </c>
      <c r="K56">
        <v>2026</v>
      </c>
      <c r="L56">
        <v>2027</v>
      </c>
      <c r="M56">
        <v>2028</v>
      </c>
      <c r="N56">
        <v>2029</v>
      </c>
      <c r="O56">
        <v>2030</v>
      </c>
      <c r="P56">
        <v>2031</v>
      </c>
      <c r="Q56">
        <v>2032</v>
      </c>
      <c r="R56">
        <v>2033</v>
      </c>
      <c r="S56">
        <v>2034</v>
      </c>
      <c r="T56">
        <v>2035</v>
      </c>
      <c r="U56">
        <v>2036</v>
      </c>
      <c r="V56">
        <v>2037</v>
      </c>
      <c r="W56">
        <v>2038</v>
      </c>
      <c r="X56">
        <v>2039</v>
      </c>
      <c r="Y56">
        <v>2040</v>
      </c>
      <c r="Z56">
        <v>2041</v>
      </c>
      <c r="AA56">
        <v>2042</v>
      </c>
      <c r="AB56">
        <v>2043</v>
      </c>
      <c r="AC56">
        <v>2044</v>
      </c>
      <c r="AD56">
        <v>2045</v>
      </c>
      <c r="AE56">
        <v>2046</v>
      </c>
      <c r="AF56">
        <v>2047</v>
      </c>
      <c r="AG56">
        <v>2048</v>
      </c>
      <c r="AH56">
        <v>2049</v>
      </c>
      <c r="AI56">
        <v>2050</v>
      </c>
    </row>
    <row r="57" spans="1:35">
      <c r="A57" t="s">
        <v>6</v>
      </c>
      <c r="B57" s="4">
        <f>C57</f>
        <v>1.5653243919143112E-6</v>
      </c>
      <c r="C57" s="254">
        <f>'Subsidies Paid'!$E$10/SUM('EU Calculations'!C23,'EU Calculations'!C37)</f>
        <v>1.5653243919143112E-6</v>
      </c>
      <c r="D57" s="4">
        <f>C57</f>
        <v>1.5653243919143112E-6</v>
      </c>
      <c r="E57" s="4">
        <f t="shared" ref="E57:AI60" si="3">D57</f>
        <v>1.5653243919143112E-6</v>
      </c>
      <c r="F57" s="4">
        <f t="shared" si="3"/>
        <v>1.5653243919143112E-6</v>
      </c>
      <c r="G57" s="4">
        <f t="shared" si="3"/>
        <v>1.5653243919143112E-6</v>
      </c>
      <c r="H57" s="4">
        <f t="shared" si="3"/>
        <v>1.5653243919143112E-6</v>
      </c>
      <c r="I57" s="4">
        <f t="shared" si="3"/>
        <v>1.5653243919143112E-6</v>
      </c>
      <c r="J57" s="4">
        <f t="shared" si="3"/>
        <v>1.5653243919143112E-6</v>
      </c>
      <c r="K57" s="4">
        <f t="shared" si="3"/>
        <v>1.5653243919143112E-6</v>
      </c>
      <c r="L57" s="4">
        <f t="shared" si="3"/>
        <v>1.5653243919143112E-6</v>
      </c>
      <c r="M57" s="4">
        <f t="shared" si="3"/>
        <v>1.5653243919143112E-6</v>
      </c>
      <c r="N57" s="4">
        <f t="shared" si="3"/>
        <v>1.5653243919143112E-6</v>
      </c>
      <c r="O57" s="4">
        <f t="shared" si="3"/>
        <v>1.5653243919143112E-6</v>
      </c>
      <c r="P57" s="4">
        <f t="shared" si="3"/>
        <v>1.5653243919143112E-6</v>
      </c>
      <c r="Q57" s="4">
        <f t="shared" si="3"/>
        <v>1.5653243919143112E-6</v>
      </c>
      <c r="R57" s="4">
        <f t="shared" si="3"/>
        <v>1.5653243919143112E-6</v>
      </c>
      <c r="S57" s="4">
        <f t="shared" si="3"/>
        <v>1.5653243919143112E-6</v>
      </c>
      <c r="T57" s="4">
        <f t="shared" si="3"/>
        <v>1.5653243919143112E-6</v>
      </c>
      <c r="U57" s="4">
        <f t="shared" si="3"/>
        <v>1.5653243919143112E-6</v>
      </c>
      <c r="V57" s="4">
        <f t="shared" si="3"/>
        <v>1.5653243919143112E-6</v>
      </c>
      <c r="W57" s="4">
        <f t="shared" si="3"/>
        <v>1.5653243919143112E-6</v>
      </c>
      <c r="X57" s="4">
        <f t="shared" si="3"/>
        <v>1.5653243919143112E-6</v>
      </c>
      <c r="Y57" s="4">
        <f t="shared" si="3"/>
        <v>1.5653243919143112E-6</v>
      </c>
      <c r="Z57" s="4">
        <f t="shared" si="3"/>
        <v>1.5653243919143112E-6</v>
      </c>
      <c r="AA57" s="4">
        <f t="shared" si="3"/>
        <v>1.5653243919143112E-6</v>
      </c>
      <c r="AB57" s="4">
        <f t="shared" si="3"/>
        <v>1.5653243919143112E-6</v>
      </c>
      <c r="AC57" s="4">
        <f t="shared" si="3"/>
        <v>1.5653243919143112E-6</v>
      </c>
      <c r="AD57" s="4">
        <f t="shared" si="3"/>
        <v>1.5653243919143112E-6</v>
      </c>
      <c r="AE57" s="4">
        <f t="shared" si="3"/>
        <v>1.5653243919143112E-6</v>
      </c>
      <c r="AF57" s="4">
        <f t="shared" si="3"/>
        <v>1.5653243919143112E-6</v>
      </c>
      <c r="AG57" s="4">
        <f t="shared" si="3"/>
        <v>1.5653243919143112E-6</v>
      </c>
      <c r="AH57" s="4">
        <f t="shared" si="3"/>
        <v>1.5653243919143112E-6</v>
      </c>
      <c r="AI57" s="4">
        <f t="shared" si="3"/>
        <v>1.5653243919143112E-6</v>
      </c>
    </row>
    <row r="58" spans="1:35">
      <c r="A58" t="s">
        <v>7</v>
      </c>
      <c r="B58" s="4">
        <f t="shared" ref="B58:B60" si="4">C58</f>
        <v>7.8140947989470642E-7</v>
      </c>
      <c r="C58" s="254">
        <f>'Subsidies Paid'!$E$11/'EU Calculations'!C24</f>
        <v>7.8140947989470642E-7</v>
      </c>
      <c r="D58" s="4">
        <f t="shared" ref="D58:S60" si="5">C58</f>
        <v>7.8140947989470642E-7</v>
      </c>
      <c r="E58" s="4">
        <f t="shared" si="5"/>
        <v>7.8140947989470642E-7</v>
      </c>
      <c r="F58" s="4">
        <f t="shared" si="5"/>
        <v>7.8140947989470642E-7</v>
      </c>
      <c r="G58" s="4">
        <f t="shared" si="5"/>
        <v>7.8140947989470642E-7</v>
      </c>
      <c r="H58" s="4">
        <f t="shared" si="5"/>
        <v>7.8140947989470642E-7</v>
      </c>
      <c r="I58" s="4">
        <f t="shared" si="5"/>
        <v>7.8140947989470642E-7</v>
      </c>
      <c r="J58" s="4">
        <f t="shared" si="5"/>
        <v>7.8140947989470642E-7</v>
      </c>
      <c r="K58" s="4">
        <f t="shared" si="5"/>
        <v>7.8140947989470642E-7</v>
      </c>
      <c r="L58" s="4">
        <f t="shared" si="5"/>
        <v>7.8140947989470642E-7</v>
      </c>
      <c r="M58" s="4">
        <f t="shared" si="5"/>
        <v>7.8140947989470642E-7</v>
      </c>
      <c r="N58" s="4">
        <f t="shared" si="5"/>
        <v>7.8140947989470642E-7</v>
      </c>
      <c r="O58" s="4">
        <f t="shared" si="5"/>
        <v>7.8140947989470642E-7</v>
      </c>
      <c r="P58" s="4">
        <f t="shared" si="5"/>
        <v>7.8140947989470642E-7</v>
      </c>
      <c r="Q58" s="4">
        <f t="shared" si="5"/>
        <v>7.8140947989470642E-7</v>
      </c>
      <c r="R58" s="4">
        <f t="shared" si="5"/>
        <v>7.8140947989470642E-7</v>
      </c>
      <c r="S58" s="4">
        <f t="shared" si="5"/>
        <v>7.8140947989470642E-7</v>
      </c>
      <c r="T58" s="4">
        <f t="shared" si="3"/>
        <v>7.8140947989470642E-7</v>
      </c>
      <c r="U58" s="4">
        <f t="shared" si="3"/>
        <v>7.8140947989470642E-7</v>
      </c>
      <c r="V58" s="4">
        <f t="shared" si="3"/>
        <v>7.8140947989470642E-7</v>
      </c>
      <c r="W58" s="4">
        <f t="shared" si="3"/>
        <v>7.8140947989470642E-7</v>
      </c>
      <c r="X58" s="4">
        <f t="shared" si="3"/>
        <v>7.8140947989470642E-7</v>
      </c>
      <c r="Y58" s="4">
        <f t="shared" si="3"/>
        <v>7.8140947989470642E-7</v>
      </c>
      <c r="Z58" s="4">
        <f t="shared" si="3"/>
        <v>7.8140947989470642E-7</v>
      </c>
      <c r="AA58" s="4">
        <f t="shared" si="3"/>
        <v>7.8140947989470642E-7</v>
      </c>
      <c r="AB58" s="4">
        <f t="shared" si="3"/>
        <v>7.8140947989470642E-7</v>
      </c>
      <c r="AC58" s="4">
        <f t="shared" si="3"/>
        <v>7.8140947989470642E-7</v>
      </c>
      <c r="AD58" s="4">
        <f t="shared" si="3"/>
        <v>7.8140947989470642E-7</v>
      </c>
      <c r="AE58" s="4">
        <f t="shared" si="3"/>
        <v>7.8140947989470642E-7</v>
      </c>
      <c r="AF58" s="4">
        <f t="shared" si="3"/>
        <v>7.8140947989470642E-7</v>
      </c>
      <c r="AG58" s="4">
        <f t="shared" si="3"/>
        <v>7.8140947989470642E-7</v>
      </c>
      <c r="AH58" s="4">
        <f t="shared" si="3"/>
        <v>7.8140947989470642E-7</v>
      </c>
      <c r="AI58" s="4">
        <f t="shared" si="3"/>
        <v>7.8140947989470642E-7</v>
      </c>
    </row>
    <row r="59" spans="1:35">
      <c r="A59" t="s">
        <v>61</v>
      </c>
      <c r="B59" s="4">
        <f t="shared" si="4"/>
        <v>2.4079529083041281E-4</v>
      </c>
      <c r="C59" s="254">
        <f>'Subsidies Paid'!$E$12/'EU Calculations'!C38</f>
        <v>2.4079529083041281E-4</v>
      </c>
      <c r="D59" s="4">
        <f t="shared" si="5"/>
        <v>2.4079529083041281E-4</v>
      </c>
      <c r="E59" s="4">
        <f t="shared" si="3"/>
        <v>2.4079529083041281E-4</v>
      </c>
      <c r="F59" s="4">
        <f t="shared" si="3"/>
        <v>2.4079529083041281E-4</v>
      </c>
      <c r="G59" s="4">
        <f t="shared" si="3"/>
        <v>2.4079529083041281E-4</v>
      </c>
      <c r="H59" s="4">
        <f t="shared" si="3"/>
        <v>2.4079529083041281E-4</v>
      </c>
      <c r="I59" s="4">
        <f t="shared" si="3"/>
        <v>2.4079529083041281E-4</v>
      </c>
      <c r="J59" s="4">
        <f t="shared" si="3"/>
        <v>2.4079529083041281E-4</v>
      </c>
      <c r="K59" s="4">
        <f t="shared" si="3"/>
        <v>2.4079529083041281E-4</v>
      </c>
      <c r="L59" s="4">
        <f t="shared" si="3"/>
        <v>2.4079529083041281E-4</v>
      </c>
      <c r="M59" s="4">
        <f t="shared" si="3"/>
        <v>2.4079529083041281E-4</v>
      </c>
      <c r="N59" s="4">
        <f t="shared" si="3"/>
        <v>2.4079529083041281E-4</v>
      </c>
      <c r="O59" s="4">
        <f t="shared" si="3"/>
        <v>2.4079529083041281E-4</v>
      </c>
      <c r="P59" s="4">
        <f t="shared" si="3"/>
        <v>2.4079529083041281E-4</v>
      </c>
      <c r="Q59" s="4">
        <f t="shared" si="3"/>
        <v>2.4079529083041281E-4</v>
      </c>
      <c r="R59" s="4">
        <f t="shared" si="3"/>
        <v>2.4079529083041281E-4</v>
      </c>
      <c r="S59" s="4">
        <f t="shared" si="3"/>
        <v>2.4079529083041281E-4</v>
      </c>
      <c r="T59" s="4">
        <f t="shared" si="3"/>
        <v>2.4079529083041281E-4</v>
      </c>
      <c r="U59" s="4">
        <f t="shared" si="3"/>
        <v>2.4079529083041281E-4</v>
      </c>
      <c r="V59" s="4">
        <f t="shared" si="3"/>
        <v>2.4079529083041281E-4</v>
      </c>
      <c r="W59" s="4">
        <f t="shared" si="3"/>
        <v>2.4079529083041281E-4</v>
      </c>
      <c r="X59" s="4">
        <f t="shared" si="3"/>
        <v>2.4079529083041281E-4</v>
      </c>
      <c r="Y59" s="4">
        <f t="shared" si="3"/>
        <v>2.4079529083041281E-4</v>
      </c>
      <c r="Z59" s="4">
        <f t="shared" si="3"/>
        <v>2.4079529083041281E-4</v>
      </c>
      <c r="AA59" s="4">
        <f t="shared" si="3"/>
        <v>2.4079529083041281E-4</v>
      </c>
      <c r="AB59" s="4">
        <f t="shared" si="3"/>
        <v>2.4079529083041281E-4</v>
      </c>
      <c r="AC59" s="4">
        <f t="shared" si="3"/>
        <v>2.4079529083041281E-4</v>
      </c>
      <c r="AD59" s="4">
        <f t="shared" si="3"/>
        <v>2.4079529083041281E-4</v>
      </c>
      <c r="AE59" s="4">
        <f t="shared" si="3"/>
        <v>2.4079529083041281E-4</v>
      </c>
      <c r="AF59" s="4">
        <f t="shared" si="3"/>
        <v>2.4079529083041281E-4</v>
      </c>
      <c r="AG59" s="4">
        <f t="shared" si="3"/>
        <v>2.4079529083041281E-4</v>
      </c>
      <c r="AH59" s="4">
        <f t="shared" si="3"/>
        <v>2.4079529083041281E-4</v>
      </c>
      <c r="AI59" s="4">
        <f t="shared" si="3"/>
        <v>2.4079529083041281E-4</v>
      </c>
    </row>
    <row r="60" spans="1:35">
      <c r="A60" t="s">
        <v>5</v>
      </c>
      <c r="B60" s="4">
        <f t="shared" si="4"/>
        <v>5.3225749743528144E-6</v>
      </c>
      <c r="C60" s="254">
        <f>'Subsidies Paid'!$E$13/'EU Calculations'!C29</f>
        <v>5.3225749743528144E-6</v>
      </c>
      <c r="D60" s="4">
        <f t="shared" si="5"/>
        <v>5.3225749743528144E-6</v>
      </c>
      <c r="E60" s="4">
        <f t="shared" si="3"/>
        <v>5.3225749743528144E-6</v>
      </c>
      <c r="F60" s="4">
        <f t="shared" si="3"/>
        <v>5.3225749743528144E-6</v>
      </c>
      <c r="G60" s="4">
        <f t="shared" si="3"/>
        <v>5.3225749743528144E-6</v>
      </c>
      <c r="H60" s="4">
        <f t="shared" si="3"/>
        <v>5.3225749743528144E-6</v>
      </c>
      <c r="I60" s="4">
        <f t="shared" si="3"/>
        <v>5.3225749743528144E-6</v>
      </c>
      <c r="J60" s="4">
        <f t="shared" si="3"/>
        <v>5.3225749743528144E-6</v>
      </c>
      <c r="K60" s="4">
        <f t="shared" si="3"/>
        <v>5.3225749743528144E-6</v>
      </c>
      <c r="L60" s="4">
        <f t="shared" si="3"/>
        <v>5.3225749743528144E-6</v>
      </c>
      <c r="M60" s="4">
        <f t="shared" si="3"/>
        <v>5.3225749743528144E-6</v>
      </c>
      <c r="N60" s="4">
        <f t="shared" si="3"/>
        <v>5.3225749743528144E-6</v>
      </c>
      <c r="O60" s="4">
        <f t="shared" si="3"/>
        <v>5.3225749743528144E-6</v>
      </c>
      <c r="P60" s="4">
        <f t="shared" si="3"/>
        <v>5.3225749743528144E-6</v>
      </c>
      <c r="Q60" s="4">
        <f t="shared" si="3"/>
        <v>5.3225749743528144E-6</v>
      </c>
      <c r="R60" s="4">
        <f t="shared" si="3"/>
        <v>5.3225749743528144E-6</v>
      </c>
      <c r="S60" s="4">
        <f t="shared" si="3"/>
        <v>5.3225749743528144E-6</v>
      </c>
      <c r="T60" s="4">
        <f t="shared" si="3"/>
        <v>5.3225749743528144E-6</v>
      </c>
      <c r="U60" s="4">
        <f t="shared" si="3"/>
        <v>5.3225749743528144E-6</v>
      </c>
      <c r="V60" s="4">
        <f t="shared" si="3"/>
        <v>5.3225749743528144E-6</v>
      </c>
      <c r="W60" s="4">
        <f t="shared" si="3"/>
        <v>5.3225749743528144E-6</v>
      </c>
      <c r="X60" s="4">
        <f t="shared" si="3"/>
        <v>5.3225749743528144E-6</v>
      </c>
      <c r="Y60" s="4">
        <f t="shared" si="3"/>
        <v>5.3225749743528144E-6</v>
      </c>
      <c r="Z60" s="4">
        <f t="shared" si="3"/>
        <v>5.3225749743528144E-6</v>
      </c>
      <c r="AA60" s="4">
        <f t="shared" si="3"/>
        <v>5.3225749743528144E-6</v>
      </c>
      <c r="AB60" s="4">
        <f t="shared" si="3"/>
        <v>5.3225749743528144E-6</v>
      </c>
      <c r="AC60" s="4">
        <f t="shared" si="3"/>
        <v>5.3225749743528144E-6</v>
      </c>
      <c r="AD60" s="4">
        <f t="shared" si="3"/>
        <v>5.3225749743528144E-6</v>
      </c>
      <c r="AE60" s="4">
        <f t="shared" si="3"/>
        <v>5.3225749743528144E-6</v>
      </c>
      <c r="AF60" s="4">
        <f t="shared" si="3"/>
        <v>5.3225749743528144E-6</v>
      </c>
      <c r="AG60" s="4">
        <f t="shared" si="3"/>
        <v>5.3225749743528144E-6</v>
      </c>
      <c r="AH60" s="4">
        <f t="shared" si="3"/>
        <v>5.3225749743528144E-6</v>
      </c>
      <c r="AI60" s="4">
        <f t="shared" si="3"/>
        <v>5.3225749743528144E-6</v>
      </c>
    </row>
    <row r="62" spans="1:35">
      <c r="A62" s="6" t="s">
        <v>613</v>
      </c>
    </row>
    <row r="63" spans="1:35">
      <c r="B63">
        <f>B56</f>
        <v>2017</v>
      </c>
      <c r="C63">
        <f t="shared" ref="C63:AI63" si="6">C56</f>
        <v>2018</v>
      </c>
      <c r="D63">
        <f t="shared" si="6"/>
        <v>2019</v>
      </c>
      <c r="E63">
        <f t="shared" si="6"/>
        <v>2020</v>
      </c>
      <c r="F63">
        <f t="shared" si="6"/>
        <v>2021</v>
      </c>
      <c r="G63">
        <f t="shared" si="6"/>
        <v>2022</v>
      </c>
      <c r="H63">
        <f t="shared" si="6"/>
        <v>2023</v>
      </c>
      <c r="I63">
        <f t="shared" si="6"/>
        <v>2024</v>
      </c>
      <c r="J63">
        <f t="shared" si="6"/>
        <v>2025</v>
      </c>
      <c r="K63">
        <f t="shared" si="6"/>
        <v>2026</v>
      </c>
      <c r="L63">
        <f t="shared" si="6"/>
        <v>2027</v>
      </c>
      <c r="M63">
        <f t="shared" si="6"/>
        <v>2028</v>
      </c>
      <c r="N63">
        <f t="shared" si="6"/>
        <v>2029</v>
      </c>
      <c r="O63">
        <f t="shared" si="6"/>
        <v>2030</v>
      </c>
      <c r="P63">
        <f t="shared" si="6"/>
        <v>2031</v>
      </c>
      <c r="Q63">
        <f t="shared" si="6"/>
        <v>2032</v>
      </c>
      <c r="R63">
        <f t="shared" si="6"/>
        <v>2033</v>
      </c>
      <c r="S63">
        <f t="shared" si="6"/>
        <v>2034</v>
      </c>
      <c r="T63">
        <f t="shared" si="6"/>
        <v>2035</v>
      </c>
      <c r="U63">
        <f t="shared" si="6"/>
        <v>2036</v>
      </c>
      <c r="V63">
        <f t="shared" si="6"/>
        <v>2037</v>
      </c>
      <c r="W63">
        <f t="shared" si="6"/>
        <v>2038</v>
      </c>
      <c r="X63">
        <f t="shared" si="6"/>
        <v>2039</v>
      </c>
      <c r="Y63">
        <f t="shared" si="6"/>
        <v>2040</v>
      </c>
      <c r="Z63">
        <f t="shared" si="6"/>
        <v>2041</v>
      </c>
      <c r="AA63">
        <f t="shared" si="6"/>
        <v>2042</v>
      </c>
      <c r="AB63">
        <f t="shared" si="6"/>
        <v>2043</v>
      </c>
      <c r="AC63">
        <f t="shared" si="6"/>
        <v>2044</v>
      </c>
      <c r="AD63">
        <f t="shared" si="6"/>
        <v>2045</v>
      </c>
      <c r="AE63">
        <f t="shared" si="6"/>
        <v>2046</v>
      </c>
      <c r="AF63">
        <f t="shared" si="6"/>
        <v>2047</v>
      </c>
      <c r="AG63">
        <f t="shared" si="6"/>
        <v>2048</v>
      </c>
      <c r="AH63">
        <f t="shared" si="6"/>
        <v>2049</v>
      </c>
      <c r="AI63">
        <f t="shared" si="6"/>
        <v>2050</v>
      </c>
    </row>
    <row r="64" spans="1:35">
      <c r="A64" t="s">
        <v>358</v>
      </c>
      <c r="B64" s="310">
        <f>'JRC POTEnCIA_PowerGen'!S120</f>
        <v>1063.1578947368423</v>
      </c>
      <c r="C64" s="310">
        <f>'JRC POTEnCIA_PowerGen'!T120</f>
        <v>2928.6624203821652</v>
      </c>
      <c r="D64" s="310">
        <f>'JRC POTEnCIA_PowerGen'!U120</f>
        <v>918.25902335456476</v>
      </c>
      <c r="E64" s="310">
        <f>'JRC POTEnCIA_PowerGen'!V120</f>
        <v>0</v>
      </c>
      <c r="F64" s="310">
        <f>'JRC POTEnCIA_PowerGen'!W120</f>
        <v>0</v>
      </c>
      <c r="G64" s="310">
        <f>'JRC POTEnCIA_PowerGen'!X120</f>
        <v>0</v>
      </c>
      <c r="H64" s="310">
        <f>'JRC POTEnCIA_PowerGen'!Y120</f>
        <v>900</v>
      </c>
      <c r="I64" s="310">
        <f>'JRC POTEnCIA_PowerGen'!Z120</f>
        <v>0</v>
      </c>
      <c r="J64" s="310">
        <f>'JRC POTEnCIA_PowerGen'!AA120</f>
        <v>0</v>
      </c>
      <c r="K64" s="310">
        <f>'JRC POTEnCIA_PowerGen'!AB120</f>
        <v>0</v>
      </c>
      <c r="L64" s="310">
        <f>'JRC POTEnCIA_PowerGen'!AC120</f>
        <v>0</v>
      </c>
      <c r="M64" s="310">
        <f>'JRC POTEnCIA_PowerGen'!AD120</f>
        <v>0</v>
      </c>
      <c r="N64" s="310">
        <f>'JRC POTEnCIA_PowerGen'!AE120</f>
        <v>0</v>
      </c>
      <c r="O64" s="310">
        <f>'JRC POTEnCIA_PowerGen'!AF120</f>
        <v>0</v>
      </c>
      <c r="P64" s="310">
        <f>'JRC POTEnCIA_PowerGen'!AG120</f>
        <v>0</v>
      </c>
      <c r="Q64" s="310">
        <f>'JRC POTEnCIA_PowerGen'!AH120</f>
        <v>0</v>
      </c>
      <c r="R64" s="310">
        <f>'JRC POTEnCIA_PowerGen'!AI120</f>
        <v>0</v>
      </c>
      <c r="S64" s="310">
        <f>'JRC POTEnCIA_PowerGen'!AJ120</f>
        <v>0</v>
      </c>
      <c r="T64" s="310">
        <f>'JRC POTEnCIA_PowerGen'!AK120</f>
        <v>840</v>
      </c>
      <c r="U64" s="310">
        <f>'JRC POTEnCIA_PowerGen'!AL120</f>
        <v>0</v>
      </c>
      <c r="V64" s="310">
        <f>'JRC POTEnCIA_PowerGen'!AM120</f>
        <v>0</v>
      </c>
      <c r="W64" s="310">
        <f>'JRC POTEnCIA_PowerGen'!AN120</f>
        <v>0</v>
      </c>
      <c r="X64" s="310">
        <f>'JRC POTEnCIA_PowerGen'!AO120</f>
        <v>1290</v>
      </c>
      <c r="Y64" s="310">
        <f>'JRC POTEnCIA_PowerGen'!AP120</f>
        <v>870</v>
      </c>
      <c r="Z64" s="310">
        <f>'JRC POTEnCIA_PowerGen'!AQ120</f>
        <v>870</v>
      </c>
      <c r="AA64" s="310">
        <f>'JRC POTEnCIA_PowerGen'!AR120</f>
        <v>3115</v>
      </c>
      <c r="AB64" s="310">
        <f>'JRC POTEnCIA_PowerGen'!AS120</f>
        <v>2240</v>
      </c>
      <c r="AC64" s="310">
        <f>'JRC POTEnCIA_PowerGen'!AT120</f>
        <v>2640</v>
      </c>
      <c r="AD64" s="310">
        <f>'JRC POTEnCIA_PowerGen'!AU120</f>
        <v>2170</v>
      </c>
      <c r="AE64" s="310">
        <f>'JRC POTEnCIA_PowerGen'!AV120</f>
        <v>650</v>
      </c>
      <c r="AF64" s="310">
        <f>'JRC POTEnCIA_PowerGen'!AW120</f>
        <v>720</v>
      </c>
      <c r="AG64" s="310">
        <f>'JRC POTEnCIA_PowerGen'!AX120</f>
        <v>1090</v>
      </c>
      <c r="AH64" s="310">
        <f>'JRC POTEnCIA_PowerGen'!AY120</f>
        <v>2590</v>
      </c>
      <c r="AI64" s="310">
        <f>'JRC POTEnCIA_PowerGen'!AZ120</f>
        <v>0</v>
      </c>
    </row>
    <row r="65" spans="1:35">
      <c r="A65" t="s">
        <v>359</v>
      </c>
      <c r="B65" s="310">
        <f>'JRC POTEnCIA_PowerGen'!S122</f>
        <v>1562.321868763062</v>
      </c>
      <c r="C65" s="310">
        <f>'JRC POTEnCIA_PowerGen'!T122</f>
        <v>607.13126467560858</v>
      </c>
      <c r="D65" s="310">
        <f>'JRC POTEnCIA_PowerGen'!U122</f>
        <v>674.38417252760598</v>
      </c>
      <c r="E65" s="310">
        <f>'JRC POTEnCIA_PowerGen'!V122</f>
        <v>10184.743656951143</v>
      </c>
      <c r="F65" s="310">
        <f>'JRC POTEnCIA_PowerGen'!W122</f>
        <v>9755</v>
      </c>
      <c r="G65" s="310">
        <f>'JRC POTEnCIA_PowerGen'!X122</f>
        <v>7390</v>
      </c>
      <c r="H65" s="310">
        <f>'JRC POTEnCIA_PowerGen'!Y122</f>
        <v>10815</v>
      </c>
      <c r="I65" s="310">
        <f>'JRC POTEnCIA_PowerGen'!Z122</f>
        <v>16342.5</v>
      </c>
      <c r="J65" s="310">
        <f>'JRC POTEnCIA_PowerGen'!AA122</f>
        <v>12850</v>
      </c>
      <c r="K65" s="310">
        <f>'JRC POTEnCIA_PowerGen'!AB122</f>
        <v>9490</v>
      </c>
      <c r="L65" s="310">
        <f>'JRC POTEnCIA_PowerGen'!AC122</f>
        <v>7640</v>
      </c>
      <c r="M65" s="310">
        <f>'JRC POTEnCIA_PowerGen'!AD122</f>
        <v>5840</v>
      </c>
      <c r="N65" s="310">
        <f>'JRC POTEnCIA_PowerGen'!AE122</f>
        <v>5835</v>
      </c>
      <c r="O65" s="310">
        <f>'JRC POTEnCIA_PowerGen'!AF122</f>
        <v>5050</v>
      </c>
      <c r="P65" s="310">
        <f>'JRC POTEnCIA_PowerGen'!AG122</f>
        <v>6597.5</v>
      </c>
      <c r="Q65" s="310">
        <f>'JRC POTEnCIA_PowerGen'!AH122</f>
        <v>5180</v>
      </c>
      <c r="R65" s="310">
        <f>'JRC POTEnCIA_PowerGen'!AI122</f>
        <v>7190</v>
      </c>
      <c r="S65" s="310">
        <f>'JRC POTEnCIA_PowerGen'!AJ122</f>
        <v>3975</v>
      </c>
      <c r="T65" s="310">
        <f>'JRC POTEnCIA_PowerGen'!AK122</f>
        <v>7360</v>
      </c>
      <c r="U65" s="310">
        <f>'JRC POTEnCIA_PowerGen'!AL122</f>
        <v>5510</v>
      </c>
      <c r="V65" s="310">
        <f>'JRC POTEnCIA_PowerGen'!AM122</f>
        <v>4455</v>
      </c>
      <c r="W65" s="310">
        <f>'JRC POTEnCIA_PowerGen'!AN122</f>
        <v>9645</v>
      </c>
      <c r="X65" s="310">
        <f>'JRC POTEnCIA_PowerGen'!AO122</f>
        <v>11710</v>
      </c>
      <c r="Y65" s="310">
        <f>'JRC POTEnCIA_PowerGen'!AP122</f>
        <v>6040</v>
      </c>
      <c r="Z65" s="310">
        <f>'JRC POTEnCIA_PowerGen'!AQ122</f>
        <v>8165</v>
      </c>
      <c r="AA65" s="310">
        <f>'JRC POTEnCIA_PowerGen'!AR122</f>
        <v>8030</v>
      </c>
      <c r="AB65" s="310">
        <f>'JRC POTEnCIA_PowerGen'!AS122</f>
        <v>6135</v>
      </c>
      <c r="AC65" s="310">
        <f>'JRC POTEnCIA_PowerGen'!AT122</f>
        <v>5725</v>
      </c>
      <c r="AD65" s="310">
        <f>'JRC POTEnCIA_PowerGen'!AU122</f>
        <v>11025</v>
      </c>
      <c r="AE65" s="310">
        <f>'JRC POTEnCIA_PowerGen'!AV122</f>
        <v>5175</v>
      </c>
      <c r="AF65" s="310">
        <f>'JRC POTEnCIA_PowerGen'!AW122</f>
        <v>7630</v>
      </c>
      <c r="AG65" s="310">
        <f>'JRC POTEnCIA_PowerGen'!AX122</f>
        <v>9425</v>
      </c>
      <c r="AH65" s="310">
        <f>'JRC POTEnCIA_PowerGen'!AY122</f>
        <v>6430</v>
      </c>
      <c r="AI65" s="310">
        <f>'JRC POTEnCIA_PowerGen'!AZ122</f>
        <v>7115</v>
      </c>
    </row>
    <row r="66" spans="1:35">
      <c r="A66" t="s">
        <v>360</v>
      </c>
      <c r="B66" s="310">
        <f>'JRC POTEnCIA_PowerGen'!S118</f>
        <v>1589.9581589958161</v>
      </c>
      <c r="C66" s="310">
        <f>'JRC POTEnCIA_PowerGen'!T118</f>
        <v>0</v>
      </c>
      <c r="D66" s="310">
        <f>'JRC POTEnCIA_PowerGen'!U118</f>
        <v>2144.7322444518118</v>
      </c>
      <c r="E66" s="310">
        <f>'JRC POTEnCIA_PowerGen'!V118</f>
        <v>471.09207708779451</v>
      </c>
      <c r="F66" s="310">
        <f>'JRC POTEnCIA_PowerGen'!W118</f>
        <v>0</v>
      </c>
      <c r="G66" s="310">
        <f>'JRC POTEnCIA_PowerGen'!X118</f>
        <v>0</v>
      </c>
      <c r="H66" s="310">
        <f>'JRC POTEnCIA_PowerGen'!Y118</f>
        <v>0</v>
      </c>
      <c r="I66" s="310">
        <f>'JRC POTEnCIA_PowerGen'!Z118</f>
        <v>0</v>
      </c>
      <c r="J66" s="310">
        <f>'JRC POTEnCIA_PowerGen'!AA118</f>
        <v>1179.9163179916318</v>
      </c>
      <c r="K66" s="310">
        <f>'JRC POTEnCIA_PowerGen'!AB118</f>
        <v>2801.2552301255232</v>
      </c>
      <c r="L66" s="310">
        <f>'JRC POTEnCIA_PowerGen'!AC118</f>
        <v>1621.3389121338914</v>
      </c>
      <c r="M66" s="310">
        <f>'JRC POTEnCIA_PowerGen'!AD118</f>
        <v>1255.2301255230127</v>
      </c>
      <c r="N66" s="310">
        <f>'JRC POTEnCIA_PowerGen'!AE118</f>
        <v>0</v>
      </c>
      <c r="O66" s="310">
        <f>'JRC POTEnCIA_PowerGen'!AF118</f>
        <v>1250</v>
      </c>
      <c r="P66" s="310">
        <f>'JRC POTEnCIA_PowerGen'!AG118</f>
        <v>1250</v>
      </c>
      <c r="Q66" s="310">
        <f>'JRC POTEnCIA_PowerGen'!AH118</f>
        <v>0</v>
      </c>
      <c r="R66" s="310">
        <f>'JRC POTEnCIA_PowerGen'!AI118</f>
        <v>0</v>
      </c>
      <c r="S66" s="310">
        <f>'JRC POTEnCIA_PowerGen'!AJ118</f>
        <v>0</v>
      </c>
      <c r="T66" s="310">
        <f>'JRC POTEnCIA_PowerGen'!AK118</f>
        <v>1250</v>
      </c>
      <c r="U66" s="310">
        <f>'JRC POTEnCIA_PowerGen'!AL118</f>
        <v>7250</v>
      </c>
      <c r="V66" s="310">
        <f>'JRC POTEnCIA_PowerGen'!AM118</f>
        <v>4250</v>
      </c>
      <c r="W66" s="310">
        <f>'JRC POTEnCIA_PowerGen'!AN118</f>
        <v>4250</v>
      </c>
      <c r="X66" s="310">
        <f>'JRC POTEnCIA_PowerGen'!AO118</f>
        <v>4300</v>
      </c>
      <c r="Y66" s="310">
        <f>'JRC POTEnCIA_PowerGen'!AP118</f>
        <v>4250</v>
      </c>
      <c r="Z66" s="310">
        <f>'JRC POTEnCIA_PowerGen'!AQ118</f>
        <v>1250</v>
      </c>
      <c r="AA66" s="310">
        <f>'JRC POTEnCIA_PowerGen'!AR118</f>
        <v>3650</v>
      </c>
      <c r="AB66" s="310">
        <f>'JRC POTEnCIA_PowerGen'!AS118</f>
        <v>1800</v>
      </c>
      <c r="AC66" s="310">
        <f>'JRC POTEnCIA_PowerGen'!AT118</f>
        <v>1200</v>
      </c>
      <c r="AD66" s="310">
        <f>'JRC POTEnCIA_PowerGen'!AU118</f>
        <v>6000</v>
      </c>
      <c r="AE66" s="310">
        <f>'JRC POTEnCIA_PowerGen'!AV118</f>
        <v>1800</v>
      </c>
      <c r="AF66" s="310">
        <f>'JRC POTEnCIA_PowerGen'!AW118</f>
        <v>600</v>
      </c>
      <c r="AG66" s="310">
        <f>'JRC POTEnCIA_PowerGen'!AX118</f>
        <v>0</v>
      </c>
      <c r="AH66" s="310">
        <f>'JRC POTEnCIA_PowerGen'!AY118</f>
        <v>0</v>
      </c>
      <c r="AI66" s="310">
        <f>'JRC POTEnCIA_PowerGen'!AZ118</f>
        <v>1850</v>
      </c>
    </row>
    <row r="67" spans="1:35">
      <c r="A67" t="s">
        <v>361</v>
      </c>
      <c r="B67" s="310">
        <f>'JRC POTEnCIA_PowerGen'!S136</f>
        <v>110.16800000000001</v>
      </c>
      <c r="C67" s="310">
        <f>'JRC POTEnCIA_PowerGen'!T136</f>
        <v>103.91700000000091</v>
      </c>
      <c r="D67" s="310">
        <f>'JRC POTEnCIA_PowerGen'!U136</f>
        <v>127.7999999999991</v>
      </c>
      <c r="E67" s="310">
        <f>'JRC POTEnCIA_PowerGen'!V136</f>
        <v>92</v>
      </c>
      <c r="F67" s="310">
        <f>'JRC POTEnCIA_PowerGen'!W136</f>
        <v>292.10000000000002</v>
      </c>
      <c r="G67" s="310">
        <f>'JRC POTEnCIA_PowerGen'!X136</f>
        <v>187.1</v>
      </c>
      <c r="H67" s="310">
        <f>'JRC POTEnCIA_PowerGen'!Y136</f>
        <v>249.3</v>
      </c>
      <c r="I67" s="310">
        <f>'JRC POTEnCIA_PowerGen'!Z136</f>
        <v>300.2</v>
      </c>
      <c r="J67" s="310">
        <f>'JRC POTEnCIA_PowerGen'!AA136</f>
        <v>319.7</v>
      </c>
      <c r="K67" s="310">
        <f>'JRC POTEnCIA_PowerGen'!AB136</f>
        <v>280</v>
      </c>
      <c r="L67" s="310">
        <f>'JRC POTEnCIA_PowerGen'!AC136</f>
        <v>353.5</v>
      </c>
      <c r="M67" s="310">
        <f>'JRC POTEnCIA_PowerGen'!AD136</f>
        <v>300.10000000000002</v>
      </c>
      <c r="N67" s="310">
        <f>'JRC POTEnCIA_PowerGen'!AE136</f>
        <v>474.5</v>
      </c>
      <c r="O67" s="310">
        <f>'JRC POTEnCIA_PowerGen'!AF136</f>
        <v>326.10000000000002</v>
      </c>
      <c r="P67" s="310">
        <f>'JRC POTEnCIA_PowerGen'!AG136</f>
        <v>245.5</v>
      </c>
      <c r="Q67" s="310">
        <f>'JRC POTEnCIA_PowerGen'!AH136</f>
        <v>177.1</v>
      </c>
      <c r="R67" s="310">
        <f>'JRC POTEnCIA_PowerGen'!AI136</f>
        <v>183.70000000000002</v>
      </c>
      <c r="S67" s="310">
        <f>'JRC POTEnCIA_PowerGen'!AJ136</f>
        <v>251.8</v>
      </c>
      <c r="T67" s="310">
        <f>'JRC POTEnCIA_PowerGen'!AK136</f>
        <v>209</v>
      </c>
      <c r="U67" s="310">
        <f>'JRC POTEnCIA_PowerGen'!AL136</f>
        <v>240.3</v>
      </c>
      <c r="V67" s="310">
        <f>'JRC POTEnCIA_PowerGen'!AM136</f>
        <v>298.10000000000002</v>
      </c>
      <c r="W67" s="310">
        <f>'JRC POTEnCIA_PowerGen'!AN136</f>
        <v>268.39999999999998</v>
      </c>
      <c r="X67" s="310">
        <f>'JRC POTEnCIA_PowerGen'!AO136</f>
        <v>263.39999999999998</v>
      </c>
      <c r="Y67" s="310">
        <f>'JRC POTEnCIA_PowerGen'!AP136</f>
        <v>313.40000000000003</v>
      </c>
      <c r="Z67" s="310">
        <f>'JRC POTEnCIA_PowerGen'!AQ136</f>
        <v>158.4</v>
      </c>
      <c r="AA67" s="310">
        <f>'JRC POTEnCIA_PowerGen'!AR136</f>
        <v>163.4</v>
      </c>
      <c r="AB67" s="310">
        <f>'JRC POTEnCIA_PowerGen'!AS136</f>
        <v>142.80000000000001</v>
      </c>
      <c r="AC67" s="310">
        <f>'JRC POTEnCIA_PowerGen'!AT136</f>
        <v>62.5</v>
      </c>
      <c r="AD67" s="310">
        <f>'JRC POTEnCIA_PowerGen'!AU136</f>
        <v>143.1</v>
      </c>
      <c r="AE67" s="310">
        <f>'JRC POTEnCIA_PowerGen'!AV136</f>
        <v>112.8</v>
      </c>
      <c r="AF67" s="310">
        <f>'JRC POTEnCIA_PowerGen'!AW136</f>
        <v>97.8</v>
      </c>
      <c r="AG67" s="310">
        <f>'JRC POTEnCIA_PowerGen'!AX136</f>
        <v>168.1</v>
      </c>
      <c r="AH67" s="310">
        <f>'JRC POTEnCIA_PowerGen'!AY136</f>
        <v>117.8</v>
      </c>
      <c r="AI67" s="310">
        <f>'JRC POTEnCIA_PowerGen'!AZ136</f>
        <v>110.3</v>
      </c>
    </row>
    <row r="68" spans="1:35">
      <c r="A68" t="s">
        <v>362</v>
      </c>
      <c r="B68" s="310">
        <f>'JRC POTEnCIA_PowerGen'!S130</f>
        <v>12836.146000000008</v>
      </c>
      <c r="C68" s="310">
        <f>'JRC POTEnCIA_PowerGen'!T130</f>
        <v>11106.756000000008</v>
      </c>
      <c r="D68" s="310">
        <f>'JRC POTEnCIA_PowerGen'!U130</f>
        <v>7869.6370000000043</v>
      </c>
      <c r="E68" s="310">
        <f>'JRC POTEnCIA_PowerGen'!V130</f>
        <v>13382.416200000005</v>
      </c>
      <c r="F68" s="310">
        <f>'JRC POTEnCIA_PowerGen'!W130</f>
        <v>3478.5562500000001</v>
      </c>
      <c r="G68" s="310">
        <f>'JRC POTEnCIA_PowerGen'!X130</f>
        <v>3344.333333333333</v>
      </c>
      <c r="H68" s="310">
        <f>'JRC POTEnCIA_PowerGen'!Y130</f>
        <v>4704.8999999999987</v>
      </c>
      <c r="I68" s="310">
        <f>'JRC POTEnCIA_PowerGen'!Z130</f>
        <v>10125.504166666666</v>
      </c>
      <c r="J68" s="310">
        <f>'JRC POTEnCIA_PowerGen'!AA130</f>
        <v>14643.791666666668</v>
      </c>
      <c r="K68" s="310">
        <f>'JRC POTEnCIA_PowerGen'!AB130</f>
        <v>12371.45</v>
      </c>
      <c r="L68" s="310">
        <f>'JRC POTEnCIA_PowerGen'!AC130</f>
        <v>12541.254166666662</v>
      </c>
      <c r="M68" s="310">
        <f>'JRC POTEnCIA_PowerGen'!AD130</f>
        <v>10608.704166666666</v>
      </c>
      <c r="N68" s="310">
        <f>'JRC POTEnCIA_PowerGen'!AE130</f>
        <v>14240.787499999999</v>
      </c>
      <c r="O68" s="310">
        <f>'JRC POTEnCIA_PowerGen'!AF130</f>
        <v>12912.5</v>
      </c>
      <c r="P68" s="310">
        <f>'JRC POTEnCIA_PowerGen'!AG130</f>
        <v>13335.685416666667</v>
      </c>
      <c r="Q68" s="310">
        <f>'JRC POTEnCIA_PowerGen'!AH130</f>
        <v>14081.949999999999</v>
      </c>
      <c r="R68" s="310">
        <f>'JRC POTEnCIA_PowerGen'!AI130</f>
        <v>11434.724999999997</v>
      </c>
      <c r="S68" s="310">
        <f>'JRC POTEnCIA_PowerGen'!AJ130</f>
        <v>16458.883333333331</v>
      </c>
      <c r="T68" s="310">
        <f>'JRC POTEnCIA_PowerGen'!AK130</f>
        <v>15540.71875</v>
      </c>
      <c r="U68" s="310">
        <f>'JRC POTEnCIA_PowerGen'!AL130</f>
        <v>17071.320833333331</v>
      </c>
      <c r="V68" s="310">
        <f>'JRC POTEnCIA_PowerGen'!AM130</f>
        <v>19044.400000000001</v>
      </c>
      <c r="W68" s="310">
        <f>'JRC POTEnCIA_PowerGen'!AN130</f>
        <v>16161.1</v>
      </c>
      <c r="X68" s="310">
        <f>'JRC POTEnCIA_PowerGen'!AO130</f>
        <v>17703.2</v>
      </c>
      <c r="Y68" s="310">
        <f>'JRC POTEnCIA_PowerGen'!AP130</f>
        <v>16738.479166666664</v>
      </c>
      <c r="Z68" s="310">
        <f>'JRC POTEnCIA_PowerGen'!AQ130</f>
        <v>18754.862499999999</v>
      </c>
      <c r="AA68" s="310">
        <f>'JRC POTEnCIA_PowerGen'!AR130</f>
        <v>19295.95</v>
      </c>
      <c r="AB68" s="310">
        <f>'JRC POTEnCIA_PowerGen'!AS130</f>
        <v>16976.770833333332</v>
      </c>
      <c r="AC68" s="310">
        <f>'JRC POTEnCIA_PowerGen'!AT130</f>
        <v>13297.950000000003</v>
      </c>
      <c r="AD68" s="310">
        <f>'JRC POTEnCIA_PowerGen'!AU130</f>
        <v>22130.854166666668</v>
      </c>
      <c r="AE68" s="310">
        <f>'JRC POTEnCIA_PowerGen'!AV130</f>
        <v>10338.408333333335</v>
      </c>
      <c r="AF68" s="310">
        <f>'JRC POTEnCIA_PowerGen'!AW130</f>
        <v>10608.368750000001</v>
      </c>
      <c r="AG68" s="310">
        <f>'JRC POTEnCIA_PowerGen'!AX130</f>
        <v>11348.670833333337</v>
      </c>
      <c r="AH68" s="310">
        <f>'JRC POTEnCIA_PowerGen'!AY130</f>
        <v>16858.097916666673</v>
      </c>
      <c r="AI68" s="310">
        <f>'JRC POTEnCIA_PowerGen'!AZ130</f>
        <v>23252.75</v>
      </c>
    </row>
    <row r="69" spans="1:35">
      <c r="A69" t="s">
        <v>363</v>
      </c>
      <c r="B69" s="310">
        <f>'JRC POTEnCIA_PowerGen'!S132</f>
        <v>6384.3632300100016</v>
      </c>
      <c r="C69" s="310">
        <f>'JRC POTEnCIA_PowerGen'!T132</f>
        <v>8373.4332299999987</v>
      </c>
      <c r="D69" s="310">
        <f>'JRC POTEnCIA_PowerGen'!U132</f>
        <v>14765.372229999999</v>
      </c>
      <c r="E69" s="310">
        <f>'JRC POTEnCIA_PowerGen'!V132</f>
        <v>21831.407229999997</v>
      </c>
      <c r="F69" s="310">
        <f>'JRC POTEnCIA_PowerGen'!W132</f>
        <v>3033.1285000000003</v>
      </c>
      <c r="G69" s="310">
        <f>'JRC POTEnCIA_PowerGen'!X132</f>
        <v>2837.3920000000003</v>
      </c>
      <c r="H69" s="310">
        <f>'JRC POTEnCIA_PowerGen'!Y132</f>
        <v>5577.8795</v>
      </c>
      <c r="I69" s="310">
        <f>'JRC POTEnCIA_PowerGen'!Z132</f>
        <v>7054.3690000000006</v>
      </c>
      <c r="J69" s="310">
        <f>'JRC POTEnCIA_PowerGen'!AA132</f>
        <v>5687.2624999999998</v>
      </c>
      <c r="K69" s="310">
        <f>'JRC POTEnCIA_PowerGen'!AB132</f>
        <v>5446.848</v>
      </c>
      <c r="L69" s="310">
        <f>'JRC POTEnCIA_PowerGen'!AC132</f>
        <v>5226.4340000000002</v>
      </c>
      <c r="M69" s="310">
        <f>'JRC POTEnCIA_PowerGen'!AD132</f>
        <v>6739.652</v>
      </c>
      <c r="N69" s="310">
        <f>'JRC POTEnCIA_PowerGen'!AE132</f>
        <v>8689.0845000000008</v>
      </c>
      <c r="O69" s="310">
        <f>'JRC POTEnCIA_PowerGen'!AF132</f>
        <v>8948.76</v>
      </c>
      <c r="P69" s="310">
        <f>'JRC POTEnCIA_PowerGen'!AG132</f>
        <v>8308.1990000000005</v>
      </c>
      <c r="Q69" s="310">
        <f>'JRC POTEnCIA_PowerGen'!AH132</f>
        <v>9189.4179999999997</v>
      </c>
      <c r="R69" s="310">
        <f>'JRC POTEnCIA_PowerGen'!AI132</f>
        <v>12749.3945</v>
      </c>
      <c r="S69" s="310">
        <f>'JRC POTEnCIA_PowerGen'!AJ132</f>
        <v>15486.636</v>
      </c>
      <c r="T69" s="310">
        <f>'JRC POTEnCIA_PowerGen'!AK132</f>
        <v>23849.595000000001</v>
      </c>
      <c r="U69" s="310">
        <f>'JRC POTEnCIA_PowerGen'!AL132</f>
        <v>36402.834999999999</v>
      </c>
      <c r="V69" s="310">
        <f>'JRC POTEnCIA_PowerGen'!AM132</f>
        <v>31725.790499999999</v>
      </c>
      <c r="W69" s="310">
        <f>'JRC POTEnCIA_PowerGen'!AN132</f>
        <v>22701.475999999999</v>
      </c>
      <c r="X69" s="310">
        <f>'JRC POTEnCIA_PowerGen'!AO132</f>
        <v>17779.589</v>
      </c>
      <c r="Y69" s="310">
        <f>'JRC POTEnCIA_PowerGen'!AP132</f>
        <v>19203.395</v>
      </c>
      <c r="Z69" s="310">
        <f>'JRC POTEnCIA_PowerGen'!AQ132</f>
        <v>15362.363000000001</v>
      </c>
      <c r="AA69" s="310">
        <f>'JRC POTEnCIA_PowerGen'!AR132</f>
        <v>16375.432000000001</v>
      </c>
      <c r="AB69" s="310">
        <f>'JRC POTEnCIA_PowerGen'!AS132</f>
        <v>16391.14</v>
      </c>
      <c r="AC69" s="310">
        <f>'JRC POTEnCIA_PowerGen'!AT132</f>
        <v>21704.749</v>
      </c>
      <c r="AD69" s="310">
        <f>'JRC POTEnCIA_PowerGen'!AU132</f>
        <v>32829.737500000003</v>
      </c>
      <c r="AE69" s="310">
        <f>'JRC POTEnCIA_PowerGen'!AV132</f>
        <v>11825.662</v>
      </c>
      <c r="AF69" s="310">
        <f>'JRC POTEnCIA_PowerGen'!AW132</f>
        <v>12506.6895</v>
      </c>
      <c r="AG69" s="310">
        <f>'JRC POTEnCIA_PowerGen'!AX132</f>
        <v>13467.772000000001</v>
      </c>
      <c r="AH69" s="310">
        <f>'JRC POTEnCIA_PowerGen'!AY132</f>
        <v>14826.628000000001</v>
      </c>
      <c r="AI69" s="310">
        <f>'JRC POTEnCIA_PowerGen'!AZ132</f>
        <v>15440.95</v>
      </c>
    </row>
    <row r="70" spans="1:35">
      <c r="A70" t="s">
        <v>364</v>
      </c>
      <c r="B70" s="310">
        <f>'JRC POTEnCIA_PowerGen'!S133</f>
        <v>50</v>
      </c>
      <c r="C70" s="310">
        <f>'JRC POTEnCIA_PowerGen'!T133</f>
        <v>0</v>
      </c>
      <c r="D70" s="310">
        <f>'JRC POTEnCIA_PowerGen'!U133</f>
        <v>0</v>
      </c>
      <c r="E70" s="310">
        <f>'JRC POTEnCIA_PowerGen'!V133</f>
        <v>0</v>
      </c>
      <c r="F70" s="310">
        <f>'JRC POTEnCIA_PowerGen'!W133</f>
        <v>0</v>
      </c>
      <c r="G70" s="310">
        <f>'JRC POTEnCIA_PowerGen'!X133</f>
        <v>0</v>
      </c>
      <c r="H70" s="310">
        <f>'JRC POTEnCIA_PowerGen'!Y133</f>
        <v>0</v>
      </c>
      <c r="I70" s="310">
        <f>'JRC POTEnCIA_PowerGen'!Z133</f>
        <v>0</v>
      </c>
      <c r="J70" s="310">
        <f>'JRC POTEnCIA_PowerGen'!AA133</f>
        <v>0</v>
      </c>
      <c r="K70" s="310">
        <f>'JRC POTEnCIA_PowerGen'!AB133</f>
        <v>0</v>
      </c>
      <c r="L70" s="310">
        <f>'JRC POTEnCIA_PowerGen'!AC133</f>
        <v>0</v>
      </c>
      <c r="M70" s="310">
        <f>'JRC POTEnCIA_PowerGen'!AD133</f>
        <v>0</v>
      </c>
      <c r="N70" s="310">
        <f>'JRC POTEnCIA_PowerGen'!AE133</f>
        <v>0</v>
      </c>
      <c r="O70" s="310">
        <f>'JRC POTEnCIA_PowerGen'!AF133</f>
        <v>0</v>
      </c>
      <c r="P70" s="310">
        <f>'JRC POTEnCIA_PowerGen'!AG133</f>
        <v>0</v>
      </c>
      <c r="Q70" s="310">
        <f>'JRC POTEnCIA_PowerGen'!AH133</f>
        <v>0</v>
      </c>
      <c r="R70" s="310">
        <f>'JRC POTEnCIA_PowerGen'!AI133</f>
        <v>22.887499999999999</v>
      </c>
      <c r="S70" s="310">
        <f>'JRC POTEnCIA_PowerGen'!AJ133</f>
        <v>224.9</v>
      </c>
      <c r="T70" s="310">
        <f>'JRC POTEnCIA_PowerGen'!AK133</f>
        <v>437.0625</v>
      </c>
      <c r="U70" s="310">
        <f>'JRC POTEnCIA_PowerGen'!AL133</f>
        <v>439.57499999999999</v>
      </c>
      <c r="V70" s="310">
        <f>'JRC POTEnCIA_PowerGen'!AM133</f>
        <v>886.75</v>
      </c>
      <c r="W70" s="310">
        <f>'JRC POTEnCIA_PowerGen'!AN133</f>
        <v>312.8</v>
      </c>
      <c r="X70" s="310">
        <f>'JRC POTEnCIA_PowerGen'!AO133</f>
        <v>0</v>
      </c>
      <c r="Y70" s="310">
        <f>'JRC POTEnCIA_PowerGen'!AP133</f>
        <v>0</v>
      </c>
      <c r="Z70" s="310">
        <f>'JRC POTEnCIA_PowerGen'!AQ133</f>
        <v>0</v>
      </c>
      <c r="AA70" s="310">
        <f>'JRC POTEnCIA_PowerGen'!AR133</f>
        <v>22</v>
      </c>
      <c r="AB70" s="310">
        <f>'JRC POTEnCIA_PowerGen'!AS133</f>
        <v>0</v>
      </c>
      <c r="AC70" s="310">
        <f>'JRC POTEnCIA_PowerGen'!AT133</f>
        <v>0</v>
      </c>
      <c r="AD70" s="310">
        <f>'JRC POTEnCIA_PowerGen'!AU133</f>
        <v>0</v>
      </c>
      <c r="AE70" s="310">
        <f>'JRC POTEnCIA_PowerGen'!AV133</f>
        <v>134.85</v>
      </c>
      <c r="AF70" s="310">
        <f>'JRC POTEnCIA_PowerGen'!AW133</f>
        <v>0</v>
      </c>
      <c r="AG70" s="310">
        <f>'JRC POTEnCIA_PowerGen'!AX133</f>
        <v>0</v>
      </c>
      <c r="AH70" s="310">
        <f>'JRC POTEnCIA_PowerGen'!AY133</f>
        <v>0</v>
      </c>
      <c r="AI70" s="310">
        <f>'JRC POTEnCIA_PowerGen'!AZ133</f>
        <v>0</v>
      </c>
    </row>
    <row r="71" spans="1:35">
      <c r="A71" t="s">
        <v>365</v>
      </c>
      <c r="B71" s="310">
        <f>'JRC POTEnCIA_PowerGen'!S127*About!$A$50</f>
        <v>248.02728125126788</v>
      </c>
      <c r="C71" s="310">
        <f>'JRC POTEnCIA_PowerGen'!T127*About!$A$50</f>
        <v>18.256373761481893</v>
      </c>
      <c r="D71" s="310">
        <f>'JRC POTEnCIA_PowerGen'!U127*About!$A$50</f>
        <v>395.07984184115105</v>
      </c>
      <c r="E71" s="310">
        <f>'JRC POTEnCIA_PowerGen'!V127*About!$A$50</f>
        <v>632.62409648829987</v>
      </c>
      <c r="F71" s="310">
        <f>'JRC POTEnCIA_PowerGen'!W127*About!$A$50</f>
        <v>1152.5</v>
      </c>
      <c r="G71" s="310">
        <f>'JRC POTEnCIA_PowerGen'!X127*About!$A$50</f>
        <v>412.5</v>
      </c>
      <c r="H71" s="310">
        <f>'JRC POTEnCIA_PowerGen'!Y127*About!$A$50</f>
        <v>258.75</v>
      </c>
      <c r="I71" s="310">
        <f>'JRC POTEnCIA_PowerGen'!Z127*About!$A$50</f>
        <v>337.5</v>
      </c>
      <c r="J71" s="310">
        <f>'JRC POTEnCIA_PowerGen'!AA127*About!$A$50</f>
        <v>85</v>
      </c>
      <c r="K71" s="310">
        <f>'JRC POTEnCIA_PowerGen'!AB127*About!$A$50</f>
        <v>104.125</v>
      </c>
      <c r="L71" s="310">
        <f>'JRC POTEnCIA_PowerGen'!AC127*About!$A$50</f>
        <v>546.25</v>
      </c>
      <c r="M71" s="310">
        <f>'JRC POTEnCIA_PowerGen'!AD127*About!$A$50</f>
        <v>337.75</v>
      </c>
      <c r="N71" s="310">
        <f>'JRC POTEnCIA_PowerGen'!AE127*About!$A$50</f>
        <v>207.5</v>
      </c>
      <c r="O71" s="310">
        <f>'JRC POTEnCIA_PowerGen'!AF127*About!$A$50</f>
        <v>301.25</v>
      </c>
      <c r="P71" s="310">
        <f>'JRC POTEnCIA_PowerGen'!AG127*About!$A$50</f>
        <v>315</v>
      </c>
      <c r="Q71" s="310">
        <f>'JRC POTEnCIA_PowerGen'!AH127*About!$A$50</f>
        <v>575.5</v>
      </c>
      <c r="R71" s="310">
        <f>'JRC POTEnCIA_PowerGen'!AI127*About!$A$50</f>
        <v>968.25</v>
      </c>
      <c r="S71" s="310">
        <f>'JRC POTEnCIA_PowerGen'!AJ127*About!$A$50</f>
        <v>618.75</v>
      </c>
      <c r="T71" s="310">
        <f>'JRC POTEnCIA_PowerGen'!AK127*About!$A$50</f>
        <v>691.75</v>
      </c>
      <c r="U71" s="310">
        <f>'JRC POTEnCIA_PowerGen'!AL127*About!$A$50</f>
        <v>1090.75</v>
      </c>
      <c r="V71" s="310">
        <f>'JRC POTEnCIA_PowerGen'!AM127*About!$A$50</f>
        <v>360</v>
      </c>
      <c r="W71" s="310">
        <f>'JRC POTEnCIA_PowerGen'!AN127*About!$A$50</f>
        <v>505</v>
      </c>
      <c r="X71" s="310">
        <f>'JRC POTEnCIA_PowerGen'!AO127*About!$A$50</f>
        <v>884</v>
      </c>
      <c r="Y71" s="310">
        <f>'JRC POTEnCIA_PowerGen'!AP127*About!$A$50</f>
        <v>295</v>
      </c>
      <c r="Z71" s="310">
        <f>'JRC POTEnCIA_PowerGen'!AQ127*About!$A$50</f>
        <v>1563</v>
      </c>
      <c r="AA71" s="310">
        <f>'JRC POTEnCIA_PowerGen'!AR127*About!$A$50</f>
        <v>873.75</v>
      </c>
      <c r="AB71" s="310">
        <f>'JRC POTEnCIA_PowerGen'!AS127*About!$A$50</f>
        <v>1032.5</v>
      </c>
      <c r="AC71" s="310">
        <f>'JRC POTEnCIA_PowerGen'!AT127*About!$A$50</f>
        <v>902.75</v>
      </c>
      <c r="AD71" s="310">
        <f>'JRC POTEnCIA_PowerGen'!AU127*About!$A$50</f>
        <v>907.75</v>
      </c>
      <c r="AE71" s="310">
        <f>'JRC POTEnCIA_PowerGen'!AV127*About!$A$50</f>
        <v>1042.5</v>
      </c>
      <c r="AF71" s="310">
        <f>'JRC POTEnCIA_PowerGen'!AW127*About!$A$50</f>
        <v>325</v>
      </c>
      <c r="AG71" s="310">
        <f>'JRC POTEnCIA_PowerGen'!AX127*About!$A$50</f>
        <v>488.75</v>
      </c>
      <c r="AH71" s="310">
        <f>'JRC POTEnCIA_PowerGen'!AY127*About!$A$50</f>
        <v>527.5</v>
      </c>
      <c r="AI71" s="310">
        <f>'JRC POTEnCIA_PowerGen'!AZ127*About!$A$50</f>
        <v>345</v>
      </c>
    </row>
    <row r="72" spans="1:35">
      <c r="A72" t="s">
        <v>366</v>
      </c>
      <c r="B72" s="310">
        <f>'JRC POTEnCIA_PowerGen'!S134</f>
        <v>2.9670329670329672</v>
      </c>
      <c r="C72" s="310">
        <f>'JRC POTEnCIA_PowerGen'!T134</f>
        <v>0</v>
      </c>
      <c r="D72" s="310">
        <f>'JRC POTEnCIA_PowerGen'!U134</f>
        <v>23.076923076923077</v>
      </c>
      <c r="E72" s="310">
        <f>'JRC POTEnCIA_PowerGen'!V134</f>
        <v>21.978021978021978</v>
      </c>
      <c r="F72" s="310">
        <f>'JRC POTEnCIA_PowerGen'!W134</f>
        <v>0</v>
      </c>
      <c r="G72" s="310">
        <f>'JRC POTEnCIA_PowerGen'!X134</f>
        <v>0</v>
      </c>
      <c r="H72" s="310">
        <f>'JRC POTEnCIA_PowerGen'!Y134</f>
        <v>0</v>
      </c>
      <c r="I72" s="310">
        <f>'JRC POTEnCIA_PowerGen'!Z134</f>
        <v>0</v>
      </c>
      <c r="J72" s="310">
        <f>'JRC POTEnCIA_PowerGen'!AA134</f>
        <v>0</v>
      </c>
      <c r="K72" s="310">
        <f>'JRC POTEnCIA_PowerGen'!AB134</f>
        <v>0</v>
      </c>
      <c r="L72" s="310">
        <f>'JRC POTEnCIA_PowerGen'!AC134</f>
        <v>0</v>
      </c>
      <c r="M72" s="310">
        <f>'JRC POTEnCIA_PowerGen'!AD134</f>
        <v>0</v>
      </c>
      <c r="N72" s="310">
        <f>'JRC POTEnCIA_PowerGen'!AE134</f>
        <v>0</v>
      </c>
      <c r="O72" s="310">
        <f>'JRC POTEnCIA_PowerGen'!AF134</f>
        <v>0</v>
      </c>
      <c r="P72" s="310">
        <f>'JRC POTEnCIA_PowerGen'!AG134</f>
        <v>0</v>
      </c>
      <c r="Q72" s="310">
        <f>'JRC POTEnCIA_PowerGen'!AH134</f>
        <v>0</v>
      </c>
      <c r="R72" s="310">
        <f>'JRC POTEnCIA_PowerGen'!AI134</f>
        <v>0</v>
      </c>
      <c r="S72" s="310">
        <f>'JRC POTEnCIA_PowerGen'!AJ134</f>
        <v>0</v>
      </c>
      <c r="T72" s="310">
        <f>'JRC POTEnCIA_PowerGen'!AK134</f>
        <v>0</v>
      </c>
      <c r="U72" s="310">
        <f>'JRC POTEnCIA_PowerGen'!AL134</f>
        <v>0</v>
      </c>
      <c r="V72" s="310">
        <f>'JRC POTEnCIA_PowerGen'!AM134</f>
        <v>0</v>
      </c>
      <c r="W72" s="310">
        <f>'JRC POTEnCIA_PowerGen'!AN134</f>
        <v>0</v>
      </c>
      <c r="X72" s="310">
        <f>'JRC POTEnCIA_PowerGen'!AO134</f>
        <v>0</v>
      </c>
      <c r="Y72" s="310">
        <f>'JRC POTEnCIA_PowerGen'!AP134</f>
        <v>0</v>
      </c>
      <c r="Z72" s="310">
        <f>'JRC POTEnCIA_PowerGen'!AQ134</f>
        <v>0</v>
      </c>
      <c r="AA72" s="310">
        <f>'JRC POTEnCIA_PowerGen'!AR134</f>
        <v>0</v>
      </c>
      <c r="AB72" s="310">
        <f>'JRC POTEnCIA_PowerGen'!AS134</f>
        <v>0</v>
      </c>
      <c r="AC72" s="310">
        <f>'JRC POTEnCIA_PowerGen'!AT134</f>
        <v>0</v>
      </c>
      <c r="AD72" s="310">
        <f>'JRC POTEnCIA_PowerGen'!AU134</f>
        <v>0</v>
      </c>
      <c r="AE72" s="310">
        <f>'JRC POTEnCIA_PowerGen'!AV134</f>
        <v>0</v>
      </c>
      <c r="AF72" s="310">
        <f>'JRC POTEnCIA_PowerGen'!AW134</f>
        <v>0</v>
      </c>
      <c r="AG72" s="310">
        <f>'JRC POTEnCIA_PowerGen'!AX134</f>
        <v>0</v>
      </c>
      <c r="AH72" s="310">
        <f>'JRC POTEnCIA_PowerGen'!AY134</f>
        <v>0</v>
      </c>
      <c r="AI72" s="310">
        <f>'JRC POTEnCIA_PowerGen'!AZ134</f>
        <v>30.5</v>
      </c>
    </row>
    <row r="73" spans="1:35">
      <c r="A73" t="s">
        <v>367</v>
      </c>
      <c r="B73" s="310">
        <f>'JRC POTEnCIA_PowerGen'!S125</f>
        <v>0</v>
      </c>
      <c r="C73" s="310">
        <f>'JRC POTEnCIA_PowerGen'!T125</f>
        <v>24.214999514561832</v>
      </c>
      <c r="D73" s="310">
        <f>'JRC POTEnCIA_PowerGen'!U125</f>
        <v>0</v>
      </c>
      <c r="E73" s="310">
        <f>'JRC POTEnCIA_PowerGen'!V125</f>
        <v>193.5</v>
      </c>
      <c r="F73" s="310">
        <f>'JRC POTEnCIA_PowerGen'!W125</f>
        <v>0</v>
      </c>
      <c r="G73" s="310">
        <f>'JRC POTEnCIA_PowerGen'!X125</f>
        <v>32.5</v>
      </c>
      <c r="H73" s="310">
        <f>'JRC POTEnCIA_PowerGen'!Y125</f>
        <v>102.5</v>
      </c>
      <c r="I73" s="310">
        <f>'JRC POTEnCIA_PowerGen'!Z125</f>
        <v>102.5</v>
      </c>
      <c r="J73" s="310">
        <f>'JRC POTEnCIA_PowerGen'!AA125</f>
        <v>0</v>
      </c>
      <c r="K73" s="310">
        <f>'JRC POTEnCIA_PowerGen'!AB125</f>
        <v>75</v>
      </c>
      <c r="L73" s="310">
        <f>'JRC POTEnCIA_PowerGen'!AC125</f>
        <v>75</v>
      </c>
      <c r="M73" s="310">
        <f>'JRC POTEnCIA_PowerGen'!AD125</f>
        <v>0</v>
      </c>
      <c r="N73" s="310">
        <f>'JRC POTEnCIA_PowerGen'!AE125</f>
        <v>0</v>
      </c>
      <c r="O73" s="310">
        <f>'JRC POTEnCIA_PowerGen'!AF125</f>
        <v>32.5</v>
      </c>
      <c r="P73" s="310">
        <f>'JRC POTEnCIA_PowerGen'!AG125</f>
        <v>135</v>
      </c>
      <c r="Q73" s="310">
        <f>'JRC POTEnCIA_PowerGen'!AH125</f>
        <v>0</v>
      </c>
      <c r="R73" s="310">
        <f>'JRC POTEnCIA_PowerGen'!AI125</f>
        <v>65</v>
      </c>
      <c r="S73" s="310">
        <f>'JRC POTEnCIA_PowerGen'!AJ125</f>
        <v>32.5</v>
      </c>
      <c r="T73" s="310">
        <f>'JRC POTEnCIA_PowerGen'!AK125</f>
        <v>65</v>
      </c>
      <c r="U73" s="310">
        <f>'JRC POTEnCIA_PowerGen'!AL125</f>
        <v>130</v>
      </c>
      <c r="V73" s="310">
        <f>'JRC POTEnCIA_PowerGen'!AM125</f>
        <v>32.5</v>
      </c>
      <c r="W73" s="310">
        <f>'JRC POTEnCIA_PowerGen'!AN125</f>
        <v>97.5</v>
      </c>
      <c r="X73" s="310">
        <f>'JRC POTEnCIA_PowerGen'!AO125</f>
        <v>97.5</v>
      </c>
      <c r="Y73" s="310">
        <f>'JRC POTEnCIA_PowerGen'!AP125</f>
        <v>0</v>
      </c>
      <c r="Z73" s="310">
        <f>'JRC POTEnCIA_PowerGen'!AQ125</f>
        <v>97.5</v>
      </c>
      <c r="AA73" s="310">
        <f>'JRC POTEnCIA_PowerGen'!AR125</f>
        <v>65</v>
      </c>
      <c r="AB73" s="310">
        <f>'JRC POTEnCIA_PowerGen'!AS125</f>
        <v>260</v>
      </c>
      <c r="AC73" s="310">
        <f>'JRC POTEnCIA_PowerGen'!AT125</f>
        <v>65</v>
      </c>
      <c r="AD73" s="310">
        <f>'JRC POTEnCIA_PowerGen'!AU125</f>
        <v>102.5</v>
      </c>
      <c r="AE73" s="310">
        <f>'JRC POTEnCIA_PowerGen'!AV125</f>
        <v>32.5</v>
      </c>
      <c r="AF73" s="310">
        <f>'JRC POTEnCIA_PowerGen'!AW125</f>
        <v>0</v>
      </c>
      <c r="AG73" s="310">
        <f>'JRC POTEnCIA_PowerGen'!AX125</f>
        <v>65</v>
      </c>
      <c r="AH73" s="310">
        <f>'JRC POTEnCIA_PowerGen'!AY125</f>
        <v>0</v>
      </c>
      <c r="AI73" s="310">
        <f>'JRC POTEnCIA_PowerGen'!AZ125</f>
        <v>32.5</v>
      </c>
    </row>
    <row r="74" spans="1:35">
      <c r="A74" t="s">
        <v>368</v>
      </c>
      <c r="B74" s="311">
        <v>0</v>
      </c>
      <c r="C74" s="311">
        <v>0</v>
      </c>
      <c r="D74" s="311">
        <v>0</v>
      </c>
      <c r="E74" s="311">
        <v>0</v>
      </c>
      <c r="F74" s="311">
        <v>0</v>
      </c>
      <c r="G74" s="311">
        <v>0</v>
      </c>
      <c r="H74" s="311">
        <v>0</v>
      </c>
      <c r="I74" s="311">
        <v>0</v>
      </c>
      <c r="J74" s="311">
        <v>0</v>
      </c>
      <c r="K74" s="311">
        <v>0</v>
      </c>
      <c r="L74" s="311">
        <v>0</v>
      </c>
      <c r="M74" s="311">
        <v>0</v>
      </c>
      <c r="N74" s="311">
        <v>0</v>
      </c>
      <c r="O74" s="311">
        <v>0</v>
      </c>
      <c r="P74" s="311">
        <v>0</v>
      </c>
      <c r="Q74" s="311">
        <v>0</v>
      </c>
      <c r="R74" s="311">
        <v>0</v>
      </c>
      <c r="S74" s="311">
        <v>0</v>
      </c>
      <c r="T74" s="311">
        <v>0</v>
      </c>
      <c r="U74" s="311">
        <v>0</v>
      </c>
      <c r="V74" s="311">
        <v>0</v>
      </c>
      <c r="W74" s="311">
        <v>0</v>
      </c>
      <c r="X74" s="311">
        <v>0</v>
      </c>
      <c r="Y74" s="311">
        <v>0</v>
      </c>
      <c r="Z74" s="311">
        <v>0</v>
      </c>
      <c r="AA74" s="311">
        <v>0</v>
      </c>
      <c r="AB74" s="311">
        <v>0</v>
      </c>
      <c r="AC74" s="311">
        <v>0</v>
      </c>
      <c r="AD74" s="311">
        <v>0</v>
      </c>
      <c r="AE74" s="311">
        <v>0</v>
      </c>
      <c r="AF74" s="311">
        <v>0</v>
      </c>
      <c r="AG74" s="311">
        <v>0</v>
      </c>
      <c r="AH74" s="311">
        <v>0</v>
      </c>
      <c r="AI74" s="311">
        <v>0</v>
      </c>
    </row>
    <row r="75" spans="1:35">
      <c r="A75" t="s">
        <v>369</v>
      </c>
      <c r="B75" s="310">
        <f>'JRC POTEnCIA_PowerGen'!S121</f>
        <v>301.4596995980537</v>
      </c>
      <c r="C75" s="310">
        <f>'JRC POTEnCIA_PowerGen'!T121</f>
        <v>0</v>
      </c>
      <c r="D75" s="310">
        <f>'JRC POTEnCIA_PowerGen'!U121</f>
        <v>0</v>
      </c>
      <c r="E75" s="310">
        <f>'JRC POTEnCIA_PowerGen'!V121</f>
        <v>518.26086956521738</v>
      </c>
      <c r="F75" s="310">
        <f>'JRC POTEnCIA_PowerGen'!W121</f>
        <v>0</v>
      </c>
      <c r="G75" s="310">
        <f>'JRC POTEnCIA_PowerGen'!X121</f>
        <v>0</v>
      </c>
      <c r="H75" s="310">
        <f>'JRC POTEnCIA_PowerGen'!Y121</f>
        <v>0</v>
      </c>
      <c r="I75" s="310">
        <f>'JRC POTEnCIA_PowerGen'!Z121</f>
        <v>0</v>
      </c>
      <c r="J75" s="310">
        <f>'JRC POTEnCIA_PowerGen'!AA121</f>
        <v>0</v>
      </c>
      <c r="K75" s="310">
        <f>'JRC POTEnCIA_PowerGen'!AB121</f>
        <v>0</v>
      </c>
      <c r="L75" s="310">
        <f>'JRC POTEnCIA_PowerGen'!AC121</f>
        <v>0</v>
      </c>
      <c r="M75" s="310">
        <f>'JRC POTEnCIA_PowerGen'!AD121</f>
        <v>0</v>
      </c>
      <c r="N75" s="310">
        <f>'JRC POTEnCIA_PowerGen'!AE121</f>
        <v>0</v>
      </c>
      <c r="O75" s="310">
        <f>'JRC POTEnCIA_PowerGen'!AF121</f>
        <v>0</v>
      </c>
      <c r="P75" s="310">
        <f>'JRC POTEnCIA_PowerGen'!AG121</f>
        <v>0</v>
      </c>
      <c r="Q75" s="310">
        <f>'JRC POTEnCIA_PowerGen'!AH121</f>
        <v>0</v>
      </c>
      <c r="R75" s="310">
        <f>'JRC POTEnCIA_PowerGen'!AI121</f>
        <v>0</v>
      </c>
      <c r="S75" s="310">
        <f>'JRC POTEnCIA_PowerGen'!AJ121</f>
        <v>0</v>
      </c>
      <c r="T75" s="310">
        <f>'JRC POTEnCIA_PowerGen'!AK121</f>
        <v>0</v>
      </c>
      <c r="U75" s="310">
        <f>'JRC POTEnCIA_PowerGen'!AL121</f>
        <v>0</v>
      </c>
      <c r="V75" s="310">
        <f>'JRC POTEnCIA_PowerGen'!AM121</f>
        <v>0</v>
      </c>
      <c r="W75" s="310">
        <f>'JRC POTEnCIA_PowerGen'!AN121</f>
        <v>0</v>
      </c>
      <c r="X75" s="310">
        <f>'JRC POTEnCIA_PowerGen'!AO121</f>
        <v>0</v>
      </c>
      <c r="Y75" s="310">
        <f>'JRC POTEnCIA_PowerGen'!AP121</f>
        <v>0</v>
      </c>
      <c r="Z75" s="310">
        <f>'JRC POTEnCIA_PowerGen'!AQ121</f>
        <v>0</v>
      </c>
      <c r="AA75" s="310">
        <f>'JRC POTEnCIA_PowerGen'!AR121</f>
        <v>0</v>
      </c>
      <c r="AB75" s="310">
        <f>'JRC POTEnCIA_PowerGen'!AS121</f>
        <v>0</v>
      </c>
      <c r="AC75" s="310">
        <f>'JRC POTEnCIA_PowerGen'!AT121</f>
        <v>500</v>
      </c>
      <c r="AD75" s="310">
        <f>'JRC POTEnCIA_PowerGen'!AU121</f>
        <v>0</v>
      </c>
      <c r="AE75" s="310">
        <f>'JRC POTEnCIA_PowerGen'!AV121</f>
        <v>350</v>
      </c>
      <c r="AF75" s="310">
        <f>'JRC POTEnCIA_PowerGen'!AW121</f>
        <v>500</v>
      </c>
      <c r="AG75" s="310">
        <f>'JRC POTEnCIA_PowerGen'!AX121</f>
        <v>0</v>
      </c>
      <c r="AH75" s="310">
        <f>'JRC POTEnCIA_PowerGen'!AY121</f>
        <v>0</v>
      </c>
      <c r="AI75" s="310">
        <f>'JRC POTEnCIA_PowerGen'!AZ121</f>
        <v>0</v>
      </c>
    </row>
    <row r="76" spans="1:35">
      <c r="A76" t="s">
        <v>370</v>
      </c>
      <c r="B76" s="310">
        <f>'JRC POTEnCIA_PowerGen'!S131</f>
        <v>3222.7999999999993</v>
      </c>
      <c r="C76" s="310">
        <f>'JRC POTEnCIA_PowerGen'!T131</f>
        <v>3769.2000000000003</v>
      </c>
      <c r="D76" s="310">
        <f>'JRC POTEnCIA_PowerGen'!U131</f>
        <v>4346.7999999999993</v>
      </c>
      <c r="E76" s="310">
        <f>'JRC POTEnCIA_PowerGen'!V131</f>
        <v>6010.34</v>
      </c>
      <c r="F76" s="310">
        <f>'JRC POTEnCIA_PowerGen'!W131</f>
        <v>1504.5733333333333</v>
      </c>
      <c r="G76" s="310">
        <f>'JRC POTEnCIA_PowerGen'!X131</f>
        <v>698.38333333333333</v>
      </c>
      <c r="H76" s="310">
        <f>'JRC POTEnCIA_PowerGen'!Y131</f>
        <v>3702.3149999999996</v>
      </c>
      <c r="I76" s="310">
        <f>'JRC POTEnCIA_PowerGen'!Z131</f>
        <v>4033.6999999999994</v>
      </c>
      <c r="J76" s="310">
        <f>'JRC POTEnCIA_PowerGen'!AA131</f>
        <v>2332.8249999999994</v>
      </c>
      <c r="K76" s="310">
        <f>'JRC POTEnCIA_PowerGen'!AB131</f>
        <v>2574.7799999999997</v>
      </c>
      <c r="L76" s="310">
        <f>'JRC POTEnCIA_PowerGen'!AC131</f>
        <v>2872.016666666666</v>
      </c>
      <c r="M76" s="310">
        <f>'JRC POTEnCIA_PowerGen'!AD131</f>
        <v>3777.1066666666661</v>
      </c>
      <c r="N76" s="310">
        <f>'JRC POTEnCIA_PowerGen'!AE131</f>
        <v>5051.1149999999989</v>
      </c>
      <c r="O76" s="310">
        <f>'JRC POTEnCIA_PowerGen'!AF131</f>
        <v>4339.866666666665</v>
      </c>
      <c r="P76" s="310">
        <f>'JRC POTEnCIA_PowerGen'!AG131</f>
        <v>4890.5566666666664</v>
      </c>
      <c r="Q76" s="310">
        <f>'JRC POTEnCIA_PowerGen'!AH131</f>
        <v>3600.079999999999</v>
      </c>
      <c r="R76" s="310">
        <f>'JRC POTEnCIA_PowerGen'!AI131</f>
        <v>4220.7266666666656</v>
      </c>
      <c r="S76" s="310">
        <f>'JRC POTEnCIA_PowerGen'!AJ131</f>
        <v>4592.3399999999983</v>
      </c>
      <c r="T76" s="310">
        <f>'JRC POTEnCIA_PowerGen'!AK131</f>
        <v>6712.7499999999982</v>
      </c>
      <c r="U76" s="310">
        <f>'JRC POTEnCIA_PowerGen'!AL131</f>
        <v>6605.2666666666646</v>
      </c>
      <c r="V76" s="310">
        <f>'JRC POTEnCIA_PowerGen'!AM131</f>
        <v>7737.9349999999968</v>
      </c>
      <c r="W76" s="310">
        <f>'JRC POTEnCIA_PowerGen'!AN131</f>
        <v>8115.7999999999984</v>
      </c>
      <c r="X76" s="310">
        <f>'JRC POTEnCIA_PowerGen'!AO131</f>
        <v>5709.4916666666659</v>
      </c>
      <c r="Y76" s="310">
        <f>'JRC POTEnCIA_PowerGen'!AP131</f>
        <v>7703.8333333333303</v>
      </c>
      <c r="Z76" s="310">
        <f>'JRC POTEnCIA_PowerGen'!AQ131</f>
        <v>5381.3049999999994</v>
      </c>
      <c r="AA76" s="310">
        <f>'JRC POTEnCIA_PowerGen'!AR131</f>
        <v>7459.90333333333</v>
      </c>
      <c r="AB76" s="310">
        <f>'JRC POTEnCIA_PowerGen'!AS131</f>
        <v>7229.5966666666636</v>
      </c>
      <c r="AC76" s="310">
        <f>'JRC POTEnCIA_PowerGen'!AT131</f>
        <v>6846.079999999999</v>
      </c>
      <c r="AD76" s="310">
        <f>'JRC POTEnCIA_PowerGen'!AU131</f>
        <v>10761.216666666669</v>
      </c>
      <c r="AE76" s="310">
        <f>'JRC POTEnCIA_PowerGen'!AV131</f>
        <v>5740.0600000000013</v>
      </c>
      <c r="AF76" s="310">
        <f>'JRC POTEnCIA_PowerGen'!AW131</f>
        <v>5508.3150000000005</v>
      </c>
      <c r="AG76" s="310">
        <f>'JRC POTEnCIA_PowerGen'!AX131</f>
        <v>7014.1866666666674</v>
      </c>
      <c r="AH76" s="310">
        <f>'JRC POTEnCIA_PowerGen'!AY131</f>
        <v>6776.4766666666656</v>
      </c>
      <c r="AI76" s="310">
        <f>'JRC POTEnCIA_PowerGen'!AZ131</f>
        <v>6216.45</v>
      </c>
    </row>
    <row r="77" spans="1:35">
      <c r="A77" t="s">
        <v>371</v>
      </c>
      <c r="B77" s="311">
        <v>0</v>
      </c>
      <c r="C77" s="311">
        <v>0</v>
      </c>
      <c r="D77" s="311">
        <v>0</v>
      </c>
      <c r="E77" s="311">
        <v>0</v>
      </c>
      <c r="F77" s="311">
        <v>0</v>
      </c>
      <c r="G77" s="311">
        <v>0</v>
      </c>
      <c r="H77" s="311">
        <v>0</v>
      </c>
      <c r="I77" s="311">
        <v>0</v>
      </c>
      <c r="J77" s="311">
        <v>0</v>
      </c>
      <c r="K77" s="311">
        <v>0</v>
      </c>
      <c r="L77" s="311">
        <v>0</v>
      </c>
      <c r="M77" s="311">
        <v>0</v>
      </c>
      <c r="N77" s="311">
        <v>0</v>
      </c>
      <c r="O77" s="311">
        <v>0</v>
      </c>
      <c r="P77" s="311">
        <v>0</v>
      </c>
      <c r="Q77" s="311">
        <v>0</v>
      </c>
      <c r="R77" s="311">
        <v>0</v>
      </c>
      <c r="S77" s="311">
        <v>0</v>
      </c>
      <c r="T77" s="311">
        <v>0</v>
      </c>
      <c r="U77" s="311">
        <v>0</v>
      </c>
      <c r="V77" s="311">
        <v>0</v>
      </c>
      <c r="W77" s="311">
        <v>0</v>
      </c>
      <c r="X77" s="311">
        <v>0</v>
      </c>
      <c r="Y77" s="311">
        <v>0</v>
      </c>
      <c r="Z77" s="311">
        <v>0</v>
      </c>
      <c r="AA77" s="311">
        <v>0</v>
      </c>
      <c r="AB77" s="311">
        <v>0</v>
      </c>
      <c r="AC77" s="311">
        <v>0</v>
      </c>
      <c r="AD77" s="311">
        <v>0</v>
      </c>
      <c r="AE77" s="311">
        <v>0</v>
      </c>
      <c r="AF77" s="311">
        <v>0</v>
      </c>
      <c r="AG77" s="311">
        <v>0</v>
      </c>
      <c r="AH77" s="311">
        <v>0</v>
      </c>
      <c r="AI77" s="311">
        <v>0</v>
      </c>
    </row>
    <row r="78" spans="1:35">
      <c r="A78" t="s">
        <v>372</v>
      </c>
      <c r="B78" s="310">
        <f>'JRC POTEnCIA_PowerGen'!S126</f>
        <v>0</v>
      </c>
      <c r="C78" s="310">
        <f>'JRC POTEnCIA_PowerGen'!T126</f>
        <v>0</v>
      </c>
      <c r="D78" s="310">
        <f>'JRC POTEnCIA_PowerGen'!U126</f>
        <v>0</v>
      </c>
      <c r="E78" s="310">
        <f>'JRC POTEnCIA_PowerGen'!V126</f>
        <v>0</v>
      </c>
      <c r="F78" s="310">
        <f>'JRC POTEnCIA_PowerGen'!W126</f>
        <v>0</v>
      </c>
      <c r="G78" s="310">
        <f>'JRC POTEnCIA_PowerGen'!X126</f>
        <v>0</v>
      </c>
      <c r="H78" s="310">
        <f>'JRC POTEnCIA_PowerGen'!Y126</f>
        <v>0</v>
      </c>
      <c r="I78" s="310">
        <f>'JRC POTEnCIA_PowerGen'!Z126</f>
        <v>0</v>
      </c>
      <c r="J78" s="310">
        <f>'JRC POTEnCIA_PowerGen'!AA126</f>
        <v>0</v>
      </c>
      <c r="K78" s="310">
        <f>'JRC POTEnCIA_PowerGen'!AB126</f>
        <v>0</v>
      </c>
      <c r="L78" s="310">
        <f>'JRC POTEnCIA_PowerGen'!AC126</f>
        <v>0</v>
      </c>
      <c r="M78" s="310">
        <f>'JRC POTEnCIA_PowerGen'!AD126</f>
        <v>0</v>
      </c>
      <c r="N78" s="310">
        <f>'JRC POTEnCIA_PowerGen'!AE126</f>
        <v>0</v>
      </c>
      <c r="O78" s="310">
        <f>'JRC POTEnCIA_PowerGen'!AF126</f>
        <v>0</v>
      </c>
      <c r="P78" s="310">
        <f>'JRC POTEnCIA_PowerGen'!AG126</f>
        <v>0</v>
      </c>
      <c r="Q78" s="310">
        <f>'JRC POTEnCIA_PowerGen'!AH126</f>
        <v>0</v>
      </c>
      <c r="R78" s="310">
        <f>'JRC POTEnCIA_PowerGen'!AI126</f>
        <v>0</v>
      </c>
      <c r="S78" s="310">
        <f>'JRC POTEnCIA_PowerGen'!AJ126</f>
        <v>0</v>
      </c>
      <c r="T78" s="310">
        <f>'JRC POTEnCIA_PowerGen'!AK126</f>
        <v>0</v>
      </c>
      <c r="U78" s="310">
        <f>'JRC POTEnCIA_PowerGen'!AL126</f>
        <v>0</v>
      </c>
      <c r="V78" s="310">
        <f>'JRC POTEnCIA_PowerGen'!AM126</f>
        <v>0</v>
      </c>
      <c r="W78" s="310">
        <f>'JRC POTEnCIA_PowerGen'!AN126</f>
        <v>0</v>
      </c>
      <c r="X78" s="310">
        <f>'JRC POTEnCIA_PowerGen'!AO126</f>
        <v>0</v>
      </c>
      <c r="Y78" s="310">
        <f>'JRC POTEnCIA_PowerGen'!AP126</f>
        <v>0</v>
      </c>
      <c r="Z78" s="310">
        <f>'JRC POTEnCIA_PowerGen'!AQ126</f>
        <v>0</v>
      </c>
      <c r="AA78" s="310">
        <f>'JRC POTEnCIA_PowerGen'!AR126</f>
        <v>0</v>
      </c>
      <c r="AB78" s="310">
        <f>'JRC POTEnCIA_PowerGen'!AS126</f>
        <v>0</v>
      </c>
      <c r="AC78" s="310">
        <f>'JRC POTEnCIA_PowerGen'!AT126</f>
        <v>0</v>
      </c>
      <c r="AD78" s="310">
        <f>'JRC POTEnCIA_PowerGen'!AU126</f>
        <v>0</v>
      </c>
      <c r="AE78" s="310">
        <f>'JRC POTEnCIA_PowerGen'!AV126</f>
        <v>0</v>
      </c>
      <c r="AF78" s="310">
        <f>'JRC POTEnCIA_PowerGen'!AW126</f>
        <v>0</v>
      </c>
      <c r="AG78" s="310">
        <f>'JRC POTEnCIA_PowerGen'!AX126</f>
        <v>0</v>
      </c>
      <c r="AH78" s="310">
        <f>'JRC POTEnCIA_PowerGen'!AY126</f>
        <v>0</v>
      </c>
      <c r="AI78" s="310">
        <f>'JRC POTEnCIA_PowerGen'!AZ126</f>
        <v>0</v>
      </c>
    </row>
    <row r="79" spans="1:35">
      <c r="A79" t="s">
        <v>373</v>
      </c>
      <c r="B79" s="310">
        <f>'JRC POTEnCIA_PowerGen'!S127*About!$A$50</f>
        <v>248.02728125126788</v>
      </c>
      <c r="C79" s="310">
        <f>'JRC POTEnCIA_PowerGen'!T127*About!$A$50</f>
        <v>18.256373761481893</v>
      </c>
      <c r="D79" s="310">
        <f>'JRC POTEnCIA_PowerGen'!U127*About!$A$50</f>
        <v>395.07984184115105</v>
      </c>
      <c r="E79" s="310">
        <f>'JRC POTEnCIA_PowerGen'!V127*About!$A$50</f>
        <v>632.62409648829987</v>
      </c>
      <c r="F79" s="310">
        <f>'JRC POTEnCIA_PowerGen'!W127*About!$A$50</f>
        <v>1152.5</v>
      </c>
      <c r="G79" s="310">
        <f>'JRC POTEnCIA_PowerGen'!X127*About!$A$50</f>
        <v>412.5</v>
      </c>
      <c r="H79" s="310">
        <f>'JRC POTEnCIA_PowerGen'!Y127*About!$A$50</f>
        <v>258.75</v>
      </c>
      <c r="I79" s="310">
        <f>'JRC POTEnCIA_PowerGen'!Z127*About!$A$50</f>
        <v>337.5</v>
      </c>
      <c r="J79" s="310">
        <f>'JRC POTEnCIA_PowerGen'!AA127*About!$A$50</f>
        <v>85</v>
      </c>
      <c r="K79" s="310">
        <f>'JRC POTEnCIA_PowerGen'!AB127*About!$A$50</f>
        <v>104.125</v>
      </c>
      <c r="L79" s="310">
        <f>'JRC POTEnCIA_PowerGen'!AC127*About!$A$50</f>
        <v>546.25</v>
      </c>
      <c r="M79" s="310">
        <f>'JRC POTEnCIA_PowerGen'!AD127*About!$A$50</f>
        <v>337.75</v>
      </c>
      <c r="N79" s="310">
        <f>'JRC POTEnCIA_PowerGen'!AE127*About!$A$50</f>
        <v>207.5</v>
      </c>
      <c r="O79" s="310">
        <f>'JRC POTEnCIA_PowerGen'!AF127*About!$A$50</f>
        <v>301.25</v>
      </c>
      <c r="P79" s="310">
        <f>'JRC POTEnCIA_PowerGen'!AG127*About!$A$50</f>
        <v>315</v>
      </c>
      <c r="Q79" s="310">
        <f>'JRC POTEnCIA_PowerGen'!AH127*About!$A$50</f>
        <v>575.5</v>
      </c>
      <c r="R79" s="310">
        <f>'JRC POTEnCIA_PowerGen'!AI127*About!$A$50</f>
        <v>968.25</v>
      </c>
      <c r="S79" s="310">
        <f>'JRC POTEnCIA_PowerGen'!AJ127*About!$A$50</f>
        <v>618.75</v>
      </c>
      <c r="T79" s="310">
        <f>'JRC POTEnCIA_PowerGen'!AK127*About!$A$50</f>
        <v>691.75</v>
      </c>
      <c r="U79" s="310">
        <f>'JRC POTEnCIA_PowerGen'!AL127*About!$A$50</f>
        <v>1090.75</v>
      </c>
      <c r="V79" s="310">
        <f>'JRC POTEnCIA_PowerGen'!AM127*About!$A$50</f>
        <v>360</v>
      </c>
      <c r="W79" s="310">
        <f>'JRC POTEnCIA_PowerGen'!AN127*About!$A$50</f>
        <v>505</v>
      </c>
      <c r="X79" s="310">
        <f>'JRC POTEnCIA_PowerGen'!AO127*About!$A$50</f>
        <v>884</v>
      </c>
      <c r="Y79" s="310">
        <f>'JRC POTEnCIA_PowerGen'!AP127*About!$A$50</f>
        <v>295</v>
      </c>
      <c r="Z79" s="310">
        <f>'JRC POTEnCIA_PowerGen'!AQ127*About!$A$50</f>
        <v>1563</v>
      </c>
      <c r="AA79" s="310">
        <f>'JRC POTEnCIA_PowerGen'!AR127*About!$A$50</f>
        <v>873.75</v>
      </c>
      <c r="AB79" s="310">
        <f>'JRC POTEnCIA_PowerGen'!AS127*About!$A$50</f>
        <v>1032.5</v>
      </c>
      <c r="AC79" s="310">
        <f>'JRC POTEnCIA_PowerGen'!AT127*About!$A$50</f>
        <v>902.75</v>
      </c>
      <c r="AD79" s="310">
        <f>'JRC POTEnCIA_PowerGen'!AU127*About!$A$50</f>
        <v>907.75</v>
      </c>
      <c r="AE79" s="310">
        <f>'JRC POTEnCIA_PowerGen'!AV127*About!$A$50</f>
        <v>1042.5</v>
      </c>
      <c r="AF79" s="310">
        <f>'JRC POTEnCIA_PowerGen'!AW127*About!$A$50</f>
        <v>325</v>
      </c>
      <c r="AG79" s="310">
        <f>'JRC POTEnCIA_PowerGen'!AX127*About!$A$50</f>
        <v>488.75</v>
      </c>
      <c r="AH79" s="310">
        <f>'JRC POTEnCIA_PowerGen'!AY127*About!$A$50</f>
        <v>527.5</v>
      </c>
      <c r="AI79" s="310">
        <f>'JRC POTEnCIA_PowerGen'!AZ127*About!$A$50</f>
        <v>345</v>
      </c>
    </row>
    <row r="81" spans="1:2">
      <c r="A81" s="6"/>
    </row>
    <row r="83" spans="1:2">
      <c r="B83" s="4"/>
    </row>
    <row r="84" spans="1:2">
      <c r="B84" s="4"/>
    </row>
    <row r="85" spans="1:2">
      <c r="B85" s="4"/>
    </row>
    <row r="86" spans="1:2">
      <c r="B86" s="4"/>
    </row>
    <row r="87" spans="1:2">
      <c r="B87" s="4"/>
    </row>
    <row r="88" spans="1:2">
      <c r="B88" s="4"/>
    </row>
    <row r="89" spans="1:2">
      <c r="B89" s="4"/>
    </row>
  </sheetData>
  <pageMargins left="0.7" right="0.7" top="0.75" bottom="0.75" header="0.3" footer="0.3"/>
  <pageSetup orientation="portrait" horizontalDpi="4294967293" verticalDpi="0" r:id="rId1"/>
  <ignoredErrors>
    <ignoredError sqref="B29:AI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About</vt:lpstr>
      <vt:lpstr>EC Study_EU27 data</vt:lpstr>
      <vt:lpstr>EC Study_EU27 Figures</vt:lpstr>
      <vt:lpstr>EC Study_UK Figures</vt:lpstr>
      <vt:lpstr>JRC POTEnCIA_PowerGen</vt:lpstr>
      <vt:lpstr>JRC POTEnCIA_GIC</vt:lpstr>
      <vt:lpstr>JRC POTEnCIA_AVFCO</vt:lpstr>
      <vt:lpstr>Subsidies Paid</vt:lpstr>
      <vt:lpstr>EU Calculations</vt:lpstr>
      <vt:lpstr>BS-BSpUECB</vt:lpstr>
      <vt:lpstr>BS-BSfTFpEUP</vt:lpstr>
      <vt:lpstr>BS-BSpUEO-PreRet</vt:lpstr>
      <vt:lpstr>BS-BSpUEO-PreNonRet</vt:lpstr>
      <vt:lpstr>BS-BSpUEO-NewBlt</vt:lpstr>
      <vt:lpstr>'EC Study_EU27 data'!Print_Area</vt:lpstr>
      <vt:lpstr>'EC Study_EU27 data'!Print_Titles</vt:lpstr>
      <vt:lpstr>'JRC POTEnCIA_PowerGen'!Print_Titles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Claire Trevisan</cp:lastModifiedBy>
  <dcterms:created xsi:type="dcterms:W3CDTF">2014-08-21T02:04:37Z</dcterms:created>
  <dcterms:modified xsi:type="dcterms:W3CDTF">2023-02-02T19:32:09Z</dcterms:modified>
</cp:coreProperties>
</file>