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TTS\"/>
    </mc:Choice>
  </mc:AlternateContent>
  <xr:revisionPtr revIDLastSave="0" documentId="13_ncr:1_{5F794058-BCE9-4C15-AE16-1BC82961E46E}" xr6:coauthVersionLast="47" xr6:coauthVersionMax="47" xr10:uidLastSave="{00000000-0000-0000-0000-000000000000}"/>
  <bookViews>
    <workbookView xWindow="90" yWindow="1300" windowWidth="19110" windowHeight="10000" firstSheet="7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6" l="1"/>
  <c r="I24" i="3" l="1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J14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J10" i="3"/>
  <c r="I10" i="3"/>
  <c r="I14" i="3" l="1"/>
  <c r="E80" i="3"/>
  <c r="I80" i="3" s="1"/>
  <c r="E25" i="3"/>
  <c r="E30" i="3"/>
  <c r="E29" i="3"/>
  <c r="F25" i="3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F26" i="3"/>
  <c r="E23" i="3" l="1"/>
  <c r="E22" i="3"/>
  <c r="E21" i="3"/>
  <c r="E18" i="3"/>
  <c r="E52" i="3" l="1"/>
  <c r="E55" i="3" l="1"/>
  <c r="F36" i="3" l="1"/>
  <c r="E36" i="3"/>
  <c r="E86" i="3"/>
  <c r="E85" i="3"/>
  <c r="E84" i="3"/>
  <c r="E83" i="3"/>
  <c r="E81" i="3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C7" i="9" s="1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AE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32" i="3"/>
  <c r="I35" i="3"/>
  <c r="I33" i="3"/>
  <c r="E32" i="3"/>
  <c r="I32" i="3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C6" i="2" l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6" i="3" l="1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36" i="3" l="1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L24" i="3" l="1"/>
  <c r="E2" i="9" s="1"/>
  <c r="AF24" i="3"/>
  <c r="M24" i="3"/>
  <c r="F2" i="9" s="1"/>
  <c r="AG24" i="3"/>
  <c r="N24" i="3"/>
  <c r="G2" i="9" s="1"/>
  <c r="AH24" i="3"/>
  <c r="O24" i="3"/>
  <c r="H2" i="9" s="1"/>
  <c r="AI24" i="3"/>
  <c r="P24" i="3"/>
  <c r="I2" i="9" s="1"/>
  <c r="AJ24" i="3"/>
  <c r="Q24" i="3"/>
  <c r="AK24" i="3"/>
  <c r="R24" i="3"/>
  <c r="K2" i="9" s="1"/>
  <c r="AL24" i="3"/>
  <c r="S24" i="3"/>
  <c r="K24" i="3"/>
  <c r="D2" i="9" s="1"/>
  <c r="T24" i="3"/>
  <c r="J24" i="3"/>
  <c r="C2" i="9" s="1"/>
  <c r="U24" i="3"/>
  <c r="V24" i="3"/>
  <c r="W24" i="3"/>
  <c r="X24" i="3"/>
  <c r="Y24" i="3"/>
  <c r="Z24" i="3"/>
  <c r="AA24" i="3"/>
  <c r="AB24" i="3"/>
  <c r="AC24" i="3"/>
  <c r="AD24" i="3"/>
  <c r="AE24" i="3"/>
  <c r="J2" i="9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B6" i="10"/>
  <c r="G17" i="3"/>
  <c r="B3" i="9"/>
  <c r="H2" i="2" l="1"/>
  <c r="I2" i="2"/>
  <c r="J2" i="2"/>
  <c r="F2" i="2"/>
  <c r="K2" i="2"/>
  <c r="L2" i="2"/>
  <c r="L2" i="9"/>
  <c r="S31" i="3"/>
  <c r="E2" i="2"/>
  <c r="G2" i="2"/>
  <c r="D2" i="2"/>
  <c r="S80" i="3"/>
  <c r="L2" i="17" s="1"/>
  <c r="L2" i="10"/>
  <c r="L6" i="2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M2" i="2" l="1"/>
  <c r="M2" i="9"/>
  <c r="T31" i="3"/>
  <c r="M2" i="10" s="1"/>
  <c r="T17" i="3"/>
  <c r="M2" i="8" s="1"/>
  <c r="T13" i="3"/>
  <c r="M5" i="2" s="1"/>
  <c r="M6" i="2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N2" i="9" l="1"/>
  <c r="N2" i="2"/>
  <c r="U17" i="3"/>
  <c r="N2" i="8" s="1"/>
  <c r="U31" i="3"/>
  <c r="N2" i="10" s="1"/>
  <c r="U80" i="3"/>
  <c r="N2" i="17" s="1"/>
  <c r="N6" i="2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O2" i="2"/>
  <c r="O2" i="10"/>
  <c r="O6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P2" i="2" l="1"/>
  <c r="P2" i="9"/>
  <c r="W31" i="3"/>
  <c r="P2" i="10" s="1"/>
  <c r="W17" i="3"/>
  <c r="P2" i="8" s="1"/>
  <c r="P6" i="2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31" i="3" l="1"/>
  <c r="Q2" i="10" s="1"/>
  <c r="X17" i="3"/>
  <c r="Q2" i="8" s="1"/>
  <c r="Q2" i="2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R2" i="9" l="1"/>
  <c r="R2" i="2"/>
  <c r="Y17" i="3"/>
  <c r="R2" i="8" s="1"/>
  <c r="Y31" i="3"/>
  <c r="R2" i="10" s="1"/>
  <c r="R6" i="2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S2" i="9" l="1"/>
  <c r="S2" i="2"/>
  <c r="Z31" i="3"/>
  <c r="S2" i="10" s="1"/>
  <c r="Z80" i="3"/>
  <c r="S2" i="17" s="1"/>
  <c r="S6" i="2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T2" i="9"/>
  <c r="T2" i="2"/>
  <c r="T6" i="2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U2" i="9" l="1"/>
  <c r="U2" i="2"/>
  <c r="AB31" i="3"/>
  <c r="U6" i="2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V2" i="9" l="1"/>
  <c r="V2" i="2"/>
  <c r="AC31" i="3"/>
  <c r="V6" i="2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W2" i="9" l="1"/>
  <c r="W2" i="2"/>
  <c r="AD31" i="3"/>
  <c r="W6" i="2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X2" i="9" l="1"/>
  <c r="X2" i="2"/>
  <c r="AE31" i="3"/>
  <c r="X6" i="2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Y2" i="9" l="1"/>
  <c r="AF31" i="3"/>
  <c r="Y6" i="2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Z2" i="2" l="1"/>
  <c r="Z2" i="9"/>
  <c r="AG31" i="3"/>
  <c r="Z6" i="2"/>
  <c r="AG80" i="3"/>
  <c r="Z2" i="17" s="1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A2" i="2" l="1"/>
  <c r="AA2" i="9"/>
  <c r="AH31" i="3"/>
  <c r="AA6" i="2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B2" i="9" l="1"/>
  <c r="AB2" i="2"/>
  <c r="AI31" i="3"/>
  <c r="AB2" i="10" s="1"/>
  <c r="AB6" i="2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C2" i="9" l="1"/>
  <c r="AC2" i="2"/>
  <c r="AJ31" i="3"/>
  <c r="AC2" i="10" s="1"/>
  <c r="AC6" i="2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D2" i="2" l="1"/>
  <c r="AD2" i="9"/>
  <c r="AK31" i="3"/>
  <c r="AD2" i="10" s="1"/>
  <c r="AD6" i="2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E2" i="9" l="1"/>
  <c r="AE2" i="2"/>
  <c r="AL31" i="3"/>
  <c r="AE6" i="2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<sst xmlns="http://schemas.openxmlformats.org/spreadsheetml/2006/main" count="1826" uniqueCount="1001">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</sst>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Data!$I$34:$AL$34</c:f>
              <c:numCache>
                <c:formatCode>General</c:formatCode>
                <c:ptCount val="30"/>
                <c:pt idx="0" formatCode="0.000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General</c:formatCode>
                <c:ptCount val="30"/>
                <c:pt idx="0" formatCode="0.0000">
                  <c:v>0.3</c:v>
                </c:pt>
                <c:pt idx="1">
                  <c:v>0.35069853975306242</c:v>
                </c:pt>
                <c:pt idx="2">
                  <c:v>0.36674462542937664</c:v>
                </c:pt>
                <c:pt idx="3">
                  <c:v>0.38718735073119148</c:v>
                </c:pt>
                <c:pt idx="4">
                  <c:v>0.41277626470360962</c:v>
                </c:pt>
                <c:pt idx="5">
                  <c:v>0.44410926026066311</c:v>
                </c:pt>
                <c:pt idx="6">
                  <c:v>0.48145757057249217</c:v>
                </c:pt>
                <c:pt idx="7">
                  <c:v>0.52457491057722483</c:v>
                </c:pt>
                <c:pt idx="8">
                  <c:v>0.57255253623554458</c:v>
                </c:pt>
                <c:pt idx="9">
                  <c:v>0.62379910825937523</c:v>
                </c:pt>
                <c:pt idx="10">
                  <c:v>0.67620089174062459</c:v>
                </c:pt>
                <c:pt idx="11">
                  <c:v>0.72744746376445535</c:v>
                </c:pt>
                <c:pt idx="12">
                  <c:v>0.77542508942277499</c:v>
                </c:pt>
                <c:pt idx="13">
                  <c:v>0.81854242942750788</c:v>
                </c:pt>
                <c:pt idx="14">
                  <c:v>0.85589073973933671</c:v>
                </c:pt>
                <c:pt idx="15">
                  <c:v>0.88722373529639031</c:v>
                </c:pt>
                <c:pt idx="16">
                  <c:v>0.91281264926880845</c:v>
                </c:pt>
                <c:pt idx="17">
                  <c:v>0.93325537457062335</c:v>
                </c:pt>
                <c:pt idx="18">
                  <c:v>0.94930146024693762</c:v>
                </c:pt>
                <c:pt idx="19">
                  <c:v>0.96172307794884149</c:v>
                </c:pt>
                <c:pt idx="20">
                  <c:v>0.97123610525967452</c:v>
                </c:pt>
                <c:pt idx="21">
                  <c:v>0.97846179844999637</c:v>
                </c:pt>
                <c:pt idx="22">
                  <c:v>0.98391584106298202</c:v>
                </c:pt>
                <c:pt idx="23">
                  <c:v>0.98801317667899058</c:v>
                </c:pt>
                <c:pt idx="24">
                  <c:v>0.99108035537512174</c:v>
                </c:pt>
                <c:pt idx="25">
                  <c:v>0.99337026949263763</c:v>
                </c:pt>
                <c:pt idx="26">
                  <c:v>0.99507648899150336</c:v>
                </c:pt>
                <c:pt idx="27">
                  <c:v>0.99634591201450906</c:v>
                </c:pt>
                <c:pt idx="28">
                  <c:v>0.99728931759153028</c:v>
                </c:pt>
                <c:pt idx="29">
                  <c:v>0.99798985959100972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905</v>
      </c>
    </row>
    <row r="3" spans="1:2" x14ac:dyDescent="0.25">
      <c r="A3" s="1" t="s">
        <v>0</v>
      </c>
      <c r="B3" s="12" t="s">
        <v>77</v>
      </c>
    </row>
    <row r="4" spans="1:2" x14ac:dyDescent="0.25">
      <c r="B4" t="s">
        <v>34</v>
      </c>
    </row>
    <row r="5" spans="1:2" x14ac:dyDescent="0.25">
      <c r="B5" s="3">
        <v>2020</v>
      </c>
    </row>
    <row r="6" spans="1:2" x14ac:dyDescent="0.25">
      <c r="B6" t="s">
        <v>129</v>
      </c>
    </row>
    <row r="7" spans="1:2" x14ac:dyDescent="0.25">
      <c r="B7" t="s">
        <v>132</v>
      </c>
    </row>
    <row r="8" spans="1:2" x14ac:dyDescent="0.25">
      <c r="B8" t="s">
        <v>130</v>
      </c>
    </row>
    <row r="10" spans="1:2" x14ac:dyDescent="0.25">
      <c r="B10" s="12" t="s">
        <v>935</v>
      </c>
    </row>
    <row r="11" spans="1:2" x14ac:dyDescent="0.25">
      <c r="B11" t="s">
        <v>936</v>
      </c>
    </row>
    <row r="12" spans="1:2" x14ac:dyDescent="0.25">
      <c r="B12" s="3">
        <v>2021</v>
      </c>
    </row>
    <row r="13" spans="1:2" x14ac:dyDescent="0.25">
      <c r="B13" t="s">
        <v>937</v>
      </c>
    </row>
    <row r="14" spans="1:2" x14ac:dyDescent="0.25">
      <c r="B14" s="28" t="s">
        <v>938</v>
      </c>
    </row>
    <row r="16" spans="1:2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B5" sqref="B5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0.3</v>
      </c>
      <c r="C2">
        <f>Data!J10</f>
        <v>0.35069853975306242</v>
      </c>
      <c r="D2">
        <f>Data!K10</f>
        <v>0.36674462542937664</v>
      </c>
      <c r="E2">
        <f>Data!L10</f>
        <v>0.38718735073119148</v>
      </c>
      <c r="F2">
        <f>Data!M10</f>
        <v>0.41277626470360962</v>
      </c>
      <c r="G2">
        <f>Data!N10</f>
        <v>0.44410926026066311</v>
      </c>
      <c r="H2">
        <f>Data!O10</f>
        <v>0.48145757057249217</v>
      </c>
      <c r="I2">
        <f>Data!P10</f>
        <v>0.52457491057722483</v>
      </c>
      <c r="J2">
        <f>Data!Q10</f>
        <v>0.57255253623554458</v>
      </c>
      <c r="K2">
        <f>Data!R10</f>
        <v>0.62379910825937523</v>
      </c>
      <c r="L2">
        <f>Data!S10</f>
        <v>0.67620089174062459</v>
      </c>
      <c r="M2">
        <f>Data!T10</f>
        <v>0.72744746376445535</v>
      </c>
      <c r="N2">
        <f>Data!U10</f>
        <v>0.77542508942277499</v>
      </c>
      <c r="O2">
        <f>Data!V10</f>
        <v>0.81854242942750788</v>
      </c>
      <c r="P2">
        <f>Data!W10</f>
        <v>0.85589073973933671</v>
      </c>
      <c r="Q2">
        <f>Data!X10</f>
        <v>0.88722373529639031</v>
      </c>
      <c r="R2">
        <f>Data!Y10</f>
        <v>0.91281264926880845</v>
      </c>
      <c r="S2">
        <f>Data!Z10</f>
        <v>0.93325537457062335</v>
      </c>
      <c r="T2">
        <f>Data!AA10</f>
        <v>0.94930146024693762</v>
      </c>
      <c r="U2">
        <f>Data!AB10</f>
        <v>0.96172307794884149</v>
      </c>
      <c r="V2">
        <f>Data!AC10</f>
        <v>0.97123610525967452</v>
      </c>
      <c r="W2">
        <f>Data!AD10</f>
        <v>0.97846179844999637</v>
      </c>
      <c r="X2">
        <f>Data!AE10</f>
        <v>0.98391584106298202</v>
      </c>
      <c r="Y2">
        <f>Data!AF10</f>
        <v>0.98801317667899058</v>
      </c>
      <c r="Z2">
        <f>Data!AG10</f>
        <v>0.99108035537512174</v>
      </c>
      <c r="AA2">
        <f>Data!AH10</f>
        <v>0.99337026949263763</v>
      </c>
      <c r="AB2">
        <f>Data!AI10</f>
        <v>0.99507648899150336</v>
      </c>
      <c r="AC2">
        <f>Data!AJ10</f>
        <v>0.99634591201450906</v>
      </c>
      <c r="AD2">
        <f>Data!AK10</f>
        <v>0.99728931759153028</v>
      </c>
      <c r="AE2">
        <f>Data!AL10</f>
        <v>0.99798985959100972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0.6</v>
      </c>
      <c r="C4">
        <f>Data!J12</f>
        <v>0.59999999999999964</v>
      </c>
      <c r="D4">
        <f>Data!K12</f>
        <v>0.60714285714285587</v>
      </c>
      <c r="E4">
        <f>Data!L12</f>
        <v>0.61428571428571388</v>
      </c>
      <c r="F4">
        <f>Data!M12</f>
        <v>0.62142857142857011</v>
      </c>
      <c r="G4">
        <f>Data!N12</f>
        <v>0.62857142857142811</v>
      </c>
      <c r="H4">
        <f>Data!O12</f>
        <v>0.63571428571428434</v>
      </c>
      <c r="I4">
        <f>Data!P12</f>
        <v>0.64285714285714235</v>
      </c>
      <c r="J4">
        <f>Data!Q12</f>
        <v>0.64999999999999858</v>
      </c>
      <c r="K4">
        <f>Data!R12</f>
        <v>0.65714285714285658</v>
      </c>
      <c r="L4">
        <f>Data!S12</f>
        <v>0.66428571428571281</v>
      </c>
      <c r="M4">
        <f>Data!T12</f>
        <v>0.67142857142857082</v>
      </c>
      <c r="N4">
        <f>Data!U12</f>
        <v>0.67857142857142705</v>
      </c>
      <c r="O4">
        <f>Data!V12</f>
        <v>0.68571428571428505</v>
      </c>
      <c r="P4">
        <f>Data!W12</f>
        <v>0.69285714285714128</v>
      </c>
      <c r="Q4">
        <f>Data!X12</f>
        <v>0.69999999999999929</v>
      </c>
      <c r="R4">
        <f>Data!Y12</f>
        <v>0.70714285714285552</v>
      </c>
      <c r="S4">
        <f>Data!Z12</f>
        <v>0.71428571428571352</v>
      </c>
      <c r="T4">
        <f>Data!AA12</f>
        <v>0.72142857142856975</v>
      </c>
      <c r="U4">
        <f>Data!AB12</f>
        <v>0.72857142857142776</v>
      </c>
      <c r="V4">
        <f>Data!AC12</f>
        <v>0.73571428571428399</v>
      </c>
      <c r="W4">
        <f>Data!AD12</f>
        <v>0.74285714285714199</v>
      </c>
      <c r="X4">
        <f>Data!AE12</f>
        <v>0.74999999999999822</v>
      </c>
      <c r="Y4">
        <f>Data!AF12</f>
        <v>0.75714285714285623</v>
      </c>
      <c r="Z4">
        <f>Data!AG12</f>
        <v>0.76428571428571246</v>
      </c>
      <c r="AA4">
        <f>Data!AH12</f>
        <v>0.77142857142857046</v>
      </c>
      <c r="AB4">
        <f>Data!AI12</f>
        <v>0.77857142857142669</v>
      </c>
      <c r="AC4">
        <f>Data!AJ12</f>
        <v>0.7857142857142847</v>
      </c>
      <c r="AD4">
        <f>Data!AK12</f>
        <v>0.7928571428571427</v>
      </c>
      <c r="AE4">
        <f>Data!AL12</f>
        <v>0.79999999999999893</v>
      </c>
    </row>
    <row r="5" spans="1:31" x14ac:dyDescent="0.2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0.27714285714285669</v>
      </c>
      <c r="E5">
        <f>Data!L13</f>
        <v>0.27428571428571402</v>
      </c>
      <c r="F5">
        <f>Data!M13</f>
        <v>0.27142857142857135</v>
      </c>
      <c r="G5">
        <f>Data!N13</f>
        <v>0.26857142857142868</v>
      </c>
      <c r="H5">
        <f>Data!O13</f>
        <v>0.26571428571428513</v>
      </c>
      <c r="I5">
        <f>Data!P13</f>
        <v>0.26285714285714246</v>
      </c>
      <c r="J5">
        <f>Data!Q13</f>
        <v>0.25999999999999979</v>
      </c>
      <c r="K5">
        <f>Data!R13</f>
        <v>0.25714285714285712</v>
      </c>
      <c r="L5">
        <f>Data!S13</f>
        <v>0.25428571428571445</v>
      </c>
      <c r="M5">
        <f>Data!T13</f>
        <v>0.25142857142857089</v>
      </c>
      <c r="N5">
        <f>Data!U13</f>
        <v>0.24857142857142822</v>
      </c>
      <c r="O5">
        <f>Data!V13</f>
        <v>0.24571428571428555</v>
      </c>
      <c r="P5">
        <f>Data!W13</f>
        <v>0.24285714285714288</v>
      </c>
      <c r="Q5">
        <f>Data!X13</f>
        <v>0.24000000000000021</v>
      </c>
      <c r="R5">
        <f>Data!Y13</f>
        <v>0.23714285714285666</v>
      </c>
      <c r="S5">
        <f>Data!Z13</f>
        <v>0.23428571428571399</v>
      </c>
      <c r="T5">
        <f>Data!AA13</f>
        <v>0.23142857142857132</v>
      </c>
      <c r="U5">
        <f>Data!AB13</f>
        <v>0.22857142857142865</v>
      </c>
      <c r="V5">
        <f>Data!AC13</f>
        <v>0.22571428571428509</v>
      </c>
      <c r="W5">
        <f>Data!AD13</f>
        <v>0.22285714285714242</v>
      </c>
      <c r="X5">
        <f>Data!AE13</f>
        <v>0.21999999999999975</v>
      </c>
      <c r="Y5">
        <f>Data!AF13</f>
        <v>0.21714285714285708</v>
      </c>
      <c r="Z5">
        <f>Data!AG13</f>
        <v>0.21428571428571441</v>
      </c>
      <c r="AA5">
        <f>Data!AH13</f>
        <v>0.21142857142857086</v>
      </c>
      <c r="AB5">
        <f>Data!AI13</f>
        <v>0.20857142857142819</v>
      </c>
      <c r="AC5">
        <f>Data!AJ13</f>
        <v>0.20571428571428552</v>
      </c>
      <c r="AD5">
        <f>Data!AK13</f>
        <v>0.20285714285714285</v>
      </c>
      <c r="AE5">
        <f>Data!AL13</f>
        <v>0.20000000000000018</v>
      </c>
    </row>
    <row r="6" spans="1:31" x14ac:dyDescent="0.25">
      <c r="A6" t="s">
        <v>5</v>
      </c>
      <c r="B6">
        <f>Data!I14</f>
        <v>0.15</v>
      </c>
      <c r="C6">
        <f>Data!J14</f>
        <v>0.17534926987653121</v>
      </c>
      <c r="D6">
        <f>Data!K14</f>
        <v>0.18337231271468832</v>
      </c>
      <c r="E6">
        <f>Data!L14</f>
        <v>0.19359367536559574</v>
      </c>
      <c r="F6">
        <f>Data!M14</f>
        <v>0.20638813235180481</v>
      </c>
      <c r="G6">
        <f>Data!N14</f>
        <v>0.22205463013033155</v>
      </c>
      <c r="H6">
        <f>Data!O14</f>
        <v>0.24072878528624608</v>
      </c>
      <c r="I6">
        <f>Data!P14</f>
        <v>0.26228745528861241</v>
      </c>
      <c r="J6">
        <f>Data!Q14</f>
        <v>0.28627626811777229</v>
      </c>
      <c r="K6">
        <f>Data!R14</f>
        <v>0.31189955412968762</v>
      </c>
      <c r="L6">
        <f>Data!S14</f>
        <v>0.33810044587031229</v>
      </c>
      <c r="M6">
        <f>Data!T14</f>
        <v>0.36372373188222767</v>
      </c>
      <c r="N6">
        <f>Data!U14</f>
        <v>0.3877125447113875</v>
      </c>
      <c r="O6">
        <f>Data!V14</f>
        <v>0.40927121471375394</v>
      </c>
      <c r="P6">
        <f>Data!W14</f>
        <v>0.42794536986966836</v>
      </c>
      <c r="Q6">
        <f>Data!X14</f>
        <v>0.44361186764819516</v>
      </c>
      <c r="R6">
        <f>Data!Y14</f>
        <v>0.45640632463440423</v>
      </c>
      <c r="S6">
        <f>Data!Z14</f>
        <v>0.46662768728531168</v>
      </c>
      <c r="T6">
        <f>Data!AA14</f>
        <v>0.47465073012346881</v>
      </c>
      <c r="U6">
        <f>Data!AB14</f>
        <v>0.48086153897442074</v>
      </c>
      <c r="V6">
        <f>Data!AC14</f>
        <v>0.48561805262983726</v>
      </c>
      <c r="W6">
        <f>Data!AD14</f>
        <v>0.48923089922499818</v>
      </c>
      <c r="X6">
        <f>Data!AE14</f>
        <v>0.49195792053149101</v>
      </c>
      <c r="Y6">
        <f>Data!AF14</f>
        <v>0.49400658833949529</v>
      </c>
      <c r="Z6">
        <f>Data!AG14</f>
        <v>0.49554017768756087</v>
      </c>
      <c r="AA6">
        <f>Data!AH14</f>
        <v>0.49668513474631881</v>
      </c>
      <c r="AB6">
        <f>Data!AI14</f>
        <v>0.49753824449575168</v>
      </c>
      <c r="AC6">
        <f>Data!AJ14</f>
        <v>0.49817295600725453</v>
      </c>
      <c r="AD6">
        <f>Data!AK14</f>
        <v>0.49864465879576514</v>
      </c>
      <c r="AE6">
        <f>Data!AL14</f>
        <v>0.49899492979550486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workbookViewId="0">
      <selection activeCell="B4" sqref="B4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0.3</v>
      </c>
      <c r="C2">
        <f>Data!J17</f>
        <v>0.35069853975306242</v>
      </c>
      <c r="D2">
        <f>Data!K17</f>
        <v>0.36674462542937664</v>
      </c>
      <c r="E2">
        <f>Data!L17</f>
        <v>0.38718735073119148</v>
      </c>
      <c r="F2">
        <f>Data!M17</f>
        <v>0.41277626470360962</v>
      </c>
      <c r="G2">
        <f>Data!N17</f>
        <v>0.44410926026066311</v>
      </c>
      <c r="H2">
        <f>Data!O17</f>
        <v>0.48145757057249217</v>
      </c>
      <c r="I2">
        <f>Data!P17</f>
        <v>0.52457491057722483</v>
      </c>
      <c r="J2">
        <f>Data!Q17</f>
        <v>0.57255253623554458</v>
      </c>
      <c r="K2">
        <f>Data!R17</f>
        <v>0.62379910825937523</v>
      </c>
      <c r="L2">
        <f>Data!S17</f>
        <v>0.67620089174062459</v>
      </c>
      <c r="M2">
        <f>Data!T17</f>
        <v>0.72744746376445535</v>
      </c>
      <c r="N2">
        <f>Data!U17</f>
        <v>0.77542508942277499</v>
      </c>
      <c r="O2">
        <f>Data!V17</f>
        <v>0.81854242942750788</v>
      </c>
      <c r="P2">
        <f>Data!W17</f>
        <v>0.85589073973933671</v>
      </c>
      <c r="Q2">
        <f>Data!X17</f>
        <v>0.88722373529639031</v>
      </c>
      <c r="R2">
        <f>Data!Y17</f>
        <v>0.91281264926880845</v>
      </c>
      <c r="S2">
        <f>Data!Z17</f>
        <v>0.93325537457062335</v>
      </c>
      <c r="T2">
        <f>Data!AA17</f>
        <v>0.94930146024693762</v>
      </c>
      <c r="U2">
        <f>Data!AB17</f>
        <v>0.96172307794884149</v>
      </c>
      <c r="V2">
        <f>Data!AC17</f>
        <v>0.97123610525967452</v>
      </c>
      <c r="W2">
        <f>Data!AD17</f>
        <v>0.97846179844999637</v>
      </c>
      <c r="X2">
        <f>Data!AE17</f>
        <v>0.98391584106298202</v>
      </c>
      <c r="Y2">
        <f>Data!AF17</f>
        <v>0.98801317667899058</v>
      </c>
      <c r="Z2">
        <f>Data!AG17</f>
        <v>0.99108035537512174</v>
      </c>
      <c r="AA2">
        <f>Data!AH17</f>
        <v>0.99337026949263763</v>
      </c>
      <c r="AB2">
        <f>Data!AI17</f>
        <v>0.99507648899150336</v>
      </c>
      <c r="AC2">
        <f>Data!AJ17</f>
        <v>0.99634591201450906</v>
      </c>
      <c r="AD2">
        <f>Data!AK17</f>
        <v>0.99728931759153028</v>
      </c>
      <c r="AE2">
        <f>Data!AL17</f>
        <v>0.99798985959100972</v>
      </c>
    </row>
    <row r="3" spans="1:31" x14ac:dyDescent="0.2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6.6061864151820693E-3</v>
      </c>
      <c r="E3">
        <f>Data!L18</f>
        <v>6.4072672711342205E-3</v>
      </c>
      <c r="F3">
        <f>Data!M18</f>
        <v>6.2083481270863716E-3</v>
      </c>
      <c r="G3">
        <f>Data!N18</f>
        <v>6.0094289830384673E-3</v>
      </c>
      <c r="H3">
        <f>Data!O18</f>
        <v>5.8105098389906185E-3</v>
      </c>
      <c r="I3">
        <f>Data!P18</f>
        <v>5.6115906949427696E-3</v>
      </c>
      <c r="J3">
        <f>Data!Q18</f>
        <v>5.4126715508949208E-3</v>
      </c>
      <c r="K3">
        <f>Data!R18</f>
        <v>5.213752406847072E-3</v>
      </c>
      <c r="L3">
        <f>Data!S18</f>
        <v>5.0148332627991676E-3</v>
      </c>
      <c r="M3">
        <f>Data!T18</f>
        <v>4.8159141187513188E-3</v>
      </c>
      <c r="N3">
        <f>Data!U18</f>
        <v>4.61699497470347E-3</v>
      </c>
      <c r="O3">
        <f>Data!V18</f>
        <v>4.4180758306556212E-3</v>
      </c>
      <c r="P3">
        <f>Data!W18</f>
        <v>4.2191566866077723E-3</v>
      </c>
      <c r="Q3">
        <f>Data!X18</f>
        <v>4.020237542559868E-3</v>
      </c>
      <c r="R3">
        <f>Data!Y18</f>
        <v>3.8213183985120192E-3</v>
      </c>
      <c r="S3">
        <f>Data!Z18</f>
        <v>3.6223992544641703E-3</v>
      </c>
      <c r="T3">
        <f>Data!AA18</f>
        <v>3.4234801104163215E-3</v>
      </c>
      <c r="U3">
        <f>Data!AB18</f>
        <v>3.2245609663684727E-3</v>
      </c>
      <c r="V3">
        <f>Data!AC18</f>
        <v>3.0256418223205683E-3</v>
      </c>
      <c r="W3">
        <f>Data!AD18</f>
        <v>2.8267226782727195E-3</v>
      </c>
      <c r="X3">
        <f>Data!AE18</f>
        <v>2.6278035342248707E-3</v>
      </c>
      <c r="Y3">
        <f>Data!AF18</f>
        <v>2.4288843901770218E-3</v>
      </c>
      <c r="Z3">
        <f>Data!AG18</f>
        <v>2.229965246129173E-3</v>
      </c>
      <c r="AA3">
        <f>Data!AH18</f>
        <v>2.0310461020812687E-3</v>
      </c>
      <c r="AB3">
        <f>Data!AI18</f>
        <v>1.8321269580334199E-3</v>
      </c>
      <c r="AC3">
        <f>Data!AJ18</f>
        <v>1.633207813985571E-3</v>
      </c>
      <c r="AD3">
        <f>Data!AK18</f>
        <v>1.4342886699377222E-3</v>
      </c>
      <c r="AE3">
        <f>Data!AL18</f>
        <v>1.2353695258898734E-3</v>
      </c>
    </row>
    <row r="4" spans="1:31" x14ac:dyDescent="0.2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  <c r="AE4">
        <f>Data!AL19</f>
        <v>0.14000000000000001</v>
      </c>
    </row>
    <row r="5" spans="1:31" x14ac:dyDescent="0.2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  <c r="AE5">
        <f>Data!AL20</f>
        <v>1.2</v>
      </c>
    </row>
    <row r="6" spans="1:31" x14ac:dyDescent="0.25">
      <c r="A6" t="s">
        <v>5</v>
      </c>
      <c r="B6">
        <f>Data!I21</f>
        <v>8.5732552248620857E-3</v>
      </c>
      <c r="C6">
        <f>Data!J21</f>
        <v>1.5833609527091983E-2</v>
      </c>
      <c r="D6">
        <f>Data!K21</f>
        <v>1.8323312087103298E-2</v>
      </c>
      <c r="E6">
        <f>Data!L21</f>
        <v>2.164372919914653E-2</v>
      </c>
      <c r="F6">
        <f>Data!M21</f>
        <v>2.605388897689399E-2</v>
      </c>
      <c r="G6">
        <f>Data!N21</f>
        <v>3.1879597698632259E-2</v>
      </c>
      <c r="H6">
        <f>Data!O21</f>
        <v>3.9520046599517591E-2</v>
      </c>
      <c r="I6">
        <f>Data!P21</f>
        <v>4.9446542717040881E-2</v>
      </c>
      <c r="J6">
        <f>Data!Q21</f>
        <v>6.218635093033742E-2</v>
      </c>
      <c r="K6">
        <f>Data!R21</f>
        <v>7.8282662291795646E-2</v>
      </c>
      <c r="L6">
        <f>Data!S21</f>
        <v>9.8222036552919223E-2</v>
      </c>
      <c r="M6">
        <f>Data!T21</f>
        <v>0.12232636736606015</v>
      </c>
      <c r="N6">
        <f>Data!U21</f>
        <v>0.15062040022549095</v>
      </c>
      <c r="O6">
        <f>Data!V21</f>
        <v>0.18270722318791771</v>
      </c>
      <c r="P6">
        <f>Data!W21</f>
        <v>0.21770358390280897</v>
      </c>
      <c r="Q6">
        <f>Data!X21</f>
        <v>0.25428662761243104</v>
      </c>
      <c r="R6">
        <f>Data!Y21</f>
        <v>0.2908696713220531</v>
      </c>
      <c r="S6">
        <f>Data!Z21</f>
        <v>0.32586603203694436</v>
      </c>
      <c r="T6">
        <f>Data!AA21</f>
        <v>0.35795285499937113</v>
      </c>
      <c r="U6">
        <f>Data!AB21</f>
        <v>0.3862468878588019</v>
      </c>
      <c r="V6">
        <f>Data!AC21</f>
        <v>0.41035121867194285</v>
      </c>
      <c r="W6">
        <f>Data!AD21</f>
        <v>0.43029059293306648</v>
      </c>
      <c r="X6">
        <f>Data!AE21</f>
        <v>0.44638690429452466</v>
      </c>
      <c r="Y6">
        <f>Data!AF21</f>
        <v>0.45912671250782122</v>
      </c>
      <c r="Z6">
        <f>Data!AG21</f>
        <v>0.4690532086253445</v>
      </c>
      <c r="AA6">
        <f>Data!AH21</f>
        <v>0.47669365752622989</v>
      </c>
      <c r="AB6">
        <f>Data!AI21</f>
        <v>0.4825193662479681</v>
      </c>
      <c r="AC6">
        <f>Data!AJ21</f>
        <v>0.48692952602571554</v>
      </c>
      <c r="AD6">
        <f>Data!AK21</f>
        <v>0.49024994313775883</v>
      </c>
      <c r="AE6">
        <f>Data!AL21</f>
        <v>0.49273964569777012</v>
      </c>
    </row>
    <row r="7" spans="1:31" x14ac:dyDescent="0.25">
      <c r="A7" t="s">
        <v>124</v>
      </c>
      <c r="B7">
        <f>Data!I22</f>
        <v>1.0035197841849719E-2</v>
      </c>
      <c r="C7">
        <f>Data!J22</f>
        <v>1.0035197841849697E-2</v>
      </c>
      <c r="D7">
        <f>Data!K22</f>
        <v>9.7075711703796808E-3</v>
      </c>
      <c r="E7">
        <f>Data!L22</f>
        <v>9.3799444989096648E-3</v>
      </c>
      <c r="F7">
        <f>Data!M22</f>
        <v>9.0523178274396487E-3</v>
      </c>
      <c r="G7">
        <f>Data!N22</f>
        <v>8.7246911559696327E-3</v>
      </c>
      <c r="H7">
        <f>Data!O22</f>
        <v>8.3970644844996167E-3</v>
      </c>
      <c r="I7">
        <f>Data!P22</f>
        <v>8.0694378130296007E-3</v>
      </c>
      <c r="J7">
        <f>Data!Q22</f>
        <v>7.7418111415595847E-3</v>
      </c>
      <c r="K7">
        <f>Data!R22</f>
        <v>7.4141844700895687E-3</v>
      </c>
      <c r="L7">
        <f>Data!S22</f>
        <v>7.0865577986195527E-3</v>
      </c>
      <c r="M7">
        <f>Data!T22</f>
        <v>6.7589311271495367E-3</v>
      </c>
      <c r="N7">
        <f>Data!U22</f>
        <v>6.4313044556795207E-3</v>
      </c>
      <c r="O7">
        <f>Data!V22</f>
        <v>6.1036777842096157E-3</v>
      </c>
      <c r="P7">
        <f>Data!W22</f>
        <v>5.7760511127395997E-3</v>
      </c>
      <c r="Q7">
        <f>Data!X22</f>
        <v>5.4484244412695837E-3</v>
      </c>
      <c r="R7">
        <f>Data!Y22</f>
        <v>5.1207977697995677E-3</v>
      </c>
      <c r="S7">
        <f>Data!Z22</f>
        <v>4.7931710983295517E-3</v>
      </c>
      <c r="T7">
        <f>Data!AA22</f>
        <v>4.4655444268595357E-3</v>
      </c>
      <c r="U7">
        <f>Data!AB22</f>
        <v>4.1379177553895197E-3</v>
      </c>
      <c r="V7">
        <f>Data!AC22</f>
        <v>3.8102910839195037E-3</v>
      </c>
      <c r="W7">
        <f>Data!AD22</f>
        <v>3.4826644124494877E-3</v>
      </c>
      <c r="X7">
        <f>Data!AE22</f>
        <v>3.1550377409794716E-3</v>
      </c>
      <c r="Y7">
        <f>Data!AF22</f>
        <v>2.8274110695094556E-3</v>
      </c>
      <c r="Z7">
        <f>Data!AG22</f>
        <v>2.4997843980394396E-3</v>
      </c>
      <c r="AA7">
        <f>Data!AH22</f>
        <v>2.1721577265694236E-3</v>
      </c>
      <c r="AB7">
        <f>Data!AI22</f>
        <v>1.8445310550994076E-3</v>
      </c>
      <c r="AC7">
        <f>Data!AJ22</f>
        <v>1.5169043836293916E-3</v>
      </c>
      <c r="AD7">
        <f>Data!AK22</f>
        <v>1.1892777121593756E-3</v>
      </c>
      <c r="AE7">
        <f>Data!AL22</f>
        <v>8.616510406893596E-4</v>
      </c>
    </row>
    <row r="8" spans="1:31" x14ac:dyDescent="0.2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  <c r="AE8">
        <f>Data!AL23</f>
        <v>3.1350240049135271E-4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zoomScale="80" zoomScaleNormal="80" workbookViewId="0">
      <selection activeCell="C16" sqref="C16"/>
    </sheetView>
  </sheetViews>
  <sheetFormatPr defaultColWidth="9.140625" defaultRowHeight="15" x14ac:dyDescent="0.25"/>
  <cols>
    <col min="1" max="1" width="24.42578125" customWidth="1"/>
    <col min="2" max="3" width="12" bestFit="1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0.8</v>
      </c>
      <c r="C2">
        <f>Data!J24</f>
        <v>0.92312502511458017</v>
      </c>
      <c r="D2">
        <f>Data!K24</f>
        <v>0.96209409032848614</v>
      </c>
      <c r="E2">
        <f>Data!L24</f>
        <v>1.0117407089186079</v>
      </c>
      <c r="F2">
        <f>Data!M24</f>
        <v>1.0738852142801949</v>
      </c>
      <c r="G2">
        <f>Data!N24</f>
        <v>1.1499796320616105</v>
      </c>
      <c r="H2">
        <f>Data!O24</f>
        <v>1.2406826713903383</v>
      </c>
      <c r="I2">
        <f>Data!P24</f>
        <v>1.3453962114018321</v>
      </c>
      <c r="J2">
        <f>Data!Q24</f>
        <v>1.4619133022863227</v>
      </c>
      <c r="K2">
        <f>Data!R24</f>
        <v>1.5863692629156259</v>
      </c>
      <c r="L2">
        <f>Data!S24</f>
        <v>1.7136307370843742</v>
      </c>
      <c r="M2">
        <f>Data!T24</f>
        <v>1.8380866977136774</v>
      </c>
      <c r="N2">
        <f>Data!U24</f>
        <v>1.954603788598168</v>
      </c>
      <c r="O2">
        <f>Data!V24</f>
        <v>2.0593173286096618</v>
      </c>
      <c r="P2">
        <f>Data!W24</f>
        <v>2.1500203679383896</v>
      </c>
      <c r="Q2">
        <f>Data!X24</f>
        <v>2.2261147857198051</v>
      </c>
      <c r="R2">
        <f>Data!Y24</f>
        <v>2.2882592910813919</v>
      </c>
      <c r="S2">
        <f>Data!Z24</f>
        <v>2.3379059096715142</v>
      </c>
      <c r="T2">
        <f>Data!AA24</f>
        <v>2.3768749748854199</v>
      </c>
      <c r="U2">
        <f>Data!AB24</f>
        <v>2.4070417607329007</v>
      </c>
      <c r="V2">
        <f>Data!AC24</f>
        <v>2.4301448270592099</v>
      </c>
      <c r="W2">
        <f>Data!AD24</f>
        <v>2.4476929390928484</v>
      </c>
      <c r="X2">
        <f>Data!AE24</f>
        <v>2.4609384711529563</v>
      </c>
      <c r="Y2">
        <f>Data!AF24</f>
        <v>2.4708891433632632</v>
      </c>
      <c r="Z2">
        <f>Data!AG24</f>
        <v>2.4783380059110103</v>
      </c>
      <c r="AA2">
        <f>Data!AH24</f>
        <v>2.4838992259106916</v>
      </c>
      <c r="AB2">
        <f>Data!AI24</f>
        <v>2.4880429018365082</v>
      </c>
      <c r="AC2">
        <f>Data!AJ24</f>
        <v>2.4911257863209508</v>
      </c>
      <c r="AD2">
        <f>Data!AK24</f>
        <v>2.4934169141508589</v>
      </c>
      <c r="AE2">
        <f>Data!AL24</f>
        <v>2.4951182304353092</v>
      </c>
    </row>
    <row r="3" spans="1:31" x14ac:dyDescent="0.25">
      <c r="A3" t="s">
        <v>2</v>
      </c>
      <c r="B3">
        <f>Data!I25</f>
        <v>2.4652000233370237E-2</v>
      </c>
      <c r="C3">
        <f>Data!J25</f>
        <v>2.8190631841939744E-2</v>
      </c>
      <c r="D3">
        <f>Data!K25</f>
        <v>2.9404090553188392E-2</v>
      </c>
      <c r="E3">
        <f>Data!L25</f>
        <v>3.1022432090970165E-2</v>
      </c>
      <c r="F3">
        <f>Data!M25</f>
        <v>3.3171904436085045E-2</v>
      </c>
      <c r="G3">
        <f>Data!N25</f>
        <v>3.6011302648198545E-2</v>
      </c>
      <c r="H3">
        <f>Data!O25</f>
        <v>3.9735188957166843E-2</v>
      </c>
      <c r="I3">
        <f>Data!P25</f>
        <v>4.4573274188492537E-2</v>
      </c>
      <c r="J3">
        <f>Data!Q25</f>
        <v>5.0782542518116404E-2</v>
      </c>
      <c r="K3">
        <f>Data!R25</f>
        <v>5.8627740396068245E-2</v>
      </c>
      <c r="L3">
        <f>Data!S25</f>
        <v>6.834601268394247E-2</v>
      </c>
      <c r="M3">
        <f>Data!T25</f>
        <v>8.0094247462594942E-2</v>
      </c>
      <c r="N3">
        <f>Data!U25</f>
        <v>9.3884505464127355E-2</v>
      </c>
      <c r="O3">
        <f>Data!V25</f>
        <v>0.10952333536510674</v>
      </c>
      <c r="P3">
        <f>Data!W25</f>
        <v>0.12658024788693495</v>
      </c>
      <c r="Q3">
        <f>Data!X25</f>
        <v>0.14441049547812879</v>
      </c>
      <c r="R3">
        <f>Data!Y25</f>
        <v>0.16224074306932265</v>
      </c>
      <c r="S3">
        <f>Data!Z25</f>
        <v>0.17929765559115082</v>
      </c>
      <c r="T3">
        <f>Data!AA25</f>
        <v>0.19493648549213022</v>
      </c>
      <c r="U3">
        <f>Data!AB25</f>
        <v>0.20872674349366263</v>
      </c>
      <c r="V3">
        <f>Data!AC25</f>
        <v>0.2204749782723151</v>
      </c>
      <c r="W3">
        <f>Data!AD25</f>
        <v>0.23019325056018936</v>
      </c>
      <c r="X3">
        <f>Data!AE25</f>
        <v>0.2380384484381412</v>
      </c>
      <c r="Y3">
        <f>Data!AF25</f>
        <v>0.24424771676776508</v>
      </c>
      <c r="Z3">
        <f>Data!AG25</f>
        <v>0.24908580199909075</v>
      </c>
      <c r="AA3">
        <f>Data!AH25</f>
        <v>0.25280968830805906</v>
      </c>
      <c r="AB3">
        <f>Data!AI25</f>
        <v>0.25564908652017254</v>
      </c>
      <c r="AC3">
        <f>Data!AJ25</f>
        <v>0.25779855886528741</v>
      </c>
      <c r="AD3">
        <f>Data!AK25</f>
        <v>0.25941690040306919</v>
      </c>
      <c r="AE3">
        <f>Data!AL25</f>
        <v>0.26063035911431781</v>
      </c>
    </row>
    <row r="4" spans="1:31" x14ac:dyDescent="0.25">
      <c r="A4" t="s">
        <v>3</v>
      </c>
      <c r="B4">
        <f>Data!I26</f>
        <v>2.1762390509853201E-3</v>
      </c>
      <c r="C4">
        <f>Data!J26</f>
        <v>2.1762390509853201E-3</v>
      </c>
      <c r="D4">
        <f>Data!K26</f>
        <v>2.1762390509853201E-3</v>
      </c>
      <c r="E4">
        <f>Data!L26</f>
        <v>2.1762390509853201E-3</v>
      </c>
      <c r="F4">
        <f>Data!M26</f>
        <v>2.1762390509853201E-3</v>
      </c>
      <c r="G4">
        <f>Data!N26</f>
        <v>2.1762390509853201E-3</v>
      </c>
      <c r="H4">
        <f>Data!O26</f>
        <v>2.1762390509853201E-3</v>
      </c>
      <c r="I4">
        <f>Data!P26</f>
        <v>2.1762390509853201E-3</v>
      </c>
      <c r="J4">
        <f>Data!Q26</f>
        <v>2.1762390509853201E-3</v>
      </c>
      <c r="K4">
        <f>Data!R26</f>
        <v>2.1762390509853201E-3</v>
      </c>
      <c r="L4">
        <f>Data!S26</f>
        <v>2.1762390509853201E-3</v>
      </c>
      <c r="M4">
        <f>Data!T26</f>
        <v>2.1762390509853201E-3</v>
      </c>
      <c r="N4">
        <f>Data!U26</f>
        <v>2.1762390509853201E-3</v>
      </c>
      <c r="O4">
        <f>Data!V26</f>
        <v>2.1762390509853201E-3</v>
      </c>
      <c r="P4">
        <f>Data!W26</f>
        <v>2.1762390509853201E-3</v>
      </c>
      <c r="Q4">
        <f>Data!X26</f>
        <v>2.1762390509853201E-3</v>
      </c>
      <c r="R4">
        <f>Data!Y26</f>
        <v>2.1762390509853201E-3</v>
      </c>
      <c r="S4">
        <f>Data!Z26</f>
        <v>2.1762390509853201E-3</v>
      </c>
      <c r="T4">
        <f>Data!AA26</f>
        <v>2.1762390509853201E-3</v>
      </c>
      <c r="U4">
        <f>Data!AB26</f>
        <v>2.1762390509853201E-3</v>
      </c>
      <c r="V4">
        <f>Data!AC26</f>
        <v>2.1762390509853201E-3</v>
      </c>
      <c r="W4">
        <f>Data!AD26</f>
        <v>2.1762390509853201E-3</v>
      </c>
      <c r="X4">
        <f>Data!AE26</f>
        <v>2.1762390509853201E-3</v>
      </c>
      <c r="Y4">
        <f>Data!AF26</f>
        <v>2.1762390509853201E-3</v>
      </c>
      <c r="Z4">
        <f>Data!AG26</f>
        <v>2.1762390509853201E-3</v>
      </c>
      <c r="AA4">
        <f>Data!AH26</f>
        <v>2.1762390509853201E-3</v>
      </c>
      <c r="AB4">
        <f>Data!AI26</f>
        <v>2.1762390509853201E-3</v>
      </c>
      <c r="AC4">
        <f>Data!AJ26</f>
        <v>2.1762390509853201E-3</v>
      </c>
      <c r="AD4">
        <f>Data!AK26</f>
        <v>2.1762390509853201E-3</v>
      </c>
      <c r="AE4">
        <f>Data!AL26</f>
        <v>2.1762390509853201E-3</v>
      </c>
    </row>
    <row r="5" spans="1:31" x14ac:dyDescent="0.25">
      <c r="A5" t="s">
        <v>4</v>
      </c>
      <c r="B5">
        <f>Data!I27</f>
        <v>0.5</v>
      </c>
      <c r="C5">
        <f>Data!J27</f>
        <v>0.5</v>
      </c>
      <c r="D5">
        <f>Data!K27</f>
        <v>0.5</v>
      </c>
      <c r="E5">
        <f>Data!L27</f>
        <v>0.5</v>
      </c>
      <c r="F5">
        <f>Data!M27</f>
        <v>0.5</v>
      </c>
      <c r="G5">
        <f>Data!N27</f>
        <v>0.5</v>
      </c>
      <c r="H5">
        <f>Data!O27</f>
        <v>0.5</v>
      </c>
      <c r="I5">
        <f>Data!P27</f>
        <v>0.5</v>
      </c>
      <c r="J5">
        <f>Data!Q27</f>
        <v>0.5</v>
      </c>
      <c r="K5">
        <f>Data!R27</f>
        <v>0.5</v>
      </c>
      <c r="L5">
        <f>Data!S27</f>
        <v>0.5</v>
      </c>
      <c r="M5">
        <f>Data!T27</f>
        <v>0.5</v>
      </c>
      <c r="N5">
        <f>Data!U27</f>
        <v>0.5</v>
      </c>
      <c r="O5">
        <f>Data!V27</f>
        <v>0.5</v>
      </c>
      <c r="P5">
        <f>Data!W27</f>
        <v>0.5</v>
      </c>
      <c r="Q5">
        <f>Data!X27</f>
        <v>0.5</v>
      </c>
      <c r="R5">
        <f>Data!Y27</f>
        <v>0.5</v>
      </c>
      <c r="S5">
        <f>Data!Z27</f>
        <v>0.5</v>
      </c>
      <c r="T5">
        <f>Data!AA27</f>
        <v>0.5</v>
      </c>
      <c r="U5">
        <f>Data!AB27</f>
        <v>0.5</v>
      </c>
      <c r="V5">
        <f>Data!AC27</f>
        <v>0.5</v>
      </c>
      <c r="W5">
        <f>Data!AD27</f>
        <v>0.5</v>
      </c>
      <c r="X5">
        <f>Data!AE27</f>
        <v>0.5</v>
      </c>
      <c r="Y5">
        <f>Data!AF27</f>
        <v>0.5</v>
      </c>
      <c r="Z5">
        <f>Data!AG27</f>
        <v>0.5</v>
      </c>
      <c r="AA5">
        <f>Data!AH27</f>
        <v>0.5</v>
      </c>
      <c r="AB5">
        <f>Data!AI27</f>
        <v>0.5</v>
      </c>
      <c r="AC5">
        <f>Data!AJ27</f>
        <v>0.5</v>
      </c>
      <c r="AD5">
        <f>Data!AK27</f>
        <v>0.5</v>
      </c>
      <c r="AE5">
        <f>Data!AL27</f>
        <v>0.5</v>
      </c>
    </row>
    <row r="6" spans="1:31" x14ac:dyDescent="0.25">
      <c r="A6" t="s">
        <v>5</v>
      </c>
      <c r="B6">
        <f>Data!I28</f>
        <v>0.02</v>
      </c>
      <c r="C6">
        <f>Data!J28</f>
        <v>1.985225968306727E-2</v>
      </c>
      <c r="D6">
        <f>Data!K28</f>
        <v>1.9801596942659226E-2</v>
      </c>
      <c r="E6">
        <f>Data!L28</f>
        <v>1.9734030064231342E-2</v>
      </c>
      <c r="F6">
        <f>Data!M28</f>
        <v>1.9644288107273637E-2</v>
      </c>
      <c r="G6">
        <f>Data!N28</f>
        <v>1.9525741268224331E-2</v>
      </c>
      <c r="H6">
        <f>Data!O28</f>
        <v>1.9370266439430035E-2</v>
      </c>
      <c r="I6">
        <f>Data!P28</f>
        <v>1.9168273035060777E-2</v>
      </c>
      <c r="J6">
        <f>Data!Q28</f>
        <v>1.8909031788043873E-2</v>
      </c>
      <c r="K6">
        <f>Data!R28</f>
        <v>1.8581489350995122E-2</v>
      </c>
      <c r="L6">
        <f>Data!S28</f>
        <v>1.8175744761936438E-2</v>
      </c>
      <c r="M6">
        <f>Data!T28</f>
        <v>1.7685247834990175E-2</v>
      </c>
      <c r="N6">
        <f>Data!U28</f>
        <v>1.7109495026250039E-2</v>
      </c>
      <c r="O6">
        <f>Data!V28</f>
        <v>1.6456563062257956E-2</v>
      </c>
      <c r="P6">
        <f>Data!W28</f>
        <v>1.5744425168116589E-2</v>
      </c>
      <c r="Q6">
        <f>Data!X28</f>
        <v>1.4999999999999999E-2</v>
      </c>
      <c r="R6">
        <f>Data!Y28</f>
        <v>1.4255574831883409E-2</v>
      </c>
      <c r="S6">
        <f>Data!Z28</f>
        <v>1.3543436937742046E-2</v>
      </c>
      <c r="T6">
        <f>Data!AA28</f>
        <v>1.2890504973749961E-2</v>
      </c>
      <c r="U6">
        <f>Data!AB28</f>
        <v>1.2314752165009824E-2</v>
      </c>
      <c r="V6">
        <f>Data!AC28</f>
        <v>1.1824255238063564E-2</v>
      </c>
      <c r="W6">
        <f>Data!AD28</f>
        <v>1.1418510649004877E-2</v>
      </c>
      <c r="X6">
        <f>Data!AE28</f>
        <v>1.1090968211956129E-2</v>
      </c>
      <c r="Y6">
        <f>Data!AF28</f>
        <v>1.0831726964939224E-2</v>
      </c>
      <c r="Z6">
        <f>Data!AG28</f>
        <v>1.0629733560569964E-2</v>
      </c>
      <c r="AA6">
        <f>Data!AH28</f>
        <v>1.0474258731775666E-2</v>
      </c>
      <c r="AB6">
        <f>Data!AI28</f>
        <v>1.0355711892726362E-2</v>
      </c>
      <c r="AC6">
        <f>Data!AJ28</f>
        <v>1.026596993576866E-2</v>
      </c>
      <c r="AD6">
        <f>Data!AK28</f>
        <v>1.0198403057340774E-2</v>
      </c>
      <c r="AE6">
        <f>Data!AL28</f>
        <v>1.0147740316932731E-2</v>
      </c>
    </row>
    <row r="7" spans="1:31" x14ac:dyDescent="0.25">
      <c r="A7" t="s">
        <v>124</v>
      </c>
      <c r="B7">
        <f>Data!I29</f>
        <v>1.1960398418308864E-2</v>
      </c>
      <c r="C7">
        <f>B7</f>
        <v>1.1960398418308864E-2</v>
      </c>
      <c r="D7">
        <f t="shared" ref="D7:AE7" si="0">C7</f>
        <v>1.1960398418308864E-2</v>
      </c>
      <c r="E7">
        <f t="shared" si="0"/>
        <v>1.1960398418308864E-2</v>
      </c>
      <c r="F7">
        <f t="shared" si="0"/>
        <v>1.1960398418308864E-2</v>
      </c>
      <c r="G7">
        <f t="shared" si="0"/>
        <v>1.1960398418308864E-2</v>
      </c>
      <c r="H7">
        <f t="shared" si="0"/>
        <v>1.1960398418308864E-2</v>
      </c>
      <c r="I7">
        <f t="shared" si="0"/>
        <v>1.1960398418308864E-2</v>
      </c>
      <c r="J7">
        <f t="shared" si="0"/>
        <v>1.1960398418308864E-2</v>
      </c>
      <c r="K7">
        <f t="shared" si="0"/>
        <v>1.1960398418308864E-2</v>
      </c>
      <c r="L7">
        <f t="shared" si="0"/>
        <v>1.1960398418308864E-2</v>
      </c>
      <c r="M7">
        <f t="shared" si="0"/>
        <v>1.1960398418308864E-2</v>
      </c>
      <c r="N7">
        <f t="shared" si="0"/>
        <v>1.1960398418308864E-2</v>
      </c>
      <c r="O7">
        <f t="shared" si="0"/>
        <v>1.1960398418308864E-2</v>
      </c>
      <c r="P7">
        <f t="shared" si="0"/>
        <v>1.1960398418308864E-2</v>
      </c>
      <c r="Q7">
        <f t="shared" si="0"/>
        <v>1.1960398418308864E-2</v>
      </c>
      <c r="R7">
        <f t="shared" si="0"/>
        <v>1.1960398418308864E-2</v>
      </c>
      <c r="S7">
        <f t="shared" si="0"/>
        <v>1.1960398418308864E-2</v>
      </c>
      <c r="T7">
        <f t="shared" si="0"/>
        <v>1.1960398418308864E-2</v>
      </c>
      <c r="U7">
        <f t="shared" si="0"/>
        <v>1.1960398418308864E-2</v>
      </c>
      <c r="V7">
        <f t="shared" si="0"/>
        <v>1.1960398418308864E-2</v>
      </c>
      <c r="W7">
        <f t="shared" si="0"/>
        <v>1.1960398418308864E-2</v>
      </c>
      <c r="X7">
        <f t="shared" si="0"/>
        <v>1.1960398418308864E-2</v>
      </c>
      <c r="Y7">
        <f t="shared" si="0"/>
        <v>1.1960398418308864E-2</v>
      </c>
      <c r="Z7">
        <f t="shared" si="0"/>
        <v>1.1960398418308864E-2</v>
      </c>
      <c r="AA7">
        <f t="shared" si="0"/>
        <v>1.1960398418308864E-2</v>
      </c>
      <c r="AB7">
        <f t="shared" si="0"/>
        <v>1.1960398418308864E-2</v>
      </c>
      <c r="AC7">
        <f t="shared" si="0"/>
        <v>1.1960398418308864E-2</v>
      </c>
      <c r="AD7">
        <f t="shared" si="0"/>
        <v>1.1960398418308864E-2</v>
      </c>
      <c r="AE7">
        <f t="shared" si="0"/>
        <v>1.1960398418308864E-2</v>
      </c>
    </row>
    <row r="8" spans="1:31" x14ac:dyDescent="0.25">
      <c r="A8" t="s">
        <v>125</v>
      </c>
      <c r="B8">
        <f>Data!I30</f>
        <v>2.0195858052701565E-3</v>
      </c>
      <c r="C8">
        <f>Data!J30</f>
        <v>2.7284499652394639E-3</v>
      </c>
      <c r="D8">
        <f>Data!K30</f>
        <v>2.9715318921412692E-3</v>
      </c>
      <c r="E8">
        <f>Data!L30</f>
        <v>3.2957205734227501E-3</v>
      </c>
      <c r="F8">
        <f>Data!M30</f>
        <v>3.7263061999703714E-3</v>
      </c>
      <c r="G8">
        <f>Data!N30</f>
        <v>4.2950988438765388E-3</v>
      </c>
      <c r="H8">
        <f>Data!O30</f>
        <v>5.0410735121170485E-3</v>
      </c>
      <c r="I8">
        <f>Data!P30</f>
        <v>6.010246232741108E-3</v>
      </c>
      <c r="J8">
        <f>Data!Q30</f>
        <v>7.2540964735640472E-3</v>
      </c>
      <c r="K8">
        <f>Data!R30</f>
        <v>8.8256586531590669E-3</v>
      </c>
      <c r="L8">
        <f>Data!S30</f>
        <v>1.0772437997189686E-2</v>
      </c>
      <c r="M8">
        <f>Data!T30</f>
        <v>1.3125862568802056E-2</v>
      </c>
      <c r="N8">
        <f>Data!U30</f>
        <v>1.5888348392515139E-2</v>
      </c>
      <c r="O8">
        <f>Data!V30</f>
        <v>1.9021142999847009E-2</v>
      </c>
      <c r="P8">
        <f>Data!W30</f>
        <v>2.2438010112313542E-2</v>
      </c>
      <c r="Q8">
        <f>Data!X30</f>
        <v>2.6009792902635082E-2</v>
      </c>
      <c r="R8">
        <f>Data!Y30</f>
        <v>2.9581575692956621E-2</v>
      </c>
      <c r="S8">
        <f>Data!Z30</f>
        <v>3.2998442805423155E-2</v>
      </c>
      <c r="T8">
        <f>Data!AA30</f>
        <v>3.6131237412755014E-2</v>
      </c>
      <c r="U8">
        <f>Data!AB30</f>
        <v>3.88937232364681E-2</v>
      </c>
      <c r="V8">
        <f>Data!AC30</f>
        <v>4.1247147808080475E-2</v>
      </c>
      <c r="W8">
        <f>Data!AD30</f>
        <v>4.3193927152111095E-2</v>
      </c>
      <c r="X8">
        <f>Data!AE30</f>
        <v>4.4765489331706113E-2</v>
      </c>
      <c r="Y8">
        <f>Data!AF30</f>
        <v>4.6009339572529055E-2</v>
      </c>
      <c r="Z8">
        <f>Data!AG30</f>
        <v>4.6978512293153113E-2</v>
      </c>
      <c r="AA8">
        <f>Data!AH30</f>
        <v>4.7724486961393628E-2</v>
      </c>
      <c r="AB8">
        <f>Data!AI30</f>
        <v>4.8293279605299791E-2</v>
      </c>
      <c r="AC8">
        <f>Data!AJ30</f>
        <v>4.8723865231847407E-2</v>
      </c>
      <c r="AD8">
        <f>Data!AK30</f>
        <v>4.9048053913128893E-2</v>
      </c>
      <c r="AE8">
        <f>Data!AL30</f>
        <v>4.9291135840030698E-2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workbookViewId="0">
      <selection activeCell="G13" sqref="G13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0</v>
      </c>
      <c r="C7">
        <f>Data!J36</f>
        <v>0</v>
      </c>
      <c r="D7">
        <f>Data!K36</f>
        <v>2.2066421693983651E-4</v>
      </c>
      <c r="E7">
        <f>Data!L36</f>
        <v>4.4132843387961751E-4</v>
      </c>
      <c r="F7">
        <f>Data!M36</f>
        <v>6.6199265081945402E-4</v>
      </c>
      <c r="G7">
        <f>Data!N36</f>
        <v>8.8265686775929053E-4</v>
      </c>
      <c r="H7">
        <f>Data!O36</f>
        <v>1.103321084699127E-3</v>
      </c>
      <c r="I7">
        <f>Data!P36</f>
        <v>1.3239853016389636E-3</v>
      </c>
      <c r="J7">
        <f>Data!Q36</f>
        <v>1.5446495185788001E-3</v>
      </c>
      <c r="K7">
        <f>Data!R36</f>
        <v>1.7653137355186366E-3</v>
      </c>
      <c r="L7">
        <f>Data!S36</f>
        <v>1.9859779524584176E-3</v>
      </c>
      <c r="M7">
        <f>Data!T36</f>
        <v>2.2066421693982541E-3</v>
      </c>
      <c r="N7">
        <f>Data!U36</f>
        <v>2.4273063863380906E-3</v>
      </c>
      <c r="O7">
        <f>Data!V36</f>
        <v>2.6479706032779271E-3</v>
      </c>
      <c r="P7">
        <f>Data!W36</f>
        <v>2.8686348202177636E-3</v>
      </c>
      <c r="Q7">
        <f>Data!X36</f>
        <v>3.0892990371576001E-3</v>
      </c>
      <c r="R7">
        <f>Data!Y36</f>
        <v>3.3099632540974366E-3</v>
      </c>
      <c r="S7">
        <f>Data!Z36</f>
        <v>3.5306274710372176E-3</v>
      </c>
      <c r="T7">
        <f>Data!AA36</f>
        <v>3.7512916879770541E-3</v>
      </c>
      <c r="U7">
        <f>Data!AB36</f>
        <v>3.9719559049168907E-3</v>
      </c>
      <c r="V7">
        <f>Data!AC36</f>
        <v>4.1926201218567272E-3</v>
      </c>
      <c r="W7">
        <f>Data!AD36</f>
        <v>4.4132843387965637E-3</v>
      </c>
      <c r="X7">
        <f>Data!AE36</f>
        <v>4.6339485557364002E-3</v>
      </c>
      <c r="Y7">
        <f>Data!AF36</f>
        <v>4.8546127726762367E-3</v>
      </c>
      <c r="Z7">
        <f>Data!AG36</f>
        <v>5.0752769896160177E-3</v>
      </c>
      <c r="AA7">
        <f>Data!AH36</f>
        <v>5.2959412065558542E-3</v>
      </c>
      <c r="AB7">
        <f>Data!AI36</f>
        <v>5.5166054234956907E-3</v>
      </c>
      <c r="AC7">
        <f>Data!AJ36</f>
        <v>5.7372696404355272E-3</v>
      </c>
      <c r="AD7">
        <f>Data!AK36</f>
        <v>5.9579338573753637E-3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  <c r="AE2">
        <f>Data!AL52</f>
        <v>0.99812264157560726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0.15824752151749522</v>
      </c>
      <c r="E5">
        <f>Data!L55</f>
        <v>0.18942353923906552</v>
      </c>
      <c r="F5">
        <f>Data!M55</f>
        <v>0.22059955696064293</v>
      </c>
      <c r="G5">
        <f>Data!N55</f>
        <v>0.25177557468222034</v>
      </c>
      <c r="H5">
        <f>Data!O55</f>
        <v>0.28295159240379064</v>
      </c>
      <c r="I5">
        <f>Data!P55</f>
        <v>0.31412761012536805</v>
      </c>
      <c r="J5">
        <f>Data!Q55</f>
        <v>0.34530362784693835</v>
      </c>
      <c r="K5">
        <f>Data!R55</f>
        <v>0.37647964556851576</v>
      </c>
      <c r="L5">
        <f>Data!S55</f>
        <v>0.40765566329008607</v>
      </c>
      <c r="M5">
        <f>Data!T55</f>
        <v>0.43883168101166348</v>
      </c>
      <c r="N5">
        <f>Data!U55</f>
        <v>0.47000769873324089</v>
      </c>
      <c r="O5">
        <f>Data!V55</f>
        <v>0.50118371645481119</v>
      </c>
      <c r="P5">
        <f>Data!W55</f>
        <v>0.5323597341763886</v>
      </c>
      <c r="Q5">
        <f>Data!X55</f>
        <v>0.5635357518979589</v>
      </c>
      <c r="R5">
        <f>Data!Y55</f>
        <v>0.59471176961953631</v>
      </c>
      <c r="S5">
        <f>Data!Z55</f>
        <v>0.62588778734110662</v>
      </c>
      <c r="T5">
        <f>Data!AA55</f>
        <v>0.65706380506268403</v>
      </c>
      <c r="U5">
        <f>Data!AB55</f>
        <v>0.68823982278425433</v>
      </c>
      <c r="V5">
        <f>Data!AC55</f>
        <v>0.71941584050583174</v>
      </c>
      <c r="W5">
        <f>Data!AD55</f>
        <v>0.75059185822740915</v>
      </c>
      <c r="X5">
        <f>Data!AE55</f>
        <v>0.78176787594897945</v>
      </c>
      <c r="Y5">
        <f>Data!AF55</f>
        <v>0.81294389367055686</v>
      </c>
      <c r="Z5">
        <f>Data!AG55</f>
        <v>0.84411991139212716</v>
      </c>
      <c r="AA5">
        <f>Data!AH55</f>
        <v>0.87529592911370457</v>
      </c>
      <c r="AB5">
        <f>Data!AI55</f>
        <v>0.90647194683527488</v>
      </c>
      <c r="AC5">
        <f>Data!AJ55</f>
        <v>0.93764796455685229</v>
      </c>
      <c r="AD5">
        <f>Data!AK55</f>
        <v>0.9688239822784297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workbookViewId="0">
      <selection activeCell="D2" sqref="D2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2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2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2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48" zoomScale="85" zoomScaleNormal="85" workbookViewId="0">
      <selection activeCell="B33" sqref="B33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5"/>
  <sheetViews>
    <sheetView tabSelected="1" topLeftCell="A12" zoomScale="80" zoomScaleNormal="80" workbookViewId="0">
      <selection activeCell="E25" sqref="E2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  <col min="10" max="10" width="11" bestFit="1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0.27500000000000002</v>
      </c>
      <c r="E10" s="22">
        <v>0.3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 t="shared" ref="I10:I40" si="1">E10</f>
        <v>0.3</v>
      </c>
      <c r="J10">
        <f>IF($G10="s-curve",$E10+($F10-$E10)*$O$2/(1+EXP($O$3*(COUNT($I$9:J$9)+$O$4))),TREND($E10:$F10,$E$9:$F$9,J$9))</f>
        <v>0.35069853975306242</v>
      </c>
      <c r="K10">
        <f>IF($G10="s-curve",$E10+($F10-$E10)*$O$2/(1+EXP($O$3*(COUNT($I$9:K$9)+$O$4))),TREND($E10:$F10,$E$9:$F$9,K$9))</f>
        <v>0.36674462542937664</v>
      </c>
      <c r="L10">
        <f>IF($G10="s-curve",$E10+($F10-$E10)*$O$2/(1+EXP($O$3*(COUNT($I$9:L$9)+$O$4))),TREND($E10:$F10,$E$9:$F$9,L$9))</f>
        <v>0.38718735073119148</v>
      </c>
      <c r="M10">
        <f>IF($G10="s-curve",$E10+($F10-$E10)*$O$2/(1+EXP($O$3*(COUNT($I$9:M$9)+$O$4))),TREND($E10:$F10,$E$9:$F$9,M$9))</f>
        <v>0.41277626470360962</v>
      </c>
      <c r="N10">
        <f>IF($G10="s-curve",$E10+($F10-$E10)*$O$2/(1+EXP($O$3*(COUNT($I$9:N$9)+$O$4))),TREND($E10:$F10,$E$9:$F$9,N$9))</f>
        <v>0.44410926026066311</v>
      </c>
      <c r="O10">
        <f>IF($G10="s-curve",$E10+($F10-$E10)*$O$2/(1+EXP($O$3*(COUNT($I$9:O$9)+$O$4))),TREND($E10:$F10,$E$9:$F$9,O$9))</f>
        <v>0.48145757057249217</v>
      </c>
      <c r="P10">
        <f>IF($G10="s-curve",$E10+($F10-$E10)*$O$2/(1+EXP($O$3*(COUNT($I$9:P$9)+$O$4))),TREND($E10:$F10,$E$9:$F$9,P$9))</f>
        <v>0.52457491057722483</v>
      </c>
      <c r="Q10">
        <f>IF($G10="s-curve",$E10+($F10-$E10)*$O$2/(1+EXP($O$3*(COUNT($I$9:Q$9)+$O$4))),TREND($E10:$F10,$E$9:$F$9,Q$9))</f>
        <v>0.57255253623554458</v>
      </c>
      <c r="R10">
        <f>IF($G10="s-curve",$E10+($F10-$E10)*$O$2/(1+EXP($O$3*(COUNT($I$9:R$9)+$O$4))),TREND($E10:$F10,$E$9:$F$9,R$9))</f>
        <v>0.62379910825937523</v>
      </c>
      <c r="S10">
        <f>IF($G10="s-curve",$E10+($F10-$E10)*$O$2/(1+EXP($O$3*(COUNT($I$9:S$9)+$O$4))),TREND($E10:$F10,$E$9:$F$9,S$9))</f>
        <v>0.67620089174062459</v>
      </c>
      <c r="T10">
        <f>IF($G10="s-curve",$E10+($F10-$E10)*$O$2/(1+EXP($O$3*(COUNT($I$9:T$9)+$O$4))),TREND($E10:$F10,$E$9:$F$9,T$9))</f>
        <v>0.72744746376445535</v>
      </c>
      <c r="U10">
        <f>IF($G10="s-curve",$E10+($F10-$E10)*$O$2/(1+EXP($O$3*(COUNT($I$9:U$9)+$O$4))),TREND($E10:$F10,$E$9:$F$9,U$9))</f>
        <v>0.77542508942277499</v>
      </c>
      <c r="V10">
        <f>IF($G10="s-curve",$E10+($F10-$E10)*$O$2/(1+EXP($O$3*(COUNT($I$9:V$9)+$O$4))),TREND($E10:$F10,$E$9:$F$9,V$9))</f>
        <v>0.81854242942750788</v>
      </c>
      <c r="W10">
        <f>IF($G10="s-curve",$E10+($F10-$E10)*$O$2/(1+EXP($O$3*(COUNT($I$9:W$9)+$O$4))),TREND($E10:$F10,$E$9:$F$9,W$9))</f>
        <v>0.85589073973933671</v>
      </c>
      <c r="X10">
        <f>IF($G10="s-curve",$E10+($F10-$E10)*$O$2/(1+EXP($O$3*(COUNT($I$9:X$9)+$O$4))),TREND($E10:$F10,$E$9:$F$9,X$9))</f>
        <v>0.88722373529639031</v>
      </c>
      <c r="Y10">
        <f>IF($G10="s-curve",$E10+($F10-$E10)*$O$2/(1+EXP($O$3*(COUNT($I$9:Y$9)+$O$4))),TREND($E10:$F10,$E$9:$F$9,Y$9))</f>
        <v>0.91281264926880845</v>
      </c>
      <c r="Z10">
        <f>IF($G10="s-curve",$E10+($F10-$E10)*$O$2/(1+EXP($O$3*(COUNT($I$9:Z$9)+$O$4))),TREND($E10:$F10,$E$9:$F$9,Z$9))</f>
        <v>0.93325537457062335</v>
      </c>
      <c r="AA10">
        <f>IF($G10="s-curve",$E10+($F10-$E10)*$O$2/(1+EXP($O$3*(COUNT($I$9:AA$9)+$O$4))),TREND($E10:$F10,$E$9:$F$9,AA$9))</f>
        <v>0.94930146024693762</v>
      </c>
      <c r="AB10">
        <f>IF($G10="s-curve",$E10+($F10-$E10)*$O$2/(1+EXP($O$3*(COUNT($I$9:AB$9)+$O$4))),TREND($E10:$F10,$E$9:$F$9,AB$9))</f>
        <v>0.96172307794884149</v>
      </c>
      <c r="AC10">
        <f>IF($G10="s-curve",$E10+($F10-$E10)*$O$2/(1+EXP($O$3*(COUNT($I$9:AC$9)+$O$4))),TREND($E10:$F10,$E$9:$F$9,AC$9))</f>
        <v>0.97123610525967452</v>
      </c>
      <c r="AD10">
        <f>IF($G10="s-curve",$E10+($F10-$E10)*$O$2/(1+EXP($O$3*(COUNT($I$9:AD$9)+$O$4))),TREND($E10:$F10,$E$9:$F$9,AD$9))</f>
        <v>0.97846179844999637</v>
      </c>
      <c r="AE10">
        <f>IF($G10="s-curve",$E10+($F10-$E10)*$O$2/(1+EXP($O$3*(COUNT($I$9:AE$9)+$O$4))),TREND($E10:$F10,$E$9:$F$9,AE$9))</f>
        <v>0.98391584106298202</v>
      </c>
      <c r="AF10">
        <f>IF($G10="s-curve",$E10+($F10-$E10)*$O$2/(1+EXP($O$3*(COUNT($I$9:AF$9)+$O$4))),TREND($E10:$F10,$E$9:$F$9,AF$9))</f>
        <v>0.98801317667899058</v>
      </c>
      <c r="AG10">
        <f>IF($G10="s-curve",$E10+($F10-$E10)*$O$2/(1+EXP($O$3*(COUNT($I$9:AG$9)+$O$4))),TREND($E10:$F10,$E$9:$F$9,AG$9))</f>
        <v>0.99108035537512174</v>
      </c>
      <c r="AH10">
        <f>IF($G10="s-curve",$E10+($F10-$E10)*$O$2/(1+EXP($O$3*(COUNT($I$9:AH$9)+$O$4))),TREND($E10:$F10,$E$9:$F$9,AH$9))</f>
        <v>0.99337026949263763</v>
      </c>
      <c r="AI10">
        <f>IF($G10="s-curve",$E10+($F10-$E10)*$O$2/(1+EXP($O$3*(COUNT($I$9:AI$9)+$O$4))),TREND($E10:$F10,$E$9:$F$9,AI$9))</f>
        <v>0.99507648899150336</v>
      </c>
      <c r="AJ10">
        <f>IF($G10="s-curve",$E10+($F10-$E10)*$O$2/(1+EXP($O$3*(COUNT($I$9:AJ$9)+$O$4))),TREND($E10:$F10,$E$9:$F$9,AJ$9))</f>
        <v>0.99634591201450906</v>
      </c>
      <c r="AK10">
        <f>IF($G10="s-curve",$E10+($F10-$E10)*$O$2/(1+EXP($O$3*(COUNT($I$9:AK$9)+$O$4))),TREND($E10:$F10,$E$9:$F$9,AK$9))</f>
        <v>0.99728931759153028</v>
      </c>
      <c r="AL10">
        <f>IF($G10="s-curve",$E10+($F10-$E10)*$O$2/(1+EXP($O$3*(COUNT($I$9:AL$9)+$O$4))),TREND($E10:$F10,$E$9:$F$9,AL$9))</f>
        <v>0.99798985959100972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si="1"/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 t="shared" si="1"/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0.60714285714285587</v>
      </c>
      <c r="L12">
        <f>IF($G12="s-curve",$E12+($F12-$E12)*$I$2/(1+EXP($I$3*(COUNT($I$9:L$9)+$I$4))),TREND($E12:$F12,$E$9:$F$9,L$9))</f>
        <v>0.61428571428571388</v>
      </c>
      <c r="M12">
        <f>IF($G12="s-curve",$E12+($F12-$E12)*$I$2/(1+EXP($I$3*(COUNT($I$9:M$9)+$I$4))),TREND($E12:$F12,$E$9:$F$9,M$9))</f>
        <v>0.62142857142857011</v>
      </c>
      <c r="N12">
        <f>IF($G12="s-curve",$E12+($F12-$E12)*$I$2/(1+EXP($I$3*(COUNT($I$9:N$9)+$I$4))),TREND($E12:$F12,$E$9:$F$9,N$9))</f>
        <v>0.62857142857142811</v>
      </c>
      <c r="O12">
        <f>IF($G12="s-curve",$E12+($F12-$E12)*$I$2/(1+EXP($I$3*(COUNT($I$9:O$9)+$I$4))),TREND($E12:$F12,$E$9:$F$9,O$9))</f>
        <v>0.63571428571428434</v>
      </c>
      <c r="P12">
        <f>IF($G12="s-curve",$E12+($F12-$E12)*$I$2/(1+EXP($I$3*(COUNT($I$9:P$9)+$I$4))),TREND($E12:$F12,$E$9:$F$9,P$9))</f>
        <v>0.64285714285714235</v>
      </c>
      <c r="Q12">
        <f>IF($G12="s-curve",$E12+($F12-$E12)*$I$2/(1+EXP($I$3*(COUNT($I$9:Q$9)+$I$4))),TREND($E12:$F12,$E$9:$F$9,Q$9))</f>
        <v>0.64999999999999858</v>
      </c>
      <c r="R12">
        <f>IF($G12="s-curve",$E12+($F12-$E12)*$I$2/(1+EXP($I$3*(COUNT($I$9:R$9)+$I$4))),TREND($E12:$F12,$E$9:$F$9,R$9))</f>
        <v>0.65714285714285658</v>
      </c>
      <c r="S12">
        <f>IF($G12="s-curve",$E12+($F12-$E12)*$I$2/(1+EXP($I$3*(COUNT($I$9:S$9)+$I$4))),TREND($E12:$F12,$E$9:$F$9,S$9))</f>
        <v>0.66428571428571281</v>
      </c>
      <c r="T12">
        <f>IF($G12="s-curve",$E12+($F12-$E12)*$I$2/(1+EXP($I$3*(COUNT($I$9:T$9)+$I$4))),TREND($E12:$F12,$E$9:$F$9,T$9))</f>
        <v>0.67142857142857082</v>
      </c>
      <c r="U12">
        <f>IF($G12="s-curve",$E12+($F12-$E12)*$I$2/(1+EXP($I$3*(COUNT($I$9:U$9)+$I$4))),TREND($E12:$F12,$E$9:$F$9,U$9))</f>
        <v>0.67857142857142705</v>
      </c>
      <c r="V12">
        <f>IF($G12="s-curve",$E12+($F12-$E12)*$I$2/(1+EXP($I$3*(COUNT($I$9:V$9)+$I$4))),TREND($E12:$F12,$E$9:$F$9,V$9))</f>
        <v>0.68571428571428505</v>
      </c>
      <c r="W12">
        <f>IF($G12="s-curve",$E12+($F12-$E12)*$I$2/(1+EXP($I$3*(COUNT($I$9:W$9)+$I$4))),TREND($E12:$F12,$E$9:$F$9,W$9))</f>
        <v>0.69285714285714128</v>
      </c>
      <c r="X12">
        <f>IF($G12="s-curve",$E12+($F12-$E12)*$I$2/(1+EXP($I$3*(COUNT($I$9:X$9)+$I$4))),TREND($E12:$F12,$E$9:$F$9,X$9))</f>
        <v>0.69999999999999929</v>
      </c>
      <c r="Y12">
        <f>IF($G12="s-curve",$E12+($F12-$E12)*$I$2/(1+EXP($I$3*(COUNT($I$9:Y$9)+$I$4))),TREND($E12:$F12,$E$9:$F$9,Y$9))</f>
        <v>0.70714285714285552</v>
      </c>
      <c r="Z12">
        <f>IF($G12="s-curve",$E12+($F12-$E12)*$I$2/(1+EXP($I$3*(COUNT($I$9:Z$9)+$I$4))),TREND($E12:$F12,$E$9:$F$9,Z$9))</f>
        <v>0.71428571428571352</v>
      </c>
      <c r="AA12">
        <f>IF($G12="s-curve",$E12+($F12-$E12)*$I$2/(1+EXP($I$3*(COUNT($I$9:AA$9)+$I$4))),TREND($E12:$F12,$E$9:$F$9,AA$9))</f>
        <v>0.72142857142856975</v>
      </c>
      <c r="AB12">
        <f>IF($G12="s-curve",$E12+($F12-$E12)*$I$2/(1+EXP($I$3*(COUNT($I$9:AB$9)+$I$4))),TREND($E12:$F12,$E$9:$F$9,AB$9))</f>
        <v>0.72857142857142776</v>
      </c>
      <c r="AC12">
        <f>IF($G12="s-curve",$E12+($F12-$E12)*$I$2/(1+EXP($I$3*(COUNT($I$9:AC$9)+$I$4))),TREND($E12:$F12,$E$9:$F$9,AC$9))</f>
        <v>0.73571428571428399</v>
      </c>
      <c r="AD12">
        <f>IF($G12="s-curve",$E12+($F12-$E12)*$I$2/(1+EXP($I$3*(COUNT($I$9:AD$9)+$I$4))),TREND($E12:$F12,$E$9:$F$9,AD$9))</f>
        <v>0.74285714285714199</v>
      </c>
      <c r="AE12">
        <f>IF($G12="s-curve",$E12+($F12-$E12)*$I$2/(1+EXP($I$3*(COUNT($I$9:AE$9)+$I$4))),TREND($E12:$F12,$E$9:$F$9,AE$9))</f>
        <v>0.74999999999999822</v>
      </c>
      <c r="AF12">
        <f>IF($G12="s-curve",$E12+($F12-$E12)*$I$2/(1+EXP($I$3*(COUNT($I$9:AF$9)+$I$4))),TREND($E12:$F12,$E$9:$F$9,AF$9))</f>
        <v>0.75714285714285623</v>
      </c>
      <c r="AG12">
        <f>IF($G12="s-curve",$E12+($F12-$E12)*$I$2/(1+EXP($I$3*(COUNT($I$9:AG$9)+$I$4))),TREND($E12:$F12,$E$9:$F$9,AG$9))</f>
        <v>0.76428571428571246</v>
      </c>
      <c r="AH12">
        <f>IF($G12="s-curve",$E12+($F12-$E12)*$I$2/(1+EXP($I$3*(COUNT($I$9:AH$9)+$I$4))),TREND($E12:$F12,$E$9:$F$9,AH$9))</f>
        <v>0.77142857142857046</v>
      </c>
      <c r="AI12">
        <f>IF($G12="s-curve",$E12+($F12-$E12)*$I$2/(1+EXP($I$3*(COUNT($I$9:AI$9)+$I$4))),TREND($E12:$F12,$E$9:$F$9,AI$9))</f>
        <v>0.77857142857142669</v>
      </c>
      <c r="AJ12">
        <f>IF($G12="s-curve",$E12+($F12-$E12)*$I$2/(1+EXP($I$3*(COUNT($I$9:AJ$9)+$I$4))),TREND($E12:$F12,$E$9:$F$9,AJ$9))</f>
        <v>0.7857142857142847</v>
      </c>
      <c r="AK12">
        <f>IF($G12="s-curve",$E12+($F12-$E12)*$I$2/(1+EXP($I$3*(COUNT($I$9:AK$9)+$I$4))),TREND($E12:$F12,$E$9:$F$9,AK$9))</f>
        <v>0.7928571428571427</v>
      </c>
      <c r="AL12">
        <f>IF($G12="s-curve",$E12+($F12-$E12)*$I$2/(1+EXP($I$3*(COUNT($I$9:AL$9)+$I$4))),TREND($E12:$F12,$E$9:$F$9,AL$9))</f>
        <v>0.79999999999999893</v>
      </c>
    </row>
    <row r="13" spans="1:38" x14ac:dyDescent="0.2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0.27714285714285669</v>
      </c>
      <c r="L13">
        <f>IF($G13="s-curve",$E13+($F13-$E13)*$I$2/(1+EXP($I$3*(COUNT($I$9:L$9)+$I$4))),TREND($E13:$F13,$E$9:$F$9,L$9))</f>
        <v>0.27428571428571402</v>
      </c>
      <c r="M13">
        <f>IF($G13="s-curve",$E13+($F13-$E13)*$I$2/(1+EXP($I$3*(COUNT($I$9:M$9)+$I$4))),TREND($E13:$F13,$E$9:$F$9,M$9))</f>
        <v>0.27142857142857135</v>
      </c>
      <c r="N13">
        <f>IF($G13="s-curve",$E13+($F13-$E13)*$I$2/(1+EXP($I$3*(COUNT($I$9:N$9)+$I$4))),TREND($E13:$F13,$E$9:$F$9,N$9))</f>
        <v>0.26857142857142868</v>
      </c>
      <c r="O13">
        <f>IF($G13="s-curve",$E13+($F13-$E13)*$I$2/(1+EXP($I$3*(COUNT($I$9:O$9)+$I$4))),TREND($E13:$F13,$E$9:$F$9,O$9))</f>
        <v>0.26571428571428513</v>
      </c>
      <c r="P13">
        <f>IF($G13="s-curve",$E13+($F13-$E13)*$I$2/(1+EXP($I$3*(COUNT($I$9:P$9)+$I$4))),TREND($E13:$F13,$E$9:$F$9,P$9))</f>
        <v>0.26285714285714246</v>
      </c>
      <c r="Q13">
        <f>IF($G13="s-curve",$E13+($F13-$E13)*$I$2/(1+EXP($I$3*(COUNT($I$9:Q$9)+$I$4))),TREND($E13:$F13,$E$9:$F$9,Q$9))</f>
        <v>0.25999999999999979</v>
      </c>
      <c r="R13">
        <f>IF($G13="s-curve",$E13+($F13-$E13)*$I$2/(1+EXP($I$3*(COUNT($I$9:R$9)+$I$4))),TREND($E13:$F13,$E$9:$F$9,R$9))</f>
        <v>0.25714285714285712</v>
      </c>
      <c r="S13">
        <f>IF($G13="s-curve",$E13+($F13-$E13)*$I$2/(1+EXP($I$3*(COUNT($I$9:S$9)+$I$4))),TREND($E13:$F13,$E$9:$F$9,S$9))</f>
        <v>0.25428571428571445</v>
      </c>
      <c r="T13">
        <f>IF($G13="s-curve",$E13+($F13-$E13)*$I$2/(1+EXP($I$3*(COUNT($I$9:T$9)+$I$4))),TREND($E13:$F13,$E$9:$F$9,T$9))</f>
        <v>0.25142857142857089</v>
      </c>
      <c r="U13">
        <f>IF($G13="s-curve",$E13+($F13-$E13)*$I$2/(1+EXP($I$3*(COUNT($I$9:U$9)+$I$4))),TREND($E13:$F13,$E$9:$F$9,U$9))</f>
        <v>0.24857142857142822</v>
      </c>
      <c r="V13">
        <f>IF($G13="s-curve",$E13+($F13-$E13)*$I$2/(1+EXP($I$3*(COUNT($I$9:V$9)+$I$4))),TREND($E13:$F13,$E$9:$F$9,V$9))</f>
        <v>0.24571428571428555</v>
      </c>
      <c r="W13">
        <f>IF($G13="s-curve",$E13+($F13-$E13)*$I$2/(1+EXP($I$3*(COUNT($I$9:W$9)+$I$4))),TREND($E13:$F13,$E$9:$F$9,W$9))</f>
        <v>0.24285714285714288</v>
      </c>
      <c r="X13">
        <f>IF($G13="s-curve",$E13+($F13-$E13)*$I$2/(1+EXP($I$3*(COUNT($I$9:X$9)+$I$4))),TREND($E13:$F13,$E$9:$F$9,X$9))</f>
        <v>0.24000000000000021</v>
      </c>
      <c r="Y13">
        <f>IF($G13="s-curve",$E13+($F13-$E13)*$I$2/(1+EXP($I$3*(COUNT($I$9:Y$9)+$I$4))),TREND($E13:$F13,$E$9:$F$9,Y$9))</f>
        <v>0.23714285714285666</v>
      </c>
      <c r="Z13">
        <f>IF($G13="s-curve",$E13+($F13-$E13)*$I$2/(1+EXP($I$3*(COUNT($I$9:Z$9)+$I$4))),TREND($E13:$F13,$E$9:$F$9,Z$9))</f>
        <v>0.23428571428571399</v>
      </c>
      <c r="AA13">
        <f>IF($G13="s-curve",$E13+($F13-$E13)*$I$2/(1+EXP($I$3*(COUNT($I$9:AA$9)+$I$4))),TREND($E13:$F13,$E$9:$F$9,AA$9))</f>
        <v>0.23142857142857132</v>
      </c>
      <c r="AB13">
        <f>IF($G13="s-curve",$E13+($F13-$E13)*$I$2/(1+EXP($I$3*(COUNT($I$9:AB$9)+$I$4))),TREND($E13:$F13,$E$9:$F$9,AB$9))</f>
        <v>0.22857142857142865</v>
      </c>
      <c r="AC13">
        <f>IF($G13="s-curve",$E13+($F13-$E13)*$I$2/(1+EXP($I$3*(COUNT($I$9:AC$9)+$I$4))),TREND($E13:$F13,$E$9:$F$9,AC$9))</f>
        <v>0.22571428571428509</v>
      </c>
      <c r="AD13">
        <f>IF($G13="s-curve",$E13+($F13-$E13)*$I$2/(1+EXP($I$3*(COUNT($I$9:AD$9)+$I$4))),TREND($E13:$F13,$E$9:$F$9,AD$9))</f>
        <v>0.22285714285714242</v>
      </c>
      <c r="AE13">
        <f>IF($G13="s-curve",$E13+($F13-$E13)*$I$2/(1+EXP($I$3*(COUNT($I$9:AE$9)+$I$4))),TREND($E13:$F13,$E$9:$F$9,AE$9))</f>
        <v>0.21999999999999975</v>
      </c>
      <c r="AF13">
        <f>IF($G13="s-curve",$E13+($F13-$E13)*$I$2/(1+EXP($I$3*(COUNT($I$9:AF$9)+$I$4))),TREND($E13:$F13,$E$9:$F$9,AF$9))</f>
        <v>0.21714285714285708</v>
      </c>
      <c r="AG13">
        <f>IF($G13="s-curve",$E13+($F13-$E13)*$I$2/(1+EXP($I$3*(COUNT($I$9:AG$9)+$I$4))),TREND($E13:$F13,$E$9:$F$9,AG$9))</f>
        <v>0.21428571428571441</v>
      </c>
      <c r="AH13">
        <f>IF($G13="s-curve",$E13+($F13-$E13)*$I$2/(1+EXP($I$3*(COUNT($I$9:AH$9)+$I$4))),TREND($E13:$F13,$E$9:$F$9,AH$9))</f>
        <v>0.21142857142857086</v>
      </c>
      <c r="AI13">
        <f>IF($G13="s-curve",$E13+($F13-$E13)*$I$2/(1+EXP($I$3*(COUNT($I$9:AI$9)+$I$4))),TREND($E13:$F13,$E$9:$F$9,AI$9))</f>
        <v>0.20857142857142819</v>
      </c>
      <c r="AJ13">
        <f>IF($G13="s-curve",$E13+($F13-$E13)*$I$2/(1+EXP($I$3*(COUNT($I$9:AJ$9)+$I$4))),TREND($E13:$F13,$E$9:$F$9,AJ$9))</f>
        <v>0.20571428571428552</v>
      </c>
      <c r="AK13">
        <f>IF($G13="s-curve",$E13+($F13-$E13)*$I$2/(1+EXP($I$3*(COUNT($I$9:AK$9)+$I$4))),TREND($E13:$F13,$E$9:$F$9,AK$9))</f>
        <v>0.20285714285714285</v>
      </c>
      <c r="AL13">
        <f>IF($G13="s-curve",$E13+($F13-$E13)*$I$2/(1+EXP($I$3*(COUNT($I$9:AL$9)+$I$4))),TREND($E13:$F13,$E$9:$F$9,AL$9))</f>
        <v>0.20000000000000018</v>
      </c>
    </row>
    <row r="14" spans="1:38" x14ac:dyDescent="0.25">
      <c r="C14" t="s">
        <v>5</v>
      </c>
      <c r="D14" s="22">
        <v>0.1</v>
      </c>
      <c r="E14" s="22">
        <v>0.15</v>
      </c>
      <c r="F14" s="41">
        <v>0.5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 t="shared" ref="I14" si="2">E14</f>
        <v>0.15</v>
      </c>
      <c r="J14">
        <f>IF($G14="s-curve",$E14+($F14-$E14)*$O$2/(1+EXP($O$3*(COUNT($I$9:J$9)+$O$4))),TREND($E14:$F14,$E$9:$F$9,J$9))</f>
        <v>0.17534926987653121</v>
      </c>
      <c r="K14">
        <f>IF($G14="s-curve",$E14+($F14-$E14)*$O$2/(1+EXP($O$3*(COUNT($I$9:K$9)+$O$4))),TREND($E14:$F14,$E$9:$F$9,K$9))</f>
        <v>0.18337231271468832</v>
      </c>
      <c r="L14">
        <f>IF($G14="s-curve",$E14+($F14-$E14)*$O$2/(1+EXP($O$3*(COUNT($I$9:L$9)+$O$4))),TREND($E14:$F14,$E$9:$F$9,L$9))</f>
        <v>0.19359367536559574</v>
      </c>
      <c r="M14">
        <f>IF($G14="s-curve",$E14+($F14-$E14)*$O$2/(1+EXP($O$3*(COUNT($I$9:M$9)+$O$4))),TREND($E14:$F14,$E$9:$F$9,M$9))</f>
        <v>0.20638813235180481</v>
      </c>
      <c r="N14">
        <f>IF($G14="s-curve",$E14+($F14-$E14)*$O$2/(1+EXP($O$3*(COUNT($I$9:N$9)+$O$4))),TREND($E14:$F14,$E$9:$F$9,N$9))</f>
        <v>0.22205463013033155</v>
      </c>
      <c r="O14">
        <f>IF($G14="s-curve",$E14+($F14-$E14)*$O$2/(1+EXP($O$3*(COUNT($I$9:O$9)+$O$4))),TREND($E14:$F14,$E$9:$F$9,O$9))</f>
        <v>0.24072878528624608</v>
      </c>
      <c r="P14">
        <f>IF($G14="s-curve",$E14+($F14-$E14)*$O$2/(1+EXP($O$3*(COUNT($I$9:P$9)+$O$4))),TREND($E14:$F14,$E$9:$F$9,P$9))</f>
        <v>0.26228745528861241</v>
      </c>
      <c r="Q14">
        <f>IF($G14="s-curve",$E14+($F14-$E14)*$O$2/(1+EXP($O$3*(COUNT($I$9:Q$9)+$O$4))),TREND($E14:$F14,$E$9:$F$9,Q$9))</f>
        <v>0.28627626811777229</v>
      </c>
      <c r="R14">
        <f>IF($G14="s-curve",$E14+($F14-$E14)*$O$2/(1+EXP($O$3*(COUNT($I$9:R$9)+$O$4))),TREND($E14:$F14,$E$9:$F$9,R$9))</f>
        <v>0.31189955412968762</v>
      </c>
      <c r="S14">
        <f>IF($G14="s-curve",$E14+($F14-$E14)*$O$2/(1+EXP($O$3*(COUNT($I$9:S$9)+$O$4))),TREND($E14:$F14,$E$9:$F$9,S$9))</f>
        <v>0.33810044587031229</v>
      </c>
      <c r="T14">
        <f>IF($G14="s-curve",$E14+($F14-$E14)*$O$2/(1+EXP($O$3*(COUNT($I$9:T$9)+$O$4))),TREND($E14:$F14,$E$9:$F$9,T$9))</f>
        <v>0.36372373188222767</v>
      </c>
      <c r="U14">
        <f>IF($G14="s-curve",$E14+($F14-$E14)*$O$2/(1+EXP($O$3*(COUNT($I$9:U$9)+$O$4))),TREND($E14:$F14,$E$9:$F$9,U$9))</f>
        <v>0.3877125447113875</v>
      </c>
      <c r="V14">
        <f>IF($G14="s-curve",$E14+($F14-$E14)*$O$2/(1+EXP($O$3*(COUNT($I$9:V$9)+$O$4))),TREND($E14:$F14,$E$9:$F$9,V$9))</f>
        <v>0.40927121471375394</v>
      </c>
      <c r="W14">
        <f>IF($G14="s-curve",$E14+($F14-$E14)*$O$2/(1+EXP($O$3*(COUNT($I$9:W$9)+$O$4))),TREND($E14:$F14,$E$9:$F$9,W$9))</f>
        <v>0.42794536986966836</v>
      </c>
      <c r="X14">
        <f>IF($G14="s-curve",$E14+($F14-$E14)*$O$2/(1+EXP($O$3*(COUNT($I$9:X$9)+$O$4))),TREND($E14:$F14,$E$9:$F$9,X$9))</f>
        <v>0.44361186764819516</v>
      </c>
      <c r="Y14">
        <f>IF($G14="s-curve",$E14+($F14-$E14)*$O$2/(1+EXP($O$3*(COUNT($I$9:Y$9)+$O$4))),TREND($E14:$F14,$E$9:$F$9,Y$9))</f>
        <v>0.45640632463440423</v>
      </c>
      <c r="Z14">
        <f>IF($G14="s-curve",$E14+($F14-$E14)*$O$2/(1+EXP($O$3*(COUNT($I$9:Z$9)+$O$4))),TREND($E14:$F14,$E$9:$F$9,Z$9))</f>
        <v>0.46662768728531168</v>
      </c>
      <c r="AA14">
        <f>IF($G14="s-curve",$E14+($F14-$E14)*$O$2/(1+EXP($O$3*(COUNT($I$9:AA$9)+$O$4))),TREND($E14:$F14,$E$9:$F$9,AA$9))</f>
        <v>0.47465073012346881</v>
      </c>
      <c r="AB14">
        <f>IF($G14="s-curve",$E14+($F14-$E14)*$O$2/(1+EXP($O$3*(COUNT($I$9:AB$9)+$O$4))),TREND($E14:$F14,$E$9:$F$9,AB$9))</f>
        <v>0.48086153897442074</v>
      </c>
      <c r="AC14">
        <f>IF($G14="s-curve",$E14+($F14-$E14)*$O$2/(1+EXP($O$3*(COUNT($I$9:AC$9)+$O$4))),TREND($E14:$F14,$E$9:$F$9,AC$9))</f>
        <v>0.48561805262983726</v>
      </c>
      <c r="AD14">
        <f>IF($G14="s-curve",$E14+($F14-$E14)*$O$2/(1+EXP($O$3*(COUNT($I$9:AD$9)+$O$4))),TREND($E14:$F14,$E$9:$F$9,AD$9))</f>
        <v>0.48923089922499818</v>
      </c>
      <c r="AE14">
        <f>IF($G14="s-curve",$E14+($F14-$E14)*$O$2/(1+EXP($O$3*(COUNT($I$9:AE$9)+$O$4))),TREND($E14:$F14,$E$9:$F$9,AE$9))</f>
        <v>0.49195792053149101</v>
      </c>
      <c r="AF14">
        <f>IF($G14="s-curve",$E14+($F14-$E14)*$O$2/(1+EXP($O$3*(COUNT($I$9:AF$9)+$O$4))),TREND($E14:$F14,$E$9:$F$9,AF$9))</f>
        <v>0.49400658833949529</v>
      </c>
      <c r="AG14">
        <f>IF($G14="s-curve",$E14+($F14-$E14)*$O$2/(1+EXP($O$3*(COUNT($I$9:AG$9)+$O$4))),TREND($E14:$F14,$E$9:$F$9,AG$9))</f>
        <v>0.49554017768756087</v>
      </c>
      <c r="AH14">
        <f>IF($G14="s-curve",$E14+($F14-$E14)*$O$2/(1+EXP($O$3*(COUNT($I$9:AH$9)+$O$4))),TREND($E14:$F14,$E$9:$F$9,AH$9))</f>
        <v>0.49668513474631881</v>
      </c>
      <c r="AI14">
        <f>IF($G14="s-curve",$E14+($F14-$E14)*$O$2/(1+EXP($O$3*(COUNT($I$9:AI$9)+$O$4))),TREND($E14:$F14,$E$9:$F$9,AI$9))</f>
        <v>0.49753824449575168</v>
      </c>
      <c r="AJ14">
        <f>IF($G14="s-curve",$E14+($F14-$E14)*$O$2/(1+EXP($O$3*(COUNT($I$9:AJ$9)+$O$4))),TREND($E14:$F14,$E$9:$F$9,AJ$9))</f>
        <v>0.49817295600725453</v>
      </c>
      <c r="AK14">
        <f>IF($G14="s-curve",$E14+($F14-$E14)*$O$2/(1+EXP($O$3*(COUNT($I$9:AK$9)+$O$4))),TREND($E14:$F14,$E$9:$F$9,AK$9))</f>
        <v>0.49864465879576514</v>
      </c>
      <c r="AL14">
        <f>IF($G14="s-curve",$E14+($F14-$E14)*$O$2/(1+EXP($O$3*(COUNT($I$9:AL$9)+$O$4))),TREND($E14:$F14,$E$9:$F$9,AL$9))</f>
        <v>0.49899492979550486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0.3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0.3</v>
      </c>
      <c r="J17">
        <f>IF($G17="s-curve",$E17+($F17-$E17)*$O$2/(1+EXP($O$3*(COUNT($I$9:J$9)+$O$4))),TREND($E17:$F17,$E$9:$F$9,J$9))</f>
        <v>0.35069853975306242</v>
      </c>
      <c r="K17">
        <f>IF($G17="s-curve",$E17+($F17-$E17)*$O$2/(1+EXP($O$3*(COUNT($I$9:K$9)+$O$4))),TREND($E17:$F17,$E$9:$F$9,K$9))</f>
        <v>0.36674462542937664</v>
      </c>
      <c r="L17">
        <f>IF($G17="s-curve",$E17+($F17-$E17)*$O$2/(1+EXP($O$3*(COUNT($I$9:L$9)+$O$4))),TREND($E17:$F17,$E$9:$F$9,L$9))</f>
        <v>0.38718735073119148</v>
      </c>
      <c r="M17">
        <f>IF($G17="s-curve",$E17+($F17-$E17)*$O$2/(1+EXP($O$3*(COUNT($I$9:M$9)+$O$4))),TREND($E17:$F17,$E$9:$F$9,M$9))</f>
        <v>0.41277626470360962</v>
      </c>
      <c r="N17">
        <f>IF($G17="s-curve",$E17+($F17-$E17)*$O$2/(1+EXP($O$3*(COUNT($I$9:N$9)+$O$4))),TREND($E17:$F17,$E$9:$F$9,N$9))</f>
        <v>0.44410926026066311</v>
      </c>
      <c r="O17">
        <f>IF($G17="s-curve",$E17+($F17-$E17)*$O$2/(1+EXP($O$3*(COUNT($I$9:O$9)+$O$4))),TREND($E17:$F17,$E$9:$F$9,O$9))</f>
        <v>0.48145757057249217</v>
      </c>
      <c r="P17">
        <f>IF($G17="s-curve",$E17+($F17-$E17)*$O$2/(1+EXP($O$3*(COUNT($I$9:P$9)+$O$4))),TREND($E17:$F17,$E$9:$F$9,P$9))</f>
        <v>0.52457491057722483</v>
      </c>
      <c r="Q17">
        <f>IF($G17="s-curve",$E17+($F17-$E17)*$O$2/(1+EXP($O$3*(COUNT($I$9:Q$9)+$O$4))),TREND($E17:$F17,$E$9:$F$9,Q$9))</f>
        <v>0.57255253623554458</v>
      </c>
      <c r="R17">
        <f>IF($G17="s-curve",$E17+($F17-$E17)*$O$2/(1+EXP($O$3*(COUNT($I$9:R$9)+$O$4))),TREND($E17:$F17,$E$9:$F$9,R$9))</f>
        <v>0.62379910825937523</v>
      </c>
      <c r="S17">
        <f>IF($G17="s-curve",$E17+($F17-$E17)*$O$2/(1+EXP($O$3*(COUNT($I$9:S$9)+$O$4))),TREND($E17:$F17,$E$9:$F$9,S$9))</f>
        <v>0.67620089174062459</v>
      </c>
      <c r="T17">
        <f>IF($G17="s-curve",$E17+($F17-$E17)*$O$2/(1+EXP($O$3*(COUNT($I$9:T$9)+$O$4))),TREND($E17:$F17,$E$9:$F$9,T$9))</f>
        <v>0.72744746376445535</v>
      </c>
      <c r="U17">
        <f>IF($G17="s-curve",$E17+($F17-$E17)*$O$2/(1+EXP($O$3*(COUNT($I$9:U$9)+$O$4))),TREND($E17:$F17,$E$9:$F$9,U$9))</f>
        <v>0.77542508942277499</v>
      </c>
      <c r="V17">
        <f>IF($G17="s-curve",$E17+($F17-$E17)*$O$2/(1+EXP($O$3*(COUNT($I$9:V$9)+$O$4))),TREND($E17:$F17,$E$9:$F$9,V$9))</f>
        <v>0.81854242942750788</v>
      </c>
      <c r="W17">
        <f>IF($G17="s-curve",$E17+($F17-$E17)*$O$2/(1+EXP($O$3*(COUNT($I$9:W$9)+$O$4))),TREND($E17:$F17,$E$9:$F$9,W$9))</f>
        <v>0.85589073973933671</v>
      </c>
      <c r="X17">
        <f>IF($G17="s-curve",$E17+($F17-$E17)*$O$2/(1+EXP($O$3*(COUNT($I$9:X$9)+$O$4))),TREND($E17:$F17,$E$9:$F$9,X$9))</f>
        <v>0.88722373529639031</v>
      </c>
      <c r="Y17">
        <f>IF($G17="s-curve",$E17+($F17-$E17)*$O$2/(1+EXP($O$3*(COUNT($I$9:Y$9)+$O$4))),TREND($E17:$F17,$E$9:$F$9,Y$9))</f>
        <v>0.91281264926880845</v>
      </c>
      <c r="Z17">
        <f>IF($G17="s-curve",$E17+($F17-$E17)*$O$2/(1+EXP($O$3*(COUNT($I$9:Z$9)+$O$4))),TREND($E17:$F17,$E$9:$F$9,Z$9))</f>
        <v>0.93325537457062335</v>
      </c>
      <c r="AA17">
        <f>IF($G17="s-curve",$E17+($F17-$E17)*$O$2/(1+EXP($O$3*(COUNT($I$9:AA$9)+$O$4))),TREND($E17:$F17,$E$9:$F$9,AA$9))</f>
        <v>0.94930146024693762</v>
      </c>
      <c r="AB17">
        <f>IF($G17="s-curve",$E17+($F17-$E17)*$O$2/(1+EXP($O$3*(COUNT($I$9:AB$9)+$O$4))),TREND($E17:$F17,$E$9:$F$9,AB$9))</f>
        <v>0.96172307794884149</v>
      </c>
      <c r="AC17">
        <f>IF($G17="s-curve",$E17+($F17-$E17)*$O$2/(1+EXP($O$3*(COUNT($I$9:AC$9)+$O$4))),TREND($E17:$F17,$E$9:$F$9,AC$9))</f>
        <v>0.97123610525967452</v>
      </c>
      <c r="AD17">
        <f>IF($G17="s-curve",$E17+($F17-$E17)*$O$2/(1+EXP($O$3*(COUNT($I$9:AD$9)+$O$4))),TREND($E17:$F17,$E$9:$F$9,AD$9))</f>
        <v>0.97846179844999637</v>
      </c>
      <c r="AE17">
        <f>IF($G17="s-curve",$E17+($F17-$E17)*$O$2/(1+EXP($O$3*(COUNT($I$9:AE$9)+$O$4))),TREND($E17:$F17,$E$9:$F$9,AE$9))</f>
        <v>0.98391584106298202</v>
      </c>
      <c r="AF17">
        <f>IF($G17="s-curve",$E17+($F17-$E17)*$O$2/(1+EXP($O$3*(COUNT($I$9:AF$9)+$O$4))),TREND($E17:$F17,$E$9:$F$9,AF$9))</f>
        <v>0.98801317667899058</v>
      </c>
      <c r="AG17">
        <f>IF($G17="s-curve",$E17+($F17-$E17)*$O$2/(1+EXP($O$3*(COUNT($I$9:AG$9)+$O$4))),TREND($E17:$F17,$E$9:$F$9,AG$9))</f>
        <v>0.99108035537512174</v>
      </c>
      <c r="AH17">
        <f>IF($G17="s-curve",$E17+($F17-$E17)*$O$2/(1+EXP($O$3*(COUNT($I$9:AH$9)+$O$4))),TREND($E17:$F17,$E$9:$F$9,AH$9))</f>
        <v>0.99337026949263763</v>
      </c>
      <c r="AI17">
        <f>IF($G17="s-curve",$E17+($F17-$E17)*$O$2/(1+EXP($O$3*(COUNT($I$9:AI$9)+$O$4))),TREND($E17:$F17,$E$9:$F$9,AI$9))</f>
        <v>0.99507648899150336</v>
      </c>
      <c r="AJ17">
        <f>IF($G17="s-curve",$E17+($F17-$E17)*$O$2/(1+EXP($O$3*(COUNT($I$9:AJ$9)+$O$4))),TREND($E17:$F17,$E$9:$F$9,AJ$9))</f>
        <v>0.99634591201450906</v>
      </c>
      <c r="AK17">
        <f>IF($G17="s-curve",$E17+($F17-$E17)*$O$2/(1+EXP($O$3*(COUNT($I$9:AK$9)+$O$4))),TREND($E17:$F17,$E$9:$F$9,AK$9))</f>
        <v>0.99728931759153028</v>
      </c>
      <c r="AL17">
        <f>IF($G17="s-curve",$E17+($F17-$E17)*$O$2/(1+EXP($O$3*(COUNT($I$9:AL$9)+$O$4))),TREND($E17:$F17,$E$9:$F$9,AL$9))</f>
        <v>0.99798985959100972</v>
      </c>
    </row>
    <row r="18" spans="1:38" x14ac:dyDescent="0.2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6.6061864151820693E-3</v>
      </c>
      <c r="L18">
        <f>IF($G18="s-curve",$E18+($F18-$E18)*$I$2/(1+EXP($I$3*(COUNT($I$9:L$9)+$I$4))),TREND($E18:$F18,$E$9:$F$9,L$9))</f>
        <v>6.4072672711342205E-3</v>
      </c>
      <c r="M18">
        <f>IF($G18="s-curve",$E18+($F18-$E18)*$I$2/(1+EXP($I$3*(COUNT($I$9:M$9)+$I$4))),TREND($E18:$F18,$E$9:$F$9,M$9))</f>
        <v>6.2083481270863716E-3</v>
      </c>
      <c r="N18">
        <f>IF($G18="s-curve",$E18+($F18-$E18)*$I$2/(1+EXP($I$3*(COUNT($I$9:N$9)+$I$4))),TREND($E18:$F18,$E$9:$F$9,N$9))</f>
        <v>6.0094289830384673E-3</v>
      </c>
      <c r="O18">
        <f>IF($G18="s-curve",$E18+($F18-$E18)*$I$2/(1+EXP($I$3*(COUNT($I$9:O$9)+$I$4))),TREND($E18:$F18,$E$9:$F$9,O$9))</f>
        <v>5.8105098389906185E-3</v>
      </c>
      <c r="P18">
        <f>IF($G18="s-curve",$E18+($F18-$E18)*$I$2/(1+EXP($I$3*(COUNT($I$9:P$9)+$I$4))),TREND($E18:$F18,$E$9:$F$9,P$9))</f>
        <v>5.6115906949427696E-3</v>
      </c>
      <c r="Q18">
        <f>IF($G18="s-curve",$E18+($F18-$E18)*$I$2/(1+EXP($I$3*(COUNT($I$9:Q$9)+$I$4))),TREND($E18:$F18,$E$9:$F$9,Q$9))</f>
        <v>5.4126715508949208E-3</v>
      </c>
      <c r="R18">
        <f>IF($G18="s-curve",$E18+($F18-$E18)*$I$2/(1+EXP($I$3*(COUNT($I$9:R$9)+$I$4))),TREND($E18:$F18,$E$9:$F$9,R$9))</f>
        <v>5.213752406847072E-3</v>
      </c>
      <c r="S18">
        <f>IF($G18="s-curve",$E18+($F18-$E18)*$I$2/(1+EXP($I$3*(COUNT($I$9:S$9)+$I$4))),TREND($E18:$F18,$E$9:$F$9,S$9))</f>
        <v>5.0148332627991676E-3</v>
      </c>
      <c r="T18">
        <f>IF($G18="s-curve",$E18+($F18-$E18)*$I$2/(1+EXP($I$3*(COUNT($I$9:T$9)+$I$4))),TREND($E18:$F18,$E$9:$F$9,T$9))</f>
        <v>4.8159141187513188E-3</v>
      </c>
      <c r="U18">
        <f>IF($G18="s-curve",$E18+($F18-$E18)*$I$2/(1+EXP($I$3*(COUNT($I$9:U$9)+$I$4))),TREND($E18:$F18,$E$9:$F$9,U$9))</f>
        <v>4.61699497470347E-3</v>
      </c>
      <c r="V18">
        <f>IF($G18="s-curve",$E18+($F18-$E18)*$I$2/(1+EXP($I$3*(COUNT($I$9:V$9)+$I$4))),TREND($E18:$F18,$E$9:$F$9,V$9))</f>
        <v>4.4180758306556212E-3</v>
      </c>
      <c r="W18">
        <f>IF($G18="s-curve",$E18+($F18-$E18)*$I$2/(1+EXP($I$3*(COUNT($I$9:W$9)+$I$4))),TREND($E18:$F18,$E$9:$F$9,W$9))</f>
        <v>4.2191566866077723E-3</v>
      </c>
      <c r="X18">
        <f>IF($G18="s-curve",$E18+($F18-$E18)*$I$2/(1+EXP($I$3*(COUNT($I$9:X$9)+$I$4))),TREND($E18:$F18,$E$9:$F$9,X$9))</f>
        <v>4.020237542559868E-3</v>
      </c>
      <c r="Y18">
        <f>IF($G18="s-curve",$E18+($F18-$E18)*$I$2/(1+EXP($I$3*(COUNT($I$9:Y$9)+$I$4))),TREND($E18:$F18,$E$9:$F$9,Y$9))</f>
        <v>3.8213183985120192E-3</v>
      </c>
      <c r="Z18">
        <f>IF($G18="s-curve",$E18+($F18-$E18)*$I$2/(1+EXP($I$3*(COUNT($I$9:Z$9)+$I$4))),TREND($E18:$F18,$E$9:$F$9,Z$9))</f>
        <v>3.6223992544641703E-3</v>
      </c>
      <c r="AA18">
        <f>IF($G18="s-curve",$E18+($F18-$E18)*$I$2/(1+EXP($I$3*(COUNT($I$9:AA$9)+$I$4))),TREND($E18:$F18,$E$9:$F$9,AA$9))</f>
        <v>3.4234801104163215E-3</v>
      </c>
      <c r="AB18">
        <f>IF($G18="s-curve",$E18+($F18-$E18)*$I$2/(1+EXP($I$3*(COUNT($I$9:AB$9)+$I$4))),TREND($E18:$F18,$E$9:$F$9,AB$9))</f>
        <v>3.2245609663684727E-3</v>
      </c>
      <c r="AC18">
        <f>IF($G18="s-curve",$E18+($F18-$E18)*$I$2/(1+EXP($I$3*(COUNT($I$9:AC$9)+$I$4))),TREND($E18:$F18,$E$9:$F$9,AC$9))</f>
        <v>3.0256418223205683E-3</v>
      </c>
      <c r="AD18">
        <f>IF($G18="s-curve",$E18+($F18-$E18)*$I$2/(1+EXP($I$3*(COUNT($I$9:AD$9)+$I$4))),TREND($E18:$F18,$E$9:$F$9,AD$9))</f>
        <v>2.8267226782727195E-3</v>
      </c>
      <c r="AE18">
        <f>IF($G18="s-curve",$E18+($F18-$E18)*$I$2/(1+EXP($I$3*(COUNT($I$9:AE$9)+$I$4))),TREND($E18:$F18,$E$9:$F$9,AE$9))</f>
        <v>2.6278035342248707E-3</v>
      </c>
      <c r="AF18">
        <f>IF($G18="s-curve",$E18+($F18-$E18)*$I$2/(1+EXP($I$3*(COUNT($I$9:AF$9)+$I$4))),TREND($E18:$F18,$E$9:$F$9,AF$9))</f>
        <v>2.4288843901770218E-3</v>
      </c>
      <c r="AG18">
        <f>IF($G18="s-curve",$E18+($F18-$E18)*$I$2/(1+EXP($I$3*(COUNT($I$9:AG$9)+$I$4))),TREND($E18:$F18,$E$9:$F$9,AG$9))</f>
        <v>2.229965246129173E-3</v>
      </c>
      <c r="AH18">
        <f>IF($G18="s-curve",$E18+($F18-$E18)*$I$2/(1+EXP($I$3*(COUNT($I$9:AH$9)+$I$4))),TREND($E18:$F18,$E$9:$F$9,AH$9))</f>
        <v>2.0310461020812687E-3</v>
      </c>
      <c r="AI18">
        <f>IF($G18="s-curve",$E18+($F18-$E18)*$I$2/(1+EXP($I$3*(COUNT($I$9:AI$9)+$I$4))),TREND($E18:$F18,$E$9:$F$9,AI$9))</f>
        <v>1.8321269580334199E-3</v>
      </c>
      <c r="AJ18">
        <f>IF($G18="s-curve",$E18+($F18-$E18)*$I$2/(1+EXP($I$3*(COUNT($I$9:AJ$9)+$I$4))),TREND($E18:$F18,$E$9:$F$9,AJ$9))</f>
        <v>1.633207813985571E-3</v>
      </c>
      <c r="AK18">
        <f>IF($G18="s-curve",$E18+($F18-$E18)*$I$2/(1+EXP($I$3*(COUNT($I$9:AK$9)+$I$4))),TREND($E18:$F18,$E$9:$F$9,AK$9))</f>
        <v>1.4342886699377222E-3</v>
      </c>
      <c r="AL18">
        <f>IF($G18="s-curve",$E18+($F18-$E18)*$I$2/(1+EXP($I$3*(COUNT($I$9:AL$9)+$I$4))),TREND($E18:$F18,$E$9:$F$9,AL$9))</f>
        <v>1.2353695258898734E-3</v>
      </c>
    </row>
    <row r="19" spans="1:38" x14ac:dyDescent="0.2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  <c r="AL19">
        <f>IF($G19="s-curve",$E19+($F19-$E19)*$I$2/(1+EXP($I$3*(COUNT($I$9:AL$9)+$I$4))),TREND($E19:$F19,$E$9:$F$9,AL$9))</f>
        <v>0.14000000000000001</v>
      </c>
    </row>
    <row r="20" spans="1:38" x14ac:dyDescent="0.2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  <c r="AL20">
        <f>IF($G20="s-curve",$E20+($F20-$E20)*$I$2/(1+EXP($I$3*(COUNT($I$9:AL$9)+$I$4))),TREND($E20:$F20,$E$9:$F$9,AL$9))</f>
        <v>1.2</v>
      </c>
    </row>
    <row r="21" spans="1:38" x14ac:dyDescent="0.25">
      <c r="C21" t="s">
        <v>5</v>
      </c>
      <c r="E21" s="22">
        <f>'SYVbT-freight'!F$2/'SYVbT-freight'!$2:$2</f>
        <v>8.5732552248620857E-3</v>
      </c>
      <c r="F21" s="22">
        <f>F14</f>
        <v>0.5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8.5732552248620857E-3</v>
      </c>
      <c r="J21">
        <f>IF($G21="s-curve",$E21+($F21-$E21)*$I$2/(1+EXP($I$3*(COUNT($I$9:J$9)+$I$4))),TREND($E21:$F21,$E$9:$F$9,J$9))</f>
        <v>1.5833609527091983E-2</v>
      </c>
      <c r="K21">
        <f>IF($G21="s-curve",$E21+($F21-$E21)*$I$2/(1+EXP($I$3*(COUNT($I$9:K$9)+$I$4))),TREND($E21:$F21,$E$9:$F$9,K$9))</f>
        <v>1.8323312087103298E-2</v>
      </c>
      <c r="L21">
        <f>IF($G21="s-curve",$E21+($F21-$E21)*$I$2/(1+EXP($I$3*(COUNT($I$9:L$9)+$I$4))),TREND($E21:$F21,$E$9:$F$9,L$9))</f>
        <v>2.164372919914653E-2</v>
      </c>
      <c r="M21">
        <f>IF($G21="s-curve",$E21+($F21-$E21)*$I$2/(1+EXP($I$3*(COUNT($I$9:M$9)+$I$4))),TREND($E21:$F21,$E$9:$F$9,M$9))</f>
        <v>2.605388897689399E-2</v>
      </c>
      <c r="N21">
        <f>IF($G21="s-curve",$E21+($F21-$E21)*$I$2/(1+EXP($I$3*(COUNT($I$9:N$9)+$I$4))),TREND($E21:$F21,$E$9:$F$9,N$9))</f>
        <v>3.1879597698632259E-2</v>
      </c>
      <c r="O21">
        <f>IF($G21="s-curve",$E21+($F21-$E21)*$I$2/(1+EXP($I$3*(COUNT($I$9:O$9)+$I$4))),TREND($E21:$F21,$E$9:$F$9,O$9))</f>
        <v>3.9520046599517591E-2</v>
      </c>
      <c r="P21">
        <f>IF($G21="s-curve",$E21+($F21-$E21)*$I$2/(1+EXP($I$3*(COUNT($I$9:P$9)+$I$4))),TREND($E21:$F21,$E$9:$F$9,P$9))</f>
        <v>4.9446542717040881E-2</v>
      </c>
      <c r="Q21">
        <f>IF($G21="s-curve",$E21+($F21-$E21)*$I$2/(1+EXP($I$3*(COUNT($I$9:Q$9)+$I$4))),TREND($E21:$F21,$E$9:$F$9,Q$9))</f>
        <v>6.218635093033742E-2</v>
      </c>
      <c r="R21">
        <f>IF($G21="s-curve",$E21+($F21-$E21)*$I$2/(1+EXP($I$3*(COUNT($I$9:R$9)+$I$4))),TREND($E21:$F21,$E$9:$F$9,R$9))</f>
        <v>7.8282662291795646E-2</v>
      </c>
      <c r="S21">
        <f>IF($G21="s-curve",$E21+($F21-$E21)*$I$2/(1+EXP($I$3*(COUNT($I$9:S$9)+$I$4))),TREND($E21:$F21,$E$9:$F$9,S$9))</f>
        <v>9.8222036552919223E-2</v>
      </c>
      <c r="T21">
        <f>IF($G21="s-curve",$E21+($F21-$E21)*$I$2/(1+EXP($I$3*(COUNT($I$9:T$9)+$I$4))),TREND($E21:$F21,$E$9:$F$9,T$9))</f>
        <v>0.12232636736606015</v>
      </c>
      <c r="U21">
        <f>IF($G21="s-curve",$E21+($F21-$E21)*$I$2/(1+EXP($I$3*(COUNT($I$9:U$9)+$I$4))),TREND($E21:$F21,$E$9:$F$9,U$9))</f>
        <v>0.15062040022549095</v>
      </c>
      <c r="V21">
        <f>IF($G21="s-curve",$E21+($F21-$E21)*$I$2/(1+EXP($I$3*(COUNT($I$9:V$9)+$I$4))),TREND($E21:$F21,$E$9:$F$9,V$9))</f>
        <v>0.18270722318791771</v>
      </c>
      <c r="W21">
        <f>IF($G21="s-curve",$E21+($F21-$E21)*$I$2/(1+EXP($I$3*(COUNT($I$9:W$9)+$I$4))),TREND($E21:$F21,$E$9:$F$9,W$9))</f>
        <v>0.21770358390280897</v>
      </c>
      <c r="X21">
        <f>IF($G21="s-curve",$E21+($F21-$E21)*$I$2/(1+EXP($I$3*(COUNT($I$9:X$9)+$I$4))),TREND($E21:$F21,$E$9:$F$9,X$9))</f>
        <v>0.25428662761243104</v>
      </c>
      <c r="Y21">
        <f>IF($G21="s-curve",$E21+($F21-$E21)*$I$2/(1+EXP($I$3*(COUNT($I$9:Y$9)+$I$4))),TREND($E21:$F21,$E$9:$F$9,Y$9))</f>
        <v>0.2908696713220531</v>
      </c>
      <c r="Z21">
        <f>IF($G21="s-curve",$E21+($F21-$E21)*$I$2/(1+EXP($I$3*(COUNT($I$9:Z$9)+$I$4))),TREND($E21:$F21,$E$9:$F$9,Z$9))</f>
        <v>0.32586603203694436</v>
      </c>
      <c r="AA21">
        <f>IF($G21="s-curve",$E21+($F21-$E21)*$I$2/(1+EXP($I$3*(COUNT($I$9:AA$9)+$I$4))),TREND($E21:$F21,$E$9:$F$9,AA$9))</f>
        <v>0.35795285499937113</v>
      </c>
      <c r="AB21">
        <f>IF($G21="s-curve",$E21+($F21-$E21)*$I$2/(1+EXP($I$3*(COUNT($I$9:AB$9)+$I$4))),TREND($E21:$F21,$E$9:$F$9,AB$9))</f>
        <v>0.3862468878588019</v>
      </c>
      <c r="AC21">
        <f>IF($G21="s-curve",$E21+($F21-$E21)*$I$2/(1+EXP($I$3*(COUNT($I$9:AC$9)+$I$4))),TREND($E21:$F21,$E$9:$F$9,AC$9))</f>
        <v>0.41035121867194285</v>
      </c>
      <c r="AD21">
        <f>IF($G21="s-curve",$E21+($F21-$E21)*$I$2/(1+EXP($I$3*(COUNT($I$9:AD$9)+$I$4))),TREND($E21:$F21,$E$9:$F$9,AD$9))</f>
        <v>0.43029059293306648</v>
      </c>
      <c r="AE21">
        <f>IF($G21="s-curve",$E21+($F21-$E21)*$I$2/(1+EXP($I$3*(COUNT($I$9:AE$9)+$I$4))),TREND($E21:$F21,$E$9:$F$9,AE$9))</f>
        <v>0.44638690429452466</v>
      </c>
      <c r="AF21">
        <f>IF($G21="s-curve",$E21+($F21-$E21)*$I$2/(1+EXP($I$3*(COUNT($I$9:AF$9)+$I$4))),TREND($E21:$F21,$E$9:$F$9,AF$9))</f>
        <v>0.45912671250782122</v>
      </c>
      <c r="AG21">
        <f>IF($G21="s-curve",$E21+($F21-$E21)*$I$2/(1+EXP($I$3*(COUNT($I$9:AG$9)+$I$4))),TREND($E21:$F21,$E$9:$F$9,AG$9))</f>
        <v>0.4690532086253445</v>
      </c>
      <c r="AH21">
        <f>IF($G21="s-curve",$E21+($F21-$E21)*$I$2/(1+EXP($I$3*(COUNT($I$9:AH$9)+$I$4))),TREND($E21:$F21,$E$9:$F$9,AH$9))</f>
        <v>0.47669365752622989</v>
      </c>
      <c r="AI21">
        <f>IF($G21="s-curve",$E21+($F21-$E21)*$I$2/(1+EXP($I$3*(COUNT($I$9:AI$9)+$I$4))),TREND($E21:$F21,$E$9:$F$9,AI$9))</f>
        <v>0.4825193662479681</v>
      </c>
      <c r="AJ21">
        <f>IF($G21="s-curve",$E21+($F21-$E21)*$I$2/(1+EXP($I$3*(COUNT($I$9:AJ$9)+$I$4))),TREND($E21:$F21,$E$9:$F$9,AJ$9))</f>
        <v>0.48692952602571554</v>
      </c>
      <c r="AK21">
        <f>IF($G21="s-curve",$E21+($F21-$E21)*$I$2/(1+EXP($I$3*(COUNT($I$9:AK$9)+$I$4))),TREND($E21:$F21,$E$9:$F$9,AK$9))</f>
        <v>0.49024994313775883</v>
      </c>
      <c r="AL21">
        <f>IF($G21="s-curve",$E21+($F21-$E21)*$I$2/(1+EXP($I$3*(COUNT($I$9:AL$9)+$I$4))),TREND($E21:$F21,$E$9:$F$9,AL$9))</f>
        <v>0.49273964569777012</v>
      </c>
    </row>
    <row r="22" spans="1:38" x14ac:dyDescent="0.2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1.0035197841849697E-2</v>
      </c>
      <c r="K22">
        <f>IF($G22="s-curve",$E22+($F22-$E22)*$I$2/(1+EXP($I$3*(COUNT($I$9:K$9)+$I$4))),TREND($E22:$F22,$E$9:$F$9,K$9))</f>
        <v>9.7075711703796808E-3</v>
      </c>
      <c r="L22">
        <f>IF($G22="s-curve",$E22+($F22-$E22)*$I$2/(1+EXP($I$3*(COUNT($I$9:L$9)+$I$4))),TREND($E22:$F22,$E$9:$F$9,L$9))</f>
        <v>9.3799444989096648E-3</v>
      </c>
      <c r="M22">
        <f>IF($G22="s-curve",$E22+($F22-$E22)*$I$2/(1+EXP($I$3*(COUNT($I$9:M$9)+$I$4))),TREND($E22:$F22,$E$9:$F$9,M$9))</f>
        <v>9.0523178274396487E-3</v>
      </c>
      <c r="N22">
        <f>IF($G22="s-curve",$E22+($F22-$E22)*$I$2/(1+EXP($I$3*(COUNT($I$9:N$9)+$I$4))),TREND($E22:$F22,$E$9:$F$9,N$9))</f>
        <v>8.7246911559696327E-3</v>
      </c>
      <c r="O22">
        <f>IF($G22="s-curve",$E22+($F22-$E22)*$I$2/(1+EXP($I$3*(COUNT($I$9:O$9)+$I$4))),TREND($E22:$F22,$E$9:$F$9,O$9))</f>
        <v>8.3970644844996167E-3</v>
      </c>
      <c r="P22">
        <f>IF($G22="s-curve",$E22+($F22-$E22)*$I$2/(1+EXP($I$3*(COUNT($I$9:P$9)+$I$4))),TREND($E22:$F22,$E$9:$F$9,P$9))</f>
        <v>8.0694378130296007E-3</v>
      </c>
      <c r="Q22">
        <f>IF($G22="s-curve",$E22+($F22-$E22)*$I$2/(1+EXP($I$3*(COUNT($I$9:Q$9)+$I$4))),TREND($E22:$F22,$E$9:$F$9,Q$9))</f>
        <v>7.7418111415595847E-3</v>
      </c>
      <c r="R22">
        <f>IF($G22="s-curve",$E22+($F22-$E22)*$I$2/(1+EXP($I$3*(COUNT($I$9:R$9)+$I$4))),TREND($E22:$F22,$E$9:$F$9,R$9))</f>
        <v>7.4141844700895687E-3</v>
      </c>
      <c r="S22">
        <f>IF($G22="s-curve",$E22+($F22-$E22)*$I$2/(1+EXP($I$3*(COUNT($I$9:S$9)+$I$4))),TREND($E22:$F22,$E$9:$F$9,S$9))</f>
        <v>7.0865577986195527E-3</v>
      </c>
      <c r="T22">
        <f>IF($G22="s-curve",$E22+($F22-$E22)*$I$2/(1+EXP($I$3*(COUNT($I$9:T$9)+$I$4))),TREND($E22:$F22,$E$9:$F$9,T$9))</f>
        <v>6.7589311271495367E-3</v>
      </c>
      <c r="U22">
        <f>IF($G22="s-curve",$E22+($F22-$E22)*$I$2/(1+EXP($I$3*(COUNT($I$9:U$9)+$I$4))),TREND($E22:$F22,$E$9:$F$9,U$9))</f>
        <v>6.4313044556795207E-3</v>
      </c>
      <c r="V22">
        <f>IF($G22="s-curve",$E22+($F22-$E22)*$I$2/(1+EXP($I$3*(COUNT($I$9:V$9)+$I$4))),TREND($E22:$F22,$E$9:$F$9,V$9))</f>
        <v>6.1036777842096157E-3</v>
      </c>
      <c r="W22">
        <f>IF($G22="s-curve",$E22+($F22-$E22)*$I$2/(1+EXP($I$3*(COUNT($I$9:W$9)+$I$4))),TREND($E22:$F22,$E$9:$F$9,W$9))</f>
        <v>5.7760511127395997E-3</v>
      </c>
      <c r="X22">
        <f>IF($G22="s-curve",$E22+($F22-$E22)*$I$2/(1+EXP($I$3*(COUNT($I$9:X$9)+$I$4))),TREND($E22:$F22,$E$9:$F$9,X$9))</f>
        <v>5.4484244412695837E-3</v>
      </c>
      <c r="Y22">
        <f>IF($G22="s-curve",$E22+($F22-$E22)*$I$2/(1+EXP($I$3*(COUNT($I$9:Y$9)+$I$4))),TREND($E22:$F22,$E$9:$F$9,Y$9))</f>
        <v>5.1207977697995677E-3</v>
      </c>
      <c r="Z22">
        <f>IF($G22="s-curve",$E22+($F22-$E22)*$I$2/(1+EXP($I$3*(COUNT($I$9:Z$9)+$I$4))),TREND($E22:$F22,$E$9:$F$9,Z$9))</f>
        <v>4.7931710983295517E-3</v>
      </c>
      <c r="AA22">
        <f>IF($G22="s-curve",$E22+($F22-$E22)*$I$2/(1+EXP($I$3*(COUNT($I$9:AA$9)+$I$4))),TREND($E22:$F22,$E$9:$F$9,AA$9))</f>
        <v>4.4655444268595357E-3</v>
      </c>
      <c r="AB22">
        <f>IF($G22="s-curve",$E22+($F22-$E22)*$I$2/(1+EXP($I$3*(COUNT($I$9:AB$9)+$I$4))),TREND($E22:$F22,$E$9:$F$9,AB$9))</f>
        <v>4.1379177553895197E-3</v>
      </c>
      <c r="AC22">
        <f>IF($G22="s-curve",$E22+($F22-$E22)*$I$2/(1+EXP($I$3*(COUNT($I$9:AC$9)+$I$4))),TREND($E22:$F22,$E$9:$F$9,AC$9))</f>
        <v>3.8102910839195037E-3</v>
      </c>
      <c r="AD22">
        <f>IF($G22="s-curve",$E22+($F22-$E22)*$I$2/(1+EXP($I$3*(COUNT($I$9:AD$9)+$I$4))),TREND($E22:$F22,$E$9:$F$9,AD$9))</f>
        <v>3.4826644124494877E-3</v>
      </c>
      <c r="AE22">
        <f>IF($G22="s-curve",$E22+($F22-$E22)*$I$2/(1+EXP($I$3*(COUNT($I$9:AE$9)+$I$4))),TREND($E22:$F22,$E$9:$F$9,AE$9))</f>
        <v>3.1550377409794716E-3</v>
      </c>
      <c r="AF22">
        <f>IF($G22="s-curve",$E22+($F22-$E22)*$I$2/(1+EXP($I$3*(COUNT($I$9:AF$9)+$I$4))),TREND($E22:$F22,$E$9:$F$9,AF$9))</f>
        <v>2.8274110695094556E-3</v>
      </c>
      <c r="AG22">
        <f>IF($G22="s-curve",$E22+($F22-$E22)*$I$2/(1+EXP($I$3*(COUNT($I$9:AG$9)+$I$4))),TREND($E22:$F22,$E$9:$F$9,AG$9))</f>
        <v>2.4997843980394396E-3</v>
      </c>
      <c r="AH22">
        <f>IF($G22="s-curve",$E22+($F22-$E22)*$I$2/(1+EXP($I$3*(COUNT($I$9:AH$9)+$I$4))),TREND($E22:$F22,$E$9:$F$9,AH$9))</f>
        <v>2.1721577265694236E-3</v>
      </c>
      <c r="AI22">
        <f>IF($G22="s-curve",$E22+($F22-$E22)*$I$2/(1+EXP($I$3*(COUNT($I$9:AI$9)+$I$4))),TREND($E22:$F22,$E$9:$F$9,AI$9))</f>
        <v>1.8445310550994076E-3</v>
      </c>
      <c r="AJ22">
        <f>IF($G22="s-curve",$E22+($F22-$E22)*$I$2/(1+EXP($I$3*(COUNT($I$9:AJ$9)+$I$4))),TREND($E22:$F22,$E$9:$F$9,AJ$9))</f>
        <v>1.5169043836293916E-3</v>
      </c>
      <c r="AK22">
        <f>IF($G22="s-curve",$E22+($F22-$E22)*$I$2/(1+EXP($I$3*(COUNT($I$9:AK$9)+$I$4))),TREND($E22:$F22,$E$9:$F$9,AK$9))</f>
        <v>1.1892777121593756E-3</v>
      </c>
      <c r="AL22">
        <f>IF($G22="s-curve",$E22+($F22-$E22)*$I$2/(1+EXP($I$3*(COUNT($I$9:AL$9)+$I$4))),TREND($E22:$F22,$E$9:$F$9,AL$9))</f>
        <v>8.616510406893596E-4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  <c r="AL23">
        <f>IF($G23="s-curve",$E23+($F23-$E23)*$I$2/(1+EXP($I$3*(COUNT($I$9:AL$9)+$I$4))),TREND($E23:$F23,$E$9:$F$9,AL$9))</f>
        <v>3.1350240049135271E-4</v>
      </c>
    </row>
    <row r="24" spans="1:38" x14ac:dyDescent="0.25">
      <c r="A24" t="s">
        <v>13</v>
      </c>
      <c r="B24" t="s">
        <v>19</v>
      </c>
      <c r="C24" t="s">
        <v>1</v>
      </c>
      <c r="D24">
        <v>0.9</v>
      </c>
      <c r="E24" s="22">
        <v>0.8</v>
      </c>
      <c r="F24" s="29">
        <v>2.5</v>
      </c>
      <c r="G24" s="7" t="str">
        <f>IF(E24=F24,"n/a",IF(OR(C24="battery electric vehicle",C24="natural gas vehicle",C24="plugin hybrid vehicle"),"s-curve","linear"))</f>
        <v>s-curve</v>
      </c>
      <c r="I24" s="22">
        <f t="shared" ref="I24" si="3">E24</f>
        <v>0.8</v>
      </c>
      <c r="J24">
        <f>IF($G24="s-curve",$E24+($F24-$E24)*$O$2/(1+EXP($O$3*(COUNT($I$9:J$9)+$O$4))),TREND($E24:$F24,$E$9:$F$9,J$9))</f>
        <v>0.92312502511458017</v>
      </c>
      <c r="K24">
        <f>IF($G24="s-curve",$E24+($F24-$E24)*$O$2/(1+EXP($O$3*(COUNT($I$9:K$9)+$O$4))),TREND($E24:$F24,$E$9:$F$9,K$9))</f>
        <v>0.96209409032848614</v>
      </c>
      <c r="L24">
        <f>IF($G24="s-curve",$E24+($F24-$E24)*$O$2/(1+EXP($O$3*(COUNT($I$9:L$9)+$O$4))),TREND($E24:$F24,$E$9:$F$9,L$9))</f>
        <v>1.0117407089186079</v>
      </c>
      <c r="M24">
        <f>IF($G24="s-curve",$E24+($F24-$E24)*$O$2/(1+EXP($O$3*(COUNT($I$9:M$9)+$O$4))),TREND($E24:$F24,$E$9:$F$9,M$9))</f>
        <v>1.0738852142801949</v>
      </c>
      <c r="N24">
        <f>IF($G24="s-curve",$E24+($F24-$E24)*$O$2/(1+EXP($O$3*(COUNT($I$9:N$9)+$O$4))),TREND($E24:$F24,$E$9:$F$9,N$9))</f>
        <v>1.1499796320616105</v>
      </c>
      <c r="O24">
        <f>IF($G24="s-curve",$E24+($F24-$E24)*$O$2/(1+EXP($O$3*(COUNT($I$9:O$9)+$O$4))),TREND($E24:$F24,$E$9:$F$9,O$9))</f>
        <v>1.2406826713903383</v>
      </c>
      <c r="P24">
        <f>IF($G24="s-curve",$E24+($F24-$E24)*$O$2/(1+EXP($O$3*(COUNT($I$9:P$9)+$O$4))),TREND($E24:$F24,$E$9:$F$9,P$9))</f>
        <v>1.3453962114018321</v>
      </c>
      <c r="Q24">
        <f>IF($G24="s-curve",$E24+($F24-$E24)*$O$2/(1+EXP($O$3*(COUNT($I$9:Q$9)+$O$4))),TREND($E24:$F24,$E$9:$F$9,Q$9))</f>
        <v>1.4619133022863227</v>
      </c>
      <c r="R24">
        <f>IF($G24="s-curve",$E24+($F24-$E24)*$O$2/(1+EXP($O$3*(COUNT($I$9:R$9)+$O$4))),TREND($E24:$F24,$E$9:$F$9,R$9))</f>
        <v>1.5863692629156259</v>
      </c>
      <c r="S24">
        <f>IF($G24="s-curve",$E24+($F24-$E24)*$O$2/(1+EXP($O$3*(COUNT($I$9:S$9)+$O$4))),TREND($E24:$F24,$E$9:$F$9,S$9))</f>
        <v>1.7136307370843742</v>
      </c>
      <c r="T24">
        <f>IF($G24="s-curve",$E24+($F24-$E24)*$O$2/(1+EXP($O$3*(COUNT($I$9:T$9)+$O$4))),TREND($E24:$F24,$E$9:$F$9,T$9))</f>
        <v>1.8380866977136774</v>
      </c>
      <c r="U24">
        <f>IF($G24="s-curve",$E24+($F24-$E24)*$O$2/(1+EXP($O$3*(COUNT($I$9:U$9)+$O$4))),TREND($E24:$F24,$E$9:$F$9,U$9))</f>
        <v>1.954603788598168</v>
      </c>
      <c r="V24">
        <f>IF($G24="s-curve",$E24+($F24-$E24)*$O$2/(1+EXP($O$3*(COUNT($I$9:V$9)+$O$4))),TREND($E24:$F24,$E$9:$F$9,V$9))</f>
        <v>2.0593173286096618</v>
      </c>
      <c r="W24">
        <f>IF($G24="s-curve",$E24+($F24-$E24)*$O$2/(1+EXP($O$3*(COUNT($I$9:W$9)+$O$4))),TREND($E24:$F24,$E$9:$F$9,W$9))</f>
        <v>2.1500203679383896</v>
      </c>
      <c r="X24">
        <f>IF($G24="s-curve",$E24+($F24-$E24)*$O$2/(1+EXP($O$3*(COUNT($I$9:X$9)+$O$4))),TREND($E24:$F24,$E$9:$F$9,X$9))</f>
        <v>2.2261147857198051</v>
      </c>
      <c r="Y24">
        <f>IF($G24="s-curve",$E24+($F24-$E24)*$O$2/(1+EXP($O$3*(COUNT($I$9:Y$9)+$O$4))),TREND($E24:$F24,$E$9:$F$9,Y$9))</f>
        <v>2.2882592910813919</v>
      </c>
      <c r="Z24">
        <f>IF($G24="s-curve",$E24+($F24-$E24)*$O$2/(1+EXP($O$3*(COUNT($I$9:Z$9)+$O$4))),TREND($E24:$F24,$E$9:$F$9,Z$9))</f>
        <v>2.3379059096715142</v>
      </c>
      <c r="AA24">
        <f>IF($G24="s-curve",$E24+($F24-$E24)*$O$2/(1+EXP($O$3*(COUNT($I$9:AA$9)+$O$4))),TREND($E24:$F24,$E$9:$F$9,AA$9))</f>
        <v>2.3768749748854199</v>
      </c>
      <c r="AB24">
        <f>IF($G24="s-curve",$E24+($F24-$E24)*$O$2/(1+EXP($O$3*(COUNT($I$9:AB$9)+$O$4))),TREND($E24:$F24,$E$9:$F$9,AB$9))</f>
        <v>2.4070417607329007</v>
      </c>
      <c r="AC24">
        <f>IF($G24="s-curve",$E24+($F24-$E24)*$O$2/(1+EXP($O$3*(COUNT($I$9:AC$9)+$O$4))),TREND($E24:$F24,$E$9:$F$9,AC$9))</f>
        <v>2.4301448270592099</v>
      </c>
      <c r="AD24">
        <f>IF($G24="s-curve",$E24+($F24-$E24)*$O$2/(1+EXP($O$3*(COUNT($I$9:AD$9)+$O$4))),TREND($E24:$F24,$E$9:$F$9,AD$9))</f>
        <v>2.4476929390928484</v>
      </c>
      <c r="AE24">
        <f>IF($G24="s-curve",$E24+($F24-$E24)*$O$2/(1+EXP($O$3*(COUNT($I$9:AE$9)+$O$4))),TREND($E24:$F24,$E$9:$F$9,AE$9))</f>
        <v>2.4609384711529563</v>
      </c>
      <c r="AF24">
        <f>IF($G24="s-curve",$E24+($F24-$E24)*$O$2/(1+EXP($O$3*(COUNT($I$9:AF$9)+$O$4))),TREND($E24:$F24,$E$9:$F$9,AF$9))</f>
        <v>2.4708891433632632</v>
      </c>
      <c r="AG24">
        <f>IF($G24="s-curve",$E24+($F24-$E24)*$O$2/(1+EXP($O$3*(COUNT($I$9:AG$9)+$O$4))),TREND($E24:$F24,$E$9:$F$9,AG$9))</f>
        <v>2.4783380059110103</v>
      </c>
      <c r="AH24">
        <f>IF($G24="s-curve",$E24+($F24-$E24)*$O$2/(1+EXP($O$3*(COUNT($I$9:AH$9)+$O$4))),TREND($E24:$F24,$E$9:$F$9,AH$9))</f>
        <v>2.4838992259106916</v>
      </c>
      <c r="AI24">
        <f>IF($G24="s-curve",$E24+($F24-$E24)*$O$2/(1+EXP($O$3*(COUNT($I$9:AI$9)+$O$4))),TREND($E24:$F24,$E$9:$F$9,AI$9))</f>
        <v>2.4880429018365082</v>
      </c>
      <c r="AJ24">
        <f>IF($G24="s-curve",$E24+($F24-$E24)*$O$2/(1+EXP($O$3*(COUNT($I$9:AJ$9)+$O$4))),TREND($E24:$F24,$E$9:$F$9,AJ$9))</f>
        <v>2.4911257863209508</v>
      </c>
      <c r="AK24">
        <f>IF($G24="s-curve",$E24+($F24-$E24)*$O$2/(1+EXP($O$3*(COUNT($I$9:AK$9)+$O$4))),TREND($E24:$F24,$E$9:$F$9,AK$9))</f>
        <v>2.4934169141508589</v>
      </c>
      <c r="AL24">
        <f>IF($G24="s-curve",$E24+($F24-$E24)*$O$2/(1+EXP($O$3*(COUNT($I$9:AL$9)+$O$4))),TREND($E24:$F24,$E$9:$F$9,AL$9))</f>
        <v>2.4951182304353092</v>
      </c>
    </row>
    <row r="25" spans="1:38" x14ac:dyDescent="0.25">
      <c r="C25" t="s">
        <v>2</v>
      </c>
      <c r="E25" s="22">
        <f>'SYVbT-passenger'!D3/SUM('SYVbT-passenger'!3:3)*5</f>
        <v>2.4652000233370237E-2</v>
      </c>
      <c r="F25" s="22">
        <f>F32*5</f>
        <v>0.26416899072288735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2.4652000233370237E-2</v>
      </c>
      <c r="J25">
        <f>IF($G25="s-curve",$E25+($F25-$E25)*$I$2/(1+EXP($I$3*(COUNT($I$9:J$9)+$I$4))),TREND($E25:$F25,$E$9:$F$9,J$9))</f>
        <v>2.8190631841939744E-2</v>
      </c>
      <c r="K25">
        <f>IF($G25="s-curve",$E25+($F25-$E25)*$I$2/(1+EXP($I$3*(COUNT($I$9:K$9)+$I$4))),TREND($E25:$F25,$E$9:$F$9,K$9))</f>
        <v>2.9404090553188392E-2</v>
      </c>
      <c r="L25">
        <f>IF($G25="s-curve",$E25+($F25-$E25)*$I$2/(1+EXP($I$3*(COUNT($I$9:L$9)+$I$4))),TREND($E25:$F25,$E$9:$F$9,L$9))</f>
        <v>3.1022432090970165E-2</v>
      </c>
      <c r="M25">
        <f>IF($G25="s-curve",$E25+($F25-$E25)*$I$2/(1+EXP($I$3*(COUNT($I$9:M$9)+$I$4))),TREND($E25:$F25,$E$9:$F$9,M$9))</f>
        <v>3.3171904436085045E-2</v>
      </c>
      <c r="N25">
        <f>IF($G25="s-curve",$E25+($F25-$E25)*$I$2/(1+EXP($I$3*(COUNT($I$9:N$9)+$I$4))),TREND($E25:$F25,$E$9:$F$9,N$9))</f>
        <v>3.6011302648198545E-2</v>
      </c>
      <c r="O25">
        <f>IF($G25="s-curve",$E25+($F25-$E25)*$I$2/(1+EXP($I$3*(COUNT($I$9:O$9)+$I$4))),TREND($E25:$F25,$E$9:$F$9,O$9))</f>
        <v>3.9735188957166843E-2</v>
      </c>
      <c r="P25">
        <f>IF($G25="s-curve",$E25+($F25-$E25)*$I$2/(1+EXP($I$3*(COUNT($I$9:P$9)+$I$4))),TREND($E25:$F25,$E$9:$F$9,P$9))</f>
        <v>4.4573274188492537E-2</v>
      </c>
      <c r="Q25">
        <f>IF($G25="s-curve",$E25+($F25-$E25)*$I$2/(1+EXP($I$3*(COUNT($I$9:Q$9)+$I$4))),TREND($E25:$F25,$E$9:$F$9,Q$9))</f>
        <v>5.0782542518116404E-2</v>
      </c>
      <c r="R25">
        <f>IF($G25="s-curve",$E25+($F25-$E25)*$I$2/(1+EXP($I$3*(COUNT($I$9:R$9)+$I$4))),TREND($E25:$F25,$E$9:$F$9,R$9))</f>
        <v>5.8627740396068245E-2</v>
      </c>
      <c r="S25">
        <f>IF($G25="s-curve",$E25+($F25-$E25)*$I$2/(1+EXP($I$3*(COUNT($I$9:S$9)+$I$4))),TREND($E25:$F25,$E$9:$F$9,S$9))</f>
        <v>6.834601268394247E-2</v>
      </c>
      <c r="T25">
        <f>IF($G25="s-curve",$E25+($F25-$E25)*$I$2/(1+EXP($I$3*(COUNT($I$9:T$9)+$I$4))),TREND($E25:$F25,$E$9:$F$9,T$9))</f>
        <v>8.0094247462594942E-2</v>
      </c>
      <c r="U25">
        <f>IF($G25="s-curve",$E25+($F25-$E25)*$I$2/(1+EXP($I$3*(COUNT($I$9:U$9)+$I$4))),TREND($E25:$F25,$E$9:$F$9,U$9))</f>
        <v>9.3884505464127355E-2</v>
      </c>
      <c r="V25">
        <f>IF($G25="s-curve",$E25+($F25-$E25)*$I$2/(1+EXP($I$3*(COUNT($I$9:V$9)+$I$4))),TREND($E25:$F25,$E$9:$F$9,V$9))</f>
        <v>0.10952333536510674</v>
      </c>
      <c r="W25">
        <f>IF($G25="s-curve",$E25+($F25-$E25)*$I$2/(1+EXP($I$3*(COUNT($I$9:W$9)+$I$4))),TREND($E25:$F25,$E$9:$F$9,W$9))</f>
        <v>0.12658024788693495</v>
      </c>
      <c r="X25">
        <f>IF($G25="s-curve",$E25+($F25-$E25)*$I$2/(1+EXP($I$3*(COUNT($I$9:X$9)+$I$4))),TREND($E25:$F25,$E$9:$F$9,X$9))</f>
        <v>0.14441049547812879</v>
      </c>
      <c r="Y25">
        <f>IF($G25="s-curve",$E25+($F25-$E25)*$I$2/(1+EXP($I$3*(COUNT($I$9:Y$9)+$I$4))),TREND($E25:$F25,$E$9:$F$9,Y$9))</f>
        <v>0.16224074306932265</v>
      </c>
      <c r="Z25">
        <f>IF($G25="s-curve",$E25+($F25-$E25)*$I$2/(1+EXP($I$3*(COUNT($I$9:Z$9)+$I$4))),TREND($E25:$F25,$E$9:$F$9,Z$9))</f>
        <v>0.17929765559115082</v>
      </c>
      <c r="AA25">
        <f>IF($G25="s-curve",$E25+($F25-$E25)*$I$2/(1+EXP($I$3*(COUNT($I$9:AA$9)+$I$4))),TREND($E25:$F25,$E$9:$F$9,AA$9))</f>
        <v>0.19493648549213022</v>
      </c>
      <c r="AB25">
        <f>IF($G25="s-curve",$E25+($F25-$E25)*$I$2/(1+EXP($I$3*(COUNT($I$9:AB$9)+$I$4))),TREND($E25:$F25,$E$9:$F$9,AB$9))</f>
        <v>0.20872674349366263</v>
      </c>
      <c r="AC25">
        <f>IF($G25="s-curve",$E25+($F25-$E25)*$I$2/(1+EXP($I$3*(COUNT($I$9:AC$9)+$I$4))),TREND($E25:$F25,$E$9:$F$9,AC$9))</f>
        <v>0.2204749782723151</v>
      </c>
      <c r="AD25">
        <f>IF($G25="s-curve",$E25+($F25-$E25)*$I$2/(1+EXP($I$3*(COUNT($I$9:AD$9)+$I$4))),TREND($E25:$F25,$E$9:$F$9,AD$9))</f>
        <v>0.23019325056018936</v>
      </c>
      <c r="AE25">
        <f>IF($G25="s-curve",$E25+($F25-$E25)*$I$2/(1+EXP($I$3*(COUNT($I$9:AE$9)+$I$4))),TREND($E25:$F25,$E$9:$F$9,AE$9))</f>
        <v>0.2380384484381412</v>
      </c>
      <c r="AF25">
        <f>IF($G25="s-curve",$E25+($F25-$E25)*$I$2/(1+EXP($I$3*(COUNT($I$9:AF$9)+$I$4))),TREND($E25:$F25,$E$9:$F$9,AF$9))</f>
        <v>0.24424771676776508</v>
      </c>
      <c r="AG25">
        <f>IF($G25="s-curve",$E25+($F25-$E25)*$I$2/(1+EXP($I$3*(COUNT($I$9:AG$9)+$I$4))),TREND($E25:$F25,$E$9:$F$9,AG$9))</f>
        <v>0.24908580199909075</v>
      </c>
      <c r="AH25">
        <f>IF($G25="s-curve",$E25+($F25-$E25)*$I$2/(1+EXP($I$3*(COUNT($I$9:AH$9)+$I$4))),TREND($E25:$F25,$E$9:$F$9,AH$9))</f>
        <v>0.25280968830805906</v>
      </c>
      <c r="AI25">
        <f>IF($G25="s-curve",$E25+($F25-$E25)*$I$2/(1+EXP($I$3*(COUNT($I$9:AI$9)+$I$4))),TREND($E25:$F25,$E$9:$F$9,AI$9))</f>
        <v>0.25564908652017254</v>
      </c>
      <c r="AJ25">
        <f>IF($G25="s-curve",$E25+($F25-$E25)*$I$2/(1+EXP($I$3*(COUNT($I$9:AJ$9)+$I$4))),TREND($E25:$F25,$E$9:$F$9,AJ$9))</f>
        <v>0.25779855886528741</v>
      </c>
      <c r="AK25">
        <f>IF($G25="s-curve",$E25+($F25-$E25)*$I$2/(1+EXP($I$3*(COUNT($I$9:AK$9)+$I$4))),TREND($E25:$F25,$E$9:$F$9,AK$9))</f>
        <v>0.25941690040306919</v>
      </c>
      <c r="AL25">
        <f>IF($G25="s-curve",$E25+($F25-$E25)*$I$2/(1+EXP($I$3*(COUNT($I$9:AL$9)+$I$4))),TREND($E25:$F25,$E$9:$F$9,AL$9))</f>
        <v>0.26063035911431781</v>
      </c>
    </row>
    <row r="26" spans="1:38" x14ac:dyDescent="0.25">
      <c r="C26" t="s">
        <v>3</v>
      </c>
      <c r="E26" s="22">
        <v>2.1762390509853201E-3</v>
      </c>
      <c r="F26" s="22">
        <f>E26</f>
        <v>2.1762390509853201E-3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2.1762390509853201E-3</v>
      </c>
      <c r="J26">
        <f>IF($G26="s-curve",$E26+($F26-$E26)*$I$2/(1+EXP($I$3*(COUNT($I$9:J$9)+$I$4))),TREND($E26:$F26,$E$9:$F$9,J$9))</f>
        <v>2.1762390509853201E-3</v>
      </c>
      <c r="K26">
        <f>IF($G26="s-curve",$E26+($F26-$E26)*$I$2/(1+EXP($I$3*(COUNT($I$9:K$9)+$I$4))),TREND($E26:$F26,$E$9:$F$9,K$9))</f>
        <v>2.1762390509853201E-3</v>
      </c>
      <c r="L26">
        <f>IF($G26="s-curve",$E26+($F26-$E26)*$I$2/(1+EXP($I$3*(COUNT($I$9:L$9)+$I$4))),TREND($E26:$F26,$E$9:$F$9,L$9))</f>
        <v>2.1762390509853201E-3</v>
      </c>
      <c r="M26">
        <f>IF($G26="s-curve",$E26+($F26-$E26)*$I$2/(1+EXP($I$3*(COUNT($I$9:M$9)+$I$4))),TREND($E26:$F26,$E$9:$F$9,M$9))</f>
        <v>2.1762390509853201E-3</v>
      </c>
      <c r="N26">
        <f>IF($G26="s-curve",$E26+($F26-$E26)*$I$2/(1+EXP($I$3*(COUNT($I$9:N$9)+$I$4))),TREND($E26:$F26,$E$9:$F$9,N$9))</f>
        <v>2.1762390509853201E-3</v>
      </c>
      <c r="O26">
        <f>IF($G26="s-curve",$E26+($F26-$E26)*$I$2/(1+EXP($I$3*(COUNT($I$9:O$9)+$I$4))),TREND($E26:$F26,$E$9:$F$9,O$9))</f>
        <v>2.1762390509853201E-3</v>
      </c>
      <c r="P26">
        <f>IF($G26="s-curve",$E26+($F26-$E26)*$I$2/(1+EXP($I$3*(COUNT($I$9:P$9)+$I$4))),TREND($E26:$F26,$E$9:$F$9,P$9))</f>
        <v>2.1762390509853201E-3</v>
      </c>
      <c r="Q26">
        <f>IF($G26="s-curve",$E26+($F26-$E26)*$I$2/(1+EXP($I$3*(COUNT($I$9:Q$9)+$I$4))),TREND($E26:$F26,$E$9:$F$9,Q$9))</f>
        <v>2.1762390509853201E-3</v>
      </c>
      <c r="R26">
        <f>IF($G26="s-curve",$E26+($F26-$E26)*$I$2/(1+EXP($I$3*(COUNT($I$9:R$9)+$I$4))),TREND($E26:$F26,$E$9:$F$9,R$9))</f>
        <v>2.1762390509853201E-3</v>
      </c>
      <c r="S26">
        <f>IF($G26="s-curve",$E26+($F26-$E26)*$I$2/(1+EXP($I$3*(COUNT($I$9:S$9)+$I$4))),TREND($E26:$F26,$E$9:$F$9,S$9))</f>
        <v>2.1762390509853201E-3</v>
      </c>
      <c r="T26">
        <f>IF($G26="s-curve",$E26+($F26-$E26)*$I$2/(1+EXP($I$3*(COUNT($I$9:T$9)+$I$4))),TREND($E26:$F26,$E$9:$F$9,T$9))</f>
        <v>2.1762390509853201E-3</v>
      </c>
      <c r="U26">
        <f>IF($G26="s-curve",$E26+($F26-$E26)*$I$2/(1+EXP($I$3*(COUNT($I$9:U$9)+$I$4))),TREND($E26:$F26,$E$9:$F$9,U$9))</f>
        <v>2.1762390509853201E-3</v>
      </c>
      <c r="V26">
        <f>IF($G26="s-curve",$E26+($F26-$E26)*$I$2/(1+EXP($I$3*(COUNT($I$9:V$9)+$I$4))),TREND($E26:$F26,$E$9:$F$9,V$9))</f>
        <v>2.1762390509853201E-3</v>
      </c>
      <c r="W26">
        <f>IF($G26="s-curve",$E26+($F26-$E26)*$I$2/(1+EXP($I$3*(COUNT($I$9:W$9)+$I$4))),TREND($E26:$F26,$E$9:$F$9,W$9))</f>
        <v>2.1762390509853201E-3</v>
      </c>
      <c r="X26">
        <f>IF($G26="s-curve",$E26+($F26-$E26)*$I$2/(1+EXP($I$3*(COUNT($I$9:X$9)+$I$4))),TREND($E26:$F26,$E$9:$F$9,X$9))</f>
        <v>2.1762390509853201E-3</v>
      </c>
      <c r="Y26">
        <f>IF($G26="s-curve",$E26+($F26-$E26)*$I$2/(1+EXP($I$3*(COUNT($I$9:Y$9)+$I$4))),TREND($E26:$F26,$E$9:$F$9,Y$9))</f>
        <v>2.1762390509853201E-3</v>
      </c>
      <c r="Z26">
        <f>IF($G26="s-curve",$E26+($F26-$E26)*$I$2/(1+EXP($I$3*(COUNT($I$9:Z$9)+$I$4))),TREND($E26:$F26,$E$9:$F$9,Z$9))</f>
        <v>2.1762390509853201E-3</v>
      </c>
      <c r="AA26">
        <f>IF($G26="s-curve",$E26+($F26-$E26)*$I$2/(1+EXP($I$3*(COUNT($I$9:AA$9)+$I$4))),TREND($E26:$F26,$E$9:$F$9,AA$9))</f>
        <v>2.1762390509853201E-3</v>
      </c>
      <c r="AB26">
        <f>IF($G26="s-curve",$E26+($F26-$E26)*$I$2/(1+EXP($I$3*(COUNT($I$9:AB$9)+$I$4))),TREND($E26:$F26,$E$9:$F$9,AB$9))</f>
        <v>2.1762390509853201E-3</v>
      </c>
      <c r="AC26">
        <f>IF($G26="s-curve",$E26+($F26-$E26)*$I$2/(1+EXP($I$3*(COUNT($I$9:AC$9)+$I$4))),TREND($E26:$F26,$E$9:$F$9,AC$9))</f>
        <v>2.1762390509853201E-3</v>
      </c>
      <c r="AD26">
        <f>IF($G26="s-curve",$E26+($F26-$E26)*$I$2/(1+EXP($I$3*(COUNT($I$9:AD$9)+$I$4))),TREND($E26:$F26,$E$9:$F$9,AD$9))</f>
        <v>2.1762390509853201E-3</v>
      </c>
      <c r="AE26">
        <f>IF($G26="s-curve",$E26+($F26-$E26)*$I$2/(1+EXP($I$3*(COUNT($I$9:AE$9)+$I$4))),TREND($E26:$F26,$E$9:$F$9,AE$9))</f>
        <v>2.1762390509853201E-3</v>
      </c>
      <c r="AF26">
        <f>IF($G26="s-curve",$E26+($F26-$E26)*$I$2/(1+EXP($I$3*(COUNT($I$9:AF$9)+$I$4))),TREND($E26:$F26,$E$9:$F$9,AF$9))</f>
        <v>2.1762390509853201E-3</v>
      </c>
      <c r="AG26">
        <f>IF($G26="s-curve",$E26+($F26-$E26)*$I$2/(1+EXP($I$3*(COUNT($I$9:AG$9)+$I$4))),TREND($E26:$F26,$E$9:$F$9,AG$9))</f>
        <v>2.1762390509853201E-3</v>
      </c>
      <c r="AH26">
        <f>IF($G26="s-curve",$E26+($F26-$E26)*$I$2/(1+EXP($I$3*(COUNT($I$9:AH$9)+$I$4))),TREND($E26:$F26,$E$9:$F$9,AH$9))</f>
        <v>2.1762390509853201E-3</v>
      </c>
      <c r="AI26">
        <f>IF($G26="s-curve",$E26+($F26-$E26)*$I$2/(1+EXP($I$3*(COUNT($I$9:AI$9)+$I$4))),TREND($E26:$F26,$E$9:$F$9,AI$9))</f>
        <v>2.1762390509853201E-3</v>
      </c>
      <c r="AJ26">
        <f>IF($G26="s-curve",$E26+($F26-$E26)*$I$2/(1+EXP($I$3*(COUNT($I$9:AJ$9)+$I$4))),TREND($E26:$F26,$E$9:$F$9,AJ$9))</f>
        <v>2.1762390509853201E-3</v>
      </c>
      <c r="AK26">
        <f>IF($G26="s-curve",$E26+($F26-$E26)*$I$2/(1+EXP($I$3*(COUNT($I$9:AK$9)+$I$4))),TREND($E26:$F26,$E$9:$F$9,AK$9))</f>
        <v>2.1762390509853201E-3</v>
      </c>
      <c r="AL26">
        <f>IF($G26="s-curve",$E26+($F26-$E26)*$I$2/(1+EXP($I$3*(COUNT($I$9:AL$9)+$I$4))),TREND($E26:$F26,$E$9:$F$9,AL$9))</f>
        <v>2.1762390509853201E-3</v>
      </c>
    </row>
    <row r="27" spans="1:38" x14ac:dyDescent="0.25">
      <c r="C27" t="s">
        <v>4</v>
      </c>
      <c r="E27">
        <v>0.5</v>
      </c>
      <c r="F27">
        <v>0.5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0.5</v>
      </c>
      <c r="J27">
        <f>IF($G27="s-curve",$E27+($F27-$E27)*$I$2/(1+EXP($I$3*(COUNT($I$9:J$9)+$I$4))),TREND($E27:$F27,$E$9:$F$9,J$9))</f>
        <v>0.5</v>
      </c>
      <c r="K27">
        <f>IF($G27="s-curve",$E27+($F27-$E27)*$I$2/(1+EXP($I$3*(COUNT($I$9:K$9)+$I$4))),TREND($E27:$F27,$E$9:$F$9,K$9))</f>
        <v>0.5</v>
      </c>
      <c r="L27">
        <f>IF($G27="s-curve",$E27+($F27-$E27)*$I$2/(1+EXP($I$3*(COUNT($I$9:L$9)+$I$4))),TREND($E27:$F27,$E$9:$F$9,L$9))</f>
        <v>0.5</v>
      </c>
      <c r="M27">
        <f>IF($G27="s-curve",$E27+($F27-$E27)*$I$2/(1+EXP($I$3*(COUNT($I$9:M$9)+$I$4))),TREND($E27:$F27,$E$9:$F$9,M$9))</f>
        <v>0.5</v>
      </c>
      <c r="N27">
        <f>IF($G27="s-curve",$E27+($F27-$E27)*$I$2/(1+EXP($I$3*(COUNT($I$9:N$9)+$I$4))),TREND($E27:$F27,$E$9:$F$9,N$9))</f>
        <v>0.5</v>
      </c>
      <c r="O27">
        <f>IF($G27="s-curve",$E27+($F27-$E27)*$I$2/(1+EXP($I$3*(COUNT($I$9:O$9)+$I$4))),TREND($E27:$F27,$E$9:$F$9,O$9))</f>
        <v>0.5</v>
      </c>
      <c r="P27">
        <f>IF($G27="s-curve",$E27+($F27-$E27)*$I$2/(1+EXP($I$3*(COUNT($I$9:P$9)+$I$4))),TREND($E27:$F27,$E$9:$F$9,P$9))</f>
        <v>0.5</v>
      </c>
      <c r="Q27">
        <f>IF($G27="s-curve",$E27+($F27-$E27)*$I$2/(1+EXP($I$3*(COUNT($I$9:Q$9)+$I$4))),TREND($E27:$F27,$E$9:$F$9,Q$9))</f>
        <v>0.5</v>
      </c>
      <c r="R27">
        <f>IF($G27="s-curve",$E27+($F27-$E27)*$I$2/(1+EXP($I$3*(COUNT($I$9:R$9)+$I$4))),TREND($E27:$F27,$E$9:$F$9,R$9))</f>
        <v>0.5</v>
      </c>
      <c r="S27">
        <f>IF($G27="s-curve",$E27+($F27-$E27)*$I$2/(1+EXP($I$3*(COUNT($I$9:S$9)+$I$4))),TREND($E27:$F27,$E$9:$F$9,S$9))</f>
        <v>0.5</v>
      </c>
      <c r="T27">
        <f>IF($G27="s-curve",$E27+($F27-$E27)*$I$2/(1+EXP($I$3*(COUNT($I$9:T$9)+$I$4))),TREND($E27:$F27,$E$9:$F$9,T$9))</f>
        <v>0.5</v>
      </c>
      <c r="U27">
        <f>IF($G27="s-curve",$E27+($F27-$E27)*$I$2/(1+EXP($I$3*(COUNT($I$9:U$9)+$I$4))),TREND($E27:$F27,$E$9:$F$9,U$9))</f>
        <v>0.5</v>
      </c>
      <c r="V27">
        <f>IF($G27="s-curve",$E27+($F27-$E27)*$I$2/(1+EXP($I$3*(COUNT($I$9:V$9)+$I$4))),TREND($E27:$F27,$E$9:$F$9,V$9))</f>
        <v>0.5</v>
      </c>
      <c r="W27">
        <f>IF($G27="s-curve",$E27+($F27-$E27)*$I$2/(1+EXP($I$3*(COUNT($I$9:W$9)+$I$4))),TREND($E27:$F27,$E$9:$F$9,W$9))</f>
        <v>0.5</v>
      </c>
      <c r="X27">
        <f>IF($G27="s-curve",$E27+($F27-$E27)*$I$2/(1+EXP($I$3*(COUNT($I$9:X$9)+$I$4))),TREND($E27:$F27,$E$9:$F$9,X$9))</f>
        <v>0.5</v>
      </c>
      <c r="Y27">
        <f>IF($G27="s-curve",$E27+($F27-$E27)*$I$2/(1+EXP($I$3*(COUNT($I$9:Y$9)+$I$4))),TREND($E27:$F27,$E$9:$F$9,Y$9))</f>
        <v>0.5</v>
      </c>
      <c r="Z27">
        <f>IF($G27="s-curve",$E27+($F27-$E27)*$I$2/(1+EXP($I$3*(COUNT($I$9:Z$9)+$I$4))),TREND($E27:$F27,$E$9:$F$9,Z$9))</f>
        <v>0.5</v>
      </c>
      <c r="AA27">
        <f>IF($G27="s-curve",$E27+($F27-$E27)*$I$2/(1+EXP($I$3*(COUNT($I$9:AA$9)+$I$4))),TREND($E27:$F27,$E$9:$F$9,AA$9))</f>
        <v>0.5</v>
      </c>
      <c r="AB27">
        <f>IF($G27="s-curve",$E27+($F27-$E27)*$I$2/(1+EXP($I$3*(COUNT($I$9:AB$9)+$I$4))),TREND($E27:$F27,$E$9:$F$9,AB$9))</f>
        <v>0.5</v>
      </c>
      <c r="AC27">
        <f>IF($G27="s-curve",$E27+($F27-$E27)*$I$2/(1+EXP($I$3*(COUNT($I$9:AC$9)+$I$4))),TREND($E27:$F27,$E$9:$F$9,AC$9))</f>
        <v>0.5</v>
      </c>
      <c r="AD27">
        <f>IF($G27="s-curve",$E27+($F27-$E27)*$I$2/(1+EXP($I$3*(COUNT($I$9:AD$9)+$I$4))),TREND($E27:$F27,$E$9:$F$9,AD$9))</f>
        <v>0.5</v>
      </c>
      <c r="AE27">
        <f>IF($G27="s-curve",$E27+($F27-$E27)*$I$2/(1+EXP($I$3*(COUNT($I$9:AE$9)+$I$4))),TREND($E27:$F27,$E$9:$F$9,AE$9))</f>
        <v>0.5</v>
      </c>
      <c r="AF27">
        <f>IF($G27="s-curve",$E27+($F27-$E27)*$I$2/(1+EXP($I$3*(COUNT($I$9:AF$9)+$I$4))),TREND($E27:$F27,$E$9:$F$9,AF$9))</f>
        <v>0.5</v>
      </c>
      <c r="AG27">
        <f>IF($G27="s-curve",$E27+($F27-$E27)*$I$2/(1+EXP($I$3*(COUNT($I$9:AG$9)+$I$4))),TREND($E27:$F27,$E$9:$F$9,AG$9))</f>
        <v>0.5</v>
      </c>
      <c r="AH27">
        <f>IF($G27="s-curve",$E27+($F27-$E27)*$I$2/(1+EXP($I$3*(COUNT($I$9:AH$9)+$I$4))),TREND($E27:$F27,$E$9:$F$9,AH$9))</f>
        <v>0.5</v>
      </c>
      <c r="AI27">
        <f>IF($G27="s-curve",$E27+($F27-$E27)*$I$2/(1+EXP($I$3*(COUNT($I$9:AI$9)+$I$4))),TREND($E27:$F27,$E$9:$F$9,AI$9))</f>
        <v>0.5</v>
      </c>
      <c r="AJ27">
        <f>IF($G27="s-curve",$E27+($F27-$E27)*$I$2/(1+EXP($I$3*(COUNT($I$9:AJ$9)+$I$4))),TREND($E27:$F27,$E$9:$F$9,AJ$9))</f>
        <v>0.5</v>
      </c>
      <c r="AK27">
        <f>IF($G27="s-curve",$E27+($F27-$E27)*$I$2/(1+EXP($I$3*(COUNT($I$9:AK$9)+$I$4))),TREND($E27:$F27,$E$9:$F$9,AK$9))</f>
        <v>0.5</v>
      </c>
      <c r="AL27">
        <f>IF($G27="s-curve",$E27+($F27-$E27)*$I$2/(1+EXP($I$3*(COUNT($I$9:AL$9)+$I$4))),TREND($E27:$F27,$E$9:$F$9,AL$9))</f>
        <v>0.5</v>
      </c>
    </row>
    <row r="28" spans="1:38" x14ac:dyDescent="0.25">
      <c r="C28" t="s">
        <v>5</v>
      </c>
      <c r="E28" s="22">
        <v>0.02</v>
      </c>
      <c r="F28" s="22">
        <v>0.01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0.02</v>
      </c>
      <c r="J28">
        <f>IF($G28="s-curve",$E28+($F28-$E28)*$I$2/(1+EXP($I$3*(COUNT($I$9:J$9)+$I$4))),TREND($E28:$F28,$E$9:$F$9,J$9))</f>
        <v>1.985225968306727E-2</v>
      </c>
      <c r="K28">
        <f>IF($G28="s-curve",$E28+($F28-$E28)*$I$2/(1+EXP($I$3*(COUNT($I$9:K$9)+$I$4))),TREND($E28:$F28,$E$9:$F$9,K$9))</f>
        <v>1.9801596942659226E-2</v>
      </c>
      <c r="L28">
        <f>IF($G28="s-curve",$E28+($F28-$E28)*$I$2/(1+EXP($I$3*(COUNT($I$9:L$9)+$I$4))),TREND($E28:$F28,$E$9:$F$9,L$9))</f>
        <v>1.9734030064231342E-2</v>
      </c>
      <c r="M28">
        <f>IF($G28="s-curve",$E28+($F28-$E28)*$I$2/(1+EXP($I$3*(COUNT($I$9:M$9)+$I$4))),TREND($E28:$F28,$E$9:$F$9,M$9))</f>
        <v>1.9644288107273637E-2</v>
      </c>
      <c r="N28">
        <f>IF($G28="s-curve",$E28+($F28-$E28)*$I$2/(1+EXP($I$3*(COUNT($I$9:N$9)+$I$4))),TREND($E28:$F28,$E$9:$F$9,N$9))</f>
        <v>1.9525741268224331E-2</v>
      </c>
      <c r="O28">
        <f>IF($G28="s-curve",$E28+($F28-$E28)*$I$2/(1+EXP($I$3*(COUNT($I$9:O$9)+$I$4))),TREND($E28:$F28,$E$9:$F$9,O$9))</f>
        <v>1.9370266439430035E-2</v>
      </c>
      <c r="P28">
        <f>IF($G28="s-curve",$E28+($F28-$E28)*$I$2/(1+EXP($I$3*(COUNT($I$9:P$9)+$I$4))),TREND($E28:$F28,$E$9:$F$9,P$9))</f>
        <v>1.9168273035060777E-2</v>
      </c>
      <c r="Q28">
        <f>IF($G28="s-curve",$E28+($F28-$E28)*$I$2/(1+EXP($I$3*(COUNT($I$9:Q$9)+$I$4))),TREND($E28:$F28,$E$9:$F$9,Q$9))</f>
        <v>1.8909031788043873E-2</v>
      </c>
      <c r="R28">
        <f>IF($G28="s-curve",$E28+($F28-$E28)*$I$2/(1+EXP($I$3*(COUNT($I$9:R$9)+$I$4))),TREND($E28:$F28,$E$9:$F$9,R$9))</f>
        <v>1.8581489350995122E-2</v>
      </c>
      <c r="S28">
        <f>IF($G28="s-curve",$E28+($F28-$E28)*$I$2/(1+EXP($I$3*(COUNT($I$9:S$9)+$I$4))),TREND($E28:$F28,$E$9:$F$9,S$9))</f>
        <v>1.8175744761936438E-2</v>
      </c>
      <c r="T28">
        <f>IF($G28="s-curve",$E28+($F28-$E28)*$I$2/(1+EXP($I$3*(COUNT($I$9:T$9)+$I$4))),TREND($E28:$F28,$E$9:$F$9,T$9))</f>
        <v>1.7685247834990175E-2</v>
      </c>
      <c r="U28">
        <f>IF($G28="s-curve",$E28+($F28-$E28)*$I$2/(1+EXP($I$3*(COUNT($I$9:U$9)+$I$4))),TREND($E28:$F28,$E$9:$F$9,U$9))</f>
        <v>1.7109495026250039E-2</v>
      </c>
      <c r="V28">
        <f>IF($G28="s-curve",$E28+($F28-$E28)*$I$2/(1+EXP($I$3*(COUNT($I$9:V$9)+$I$4))),TREND($E28:$F28,$E$9:$F$9,V$9))</f>
        <v>1.6456563062257956E-2</v>
      </c>
      <c r="W28">
        <f>IF($G28="s-curve",$E28+($F28-$E28)*$I$2/(1+EXP($I$3*(COUNT($I$9:W$9)+$I$4))),TREND($E28:$F28,$E$9:$F$9,W$9))</f>
        <v>1.5744425168116589E-2</v>
      </c>
      <c r="X28">
        <f>IF($G28="s-curve",$E28+($F28-$E28)*$I$2/(1+EXP($I$3*(COUNT($I$9:X$9)+$I$4))),TREND($E28:$F28,$E$9:$F$9,X$9))</f>
        <v>1.4999999999999999E-2</v>
      </c>
      <c r="Y28">
        <f>IF($G28="s-curve",$E28+($F28-$E28)*$I$2/(1+EXP($I$3*(COUNT($I$9:Y$9)+$I$4))),TREND($E28:$F28,$E$9:$F$9,Y$9))</f>
        <v>1.4255574831883409E-2</v>
      </c>
      <c r="Z28">
        <f>IF($G28="s-curve",$E28+($F28-$E28)*$I$2/(1+EXP($I$3*(COUNT($I$9:Z$9)+$I$4))),TREND($E28:$F28,$E$9:$F$9,Z$9))</f>
        <v>1.3543436937742046E-2</v>
      </c>
      <c r="AA28">
        <f>IF($G28="s-curve",$E28+($F28-$E28)*$I$2/(1+EXP($I$3*(COUNT($I$9:AA$9)+$I$4))),TREND($E28:$F28,$E$9:$F$9,AA$9))</f>
        <v>1.2890504973749961E-2</v>
      </c>
      <c r="AB28">
        <f>IF($G28="s-curve",$E28+($F28-$E28)*$I$2/(1+EXP($I$3*(COUNT($I$9:AB$9)+$I$4))),TREND($E28:$F28,$E$9:$F$9,AB$9))</f>
        <v>1.2314752165009824E-2</v>
      </c>
      <c r="AC28">
        <f>IF($G28="s-curve",$E28+($F28-$E28)*$I$2/(1+EXP($I$3*(COUNT($I$9:AC$9)+$I$4))),TREND($E28:$F28,$E$9:$F$9,AC$9))</f>
        <v>1.1824255238063564E-2</v>
      </c>
      <c r="AD28">
        <f>IF($G28="s-curve",$E28+($F28-$E28)*$I$2/(1+EXP($I$3*(COUNT($I$9:AD$9)+$I$4))),TREND($E28:$F28,$E$9:$F$9,AD$9))</f>
        <v>1.1418510649004877E-2</v>
      </c>
      <c r="AE28">
        <f>IF($G28="s-curve",$E28+($F28-$E28)*$I$2/(1+EXP($I$3*(COUNT($I$9:AE$9)+$I$4))),TREND($E28:$F28,$E$9:$F$9,AE$9))</f>
        <v>1.1090968211956129E-2</v>
      </c>
      <c r="AF28">
        <f>IF($G28="s-curve",$E28+($F28-$E28)*$I$2/(1+EXP($I$3*(COUNT($I$9:AF$9)+$I$4))),TREND($E28:$F28,$E$9:$F$9,AF$9))</f>
        <v>1.0831726964939224E-2</v>
      </c>
      <c r="AG28">
        <f>IF($G28="s-curve",$E28+($F28-$E28)*$I$2/(1+EXP($I$3*(COUNT($I$9:AG$9)+$I$4))),TREND($E28:$F28,$E$9:$F$9,AG$9))</f>
        <v>1.0629733560569964E-2</v>
      </c>
      <c r="AH28">
        <f>IF($G28="s-curve",$E28+($F28-$E28)*$I$2/(1+EXP($I$3*(COUNT($I$9:AH$9)+$I$4))),TREND($E28:$F28,$E$9:$F$9,AH$9))</f>
        <v>1.0474258731775666E-2</v>
      </c>
      <c r="AI28">
        <f>IF($G28="s-curve",$E28+($F28-$E28)*$I$2/(1+EXP($I$3*(COUNT($I$9:AI$9)+$I$4))),TREND($E28:$F28,$E$9:$F$9,AI$9))</f>
        <v>1.0355711892726362E-2</v>
      </c>
      <c r="AJ28">
        <f>IF($G28="s-curve",$E28+($F28-$E28)*$I$2/(1+EXP($I$3*(COUNT($I$9:AJ$9)+$I$4))),TREND($E28:$F28,$E$9:$F$9,AJ$9))</f>
        <v>1.026596993576866E-2</v>
      </c>
      <c r="AK28">
        <f>IF($G28="s-curve",$E28+($F28-$E28)*$I$2/(1+EXP($I$3*(COUNT($I$9:AK$9)+$I$4))),TREND($E28:$F28,$E$9:$F$9,AK$9))</f>
        <v>1.0198403057340774E-2</v>
      </c>
      <c r="AL28">
        <f>IF($G28="s-curve",$E28+($F28-$E28)*$I$2/(1+EXP($I$3*(COUNT($I$9:AL$9)+$I$4))),TREND($E28:$F28,$E$9:$F$9,AL$9))</f>
        <v>1.0147740316932731E-2</v>
      </c>
    </row>
    <row r="29" spans="1:38" x14ac:dyDescent="0.25">
      <c r="C29" t="s">
        <v>124</v>
      </c>
      <c r="E29" s="22">
        <f>'SYVbT-passenger'!G3/SUM('SYVbT-passenger'!3:3)*5</f>
        <v>1.1960398418308864E-2</v>
      </c>
      <c r="F29" s="22">
        <v>1.4999999999999999E-2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1.1960398418308864E-2</v>
      </c>
      <c r="J29">
        <f>IF($G29="s-curve",$E29+($F29-$E29)*$I$2/(1+EXP($I$3*(COUNT($I$9:J$9)+$I$4))),TREND($E29:$F29,$E$9:$F$9,J$9))</f>
        <v>1.1960398418308871E-2</v>
      </c>
      <c r="K29">
        <f>IF($G29="s-curve",$E29+($F29-$E29)*$I$2/(1+EXP($I$3*(COUNT($I$9:K$9)+$I$4))),TREND($E29:$F29,$E$9:$F$9,K$9))</f>
        <v>1.2068955617654975E-2</v>
      </c>
      <c r="L29">
        <f>IF($G29="s-curve",$E29+($F29-$E29)*$I$2/(1+EXP($I$3*(COUNT($I$9:L$9)+$I$4))),TREND($E29:$F29,$E$9:$F$9,L$9))</f>
        <v>1.2177512817001079E-2</v>
      </c>
      <c r="M29">
        <f>IF($G29="s-curve",$E29+($F29-$E29)*$I$2/(1+EXP($I$3*(COUNT($I$9:M$9)+$I$4))),TREND($E29:$F29,$E$9:$F$9,M$9))</f>
        <v>1.2286070016347211E-2</v>
      </c>
      <c r="N29">
        <f>IF($G29="s-curve",$E29+($F29-$E29)*$I$2/(1+EXP($I$3*(COUNT($I$9:N$9)+$I$4))),TREND($E29:$F29,$E$9:$F$9,N$9))</f>
        <v>1.2394627215693316E-2</v>
      </c>
      <c r="O29">
        <f>IF($G29="s-curve",$E29+($F29-$E29)*$I$2/(1+EXP($I$3*(COUNT($I$9:O$9)+$I$4))),TREND($E29:$F29,$E$9:$F$9,O$9))</f>
        <v>1.250318441503942E-2</v>
      </c>
      <c r="P29">
        <f>IF($G29="s-curve",$E29+($F29-$E29)*$I$2/(1+EXP($I$3*(COUNT($I$9:P$9)+$I$4))),TREND($E29:$F29,$E$9:$F$9,P$9))</f>
        <v>1.2611741614385524E-2</v>
      </c>
      <c r="Q29">
        <f>IF($G29="s-curve",$E29+($F29-$E29)*$I$2/(1+EXP($I$3*(COUNT($I$9:Q$9)+$I$4))),TREND($E29:$F29,$E$9:$F$9,Q$9))</f>
        <v>1.2720298813731656E-2</v>
      </c>
      <c r="R29">
        <f>IF($G29="s-curve",$E29+($F29-$E29)*$I$2/(1+EXP($I$3*(COUNT($I$9:R$9)+$I$4))),TREND($E29:$F29,$E$9:$F$9,R$9))</f>
        <v>1.2828856013077761E-2</v>
      </c>
      <c r="S29">
        <f>IF($G29="s-curve",$E29+($F29-$E29)*$I$2/(1+EXP($I$3*(COUNT($I$9:S$9)+$I$4))),TREND($E29:$F29,$E$9:$F$9,S$9))</f>
        <v>1.2937413212423865E-2</v>
      </c>
      <c r="T29">
        <f>IF($G29="s-curve",$E29+($F29-$E29)*$I$2/(1+EXP($I$3*(COUNT($I$9:T$9)+$I$4))),TREND($E29:$F29,$E$9:$F$9,T$9))</f>
        <v>1.3045970411769997E-2</v>
      </c>
      <c r="U29">
        <f>IF($G29="s-curve",$E29+($F29-$E29)*$I$2/(1+EXP($I$3*(COUNT($I$9:U$9)+$I$4))),TREND($E29:$F29,$E$9:$F$9,U$9))</f>
        <v>1.3154527611116101E-2</v>
      </c>
      <c r="V29">
        <f>IF($G29="s-curve",$E29+($F29-$E29)*$I$2/(1+EXP($I$3*(COUNT($I$9:V$9)+$I$4))),TREND($E29:$F29,$E$9:$F$9,V$9))</f>
        <v>1.3263084810462206E-2</v>
      </c>
      <c r="W29">
        <f>IF($G29="s-curve",$E29+($F29-$E29)*$I$2/(1+EXP($I$3*(COUNT($I$9:W$9)+$I$4))),TREND($E29:$F29,$E$9:$F$9,W$9))</f>
        <v>1.337164200980831E-2</v>
      </c>
      <c r="X29">
        <f>IF($G29="s-curve",$E29+($F29-$E29)*$I$2/(1+EXP($I$3*(COUNT($I$9:X$9)+$I$4))),TREND($E29:$F29,$E$9:$F$9,X$9))</f>
        <v>1.3480199209154442E-2</v>
      </c>
      <c r="Y29">
        <f>IF($G29="s-curve",$E29+($F29-$E29)*$I$2/(1+EXP($I$3*(COUNT($I$9:Y$9)+$I$4))),TREND($E29:$F29,$E$9:$F$9,Y$9))</f>
        <v>1.3588756408500546E-2</v>
      </c>
      <c r="Z29">
        <f>IF($G29="s-curve",$E29+($F29-$E29)*$I$2/(1+EXP($I$3*(COUNT($I$9:Z$9)+$I$4))),TREND($E29:$F29,$E$9:$F$9,Z$9))</f>
        <v>1.3697313607846651E-2</v>
      </c>
      <c r="AA29">
        <f>IF($G29="s-curve",$E29+($F29-$E29)*$I$2/(1+EXP($I$3*(COUNT($I$9:AA$9)+$I$4))),TREND($E29:$F29,$E$9:$F$9,AA$9))</f>
        <v>1.3805870807192783E-2</v>
      </c>
      <c r="AB29">
        <f>IF($G29="s-curve",$E29+($F29-$E29)*$I$2/(1+EXP($I$3*(COUNT($I$9:AB$9)+$I$4))),TREND($E29:$F29,$E$9:$F$9,AB$9))</f>
        <v>1.3914428006538887E-2</v>
      </c>
      <c r="AC29">
        <f>IF($G29="s-curve",$E29+($F29-$E29)*$I$2/(1+EXP($I$3*(COUNT($I$9:AC$9)+$I$4))),TREND($E29:$F29,$E$9:$F$9,AC$9))</f>
        <v>1.4022985205884991E-2</v>
      </c>
      <c r="AD29">
        <f>IF($G29="s-curve",$E29+($F29-$E29)*$I$2/(1+EXP($I$3*(COUNT($I$9:AD$9)+$I$4))),TREND($E29:$F29,$E$9:$F$9,AD$9))</f>
        <v>1.4131542405231096E-2</v>
      </c>
      <c r="AE29">
        <f>IF($G29="s-curve",$E29+($F29-$E29)*$I$2/(1+EXP($I$3*(COUNT($I$9:AE$9)+$I$4))),TREND($E29:$F29,$E$9:$F$9,AE$9))</f>
        <v>1.4240099604577228E-2</v>
      </c>
      <c r="AF29">
        <f>IF($G29="s-curve",$E29+($F29-$E29)*$I$2/(1+EXP($I$3*(COUNT($I$9:AF$9)+$I$4))),TREND($E29:$F29,$E$9:$F$9,AF$9))</f>
        <v>1.4348656803923332E-2</v>
      </c>
      <c r="AG29">
        <f>IF($G29="s-curve",$E29+($F29-$E29)*$I$2/(1+EXP($I$3*(COUNT($I$9:AG$9)+$I$4))),TREND($E29:$F29,$E$9:$F$9,AG$9))</f>
        <v>1.4457214003269436E-2</v>
      </c>
      <c r="AH29">
        <f>IF($G29="s-curve",$E29+($F29-$E29)*$I$2/(1+EXP($I$3*(COUNT($I$9:AH$9)+$I$4))),TREND($E29:$F29,$E$9:$F$9,AH$9))</f>
        <v>1.4565771202615541E-2</v>
      </c>
      <c r="AI29">
        <f>IF($G29="s-curve",$E29+($F29-$E29)*$I$2/(1+EXP($I$3*(COUNT($I$9:AI$9)+$I$4))),TREND($E29:$F29,$E$9:$F$9,AI$9))</f>
        <v>1.4674328401961673E-2</v>
      </c>
      <c r="AJ29">
        <f>IF($G29="s-curve",$E29+($F29-$E29)*$I$2/(1+EXP($I$3*(COUNT($I$9:AJ$9)+$I$4))),TREND($E29:$F29,$E$9:$F$9,AJ$9))</f>
        <v>1.4782885601307777E-2</v>
      </c>
      <c r="AK29">
        <f>IF($G29="s-curve",$E29+($F29-$E29)*$I$2/(1+EXP($I$3*(COUNT($I$9:AK$9)+$I$4))),TREND($E29:$F29,$E$9:$F$9,AK$9))</f>
        <v>1.4891442800653881E-2</v>
      </c>
      <c r="AL29">
        <f>IF($G29="s-curve",$E29+($F29-$E29)*$I$2/(1+EXP($I$3*(COUNT($I$9:AL$9)+$I$4))),TREND($E29:$F29,$E$9:$F$9,AL$9))</f>
        <v>1.5000000000000013E-2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'SYVbT-passenger'!H3/SUM('SYVbT-passenger'!3:3)+0.002</f>
        <v>2.0195858052701565E-3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2.0195858052701565E-3</v>
      </c>
      <c r="J30">
        <f>IF($G30="s-curve",$E30+($F30-$E30)*$I$2/(1+EXP($I$3*(COUNT($I$9:J$9)+$I$4))),TREND($E30:$F30,$E$9:$F$9,J$9))</f>
        <v>2.7284499652394639E-3</v>
      </c>
      <c r="K30">
        <f>IF($G30="s-curve",$E30+($F30-$E30)*$I$2/(1+EXP($I$3*(COUNT($I$9:K$9)+$I$4))),TREND($E30:$F30,$E$9:$F$9,K$9))</f>
        <v>2.9715318921412692E-3</v>
      </c>
      <c r="L30">
        <f>IF($G30="s-curve",$E30+($F30-$E30)*$I$2/(1+EXP($I$3*(COUNT($I$9:L$9)+$I$4))),TREND($E30:$F30,$E$9:$F$9,L$9))</f>
        <v>3.2957205734227501E-3</v>
      </c>
      <c r="M30">
        <f>IF($G30="s-curve",$E30+($F30-$E30)*$I$2/(1+EXP($I$3*(COUNT($I$9:M$9)+$I$4))),TREND($E30:$F30,$E$9:$F$9,M$9))</f>
        <v>3.7263061999703714E-3</v>
      </c>
      <c r="N30">
        <f>IF($G30="s-curve",$E30+($F30-$E30)*$I$2/(1+EXP($I$3*(COUNT($I$9:N$9)+$I$4))),TREND($E30:$F30,$E$9:$F$9,N$9))</f>
        <v>4.2950988438765388E-3</v>
      </c>
      <c r="O30">
        <f>IF($G30="s-curve",$E30+($F30-$E30)*$I$2/(1+EXP($I$3*(COUNT($I$9:O$9)+$I$4))),TREND($E30:$F30,$E$9:$F$9,O$9))</f>
        <v>5.0410735121170485E-3</v>
      </c>
      <c r="P30">
        <f>IF($G30="s-curve",$E30+($F30-$E30)*$I$2/(1+EXP($I$3*(COUNT($I$9:P$9)+$I$4))),TREND($E30:$F30,$E$9:$F$9,P$9))</f>
        <v>6.010246232741108E-3</v>
      </c>
      <c r="Q30">
        <f>IF($G30="s-curve",$E30+($F30-$E30)*$I$2/(1+EXP($I$3*(COUNT($I$9:Q$9)+$I$4))),TREND($E30:$F30,$E$9:$F$9,Q$9))</f>
        <v>7.2540964735640472E-3</v>
      </c>
      <c r="R30">
        <f>IF($G30="s-curve",$E30+($F30-$E30)*$I$2/(1+EXP($I$3*(COUNT($I$9:R$9)+$I$4))),TREND($E30:$F30,$E$9:$F$9,R$9))</f>
        <v>8.8256586531590669E-3</v>
      </c>
      <c r="S30">
        <f>IF($G30="s-curve",$E30+($F30-$E30)*$I$2/(1+EXP($I$3*(COUNT($I$9:S$9)+$I$4))),TREND($E30:$F30,$E$9:$F$9,S$9))</f>
        <v>1.0772437997189686E-2</v>
      </c>
      <c r="T30">
        <f>IF($G30="s-curve",$E30+($F30-$E30)*$I$2/(1+EXP($I$3*(COUNT($I$9:T$9)+$I$4))),TREND($E30:$F30,$E$9:$F$9,T$9))</f>
        <v>1.3125862568802056E-2</v>
      </c>
      <c r="U30">
        <f>IF($G30="s-curve",$E30+($F30-$E30)*$I$2/(1+EXP($I$3*(COUNT($I$9:U$9)+$I$4))),TREND($E30:$F30,$E$9:$F$9,U$9))</f>
        <v>1.5888348392515139E-2</v>
      </c>
      <c r="V30">
        <f>IF($G30="s-curve",$E30+($F30-$E30)*$I$2/(1+EXP($I$3*(COUNT($I$9:V$9)+$I$4))),TREND($E30:$F30,$E$9:$F$9,V$9))</f>
        <v>1.9021142999847009E-2</v>
      </c>
      <c r="W30">
        <f>IF($G30="s-curve",$E30+($F30-$E30)*$I$2/(1+EXP($I$3*(COUNT($I$9:W$9)+$I$4))),TREND($E30:$F30,$E$9:$F$9,W$9))</f>
        <v>2.2438010112313542E-2</v>
      </c>
      <c r="X30">
        <f>IF($G30="s-curve",$E30+($F30-$E30)*$I$2/(1+EXP($I$3*(COUNT($I$9:X$9)+$I$4))),TREND($E30:$F30,$E$9:$F$9,X$9))</f>
        <v>2.6009792902635082E-2</v>
      </c>
      <c r="Y30">
        <f>IF($G30="s-curve",$E30+($F30-$E30)*$I$2/(1+EXP($I$3*(COUNT($I$9:Y$9)+$I$4))),TREND($E30:$F30,$E$9:$F$9,Y$9))</f>
        <v>2.9581575692956621E-2</v>
      </c>
      <c r="Z30">
        <f>IF($G30="s-curve",$E30+($F30-$E30)*$I$2/(1+EXP($I$3*(COUNT($I$9:Z$9)+$I$4))),TREND($E30:$F30,$E$9:$F$9,Z$9))</f>
        <v>3.2998442805423155E-2</v>
      </c>
      <c r="AA30">
        <f>IF($G30="s-curve",$E30+($F30-$E30)*$I$2/(1+EXP($I$3*(COUNT($I$9:AA$9)+$I$4))),TREND($E30:$F30,$E$9:$F$9,AA$9))</f>
        <v>3.6131237412755014E-2</v>
      </c>
      <c r="AB30">
        <f>IF($G30="s-curve",$E30+($F30-$E30)*$I$2/(1+EXP($I$3*(COUNT($I$9:AB$9)+$I$4))),TREND($E30:$F30,$E$9:$F$9,AB$9))</f>
        <v>3.88937232364681E-2</v>
      </c>
      <c r="AC30">
        <f>IF($G30="s-curve",$E30+($F30-$E30)*$I$2/(1+EXP($I$3*(COUNT($I$9:AC$9)+$I$4))),TREND($E30:$F30,$E$9:$F$9,AC$9))</f>
        <v>4.1247147808080475E-2</v>
      </c>
      <c r="AD30">
        <f>IF($G30="s-curve",$E30+($F30-$E30)*$I$2/(1+EXP($I$3*(COUNT($I$9:AD$9)+$I$4))),TREND($E30:$F30,$E$9:$F$9,AD$9))</f>
        <v>4.3193927152111095E-2</v>
      </c>
      <c r="AE30">
        <f>IF($G30="s-curve",$E30+($F30-$E30)*$I$2/(1+EXP($I$3*(COUNT($I$9:AE$9)+$I$4))),TREND($E30:$F30,$E$9:$F$9,AE$9))</f>
        <v>4.4765489331706113E-2</v>
      </c>
      <c r="AF30">
        <f>IF($G30="s-curve",$E30+($F30-$E30)*$I$2/(1+EXP($I$3*(COUNT($I$9:AF$9)+$I$4))),TREND($E30:$F30,$E$9:$F$9,AF$9))</f>
        <v>4.6009339572529055E-2</v>
      </c>
      <c r="AG30">
        <f>IF($G30="s-curve",$E30+($F30-$E30)*$I$2/(1+EXP($I$3*(COUNT($I$9:AG$9)+$I$4))),TREND($E30:$F30,$E$9:$F$9,AG$9))</f>
        <v>4.6978512293153113E-2</v>
      </c>
      <c r="AH30">
        <f>IF($G30="s-curve",$E30+($F30-$E30)*$I$2/(1+EXP($I$3*(COUNT($I$9:AH$9)+$I$4))),TREND($E30:$F30,$E$9:$F$9,AH$9))</f>
        <v>4.7724486961393628E-2</v>
      </c>
      <c r="AI30">
        <f>IF($G30="s-curve",$E30+($F30-$E30)*$I$2/(1+EXP($I$3*(COUNT($I$9:AI$9)+$I$4))),TREND($E30:$F30,$E$9:$F$9,AI$9))</f>
        <v>4.8293279605299791E-2</v>
      </c>
      <c r="AJ30">
        <f>IF($G30="s-curve",$E30+($F30-$E30)*$I$2/(1+EXP($I$3*(COUNT($I$9:AJ$9)+$I$4))),TREND($E30:$F30,$E$9:$F$9,AJ$9))</f>
        <v>4.8723865231847407E-2</v>
      </c>
      <c r="AK30">
        <f>IF($G30="s-curve",$E30+($F30-$E30)*$I$2/(1+EXP($I$3*(COUNT($I$9:AK$9)+$I$4))),TREND($E30:$F30,$E$9:$F$9,AK$9))</f>
        <v>4.9048053913128893E-2</v>
      </c>
      <c r="AL30">
        <f>IF($G30="s-curve",$E30+($F30-$E30)*$I$2/(1+EXP($I$3*(COUNT($I$9:AL$9)+$I$4))),TREND($E30:$F30,$E$9:$F$9,AL$9))</f>
        <v>4.9291135840030698E-2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2.2066421693983651E-4</v>
      </c>
      <c r="L36">
        <f>IF($G36="s-curve",$E36+($F36-$E36)*$I$2/(1+EXP($I$3*(COUNT($I$9:L$9)+$I$4))),TREND($E36:$F36,$E$9:$F$9,L$9))</f>
        <v>4.4132843387961751E-4</v>
      </c>
      <c r="M36">
        <f>IF($G36="s-curve",$E36+($F36-$E36)*$I$2/(1+EXP($I$3*(COUNT($I$9:M$9)+$I$4))),TREND($E36:$F36,$E$9:$F$9,M$9))</f>
        <v>6.6199265081945402E-4</v>
      </c>
      <c r="N36">
        <f>IF($G36="s-curve",$E36+($F36-$E36)*$I$2/(1+EXP($I$3*(COUNT($I$9:N$9)+$I$4))),TREND($E36:$F36,$E$9:$F$9,N$9))</f>
        <v>8.8265686775929053E-4</v>
      </c>
      <c r="O36">
        <f>IF($G36="s-curve",$E36+($F36-$E36)*$I$2/(1+EXP($I$3*(COUNT($I$9:O$9)+$I$4))),TREND($E36:$F36,$E$9:$F$9,O$9))</f>
        <v>1.103321084699127E-3</v>
      </c>
      <c r="P36">
        <f>IF($G36="s-curve",$E36+($F36-$E36)*$I$2/(1+EXP($I$3*(COUNT($I$9:P$9)+$I$4))),TREND($E36:$F36,$E$9:$F$9,P$9))</f>
        <v>1.3239853016389636E-3</v>
      </c>
      <c r="Q36">
        <f>IF($G36="s-curve",$E36+($F36-$E36)*$I$2/(1+EXP($I$3*(COUNT($I$9:Q$9)+$I$4))),TREND($E36:$F36,$E$9:$F$9,Q$9))</f>
        <v>1.5446495185788001E-3</v>
      </c>
      <c r="R36">
        <f>IF($G36="s-curve",$E36+($F36-$E36)*$I$2/(1+EXP($I$3*(COUNT($I$9:R$9)+$I$4))),TREND($E36:$F36,$E$9:$F$9,R$9))</f>
        <v>1.7653137355186366E-3</v>
      </c>
      <c r="S36">
        <f>IF($G36="s-curve",$E36+($F36-$E36)*$I$2/(1+EXP($I$3*(COUNT($I$9:S$9)+$I$4))),TREND($E36:$F36,$E$9:$F$9,S$9))</f>
        <v>1.9859779524584176E-3</v>
      </c>
      <c r="T36">
        <f>IF($G36="s-curve",$E36+($F36-$E36)*$I$2/(1+EXP($I$3*(COUNT($I$9:T$9)+$I$4))),TREND($E36:$F36,$E$9:$F$9,T$9))</f>
        <v>2.2066421693982541E-3</v>
      </c>
      <c r="U36">
        <f>IF($G36="s-curve",$E36+($F36-$E36)*$I$2/(1+EXP($I$3*(COUNT($I$9:U$9)+$I$4))),TREND($E36:$F36,$E$9:$F$9,U$9))</f>
        <v>2.4273063863380906E-3</v>
      </c>
      <c r="V36">
        <f>IF($G36="s-curve",$E36+($F36-$E36)*$I$2/(1+EXP($I$3*(COUNT($I$9:V$9)+$I$4))),TREND($E36:$F36,$E$9:$F$9,V$9))</f>
        <v>2.6479706032779271E-3</v>
      </c>
      <c r="W36">
        <f>IF($G36="s-curve",$E36+($F36-$E36)*$I$2/(1+EXP($I$3*(COUNT($I$9:W$9)+$I$4))),TREND($E36:$F36,$E$9:$F$9,W$9))</f>
        <v>2.8686348202177636E-3</v>
      </c>
      <c r="X36">
        <f>IF($G36="s-curve",$E36+($F36-$E36)*$I$2/(1+EXP($I$3*(COUNT($I$9:X$9)+$I$4))),TREND($E36:$F36,$E$9:$F$9,X$9))</f>
        <v>3.0892990371576001E-3</v>
      </c>
      <c r="Y36">
        <f>IF($G36="s-curve",$E36+($F36-$E36)*$I$2/(1+EXP($I$3*(COUNT($I$9:Y$9)+$I$4))),TREND($E36:$F36,$E$9:$F$9,Y$9))</f>
        <v>3.3099632540974366E-3</v>
      </c>
      <c r="Z36">
        <f>IF($G36="s-curve",$E36+($F36-$E36)*$I$2/(1+EXP($I$3*(COUNT($I$9:Z$9)+$I$4))),TREND($E36:$F36,$E$9:$F$9,Z$9))</f>
        <v>3.5306274710372176E-3</v>
      </c>
      <c r="AA36">
        <f>IF($G36="s-curve",$E36+($F36-$E36)*$I$2/(1+EXP($I$3*(COUNT($I$9:AA$9)+$I$4))),TREND($E36:$F36,$E$9:$F$9,AA$9))</f>
        <v>3.7512916879770541E-3</v>
      </c>
      <c r="AB36">
        <f>IF($G36="s-curve",$E36+($F36-$E36)*$I$2/(1+EXP($I$3*(COUNT($I$9:AB$9)+$I$4))),TREND($E36:$F36,$E$9:$F$9,AB$9))</f>
        <v>3.9719559049168907E-3</v>
      </c>
      <c r="AC36">
        <f>IF($G36="s-curve",$E36+($F36-$E36)*$I$2/(1+EXP($I$3*(COUNT($I$9:AC$9)+$I$4))),TREND($E36:$F36,$E$9:$F$9,AC$9))</f>
        <v>4.1926201218567272E-3</v>
      </c>
      <c r="AD36">
        <f>IF($G36="s-curve",$E36+($F36-$E36)*$I$2/(1+EXP($I$3*(COUNT($I$9:AD$9)+$I$4))),TREND($E36:$F36,$E$9:$F$9,AD$9))</f>
        <v>4.4132843387965637E-3</v>
      </c>
      <c r="AE36">
        <f>IF($G36="s-curve",$E36+($F36-$E36)*$I$2/(1+EXP($I$3*(COUNT($I$9:AE$9)+$I$4))),TREND($E36:$F36,$E$9:$F$9,AE$9))</f>
        <v>4.6339485557364002E-3</v>
      </c>
      <c r="AF36">
        <f>IF($G36="s-curve",$E36+($F36-$E36)*$I$2/(1+EXP($I$3*(COUNT($I$9:AF$9)+$I$4))),TREND($E36:$F36,$E$9:$F$9,AF$9))</f>
        <v>4.8546127726762367E-3</v>
      </c>
      <c r="AG36">
        <f>IF($G36="s-curve",$E36+($F36-$E36)*$I$2/(1+EXP($I$3*(COUNT($I$9:AG$9)+$I$4))),TREND($E36:$F36,$E$9:$F$9,AG$9))</f>
        <v>5.0752769896160177E-3</v>
      </c>
      <c r="AH36">
        <f>IF($G36="s-curve",$E36+($F36-$E36)*$I$2/(1+EXP($I$3*(COUNT($I$9:AH$9)+$I$4))),TREND($E36:$F36,$E$9:$F$9,AH$9))</f>
        <v>5.2959412065558542E-3</v>
      </c>
      <c r="AI36">
        <f>IF($G36="s-curve",$E36+($F36-$E36)*$I$2/(1+EXP($I$3*(COUNT($I$9:AI$9)+$I$4))),TREND($E36:$F36,$E$9:$F$9,AI$9))</f>
        <v>5.5166054234956907E-3</v>
      </c>
      <c r="AJ36">
        <f>IF($G36="s-curve",$E36+($F36-$E36)*$I$2/(1+EXP($I$3*(COUNT($I$9:AJ$9)+$I$4))),TREND($E36:$F36,$E$9:$F$9,AJ$9))</f>
        <v>5.7372696404355272E-3</v>
      </c>
      <c r="AK36">
        <f>IF($G36="s-curve",$E36+($F36-$E36)*$I$2/(1+EXP($I$3*(COUNT($I$9:AK$9)+$I$4))),TREND($E36:$F36,$E$9:$F$9,AK$9))</f>
        <v>5.9579338573753637E-3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4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4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4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4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4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4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4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4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4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4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4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4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  <c r="AL52">
        <f>IF($G52="s-curve",$E52+($F52-$E52)*$I$2/(1+EXP($I$3*(COUNT($I$9:AL$9)+$I$4))),TREND($E52:$F52,$E$9:$F$9,AL$9))</f>
        <v>0.99812264157560726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4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4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4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0.15824752151749522</v>
      </c>
      <c r="L55">
        <f>IF($G55="s-curve",$E55+($F55-$E55)*$I$2/(1+EXP($I$3*(COUNT($I$9:L$9)+$I$4))),TREND($E55:$F55,$E$9:$F$9,L$9))</f>
        <v>0.18942353923906552</v>
      </c>
      <c r="M55">
        <f>IF($G55="s-curve",$E55+($F55-$E55)*$I$2/(1+EXP($I$3*(COUNT($I$9:M$9)+$I$4))),TREND($E55:$F55,$E$9:$F$9,M$9))</f>
        <v>0.22059955696064293</v>
      </c>
      <c r="N55">
        <f>IF($G55="s-curve",$E55+($F55-$E55)*$I$2/(1+EXP($I$3*(COUNT($I$9:N$9)+$I$4))),TREND($E55:$F55,$E$9:$F$9,N$9))</f>
        <v>0.25177557468222034</v>
      </c>
      <c r="O55">
        <f>IF($G55="s-curve",$E55+($F55-$E55)*$I$2/(1+EXP($I$3*(COUNT($I$9:O$9)+$I$4))),TREND($E55:$F55,$E$9:$F$9,O$9))</f>
        <v>0.28295159240379064</v>
      </c>
      <c r="P55">
        <f>IF($G55="s-curve",$E55+($F55-$E55)*$I$2/(1+EXP($I$3*(COUNT($I$9:P$9)+$I$4))),TREND($E55:$F55,$E$9:$F$9,P$9))</f>
        <v>0.31412761012536805</v>
      </c>
      <c r="Q55">
        <f>IF($G55="s-curve",$E55+($F55-$E55)*$I$2/(1+EXP($I$3*(COUNT($I$9:Q$9)+$I$4))),TREND($E55:$F55,$E$9:$F$9,Q$9))</f>
        <v>0.34530362784693835</v>
      </c>
      <c r="R55">
        <f>IF($G55="s-curve",$E55+($F55-$E55)*$I$2/(1+EXP($I$3*(COUNT($I$9:R$9)+$I$4))),TREND($E55:$F55,$E$9:$F$9,R$9))</f>
        <v>0.37647964556851576</v>
      </c>
      <c r="S55">
        <f>IF($G55="s-curve",$E55+($F55-$E55)*$I$2/(1+EXP($I$3*(COUNT($I$9:S$9)+$I$4))),TREND($E55:$F55,$E$9:$F$9,S$9))</f>
        <v>0.40765566329008607</v>
      </c>
      <c r="T55">
        <f>IF($G55="s-curve",$E55+($F55-$E55)*$I$2/(1+EXP($I$3*(COUNT($I$9:T$9)+$I$4))),TREND($E55:$F55,$E$9:$F$9,T$9))</f>
        <v>0.43883168101166348</v>
      </c>
      <c r="U55">
        <f>IF($G55="s-curve",$E55+($F55-$E55)*$I$2/(1+EXP($I$3*(COUNT($I$9:U$9)+$I$4))),TREND($E55:$F55,$E$9:$F$9,U$9))</f>
        <v>0.47000769873324089</v>
      </c>
      <c r="V55">
        <f>IF($G55="s-curve",$E55+($F55-$E55)*$I$2/(1+EXP($I$3*(COUNT($I$9:V$9)+$I$4))),TREND($E55:$F55,$E$9:$F$9,V$9))</f>
        <v>0.50118371645481119</v>
      </c>
      <c r="W55">
        <f>IF($G55="s-curve",$E55+($F55-$E55)*$I$2/(1+EXP($I$3*(COUNT($I$9:W$9)+$I$4))),TREND($E55:$F55,$E$9:$F$9,W$9))</f>
        <v>0.5323597341763886</v>
      </c>
      <c r="X55">
        <f>IF($G55="s-curve",$E55+($F55-$E55)*$I$2/(1+EXP($I$3*(COUNT($I$9:X$9)+$I$4))),TREND($E55:$F55,$E$9:$F$9,X$9))</f>
        <v>0.5635357518979589</v>
      </c>
      <c r="Y55">
        <f>IF($G55="s-curve",$E55+($F55-$E55)*$I$2/(1+EXP($I$3*(COUNT($I$9:Y$9)+$I$4))),TREND($E55:$F55,$E$9:$F$9,Y$9))</f>
        <v>0.59471176961953631</v>
      </c>
      <c r="Z55">
        <f>IF($G55="s-curve",$E55+($F55-$E55)*$I$2/(1+EXP($I$3*(COUNT($I$9:Z$9)+$I$4))),TREND($E55:$F55,$E$9:$F$9,Z$9))</f>
        <v>0.62588778734110662</v>
      </c>
      <c r="AA55">
        <f>IF($G55="s-curve",$E55+($F55-$E55)*$I$2/(1+EXP($I$3*(COUNT($I$9:AA$9)+$I$4))),TREND($E55:$F55,$E$9:$F$9,AA$9))</f>
        <v>0.65706380506268403</v>
      </c>
      <c r="AB55">
        <f>IF($G55="s-curve",$E55+($F55-$E55)*$I$2/(1+EXP($I$3*(COUNT($I$9:AB$9)+$I$4))),TREND($E55:$F55,$E$9:$F$9,AB$9))</f>
        <v>0.68823982278425433</v>
      </c>
      <c r="AC55">
        <f>IF($G55="s-curve",$E55+($F55-$E55)*$I$2/(1+EXP($I$3*(COUNT($I$9:AC$9)+$I$4))),TREND($E55:$F55,$E$9:$F$9,AC$9))</f>
        <v>0.71941584050583174</v>
      </c>
      <c r="AD55">
        <f>IF($G55="s-curve",$E55+($F55-$E55)*$I$2/(1+EXP($I$3*(COUNT($I$9:AD$9)+$I$4))),TREND($E55:$F55,$E$9:$F$9,AD$9))</f>
        <v>0.75059185822740915</v>
      </c>
      <c r="AE55">
        <f>IF($G55="s-curve",$E55+($F55-$E55)*$I$2/(1+EXP($I$3*(COUNT($I$9:AE$9)+$I$4))),TREND($E55:$F55,$E$9:$F$9,AE$9))</f>
        <v>0.78176787594897945</v>
      </c>
      <c r="AF55">
        <f>IF($G55="s-curve",$E55+($F55-$E55)*$I$2/(1+EXP($I$3*(COUNT($I$9:AF$9)+$I$4))),TREND($E55:$F55,$E$9:$F$9,AF$9))</f>
        <v>0.81294389367055686</v>
      </c>
      <c r="AG55">
        <f>IF($G55="s-curve",$E55+($F55-$E55)*$I$2/(1+EXP($I$3*(COUNT($I$9:AG$9)+$I$4))),TREND($E55:$F55,$E$9:$F$9,AG$9))</f>
        <v>0.84411991139212716</v>
      </c>
      <c r="AH55">
        <f>IF($G55="s-curve",$E55+($F55-$E55)*$I$2/(1+EXP($I$3*(COUNT($I$9:AH$9)+$I$4))),TREND($E55:$F55,$E$9:$F$9,AH$9))</f>
        <v>0.87529592911370457</v>
      </c>
      <c r="AI55">
        <f>IF($G55="s-curve",$E55+($F55-$E55)*$I$2/(1+EXP($I$3*(COUNT($I$9:AI$9)+$I$4))),TREND($E55:$F55,$E$9:$F$9,AI$9))</f>
        <v>0.90647194683527488</v>
      </c>
      <c r="AJ55">
        <f>IF($G55="s-curve",$E55+($F55-$E55)*$I$2/(1+EXP($I$3*(COUNT($I$9:AJ$9)+$I$4))),TREND($E55:$F55,$E$9:$F$9,AJ$9))</f>
        <v>0.93764796455685229</v>
      </c>
      <c r="AK55">
        <f>IF($G55="s-curve",$E55+($F55-$E55)*$I$2/(1+EXP($I$3*(COUNT($I$9:AK$9)+$I$4))),TREND($E55:$F55,$E$9:$F$9,AK$9))</f>
        <v>0.9688239822784297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4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4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4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4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4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4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4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4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4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4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4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4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4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4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4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4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4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5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5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5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5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5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5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5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>E80</f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5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5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5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5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5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5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5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5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5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5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5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5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5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  <row r="95" spans="1:38" x14ac:dyDescent="0.2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2017-07-01T03:43:09Z</dcterms:created>
  <dcterms:modified xsi:type="dcterms:W3CDTF">2024-03-14T15:38:08Z</dcterms:modified>
</cp:coreProperties>
</file>