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trans\BAADTbVT\"/>
    </mc:Choice>
  </mc:AlternateContent>
  <xr:revisionPtr revIDLastSave="0" documentId="13_ncr:1_{CB75E6A6-F6B8-4144-A871-E1C515948C7F}" xr6:coauthVersionLast="47" xr6:coauthVersionMax="47" xr10:uidLastSave="{00000000-0000-0000-0000-000000000000}"/>
  <bookViews>
    <workbookView xWindow="29370" yWindow="4005" windowWidth="26265" windowHeight="9975" tabRatio="943" activeTab="2" xr2:uid="{BB1BC0E8-D7BE-4817-AFF2-63D73B602A09}"/>
  </bookViews>
  <sheets>
    <sheet name="About" sheetId="1" r:id="rId1"/>
    <sheet name="IDEES2021_TrRoad_act" sheetId="26" r:id="rId2"/>
    <sheet name="REF2020" sheetId="22" r:id="rId3"/>
    <sheet name="BCDTRtSY-psgr" sheetId="20" r:id="rId4"/>
    <sheet name="BCDTRtSY-frgt" sheetId="21" r:id="rId5"/>
    <sheet name="SYVbT-passenger" sheetId="23" r:id="rId6"/>
    <sheet name="SYVbT-freight" sheetId="24" r:id="rId7"/>
    <sheet name="POTEnCIA_TRA_Activity" sheetId="27" r:id="rId8"/>
    <sheet name="POTEnCIA_TRA_Vkm" sheetId="28" r:id="rId9"/>
    <sheet name="JRC Database" sheetId="8" r:id="rId10"/>
    <sheet name="Raw data JRC Other" sheetId="18" r:id="rId11"/>
    <sheet name="Eurostat_rail_pa_typepas" sheetId="19" state="hidden" r:id="rId12"/>
    <sheet name="Eurostat_avia_ttpa" sheetId="17" state="hidden" r:id="rId13"/>
    <sheet name="Stock aircraft" sheetId="10" r:id="rId14"/>
    <sheet name="Stock ships" sheetId="11" r:id="rId15"/>
    <sheet name="Ships Activity" sheetId="9" r:id="rId16"/>
    <sheet name="Passenger_km" sheetId="2" r:id="rId17"/>
    <sheet name="Freight_km" sheetId="25" r:id="rId18"/>
    <sheet name="SYAADTbVT-passengers" sheetId="15" r:id="rId19"/>
    <sheet name="SYAADTbVT-freight" sheetId="16" r:id="rId20"/>
    <sheet name="BAADTbVT-passengers" sheetId="13" r:id="rId21"/>
    <sheet name="BAADTbVT-freight" sheetId="14" r:id="rId22"/>
  </sheets>
  <definedNames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_xlnm.Print_Titles" localSheetId="7">POTEnCIA_TRA_Activity!$1:$1</definedName>
    <definedName name="_xlnm.Print_Titles" localSheetId="8">POTEnCIA_TRA_Vkm!$1:$1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14" l="1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F20" i="2" l="1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I27" i="25" l="1"/>
  <c r="AF15" i="25"/>
  <c r="AE15" i="25"/>
  <c r="AD15" i="25"/>
  <c r="AC15" i="25"/>
  <c r="AB15" i="25"/>
  <c r="AA15" i="25"/>
  <c r="Z15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AF24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AF22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AF21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AF19" i="25"/>
  <c r="AE19" i="25"/>
  <c r="AD19" i="25"/>
  <c r="AC19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24" i="25"/>
  <c r="C32" i="25" s="1"/>
  <c r="B7" i="16" s="1"/>
  <c r="C23" i="25"/>
  <c r="C22" i="25"/>
  <c r="C21" i="25"/>
  <c r="C20" i="25"/>
  <c r="C19" i="25"/>
  <c r="B24" i="25"/>
  <c r="B32" i="25" s="1"/>
  <c r="B23" i="25"/>
  <c r="B22" i="25"/>
  <c r="B21" i="25"/>
  <c r="B20" i="25"/>
  <c r="B19" i="25"/>
  <c r="AF14" i="25"/>
  <c r="AE14" i="25"/>
  <c r="AD14" i="25"/>
  <c r="AC14" i="25"/>
  <c r="AB14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AF13" i="25"/>
  <c r="AE13" i="25"/>
  <c r="AD13" i="25"/>
  <c r="AC13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AF12" i="25"/>
  <c r="AE12" i="25"/>
  <c r="AD12" i="25"/>
  <c r="AC12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4" i="25" l="1"/>
  <c r="C13" i="25"/>
  <c r="C12" i="25"/>
  <c r="C11" i="25"/>
  <c r="B14" i="25"/>
  <c r="B13" i="25"/>
  <c r="B12" i="25"/>
  <c r="B11" i="25"/>
  <c r="AF8" i="25"/>
  <c r="AF32" i="25" s="1"/>
  <c r="AE8" i="25"/>
  <c r="AE32" i="25" s="1"/>
  <c r="AD8" i="25"/>
  <c r="AD32" i="25" s="1"/>
  <c r="AC8" i="25"/>
  <c r="AC32" i="25" s="1"/>
  <c r="AB8" i="25"/>
  <c r="AB32" i="25" s="1"/>
  <c r="AA8" i="25"/>
  <c r="AA32" i="25" s="1"/>
  <c r="Z8" i="25"/>
  <c r="Z32" i="25" s="1"/>
  <c r="Y8" i="25"/>
  <c r="Y32" i="25" s="1"/>
  <c r="X8" i="25"/>
  <c r="X32" i="25" s="1"/>
  <c r="W8" i="25"/>
  <c r="W32" i="25" s="1"/>
  <c r="V8" i="25"/>
  <c r="V32" i="25" s="1"/>
  <c r="U8" i="25"/>
  <c r="U32" i="25" s="1"/>
  <c r="T8" i="25"/>
  <c r="T32" i="25" s="1"/>
  <c r="S8" i="25"/>
  <c r="S32" i="25" s="1"/>
  <c r="R8" i="25"/>
  <c r="R32" i="25" s="1"/>
  <c r="Q8" i="25"/>
  <c r="Q32" i="25" s="1"/>
  <c r="P8" i="25"/>
  <c r="P32" i="25" s="1"/>
  <c r="O8" i="25"/>
  <c r="O32" i="25" s="1"/>
  <c r="N8" i="25"/>
  <c r="N32" i="25" s="1"/>
  <c r="M8" i="25"/>
  <c r="M32" i="25" s="1"/>
  <c r="L8" i="25"/>
  <c r="L32" i="25" s="1"/>
  <c r="K8" i="25"/>
  <c r="K32" i="25" s="1"/>
  <c r="J8" i="25"/>
  <c r="J32" i="25" s="1"/>
  <c r="I8" i="25"/>
  <c r="I32" i="25" s="1"/>
  <c r="H8" i="25"/>
  <c r="H32" i="25" s="1"/>
  <c r="G8" i="25"/>
  <c r="G32" i="25" s="1"/>
  <c r="F8" i="25"/>
  <c r="F32" i="25" s="1"/>
  <c r="E8" i="25"/>
  <c r="E32" i="25" s="1"/>
  <c r="D8" i="25"/>
  <c r="D32" i="25" s="1"/>
  <c r="AF6" i="25"/>
  <c r="AF30" i="25" s="1"/>
  <c r="AE6" i="25"/>
  <c r="AE30" i="25" s="1"/>
  <c r="AC6" i="25"/>
  <c r="AC30" i="25" s="1"/>
  <c r="U6" i="25"/>
  <c r="U30" i="25" s="1"/>
  <c r="T6" i="25"/>
  <c r="T30" i="25" s="1"/>
  <c r="S6" i="25"/>
  <c r="S30" i="25" s="1"/>
  <c r="K6" i="25"/>
  <c r="K30" i="25" s="1"/>
  <c r="I6" i="25"/>
  <c r="I30" i="25" s="1"/>
  <c r="H6" i="25"/>
  <c r="H30" i="25" s="1"/>
  <c r="AB5" i="25"/>
  <c r="AB29" i="25" s="1"/>
  <c r="Y5" i="25"/>
  <c r="Y29" i="25" s="1"/>
  <c r="N5" i="25"/>
  <c r="N29" i="25" s="1"/>
  <c r="M5" i="25"/>
  <c r="M29" i="25" s="1"/>
  <c r="E16" i="22"/>
  <c r="B7" i="25"/>
  <c r="B31" i="25" s="1"/>
  <c r="B6" i="25"/>
  <c r="B30" i="25" s="1"/>
  <c r="B5" i="25"/>
  <c r="B4" i="25"/>
  <c r="B3" i="25"/>
  <c r="C6" i="25"/>
  <c r="C30" i="25" s="1"/>
  <c r="B5" i="16" s="1"/>
  <c r="C5" i="25"/>
  <c r="C29" i="25" s="1"/>
  <c r="B4" i="16" s="1"/>
  <c r="E5" i="25" l="1"/>
  <c r="E29" i="25" s="1"/>
  <c r="Q5" i="25"/>
  <c r="Q29" i="25" s="1"/>
  <c r="AD5" i="25"/>
  <c r="AD29" i="25" s="1"/>
  <c r="L6" i="25"/>
  <c r="L30" i="25" s="1"/>
  <c r="W6" i="25"/>
  <c r="W30" i="25" s="1"/>
  <c r="B27" i="25"/>
  <c r="F5" i="25"/>
  <c r="F29" i="25" s="1"/>
  <c r="T5" i="25"/>
  <c r="T29" i="25" s="1"/>
  <c r="AF5" i="25"/>
  <c r="AF29" i="25" s="1"/>
  <c r="M6" i="25"/>
  <c r="M30" i="25" s="1"/>
  <c r="X6" i="25"/>
  <c r="X30" i="25" s="1"/>
  <c r="D5" i="25"/>
  <c r="D29" i="25" s="1"/>
  <c r="P5" i="25"/>
  <c r="P29" i="25" s="1"/>
  <c r="AC5" i="25"/>
  <c r="AC29" i="25" s="1"/>
  <c r="B28" i="25"/>
  <c r="H5" i="25"/>
  <c r="H29" i="25" s="1"/>
  <c r="U5" i="25"/>
  <c r="U29" i="25" s="1"/>
  <c r="D6" i="25"/>
  <c r="D30" i="25" s="1"/>
  <c r="O6" i="25"/>
  <c r="O30" i="25" s="1"/>
  <c r="Y6" i="25"/>
  <c r="Y30" i="25" s="1"/>
  <c r="B29" i="25"/>
  <c r="I5" i="25"/>
  <c r="I29" i="25" s="1"/>
  <c r="V5" i="25"/>
  <c r="V29" i="25" s="1"/>
  <c r="E6" i="25"/>
  <c r="E30" i="25" s="1"/>
  <c r="P6" i="25"/>
  <c r="P30" i="25" s="1"/>
  <c r="AA6" i="25"/>
  <c r="AA30" i="25" s="1"/>
  <c r="L5" i="25"/>
  <c r="L29" i="25" s="1"/>
  <c r="X5" i="25"/>
  <c r="X29" i="25" s="1"/>
  <c r="G6" i="25"/>
  <c r="G30" i="25" s="1"/>
  <c r="Q6" i="25"/>
  <c r="Q30" i="25" s="1"/>
  <c r="AB6" i="25"/>
  <c r="AB30" i="25" s="1"/>
  <c r="G5" i="25"/>
  <c r="G29" i="25" s="1"/>
  <c r="O5" i="25"/>
  <c r="O29" i="25" s="1"/>
  <c r="W5" i="25"/>
  <c r="W29" i="25" s="1"/>
  <c r="AE5" i="25"/>
  <c r="AE29" i="25" s="1"/>
  <c r="J6" i="25"/>
  <c r="J30" i="25" s="1"/>
  <c r="R6" i="25"/>
  <c r="R30" i="25" s="1"/>
  <c r="Z6" i="25"/>
  <c r="Z30" i="25" s="1"/>
  <c r="J5" i="25"/>
  <c r="J29" i="25" s="1"/>
  <c r="R5" i="25"/>
  <c r="R29" i="25" s="1"/>
  <c r="Z5" i="25"/>
  <c r="Z29" i="25" s="1"/>
  <c r="K5" i="25"/>
  <c r="K29" i="25" s="1"/>
  <c r="S5" i="25"/>
  <c r="S29" i="25" s="1"/>
  <c r="AA5" i="25"/>
  <c r="AA29" i="25" s="1"/>
  <c r="F6" i="25"/>
  <c r="F30" i="25" s="1"/>
  <c r="N6" i="25"/>
  <c r="N30" i="25" s="1"/>
  <c r="V6" i="25"/>
  <c r="V30" i="25" s="1"/>
  <c r="AD6" i="25"/>
  <c r="AD30" i="25" s="1"/>
  <c r="C7" i="25" l="1"/>
  <c r="L16" i="22"/>
  <c r="K16" i="22"/>
  <c r="J16" i="22"/>
  <c r="I16" i="22"/>
  <c r="H16" i="22"/>
  <c r="G16" i="22"/>
  <c r="F16" i="22"/>
  <c r="C31" i="25" l="1"/>
  <c r="B6" i="16" s="1"/>
  <c r="Y7" i="25"/>
  <c r="Y31" i="25" s="1"/>
  <c r="Q7" i="25"/>
  <c r="Q31" i="25" s="1"/>
  <c r="I7" i="25"/>
  <c r="I31" i="25" s="1"/>
  <c r="S7" i="25"/>
  <c r="S31" i="25" s="1"/>
  <c r="J7" i="25"/>
  <c r="J31" i="25" s="1"/>
  <c r="AF7" i="25"/>
  <c r="AF31" i="25" s="1"/>
  <c r="X7" i="25"/>
  <c r="X31" i="25" s="1"/>
  <c r="P7" i="25"/>
  <c r="P31" i="25" s="1"/>
  <c r="H7" i="25"/>
  <c r="H31" i="25" s="1"/>
  <c r="R7" i="25"/>
  <c r="R31" i="25" s="1"/>
  <c r="AE7" i="25"/>
  <c r="AE31" i="25" s="1"/>
  <c r="W7" i="25"/>
  <c r="W31" i="25" s="1"/>
  <c r="O7" i="25"/>
  <c r="O31" i="25" s="1"/>
  <c r="G7" i="25"/>
  <c r="G31" i="25" s="1"/>
  <c r="AA7" i="25"/>
  <c r="AA31" i="25" s="1"/>
  <c r="K7" i="25"/>
  <c r="K31" i="25" s="1"/>
  <c r="AD7" i="25"/>
  <c r="AD31" i="25" s="1"/>
  <c r="V7" i="25"/>
  <c r="V31" i="25" s="1"/>
  <c r="N7" i="25"/>
  <c r="N31" i="25" s="1"/>
  <c r="F7" i="25"/>
  <c r="F31" i="25" s="1"/>
  <c r="Z7" i="25"/>
  <c r="Z31" i="25" s="1"/>
  <c r="AC7" i="25"/>
  <c r="AC31" i="25" s="1"/>
  <c r="U7" i="25"/>
  <c r="U31" i="25" s="1"/>
  <c r="M7" i="25"/>
  <c r="M31" i="25" s="1"/>
  <c r="E7" i="25"/>
  <c r="E31" i="25" s="1"/>
  <c r="AB7" i="25"/>
  <c r="AB31" i="25" s="1"/>
  <c r="T7" i="25"/>
  <c r="T31" i="25" s="1"/>
  <c r="L7" i="25"/>
  <c r="L31" i="25" s="1"/>
  <c r="D7" i="25"/>
  <c r="D31" i="25" s="1"/>
  <c r="C4" i="25"/>
  <c r="C3" i="25"/>
  <c r="D257" i="26"/>
  <c r="C257" i="26"/>
  <c r="B257" i="26"/>
  <c r="I256" i="26"/>
  <c r="H256" i="26"/>
  <c r="G256" i="26"/>
  <c r="F256" i="26"/>
  <c r="E256" i="26"/>
  <c r="D256" i="26"/>
  <c r="C256" i="26"/>
  <c r="B256" i="26"/>
  <c r="O208" i="26"/>
  <c r="U205" i="26"/>
  <c r="T203" i="26"/>
  <c r="S201" i="26"/>
  <c r="R201" i="26"/>
  <c r="B200" i="26"/>
  <c r="O199" i="26"/>
  <c r="D198" i="26"/>
  <c r="W192" i="26"/>
  <c r="V192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W191" i="26"/>
  <c r="V191" i="26"/>
  <c r="U191" i="26"/>
  <c r="T191" i="26"/>
  <c r="S191" i="26"/>
  <c r="R191" i="26"/>
  <c r="Q191" i="26"/>
  <c r="P191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L190" i="26"/>
  <c r="W189" i="26"/>
  <c r="V189" i="26"/>
  <c r="U189" i="26"/>
  <c r="T189" i="26"/>
  <c r="S189" i="26"/>
  <c r="R189" i="26"/>
  <c r="Q189" i="26"/>
  <c r="P189" i="26"/>
  <c r="O189" i="26"/>
  <c r="N189" i="26"/>
  <c r="M189" i="26"/>
  <c r="L189" i="26"/>
  <c r="K189" i="26"/>
  <c r="J189" i="26"/>
  <c r="I189" i="26"/>
  <c r="H189" i="26"/>
  <c r="G189" i="26"/>
  <c r="F189" i="26"/>
  <c r="E189" i="26"/>
  <c r="D189" i="26"/>
  <c r="C189" i="26"/>
  <c r="B189" i="26"/>
  <c r="W188" i="26"/>
  <c r="V188" i="26"/>
  <c r="U188" i="26"/>
  <c r="T188" i="26"/>
  <c r="S188" i="26"/>
  <c r="R188" i="26"/>
  <c r="Q188" i="26"/>
  <c r="P188" i="26"/>
  <c r="O188" i="26"/>
  <c r="N188" i="26"/>
  <c r="M188" i="26"/>
  <c r="L188" i="26"/>
  <c r="K188" i="26"/>
  <c r="J188" i="26"/>
  <c r="I188" i="26"/>
  <c r="H188" i="26"/>
  <c r="G188" i="26"/>
  <c r="F188" i="26"/>
  <c r="E188" i="26"/>
  <c r="D188" i="26"/>
  <c r="C188" i="26"/>
  <c r="B188" i="26"/>
  <c r="W187" i="26"/>
  <c r="V187" i="26"/>
  <c r="U187" i="26"/>
  <c r="T187" i="26"/>
  <c r="S187" i="26"/>
  <c r="R187" i="26"/>
  <c r="Q187" i="26"/>
  <c r="P187" i="26"/>
  <c r="O187" i="26"/>
  <c r="N187" i="26"/>
  <c r="M187" i="26"/>
  <c r="L187" i="26"/>
  <c r="K187" i="26"/>
  <c r="J187" i="26"/>
  <c r="I187" i="26"/>
  <c r="H187" i="26"/>
  <c r="G187" i="26"/>
  <c r="F187" i="26"/>
  <c r="E187" i="26"/>
  <c r="D187" i="26"/>
  <c r="C187" i="26"/>
  <c r="B187" i="26"/>
  <c r="W186" i="26"/>
  <c r="V186" i="26"/>
  <c r="U186" i="26"/>
  <c r="T186" i="26"/>
  <c r="S186" i="26"/>
  <c r="R186" i="26"/>
  <c r="Q186" i="26"/>
  <c r="P186" i="26"/>
  <c r="O186" i="26"/>
  <c r="N186" i="26"/>
  <c r="M186" i="26"/>
  <c r="L186" i="26"/>
  <c r="K186" i="26"/>
  <c r="J186" i="26"/>
  <c r="I186" i="26"/>
  <c r="H186" i="26"/>
  <c r="G186" i="26"/>
  <c r="F186" i="26"/>
  <c r="E186" i="26"/>
  <c r="D186" i="26"/>
  <c r="C186" i="26"/>
  <c r="B186" i="26"/>
  <c r="W185" i="26"/>
  <c r="V185" i="26"/>
  <c r="U185" i="26"/>
  <c r="T185" i="26"/>
  <c r="S185" i="26"/>
  <c r="R185" i="26"/>
  <c r="Q185" i="26"/>
  <c r="P185" i="26"/>
  <c r="O185" i="26"/>
  <c r="N185" i="26"/>
  <c r="M185" i="26"/>
  <c r="L185" i="26"/>
  <c r="K185" i="26"/>
  <c r="J185" i="26"/>
  <c r="I185" i="26"/>
  <c r="H185" i="26"/>
  <c r="G185" i="26"/>
  <c r="F185" i="26"/>
  <c r="E185" i="26"/>
  <c r="D185" i="26"/>
  <c r="C185" i="26"/>
  <c r="B185" i="26"/>
  <c r="U184" i="26"/>
  <c r="T184" i="26"/>
  <c r="N184" i="26"/>
  <c r="D184" i="26"/>
  <c r="W182" i="26"/>
  <c r="V182" i="26"/>
  <c r="U182" i="26"/>
  <c r="T182" i="26"/>
  <c r="S182" i="26"/>
  <c r="R182" i="26"/>
  <c r="Q182" i="26"/>
  <c r="P182" i="26"/>
  <c r="O182" i="26"/>
  <c r="N182" i="26"/>
  <c r="M182" i="26"/>
  <c r="L182" i="26"/>
  <c r="K182" i="26"/>
  <c r="J182" i="26"/>
  <c r="I182" i="26"/>
  <c r="H182" i="26"/>
  <c r="G182" i="26"/>
  <c r="F182" i="26"/>
  <c r="E182" i="26"/>
  <c r="D182" i="26"/>
  <c r="C182" i="26"/>
  <c r="B182" i="26"/>
  <c r="W181" i="26"/>
  <c r="V181" i="26"/>
  <c r="U181" i="26"/>
  <c r="T181" i="26"/>
  <c r="S181" i="26"/>
  <c r="R181" i="26"/>
  <c r="Q181" i="26"/>
  <c r="P181" i="26"/>
  <c r="O181" i="26"/>
  <c r="N181" i="26"/>
  <c r="M181" i="26"/>
  <c r="L181" i="26"/>
  <c r="K181" i="26"/>
  <c r="J181" i="26"/>
  <c r="I181" i="26"/>
  <c r="H181" i="26"/>
  <c r="G181" i="26"/>
  <c r="F181" i="26"/>
  <c r="E181" i="26"/>
  <c r="D181" i="26"/>
  <c r="C181" i="26"/>
  <c r="B181" i="26"/>
  <c r="W180" i="26"/>
  <c r="V180" i="26"/>
  <c r="U180" i="26"/>
  <c r="T180" i="26"/>
  <c r="S180" i="26"/>
  <c r="R180" i="26"/>
  <c r="Q180" i="26"/>
  <c r="P180" i="26"/>
  <c r="O180" i="26"/>
  <c r="N180" i="26"/>
  <c r="M180" i="26"/>
  <c r="L180" i="26"/>
  <c r="K180" i="26"/>
  <c r="J180" i="26"/>
  <c r="I180" i="26"/>
  <c r="H180" i="26"/>
  <c r="G180" i="26"/>
  <c r="F180" i="26"/>
  <c r="E180" i="26"/>
  <c r="D180" i="26"/>
  <c r="C180" i="26"/>
  <c r="B180" i="26"/>
  <c r="W179" i="26"/>
  <c r="V179" i="26"/>
  <c r="U179" i="26"/>
  <c r="T179" i="26"/>
  <c r="S179" i="26"/>
  <c r="R179" i="26"/>
  <c r="Q179" i="26"/>
  <c r="P179" i="26"/>
  <c r="O179" i="26"/>
  <c r="N179" i="26"/>
  <c r="M179" i="26"/>
  <c r="L179" i="26"/>
  <c r="K179" i="26"/>
  <c r="J179" i="26"/>
  <c r="I179" i="26"/>
  <c r="H179" i="26"/>
  <c r="G179" i="26"/>
  <c r="F179" i="26"/>
  <c r="E179" i="26"/>
  <c r="D179" i="26"/>
  <c r="C179" i="26"/>
  <c r="B179" i="26"/>
  <c r="W178" i="26"/>
  <c r="V178" i="26"/>
  <c r="U178" i="26"/>
  <c r="T178" i="26"/>
  <c r="S178" i="26"/>
  <c r="R178" i="26"/>
  <c r="Q178" i="26"/>
  <c r="P178" i="26"/>
  <c r="O178" i="26"/>
  <c r="N178" i="26"/>
  <c r="M178" i="26"/>
  <c r="L178" i="26"/>
  <c r="K178" i="26"/>
  <c r="J178" i="26"/>
  <c r="I178" i="26"/>
  <c r="H178" i="26"/>
  <c r="G178" i="26"/>
  <c r="F178" i="26"/>
  <c r="E178" i="26"/>
  <c r="D178" i="26"/>
  <c r="C178" i="26"/>
  <c r="B178" i="26"/>
  <c r="O177" i="26"/>
  <c r="N177" i="26"/>
  <c r="W176" i="26"/>
  <c r="V176" i="26"/>
  <c r="U176" i="26"/>
  <c r="T176" i="26"/>
  <c r="S176" i="26"/>
  <c r="R176" i="26"/>
  <c r="Q176" i="26"/>
  <c r="P176" i="26"/>
  <c r="O176" i="26"/>
  <c r="N176" i="26"/>
  <c r="M176" i="26"/>
  <c r="L176" i="26"/>
  <c r="K176" i="26"/>
  <c r="J176" i="26"/>
  <c r="I176" i="26"/>
  <c r="H176" i="26"/>
  <c r="G176" i="26"/>
  <c r="F176" i="26"/>
  <c r="E176" i="26"/>
  <c r="D176" i="26"/>
  <c r="C176" i="26"/>
  <c r="B176" i="26"/>
  <c r="W175" i="26"/>
  <c r="V175" i="26"/>
  <c r="U175" i="26"/>
  <c r="T175" i="26"/>
  <c r="S175" i="26"/>
  <c r="R175" i="26"/>
  <c r="Q175" i="26"/>
  <c r="P175" i="26"/>
  <c r="O175" i="26"/>
  <c r="N175" i="26"/>
  <c r="M175" i="26"/>
  <c r="L175" i="26"/>
  <c r="K175" i="26"/>
  <c r="J175" i="26"/>
  <c r="I175" i="26"/>
  <c r="H175" i="26"/>
  <c r="G175" i="26"/>
  <c r="F175" i="26"/>
  <c r="E175" i="26"/>
  <c r="D175" i="26"/>
  <c r="C175" i="26"/>
  <c r="B175" i="26"/>
  <c r="W174" i="26"/>
  <c r="V174" i="26"/>
  <c r="U174" i="26"/>
  <c r="T174" i="26"/>
  <c r="S174" i="26"/>
  <c r="R174" i="26"/>
  <c r="Q174" i="26"/>
  <c r="P174" i="26"/>
  <c r="O174" i="26"/>
  <c r="N174" i="26"/>
  <c r="M174" i="26"/>
  <c r="L174" i="26"/>
  <c r="K174" i="26"/>
  <c r="J174" i="26"/>
  <c r="I174" i="26"/>
  <c r="H174" i="26"/>
  <c r="G174" i="26"/>
  <c r="F174" i="26"/>
  <c r="E174" i="26"/>
  <c r="D174" i="26"/>
  <c r="C174" i="26"/>
  <c r="B174" i="26"/>
  <c r="W173" i="26"/>
  <c r="V173" i="26"/>
  <c r="U173" i="26"/>
  <c r="T173" i="26"/>
  <c r="S173" i="26"/>
  <c r="R173" i="26"/>
  <c r="Q173" i="26"/>
  <c r="P173" i="26"/>
  <c r="O173" i="26"/>
  <c r="N173" i="26"/>
  <c r="M173" i="26"/>
  <c r="L173" i="26"/>
  <c r="K173" i="26"/>
  <c r="J173" i="26"/>
  <c r="I173" i="26"/>
  <c r="H173" i="26"/>
  <c r="G173" i="26"/>
  <c r="F173" i="26"/>
  <c r="E173" i="26"/>
  <c r="D173" i="26"/>
  <c r="C173" i="26"/>
  <c r="B173" i="26"/>
  <c r="W172" i="26"/>
  <c r="V172" i="26"/>
  <c r="U172" i="26"/>
  <c r="T172" i="26"/>
  <c r="S172" i="26"/>
  <c r="R172" i="26"/>
  <c r="Q172" i="26"/>
  <c r="P172" i="26"/>
  <c r="O172" i="26"/>
  <c r="N172" i="26"/>
  <c r="M172" i="26"/>
  <c r="L172" i="26"/>
  <c r="K172" i="26"/>
  <c r="J172" i="26"/>
  <c r="I172" i="26"/>
  <c r="H172" i="26"/>
  <c r="G172" i="26"/>
  <c r="F172" i="26"/>
  <c r="E172" i="26"/>
  <c r="D172" i="26"/>
  <c r="C172" i="26"/>
  <c r="B172" i="26"/>
  <c r="W171" i="26"/>
  <c r="V171" i="26"/>
  <c r="U171" i="26"/>
  <c r="T171" i="26"/>
  <c r="S171" i="26"/>
  <c r="R171" i="26"/>
  <c r="Q171" i="26"/>
  <c r="P171" i="26"/>
  <c r="O171" i="26"/>
  <c r="N171" i="26"/>
  <c r="M171" i="26"/>
  <c r="L171" i="26"/>
  <c r="K171" i="26"/>
  <c r="J171" i="26"/>
  <c r="I171" i="26"/>
  <c r="H171" i="26"/>
  <c r="G171" i="26"/>
  <c r="F171" i="26"/>
  <c r="E171" i="26"/>
  <c r="D171" i="26"/>
  <c r="C171" i="26"/>
  <c r="B171" i="26"/>
  <c r="W170" i="26"/>
  <c r="W169" i="26"/>
  <c r="V169" i="26"/>
  <c r="U169" i="26"/>
  <c r="T169" i="26"/>
  <c r="S169" i="26"/>
  <c r="R169" i="26"/>
  <c r="Q169" i="26"/>
  <c r="P169" i="26"/>
  <c r="O169" i="26"/>
  <c r="N169" i="26"/>
  <c r="M169" i="26"/>
  <c r="L169" i="26"/>
  <c r="K169" i="26"/>
  <c r="J169" i="26"/>
  <c r="I169" i="26"/>
  <c r="H169" i="26"/>
  <c r="G169" i="26"/>
  <c r="F169" i="26"/>
  <c r="E169" i="26"/>
  <c r="D169" i="26"/>
  <c r="C169" i="26"/>
  <c r="B169" i="26"/>
  <c r="L168" i="26"/>
  <c r="W134" i="26"/>
  <c r="V134" i="26"/>
  <c r="V127" i="26" s="1"/>
  <c r="U134" i="26"/>
  <c r="U127" i="26" s="1"/>
  <c r="T134" i="26"/>
  <c r="S134" i="26"/>
  <c r="R134" i="26"/>
  <c r="Q134" i="26"/>
  <c r="P134" i="26"/>
  <c r="O134" i="26"/>
  <c r="N134" i="26"/>
  <c r="N127" i="26" s="1"/>
  <c r="M134" i="26"/>
  <c r="M127" i="26" s="1"/>
  <c r="L134" i="26"/>
  <c r="K134" i="26"/>
  <c r="J134" i="26"/>
  <c r="I134" i="26"/>
  <c r="H134" i="26"/>
  <c r="G134" i="26"/>
  <c r="F134" i="26"/>
  <c r="F127" i="26" s="1"/>
  <c r="E134" i="26"/>
  <c r="E127" i="26" s="1"/>
  <c r="D134" i="26"/>
  <c r="C134" i="26"/>
  <c r="B134" i="26"/>
  <c r="W128" i="26"/>
  <c r="V128" i="26"/>
  <c r="U128" i="26"/>
  <c r="T128" i="26"/>
  <c r="T127" i="26" s="1"/>
  <c r="S128" i="26"/>
  <c r="S127" i="26" s="1"/>
  <c r="R128" i="26"/>
  <c r="Q128" i="26"/>
  <c r="Q127" i="26" s="1"/>
  <c r="P128" i="26"/>
  <c r="O128" i="26"/>
  <c r="N128" i="26"/>
  <c r="M128" i="26"/>
  <c r="L128" i="26"/>
  <c r="L127" i="26" s="1"/>
  <c r="K128" i="26"/>
  <c r="K127" i="26" s="1"/>
  <c r="J128" i="26"/>
  <c r="I128" i="26"/>
  <c r="H128" i="26"/>
  <c r="G128" i="26"/>
  <c r="F128" i="26"/>
  <c r="E128" i="26"/>
  <c r="D128" i="26"/>
  <c r="D127" i="26" s="1"/>
  <c r="C128" i="26"/>
  <c r="C127" i="26" s="1"/>
  <c r="B128" i="26"/>
  <c r="W127" i="26"/>
  <c r="R127" i="26"/>
  <c r="R111" i="26" s="1"/>
  <c r="P127" i="26"/>
  <c r="O127" i="26"/>
  <c r="J127" i="26"/>
  <c r="I127" i="26"/>
  <c r="H127" i="26"/>
  <c r="G127" i="26"/>
  <c r="B127" i="26"/>
  <c r="W121" i="26"/>
  <c r="W112" i="26" s="1"/>
  <c r="V121" i="26"/>
  <c r="U121" i="26"/>
  <c r="T121" i="26"/>
  <c r="S121" i="26"/>
  <c r="R121" i="26"/>
  <c r="Q121" i="26"/>
  <c r="P121" i="26"/>
  <c r="P112" i="26" s="1"/>
  <c r="P111" i="26" s="1"/>
  <c r="O121" i="26"/>
  <c r="O112" i="26" s="1"/>
  <c r="N121" i="26"/>
  <c r="M121" i="26"/>
  <c r="L121" i="26"/>
  <c r="K121" i="26"/>
  <c r="J121" i="26"/>
  <c r="I121" i="26"/>
  <c r="H121" i="26"/>
  <c r="H112" i="26" s="1"/>
  <c r="H111" i="26" s="1"/>
  <c r="G121" i="26"/>
  <c r="G112" i="26" s="1"/>
  <c r="F121" i="26"/>
  <c r="E121" i="26"/>
  <c r="D121" i="26"/>
  <c r="C121" i="26"/>
  <c r="B121" i="26"/>
  <c r="W114" i="26"/>
  <c r="V114" i="26"/>
  <c r="V112" i="26" s="1"/>
  <c r="U114" i="26"/>
  <c r="T114" i="26"/>
  <c r="S114" i="26"/>
  <c r="S112" i="26" s="1"/>
  <c r="S111" i="26" s="1"/>
  <c r="R114" i="26"/>
  <c r="Q114" i="26"/>
  <c r="P114" i="26"/>
  <c r="O114" i="26"/>
  <c r="N114" i="26"/>
  <c r="N112" i="26" s="1"/>
  <c r="M114" i="26"/>
  <c r="L114" i="26"/>
  <c r="K114" i="26"/>
  <c r="K112" i="26" s="1"/>
  <c r="K111" i="26" s="1"/>
  <c r="J114" i="26"/>
  <c r="I114" i="26"/>
  <c r="H114" i="26"/>
  <c r="G114" i="26"/>
  <c r="F114" i="26"/>
  <c r="F112" i="26" s="1"/>
  <c r="E114" i="26"/>
  <c r="D114" i="26"/>
  <c r="C114" i="26"/>
  <c r="C112" i="26" s="1"/>
  <c r="C111" i="26" s="1"/>
  <c r="B114" i="26"/>
  <c r="T112" i="26"/>
  <c r="R112" i="26"/>
  <c r="Q112" i="26"/>
  <c r="L112" i="26"/>
  <c r="J112" i="26"/>
  <c r="I112" i="26"/>
  <c r="I111" i="26" s="1"/>
  <c r="D112" i="26"/>
  <c r="B112" i="26"/>
  <c r="W111" i="26"/>
  <c r="O111" i="26"/>
  <c r="J111" i="26"/>
  <c r="G111" i="26"/>
  <c r="B111" i="26"/>
  <c r="W107" i="26"/>
  <c r="W100" i="26" s="1"/>
  <c r="V107" i="26"/>
  <c r="U107" i="26"/>
  <c r="T107" i="26"/>
  <c r="S107" i="26"/>
  <c r="R107" i="26"/>
  <c r="Q107" i="26"/>
  <c r="P107" i="26"/>
  <c r="P100" i="26" s="1"/>
  <c r="O107" i="26"/>
  <c r="O100" i="26" s="1"/>
  <c r="N107" i="26"/>
  <c r="M107" i="26"/>
  <c r="L107" i="26"/>
  <c r="K107" i="26"/>
  <c r="J107" i="26"/>
  <c r="I107" i="26"/>
  <c r="H107" i="26"/>
  <c r="H100" i="26" s="1"/>
  <c r="G107" i="26"/>
  <c r="G100" i="26" s="1"/>
  <c r="F107" i="26"/>
  <c r="E107" i="26"/>
  <c r="D107" i="26"/>
  <c r="C107" i="26"/>
  <c r="B107" i="26"/>
  <c r="W101" i="26"/>
  <c r="V101" i="26"/>
  <c r="V100" i="26" s="1"/>
  <c r="U101" i="26"/>
  <c r="U100" i="26" s="1"/>
  <c r="T101" i="26"/>
  <c r="S101" i="26"/>
  <c r="R101" i="26"/>
  <c r="Q101" i="26"/>
  <c r="P101" i="26"/>
  <c r="O101" i="26"/>
  <c r="N101" i="26"/>
  <c r="N100" i="26" s="1"/>
  <c r="M101" i="26"/>
  <c r="M100" i="26" s="1"/>
  <c r="L101" i="26"/>
  <c r="K101" i="26"/>
  <c r="J101" i="26"/>
  <c r="I101" i="26"/>
  <c r="H101" i="26"/>
  <c r="G101" i="26"/>
  <c r="F101" i="26"/>
  <c r="F100" i="26" s="1"/>
  <c r="E101" i="26"/>
  <c r="E100" i="26" s="1"/>
  <c r="D101" i="26"/>
  <c r="C101" i="26"/>
  <c r="B101" i="26"/>
  <c r="T100" i="26"/>
  <c r="T84" i="26" s="1"/>
  <c r="S100" i="26"/>
  <c r="R100" i="26"/>
  <c r="Q100" i="26"/>
  <c r="L100" i="26"/>
  <c r="L84" i="26" s="1"/>
  <c r="K100" i="26"/>
  <c r="J100" i="26"/>
  <c r="I100" i="26"/>
  <c r="D100" i="26"/>
  <c r="D84" i="26" s="1"/>
  <c r="C100" i="26"/>
  <c r="C84" i="26" s="1"/>
  <c r="B100" i="26"/>
  <c r="W94" i="26"/>
  <c r="V94" i="26"/>
  <c r="U94" i="26"/>
  <c r="T94" i="26"/>
  <c r="S94" i="26"/>
  <c r="R94" i="26"/>
  <c r="R85" i="26" s="1"/>
  <c r="R84" i="26" s="1"/>
  <c r="Q94" i="26"/>
  <c r="Q85" i="26" s="1"/>
  <c r="Q84" i="26" s="1"/>
  <c r="P94" i="26"/>
  <c r="O94" i="26"/>
  <c r="N94" i="26"/>
  <c r="M94" i="26"/>
  <c r="L94" i="26"/>
  <c r="K94" i="26"/>
  <c r="J94" i="26"/>
  <c r="J85" i="26" s="1"/>
  <c r="J84" i="26" s="1"/>
  <c r="I94" i="26"/>
  <c r="I85" i="26" s="1"/>
  <c r="H94" i="26"/>
  <c r="G94" i="26"/>
  <c r="F94" i="26"/>
  <c r="E94" i="26"/>
  <c r="D94" i="26"/>
  <c r="C94" i="26"/>
  <c r="B94" i="26"/>
  <c r="B85" i="26" s="1"/>
  <c r="B84" i="26" s="1"/>
  <c r="W87" i="26"/>
  <c r="W85" i="26" s="1"/>
  <c r="W84" i="26" s="1"/>
  <c r="V87" i="26"/>
  <c r="U87" i="26"/>
  <c r="T87" i="26"/>
  <c r="S87" i="26"/>
  <c r="R87" i="26"/>
  <c r="Q87" i="26"/>
  <c r="P87" i="26"/>
  <c r="P85" i="26" s="1"/>
  <c r="P84" i="26" s="1"/>
  <c r="O87" i="26"/>
  <c r="O85" i="26" s="1"/>
  <c r="O84" i="26" s="1"/>
  <c r="N87" i="26"/>
  <c r="M87" i="26"/>
  <c r="L87" i="26"/>
  <c r="K87" i="26"/>
  <c r="J87" i="26"/>
  <c r="I87" i="26"/>
  <c r="H87" i="26"/>
  <c r="H85" i="26" s="1"/>
  <c r="H84" i="26" s="1"/>
  <c r="G87" i="26"/>
  <c r="G85" i="26" s="1"/>
  <c r="G84" i="26" s="1"/>
  <c r="F87" i="26"/>
  <c r="E87" i="26"/>
  <c r="D87" i="26"/>
  <c r="C87" i="26"/>
  <c r="B87" i="26"/>
  <c r="V85" i="26"/>
  <c r="V84" i="26" s="1"/>
  <c r="U85" i="26"/>
  <c r="U84" i="26" s="1"/>
  <c r="T85" i="26"/>
  <c r="S85" i="26"/>
  <c r="S84" i="26" s="1"/>
  <c r="N85" i="26"/>
  <c r="N84" i="26" s="1"/>
  <c r="M85" i="26"/>
  <c r="M84" i="26" s="1"/>
  <c r="L85" i="26"/>
  <c r="K85" i="26"/>
  <c r="F85" i="26"/>
  <c r="F84" i="26" s="1"/>
  <c r="E85" i="26"/>
  <c r="E84" i="26" s="1"/>
  <c r="D85" i="26"/>
  <c r="C85" i="26"/>
  <c r="K84" i="26"/>
  <c r="I84" i="26"/>
  <c r="W80" i="26"/>
  <c r="V80" i="26"/>
  <c r="U80" i="26"/>
  <c r="T80" i="26"/>
  <c r="S80" i="26"/>
  <c r="R80" i="26"/>
  <c r="R73" i="26" s="1"/>
  <c r="Q80" i="26"/>
  <c r="Q73" i="26" s="1"/>
  <c r="P80" i="26"/>
  <c r="O80" i="26"/>
  <c r="N80" i="26"/>
  <c r="M80" i="26"/>
  <c r="L80" i="26"/>
  <c r="K80" i="26"/>
  <c r="J80" i="26"/>
  <c r="J73" i="26" s="1"/>
  <c r="I80" i="26"/>
  <c r="I73" i="26" s="1"/>
  <c r="H80" i="26"/>
  <c r="G80" i="26"/>
  <c r="F80" i="26"/>
  <c r="E80" i="26"/>
  <c r="D80" i="26"/>
  <c r="C80" i="26"/>
  <c r="B80" i="26"/>
  <c r="B73" i="26" s="1"/>
  <c r="W74" i="26"/>
  <c r="W73" i="26" s="1"/>
  <c r="V74" i="26"/>
  <c r="U74" i="26"/>
  <c r="T74" i="26"/>
  <c r="S74" i="26"/>
  <c r="R74" i="26"/>
  <c r="Q74" i="26"/>
  <c r="P74" i="26"/>
  <c r="P73" i="26" s="1"/>
  <c r="O74" i="26"/>
  <c r="O73" i="26" s="1"/>
  <c r="N74" i="26"/>
  <c r="M74" i="26"/>
  <c r="M73" i="26" s="1"/>
  <c r="M57" i="26" s="1"/>
  <c r="L74" i="26"/>
  <c r="K74" i="26"/>
  <c r="J74" i="26"/>
  <c r="I74" i="26"/>
  <c r="H74" i="26"/>
  <c r="H73" i="26" s="1"/>
  <c r="G74" i="26"/>
  <c r="G73" i="26" s="1"/>
  <c r="F74" i="26"/>
  <c r="E74" i="26"/>
  <c r="E184" i="26" s="1"/>
  <c r="D74" i="26"/>
  <c r="C74" i="26"/>
  <c r="B74" i="26"/>
  <c r="V73" i="26"/>
  <c r="V57" i="26" s="1"/>
  <c r="U73" i="26"/>
  <c r="T73" i="26"/>
  <c r="S73" i="26"/>
  <c r="N73" i="26"/>
  <c r="N57" i="26" s="1"/>
  <c r="L73" i="26"/>
  <c r="K73" i="26"/>
  <c r="F73" i="26"/>
  <c r="E73" i="26"/>
  <c r="E57" i="26" s="1"/>
  <c r="D73" i="26"/>
  <c r="C73" i="26"/>
  <c r="W67" i="26"/>
  <c r="V67" i="26"/>
  <c r="U67" i="26"/>
  <c r="T67" i="26"/>
  <c r="T58" i="26" s="1"/>
  <c r="T57" i="26" s="1"/>
  <c r="S67" i="26"/>
  <c r="S58" i="26" s="1"/>
  <c r="S57" i="26" s="1"/>
  <c r="R67" i="26"/>
  <c r="Q67" i="26"/>
  <c r="P67" i="26"/>
  <c r="O67" i="26"/>
  <c r="N67" i="26"/>
  <c r="M67" i="26"/>
  <c r="L67" i="26"/>
  <c r="L58" i="26" s="1"/>
  <c r="L57" i="26" s="1"/>
  <c r="K67" i="26"/>
  <c r="K58" i="26" s="1"/>
  <c r="J67" i="26"/>
  <c r="I67" i="26"/>
  <c r="H67" i="26"/>
  <c r="G67" i="26"/>
  <c r="F67" i="26"/>
  <c r="E67" i="26"/>
  <c r="D67" i="26"/>
  <c r="D58" i="26" s="1"/>
  <c r="D57" i="26" s="1"/>
  <c r="C67" i="26"/>
  <c r="C58" i="26" s="1"/>
  <c r="C57" i="26" s="1"/>
  <c r="B67" i="26"/>
  <c r="W60" i="26"/>
  <c r="V60" i="26"/>
  <c r="U60" i="26"/>
  <c r="T60" i="26"/>
  <c r="S60" i="26"/>
  <c r="R60" i="26"/>
  <c r="R58" i="26" s="1"/>
  <c r="Q60" i="26"/>
  <c r="Q58" i="26" s="1"/>
  <c r="Q57" i="26" s="1"/>
  <c r="P60" i="26"/>
  <c r="O60" i="26"/>
  <c r="O58" i="26" s="1"/>
  <c r="O57" i="26" s="1"/>
  <c r="N60" i="26"/>
  <c r="M60" i="26"/>
  <c r="L60" i="26"/>
  <c r="K60" i="26"/>
  <c r="J60" i="26"/>
  <c r="J58" i="26" s="1"/>
  <c r="I60" i="26"/>
  <c r="I58" i="26" s="1"/>
  <c r="I57" i="26" s="1"/>
  <c r="H60" i="26"/>
  <c r="G60" i="26"/>
  <c r="F60" i="26"/>
  <c r="E60" i="26"/>
  <c r="D60" i="26"/>
  <c r="C60" i="26"/>
  <c r="B60" i="26"/>
  <c r="B58" i="26" s="1"/>
  <c r="W58" i="26"/>
  <c r="W57" i="26" s="1"/>
  <c r="V58" i="26"/>
  <c r="U58" i="26"/>
  <c r="U57" i="26" s="1"/>
  <c r="P58" i="26"/>
  <c r="N58" i="26"/>
  <c r="M58" i="26"/>
  <c r="H58" i="26"/>
  <c r="G58" i="26"/>
  <c r="G57" i="26" s="1"/>
  <c r="F58" i="26"/>
  <c r="E58" i="26"/>
  <c r="K57" i="26"/>
  <c r="F57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J190" i="26" s="1"/>
  <c r="I53" i="26"/>
  <c r="H53" i="26"/>
  <c r="H190" i="26" s="1"/>
  <c r="G53" i="26"/>
  <c r="F53" i="26"/>
  <c r="E53" i="26"/>
  <c r="D53" i="26"/>
  <c r="C53" i="26"/>
  <c r="B53" i="26"/>
  <c r="W47" i="26"/>
  <c r="V47" i="26"/>
  <c r="V184" i="26" s="1"/>
  <c r="U47" i="26"/>
  <c r="T47" i="26"/>
  <c r="S47" i="26"/>
  <c r="R47" i="26"/>
  <c r="Q47" i="26"/>
  <c r="P47" i="26"/>
  <c r="O47" i="26"/>
  <c r="O46" i="26" s="1"/>
  <c r="N47" i="26"/>
  <c r="M47" i="26"/>
  <c r="L47" i="26"/>
  <c r="K47" i="26"/>
  <c r="J47" i="26"/>
  <c r="I47" i="26"/>
  <c r="H47" i="26"/>
  <c r="H184" i="26" s="1"/>
  <c r="G47" i="26"/>
  <c r="F47" i="26"/>
  <c r="F184" i="26" s="1"/>
  <c r="E47" i="26"/>
  <c r="D47" i="26"/>
  <c r="C47" i="26"/>
  <c r="B47" i="26"/>
  <c r="W46" i="26"/>
  <c r="V46" i="26"/>
  <c r="U46" i="26"/>
  <c r="P46" i="26"/>
  <c r="N46" i="26"/>
  <c r="N183" i="26" s="1"/>
  <c r="M46" i="26"/>
  <c r="H46" i="26"/>
  <c r="G46" i="26"/>
  <c r="F46" i="26"/>
  <c r="E46" i="26"/>
  <c r="D46" i="26"/>
  <c r="W40" i="26"/>
  <c r="V40" i="26"/>
  <c r="U40" i="26"/>
  <c r="T40" i="26"/>
  <c r="S40" i="26"/>
  <c r="R40" i="26"/>
  <c r="R31" i="26" s="1"/>
  <c r="Q40" i="26"/>
  <c r="P40" i="26"/>
  <c r="O40" i="26"/>
  <c r="N40" i="26"/>
  <c r="M40" i="26"/>
  <c r="L40" i="26"/>
  <c r="K40" i="26"/>
  <c r="J40" i="26"/>
  <c r="I40" i="26"/>
  <c r="H40" i="26"/>
  <c r="H177" i="26" s="1"/>
  <c r="G40" i="26"/>
  <c r="F40" i="26"/>
  <c r="E40" i="26"/>
  <c r="D40" i="26"/>
  <c r="C40" i="26"/>
  <c r="B40" i="26"/>
  <c r="W33" i="26"/>
  <c r="V33" i="26"/>
  <c r="U33" i="26"/>
  <c r="T33" i="26"/>
  <c r="S33" i="26"/>
  <c r="R33" i="26"/>
  <c r="Q33" i="26"/>
  <c r="P33" i="26"/>
  <c r="P31" i="26" s="1"/>
  <c r="O33" i="26"/>
  <c r="O170" i="26" s="1"/>
  <c r="N33" i="26"/>
  <c r="M33" i="26"/>
  <c r="L33" i="26"/>
  <c r="K33" i="26"/>
  <c r="J33" i="26"/>
  <c r="I33" i="26"/>
  <c r="H33" i="26"/>
  <c r="G33" i="26"/>
  <c r="F33" i="26"/>
  <c r="E33" i="26"/>
  <c r="E170" i="26" s="1"/>
  <c r="D33" i="26"/>
  <c r="D170" i="26" s="1"/>
  <c r="C33" i="26"/>
  <c r="B33" i="26"/>
  <c r="W31" i="26"/>
  <c r="V31" i="26"/>
  <c r="V168" i="26" s="1"/>
  <c r="U31" i="26"/>
  <c r="T31" i="26"/>
  <c r="T252" i="26" s="1"/>
  <c r="O31" i="26"/>
  <c r="N31" i="26"/>
  <c r="N30" i="26" s="1"/>
  <c r="N167" i="26" s="1"/>
  <c r="M31" i="26"/>
  <c r="M168" i="26" s="1"/>
  <c r="L31" i="26"/>
  <c r="G31" i="26"/>
  <c r="F31" i="26"/>
  <c r="F252" i="26" s="1"/>
  <c r="E31" i="26"/>
  <c r="D31" i="26"/>
  <c r="U30" i="26"/>
  <c r="M30" i="26"/>
  <c r="E30" i="26"/>
  <c r="D30" i="26"/>
  <c r="D167" i="26" s="1"/>
  <c r="W28" i="26"/>
  <c r="V28" i="26"/>
  <c r="U28" i="26"/>
  <c r="T28" i="26"/>
  <c r="S28" i="26"/>
  <c r="R28" i="26"/>
  <c r="R26" i="26" s="1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B26" i="26" s="1"/>
  <c r="W27" i="26"/>
  <c r="V27" i="26"/>
  <c r="U27" i="26"/>
  <c r="T27" i="26"/>
  <c r="S27" i="26"/>
  <c r="R27" i="26"/>
  <c r="Q27" i="26"/>
  <c r="P27" i="26"/>
  <c r="P26" i="26" s="1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W26" i="26"/>
  <c r="V26" i="26"/>
  <c r="U26" i="26"/>
  <c r="T26" i="26"/>
  <c r="O26" i="26"/>
  <c r="N26" i="26"/>
  <c r="N217" i="26" s="1"/>
  <c r="M26" i="26"/>
  <c r="M163" i="26" s="1"/>
  <c r="L26" i="26"/>
  <c r="G26" i="26"/>
  <c r="F26" i="26"/>
  <c r="E26" i="26"/>
  <c r="D26" i="26"/>
  <c r="D163" i="26" s="1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W22" i="26"/>
  <c r="V22" i="26"/>
  <c r="U22" i="26"/>
  <c r="T22" i="26"/>
  <c r="S22" i="26"/>
  <c r="R22" i="26"/>
  <c r="Q22" i="26"/>
  <c r="Q213" i="26" s="1"/>
  <c r="P22" i="26"/>
  <c r="O22" i="26"/>
  <c r="N22" i="26"/>
  <c r="N20" i="26" s="1"/>
  <c r="M22" i="26"/>
  <c r="L22" i="26"/>
  <c r="K22" i="26"/>
  <c r="J22" i="26"/>
  <c r="I22" i="26"/>
  <c r="H22" i="26"/>
  <c r="G22" i="26"/>
  <c r="G20" i="26" s="1"/>
  <c r="F22" i="26"/>
  <c r="F20" i="26" s="1"/>
  <c r="E22" i="26"/>
  <c r="D22" i="26"/>
  <c r="C22" i="26"/>
  <c r="B22" i="26"/>
  <c r="W21" i="26"/>
  <c r="V21" i="26"/>
  <c r="U21" i="26"/>
  <c r="T21" i="26"/>
  <c r="T20" i="26" s="1"/>
  <c r="S21" i="26"/>
  <c r="R21" i="26"/>
  <c r="Q21" i="26"/>
  <c r="P21" i="26"/>
  <c r="O21" i="26"/>
  <c r="N21" i="26"/>
  <c r="M21" i="26"/>
  <c r="M20" i="26" s="1"/>
  <c r="L21" i="26"/>
  <c r="L20" i="26" s="1"/>
  <c r="K21" i="26"/>
  <c r="J21" i="26"/>
  <c r="I21" i="26"/>
  <c r="H21" i="26"/>
  <c r="G21" i="26"/>
  <c r="F21" i="26"/>
  <c r="E21" i="26"/>
  <c r="D21" i="26"/>
  <c r="D212" i="26" s="1"/>
  <c r="C21" i="26"/>
  <c r="B21" i="26"/>
  <c r="S20" i="26"/>
  <c r="R20" i="26"/>
  <c r="K20" i="26"/>
  <c r="J20" i="26"/>
  <c r="J211" i="26" s="1"/>
  <c r="C20" i="26"/>
  <c r="B20" i="26"/>
  <c r="W18" i="26"/>
  <c r="V18" i="26"/>
  <c r="V209" i="26" s="1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W16" i="26"/>
  <c r="V16" i="26"/>
  <c r="U16" i="26"/>
  <c r="T16" i="26"/>
  <c r="S16" i="26"/>
  <c r="R16" i="26"/>
  <c r="Q16" i="26"/>
  <c r="P16" i="26"/>
  <c r="P207" i="26" s="1"/>
  <c r="O16" i="26"/>
  <c r="O207" i="26" s="1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W15" i="26"/>
  <c r="V15" i="26"/>
  <c r="U15" i="26"/>
  <c r="T15" i="26"/>
  <c r="S15" i="26"/>
  <c r="R15" i="26"/>
  <c r="Q15" i="26"/>
  <c r="Q13" i="26" s="1"/>
  <c r="P15" i="26"/>
  <c r="O15" i="26"/>
  <c r="N15" i="26"/>
  <c r="M15" i="26"/>
  <c r="L15" i="26"/>
  <c r="K15" i="26"/>
  <c r="J15" i="26"/>
  <c r="I15" i="26"/>
  <c r="I206" i="26" s="1"/>
  <c r="H15" i="26"/>
  <c r="H13" i="26" s="1"/>
  <c r="G15" i="26"/>
  <c r="F15" i="26"/>
  <c r="E15" i="26"/>
  <c r="D15" i="26"/>
  <c r="C15" i="26"/>
  <c r="B15" i="26"/>
  <c r="W14" i="26"/>
  <c r="W13" i="26" s="1"/>
  <c r="V14" i="26"/>
  <c r="V13" i="26" s="1"/>
  <c r="U14" i="26"/>
  <c r="T14" i="26"/>
  <c r="S14" i="26"/>
  <c r="R14" i="26"/>
  <c r="Q14" i="26"/>
  <c r="P14" i="26"/>
  <c r="O14" i="26"/>
  <c r="N14" i="26"/>
  <c r="N13" i="26" s="1"/>
  <c r="M14" i="26"/>
  <c r="M205" i="26" s="1"/>
  <c r="L14" i="26"/>
  <c r="K14" i="26"/>
  <c r="J14" i="26"/>
  <c r="I14" i="26"/>
  <c r="H14" i="26"/>
  <c r="G14" i="26"/>
  <c r="F14" i="26"/>
  <c r="E14" i="26"/>
  <c r="D14" i="26"/>
  <c r="C14" i="26"/>
  <c r="B14" i="26"/>
  <c r="U13" i="26"/>
  <c r="T13" i="26"/>
  <c r="T150" i="26" s="1"/>
  <c r="M13" i="26"/>
  <c r="L13" i="26"/>
  <c r="E13" i="26"/>
  <c r="D13" i="26"/>
  <c r="W12" i="26"/>
  <c r="V12" i="26"/>
  <c r="U12" i="26"/>
  <c r="T12" i="26"/>
  <c r="S12" i="26"/>
  <c r="R12" i="26"/>
  <c r="R203" i="26" s="1"/>
  <c r="Q12" i="26"/>
  <c r="P12" i="26"/>
  <c r="O12" i="26"/>
  <c r="N12" i="26"/>
  <c r="M12" i="26"/>
  <c r="L12" i="26"/>
  <c r="K12" i="26"/>
  <c r="J12" i="26"/>
  <c r="I12" i="26"/>
  <c r="I203" i="26" s="1"/>
  <c r="H12" i="26"/>
  <c r="H203" i="26" s="1"/>
  <c r="G12" i="26"/>
  <c r="F12" i="26"/>
  <c r="E12" i="26"/>
  <c r="D12" i="26"/>
  <c r="C12" i="26"/>
  <c r="B12" i="26"/>
  <c r="B230" i="26" s="1"/>
  <c r="W11" i="26"/>
  <c r="V11" i="26"/>
  <c r="U11" i="26"/>
  <c r="T11" i="26"/>
  <c r="S11" i="26"/>
  <c r="R11" i="26"/>
  <c r="Q11" i="26"/>
  <c r="P11" i="26"/>
  <c r="O11" i="26"/>
  <c r="N11" i="26"/>
  <c r="N202" i="26" s="1"/>
  <c r="M11" i="26"/>
  <c r="M202" i="26" s="1"/>
  <c r="L11" i="26"/>
  <c r="K11" i="26"/>
  <c r="J11" i="26"/>
  <c r="I11" i="26"/>
  <c r="H11" i="26"/>
  <c r="G11" i="26"/>
  <c r="F11" i="26"/>
  <c r="F229" i="26" s="1"/>
  <c r="E11" i="26"/>
  <c r="D11" i="26"/>
  <c r="C11" i="26"/>
  <c r="B11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W9" i="26"/>
  <c r="V9" i="26"/>
  <c r="U9" i="26"/>
  <c r="T9" i="26"/>
  <c r="S9" i="26"/>
  <c r="R9" i="26"/>
  <c r="R200" i="26" s="1"/>
  <c r="Q9" i="26"/>
  <c r="P9" i="26"/>
  <c r="O9" i="26"/>
  <c r="N9" i="26"/>
  <c r="M9" i="26"/>
  <c r="L9" i="26"/>
  <c r="L6" i="26" s="1"/>
  <c r="K9" i="26"/>
  <c r="J9" i="26"/>
  <c r="J200" i="26" s="1"/>
  <c r="I9" i="26"/>
  <c r="I200" i="26" s="1"/>
  <c r="H9" i="26"/>
  <c r="H200" i="26" s="1"/>
  <c r="G9" i="26"/>
  <c r="F9" i="26"/>
  <c r="E9" i="26"/>
  <c r="D9" i="26"/>
  <c r="C9" i="26"/>
  <c r="B9" i="26"/>
  <c r="W8" i="26"/>
  <c r="V8" i="26"/>
  <c r="U8" i="26"/>
  <c r="T8" i="26"/>
  <c r="S8" i="26"/>
  <c r="R8" i="26"/>
  <c r="R6" i="26" s="1"/>
  <c r="Q8" i="26"/>
  <c r="P8" i="26"/>
  <c r="O8" i="26"/>
  <c r="N8" i="26"/>
  <c r="M8" i="26"/>
  <c r="L8" i="26"/>
  <c r="K8" i="26"/>
  <c r="J8" i="26"/>
  <c r="I8" i="26"/>
  <c r="H8" i="26"/>
  <c r="G8" i="26"/>
  <c r="G199" i="26" s="1"/>
  <c r="F8" i="26"/>
  <c r="E8" i="26"/>
  <c r="D8" i="26"/>
  <c r="C8" i="26"/>
  <c r="B8" i="26"/>
  <c r="W7" i="26"/>
  <c r="V7" i="26"/>
  <c r="U7" i="26"/>
  <c r="T7" i="26"/>
  <c r="S7" i="26"/>
  <c r="R7" i="26"/>
  <c r="Q7" i="26"/>
  <c r="Q6" i="26" s="1"/>
  <c r="P7" i="26"/>
  <c r="P6" i="26" s="1"/>
  <c r="O7" i="26"/>
  <c r="N7" i="26"/>
  <c r="N198" i="26" s="1"/>
  <c r="M7" i="26"/>
  <c r="L7" i="26"/>
  <c r="K7" i="26"/>
  <c r="J7" i="26"/>
  <c r="I7" i="26"/>
  <c r="H7" i="26"/>
  <c r="H6" i="26" s="1"/>
  <c r="G7" i="26"/>
  <c r="F7" i="26"/>
  <c r="E7" i="26"/>
  <c r="E198" i="26" s="1"/>
  <c r="D7" i="26"/>
  <c r="C7" i="26"/>
  <c r="B7" i="26"/>
  <c r="W6" i="26"/>
  <c r="W4" i="26" s="1"/>
  <c r="V6" i="26"/>
  <c r="V4" i="26" s="1"/>
  <c r="O6" i="26"/>
  <c r="N6" i="26"/>
  <c r="G6" i="26"/>
  <c r="G143" i="26" s="1"/>
  <c r="F6" i="26"/>
  <c r="W5" i="26"/>
  <c r="V5" i="26"/>
  <c r="U5" i="26"/>
  <c r="T5" i="26"/>
  <c r="S5" i="26"/>
  <c r="R5" i="26"/>
  <c r="Q5" i="26"/>
  <c r="Q196" i="26" s="1"/>
  <c r="P5" i="26"/>
  <c r="P196" i="26" s="1"/>
  <c r="O5" i="26"/>
  <c r="N5" i="26"/>
  <c r="M5" i="26"/>
  <c r="L5" i="26"/>
  <c r="L4" i="26" s="1"/>
  <c r="K5" i="26"/>
  <c r="K196" i="26" s="1"/>
  <c r="J5" i="26"/>
  <c r="J196" i="26" s="1"/>
  <c r="I5" i="26"/>
  <c r="I196" i="26" s="1"/>
  <c r="H5" i="26"/>
  <c r="G5" i="26"/>
  <c r="F5" i="26"/>
  <c r="E5" i="26"/>
  <c r="D5" i="26"/>
  <c r="C5" i="26"/>
  <c r="B5" i="26"/>
  <c r="C28" i="25" l="1"/>
  <c r="AF4" i="25"/>
  <c r="AF28" i="25" s="1"/>
  <c r="X4" i="25"/>
  <c r="X28" i="25" s="1"/>
  <c r="P4" i="25"/>
  <c r="P28" i="25" s="1"/>
  <c r="H4" i="25"/>
  <c r="H28" i="25" s="1"/>
  <c r="AE4" i="25"/>
  <c r="AE28" i="25" s="1"/>
  <c r="U4" i="25"/>
  <c r="U28" i="25" s="1"/>
  <c r="J4" i="25"/>
  <c r="J28" i="25" s="1"/>
  <c r="Q4" i="25"/>
  <c r="Q28" i="25" s="1"/>
  <c r="W4" i="25"/>
  <c r="W28" i="25" s="1"/>
  <c r="O4" i="25"/>
  <c r="O28" i="25" s="1"/>
  <c r="G4" i="25"/>
  <c r="G28" i="25" s="1"/>
  <c r="V4" i="25"/>
  <c r="V28" i="25" s="1"/>
  <c r="E4" i="25"/>
  <c r="E28" i="25" s="1"/>
  <c r="AA4" i="25"/>
  <c r="AA28" i="25" s="1"/>
  <c r="Z4" i="25"/>
  <c r="Z28" i="25" s="1"/>
  <c r="AD4" i="25"/>
  <c r="AD28" i="25" s="1"/>
  <c r="N4" i="25"/>
  <c r="N28" i="25" s="1"/>
  <c r="F4" i="25"/>
  <c r="F28" i="25" s="1"/>
  <c r="AC4" i="25"/>
  <c r="AC28" i="25" s="1"/>
  <c r="M4" i="25"/>
  <c r="M28" i="25" s="1"/>
  <c r="K4" i="25"/>
  <c r="K28" i="25" s="1"/>
  <c r="Y4" i="25"/>
  <c r="Y28" i="25" s="1"/>
  <c r="I4" i="25"/>
  <c r="I28" i="25" s="1"/>
  <c r="AB4" i="25"/>
  <c r="AB28" i="25" s="1"/>
  <c r="T4" i="25"/>
  <c r="T28" i="25" s="1"/>
  <c r="L4" i="25"/>
  <c r="L28" i="25" s="1"/>
  <c r="D4" i="25"/>
  <c r="D28" i="25" s="1"/>
  <c r="S4" i="25"/>
  <c r="S28" i="25" s="1"/>
  <c r="R4" i="25"/>
  <c r="R28" i="25" s="1"/>
  <c r="C27" i="25"/>
  <c r="AC3" i="25"/>
  <c r="AC27" i="25" s="1"/>
  <c r="U3" i="25"/>
  <c r="U27" i="25" s="1"/>
  <c r="M3" i="25"/>
  <c r="M27" i="25" s="1"/>
  <c r="E3" i="25"/>
  <c r="E27" i="25" s="1"/>
  <c r="AB3" i="25"/>
  <c r="AB27" i="25" s="1"/>
  <c r="L3" i="25"/>
  <c r="L27" i="25" s="1"/>
  <c r="AE3" i="25"/>
  <c r="AE27" i="25" s="1"/>
  <c r="W3" i="25"/>
  <c r="W27" i="25" s="1"/>
  <c r="T3" i="25"/>
  <c r="T27" i="25" s="1"/>
  <c r="D3" i="25"/>
  <c r="D27" i="25" s="1"/>
  <c r="S3" i="25"/>
  <c r="S27" i="25" s="1"/>
  <c r="O3" i="25"/>
  <c r="O27" i="25" s="1"/>
  <c r="AA3" i="25"/>
  <c r="AA27" i="25" s="1"/>
  <c r="K3" i="25"/>
  <c r="K27" i="25" s="1"/>
  <c r="Z3" i="25"/>
  <c r="Z27" i="25" s="1"/>
  <c r="R3" i="25"/>
  <c r="R27" i="25" s="1"/>
  <c r="P3" i="25"/>
  <c r="P27" i="25" s="1"/>
  <c r="J3" i="25"/>
  <c r="J27" i="25" s="1"/>
  <c r="G3" i="25"/>
  <c r="G27" i="25" s="1"/>
  <c r="AD3" i="25"/>
  <c r="AD27" i="25" s="1"/>
  <c r="V3" i="25"/>
  <c r="V27" i="25" s="1"/>
  <c r="F3" i="25"/>
  <c r="F27" i="25" s="1"/>
  <c r="Y3" i="25"/>
  <c r="Y27" i="25" s="1"/>
  <c r="Q3" i="25"/>
  <c r="Q27" i="25" s="1"/>
  <c r="I3" i="25"/>
  <c r="AF3" i="25"/>
  <c r="AF27" i="25" s="1"/>
  <c r="X3" i="25"/>
  <c r="X27" i="25" s="1"/>
  <c r="H3" i="25"/>
  <c r="H27" i="25" s="1"/>
  <c r="N3" i="25"/>
  <c r="N27" i="25" s="1"/>
  <c r="R19" i="26"/>
  <c r="S19" i="26"/>
  <c r="V222" i="26"/>
  <c r="V141" i="26"/>
  <c r="V195" i="26"/>
  <c r="H231" i="26"/>
  <c r="H150" i="26"/>
  <c r="H204" i="26"/>
  <c r="P217" i="26"/>
  <c r="P163" i="26"/>
  <c r="B217" i="26"/>
  <c r="B163" i="26"/>
  <c r="H224" i="26"/>
  <c r="H197" i="26"/>
  <c r="H143" i="26"/>
  <c r="H4" i="26"/>
  <c r="H228" i="26" s="1"/>
  <c r="L224" i="26"/>
  <c r="L143" i="26"/>
  <c r="L197" i="26"/>
  <c r="N204" i="26"/>
  <c r="N150" i="26"/>
  <c r="R244" i="26"/>
  <c r="R217" i="26"/>
  <c r="R163" i="26"/>
  <c r="W222" i="26"/>
  <c r="W195" i="26"/>
  <c r="W141" i="26"/>
  <c r="Q224" i="26"/>
  <c r="Q197" i="26"/>
  <c r="Q143" i="26"/>
  <c r="Q4" i="26"/>
  <c r="W204" i="26"/>
  <c r="W231" i="26"/>
  <c r="W150" i="26"/>
  <c r="Q231" i="26"/>
  <c r="Q150" i="26"/>
  <c r="Q204" i="26"/>
  <c r="R197" i="26"/>
  <c r="R143" i="26"/>
  <c r="V204" i="26"/>
  <c r="V231" i="26"/>
  <c r="V150" i="26"/>
  <c r="B19" i="26"/>
  <c r="B244" i="26" s="1"/>
  <c r="L211" i="26"/>
  <c r="L157" i="26"/>
  <c r="L19" i="26"/>
  <c r="L240" i="26" s="1"/>
  <c r="T211" i="26"/>
  <c r="T157" i="26"/>
  <c r="T19" i="26"/>
  <c r="N211" i="26"/>
  <c r="N157" i="26"/>
  <c r="N19" i="26"/>
  <c r="N245" i="26" s="1"/>
  <c r="O270" i="26"/>
  <c r="O266" i="26"/>
  <c r="O267" i="26"/>
  <c r="O268" i="26"/>
  <c r="O273" i="26"/>
  <c r="O272" i="26"/>
  <c r="O264" i="26"/>
  <c r="O269" i="26"/>
  <c r="O183" i="26"/>
  <c r="L195" i="26"/>
  <c r="L222" i="26"/>
  <c r="L141" i="26"/>
  <c r="P197" i="26"/>
  <c r="P143" i="26"/>
  <c r="P4" i="26"/>
  <c r="F211" i="26"/>
  <c r="F238" i="26"/>
  <c r="F157" i="26"/>
  <c r="F19" i="26"/>
  <c r="M211" i="26"/>
  <c r="M157" i="26"/>
  <c r="M19" i="26"/>
  <c r="M246" i="26" s="1"/>
  <c r="G211" i="26"/>
  <c r="G19" i="26"/>
  <c r="G157" i="26"/>
  <c r="Q111" i="26"/>
  <c r="P263" i="26"/>
  <c r="P259" i="26"/>
  <c r="P255" i="26"/>
  <c r="P260" i="26"/>
  <c r="P256" i="26"/>
  <c r="P252" i="26"/>
  <c r="P249" i="26"/>
  <c r="P257" i="26"/>
  <c r="P254" i="26"/>
  <c r="P262" i="26"/>
  <c r="P253" i="26"/>
  <c r="P261" i="26"/>
  <c r="P250" i="26"/>
  <c r="P168" i="26"/>
  <c r="P30" i="26"/>
  <c r="R260" i="26"/>
  <c r="R256" i="26"/>
  <c r="R252" i="26"/>
  <c r="R261" i="26"/>
  <c r="R257" i="26"/>
  <c r="R253" i="26"/>
  <c r="R249" i="26"/>
  <c r="R263" i="26"/>
  <c r="R254" i="26"/>
  <c r="R262" i="26"/>
  <c r="R259" i="26"/>
  <c r="R250" i="26"/>
  <c r="R255" i="26"/>
  <c r="R168" i="26"/>
  <c r="T196" i="26"/>
  <c r="B199" i="26"/>
  <c r="F228" i="26"/>
  <c r="F201" i="26"/>
  <c r="F205" i="26"/>
  <c r="J207" i="26"/>
  <c r="F209" i="26"/>
  <c r="H214" i="26"/>
  <c r="L216" i="26"/>
  <c r="H218" i="26"/>
  <c r="H251" i="26"/>
  <c r="H170" i="26"/>
  <c r="R190" i="26"/>
  <c r="O197" i="26"/>
  <c r="K199" i="26"/>
  <c r="G201" i="26"/>
  <c r="I229" i="26"/>
  <c r="I202" i="26"/>
  <c r="E150" i="26"/>
  <c r="G205" i="26"/>
  <c r="C207" i="26"/>
  <c r="W236" i="26"/>
  <c r="C211" i="26"/>
  <c r="C157" i="26"/>
  <c r="E212" i="26"/>
  <c r="O213" i="26"/>
  <c r="I214" i="26"/>
  <c r="S215" i="26"/>
  <c r="Q218" i="26"/>
  <c r="K219" i="26"/>
  <c r="S246" i="26"/>
  <c r="S219" i="26"/>
  <c r="M167" i="26"/>
  <c r="G262" i="26"/>
  <c r="G254" i="26"/>
  <c r="G250" i="26"/>
  <c r="G263" i="26"/>
  <c r="G259" i="26"/>
  <c r="G255" i="26"/>
  <c r="G253" i="26"/>
  <c r="G261" i="26"/>
  <c r="G252" i="26"/>
  <c r="G257" i="26"/>
  <c r="G249" i="26"/>
  <c r="G260" i="26"/>
  <c r="G168" i="26"/>
  <c r="W262" i="26"/>
  <c r="W254" i="26"/>
  <c r="W250" i="26"/>
  <c r="W263" i="26"/>
  <c r="W259" i="26"/>
  <c r="W255" i="26"/>
  <c r="W253" i="26"/>
  <c r="W261" i="26"/>
  <c r="W256" i="26"/>
  <c r="W252" i="26"/>
  <c r="W249" i="26"/>
  <c r="W260" i="26"/>
  <c r="W257" i="26"/>
  <c r="W168" i="26"/>
  <c r="Q251" i="26"/>
  <c r="Q170" i="26"/>
  <c r="C258" i="26"/>
  <c r="C177" i="26"/>
  <c r="G270" i="26"/>
  <c r="G266" i="26"/>
  <c r="G267" i="26"/>
  <c r="G272" i="26"/>
  <c r="G264" i="26"/>
  <c r="G269" i="26"/>
  <c r="G268" i="26"/>
  <c r="G273" i="26"/>
  <c r="G183" i="26"/>
  <c r="Q265" i="26"/>
  <c r="Q184" i="26"/>
  <c r="Q46" i="26"/>
  <c r="S190" i="26"/>
  <c r="S46" i="26"/>
  <c r="S271" i="26" s="1"/>
  <c r="E204" i="26"/>
  <c r="F196" i="26"/>
  <c r="N196" i="26"/>
  <c r="V196" i="26"/>
  <c r="V223" i="26"/>
  <c r="B198" i="26"/>
  <c r="J198" i="26"/>
  <c r="R198" i="26"/>
  <c r="D199" i="26"/>
  <c r="L226" i="26"/>
  <c r="L199" i="26"/>
  <c r="T199" i="26"/>
  <c r="F200" i="26"/>
  <c r="N200" i="26"/>
  <c r="V200" i="26"/>
  <c r="V227" i="26"/>
  <c r="H201" i="26"/>
  <c r="P201" i="26"/>
  <c r="B229" i="26"/>
  <c r="B202" i="26"/>
  <c r="J202" i="26"/>
  <c r="R202" i="26"/>
  <c r="D230" i="26"/>
  <c r="D203" i="26"/>
  <c r="L230" i="26"/>
  <c r="L203" i="26"/>
  <c r="F13" i="26"/>
  <c r="H205" i="26"/>
  <c r="P205" i="26"/>
  <c r="B206" i="26"/>
  <c r="J206" i="26"/>
  <c r="D207" i="26"/>
  <c r="L234" i="26"/>
  <c r="L207" i="26"/>
  <c r="T207" i="26"/>
  <c r="F208" i="26"/>
  <c r="N208" i="26"/>
  <c r="V208" i="26"/>
  <c r="V235" i="26"/>
  <c r="H209" i="26"/>
  <c r="P209" i="26"/>
  <c r="D20" i="26"/>
  <c r="F212" i="26"/>
  <c r="F239" i="26"/>
  <c r="N212" i="26"/>
  <c r="V212" i="26"/>
  <c r="H213" i="26"/>
  <c r="P213" i="26"/>
  <c r="B214" i="26"/>
  <c r="B241" i="26"/>
  <c r="J214" i="26"/>
  <c r="R241" i="26"/>
  <c r="R214" i="26"/>
  <c r="D215" i="26"/>
  <c r="L242" i="26"/>
  <c r="L215" i="26"/>
  <c r="T242" i="26"/>
  <c r="T215" i="26"/>
  <c r="F243" i="26"/>
  <c r="F216" i="26"/>
  <c r="N216" i="26"/>
  <c r="V216" i="26"/>
  <c r="H26" i="26"/>
  <c r="B245" i="26"/>
  <c r="B218" i="26"/>
  <c r="J218" i="26"/>
  <c r="R245" i="26"/>
  <c r="R218" i="26"/>
  <c r="D219" i="26"/>
  <c r="L219" i="26"/>
  <c r="T246" i="26"/>
  <c r="T219" i="26"/>
  <c r="F30" i="26"/>
  <c r="F167" i="26" s="1"/>
  <c r="V30" i="26"/>
  <c r="V167" i="26" s="1"/>
  <c r="H31" i="26"/>
  <c r="B251" i="26"/>
  <c r="B170" i="26"/>
  <c r="J170" i="26"/>
  <c r="R251" i="26"/>
  <c r="R170" i="26"/>
  <c r="D258" i="26"/>
  <c r="D177" i="26"/>
  <c r="L258" i="26"/>
  <c r="L177" i="26"/>
  <c r="T258" i="26"/>
  <c r="T177" i="26"/>
  <c r="H267" i="26"/>
  <c r="H272" i="26"/>
  <c r="H268" i="26"/>
  <c r="H264" i="26"/>
  <c r="H270" i="26"/>
  <c r="H269" i="26"/>
  <c r="H266" i="26"/>
  <c r="H273" i="26"/>
  <c r="H183" i="26"/>
  <c r="B265" i="26"/>
  <c r="B184" i="26"/>
  <c r="B46" i="26"/>
  <c r="J265" i="26"/>
  <c r="J184" i="26"/>
  <c r="J46" i="26"/>
  <c r="R184" i="26"/>
  <c r="R46" i="26"/>
  <c r="R265" i="26" s="1"/>
  <c r="D271" i="26"/>
  <c r="D190" i="26"/>
  <c r="L271" i="26"/>
  <c r="L46" i="26"/>
  <c r="T271" i="26"/>
  <c r="T46" i="26"/>
  <c r="T190" i="26"/>
  <c r="H57" i="26"/>
  <c r="B57" i="26"/>
  <c r="J57" i="26"/>
  <c r="R57" i="26"/>
  <c r="F202" i="26"/>
  <c r="Q206" i="26"/>
  <c r="N143" i="26"/>
  <c r="N197" i="26"/>
  <c r="D200" i="26"/>
  <c r="H229" i="26"/>
  <c r="H202" i="26"/>
  <c r="D204" i="26"/>
  <c r="V232" i="26"/>
  <c r="V205" i="26"/>
  <c r="D208" i="26"/>
  <c r="L212" i="26"/>
  <c r="P214" i="26"/>
  <c r="T243" i="26"/>
  <c r="T216" i="26"/>
  <c r="N262" i="26"/>
  <c r="N254" i="26"/>
  <c r="N250" i="26"/>
  <c r="N263" i="26"/>
  <c r="N259" i="26"/>
  <c r="N255" i="26"/>
  <c r="N261" i="26"/>
  <c r="N256" i="26"/>
  <c r="N252" i="26"/>
  <c r="N260" i="26"/>
  <c r="N249" i="26"/>
  <c r="N257" i="26"/>
  <c r="N253" i="26"/>
  <c r="N168" i="26"/>
  <c r="B258" i="26"/>
  <c r="B177" i="26"/>
  <c r="M196" i="26"/>
  <c r="I198" i="26"/>
  <c r="S199" i="26"/>
  <c r="W228" i="26"/>
  <c r="W201" i="26"/>
  <c r="C230" i="26"/>
  <c r="C203" i="26"/>
  <c r="M204" i="26"/>
  <c r="M150" i="26"/>
  <c r="O205" i="26"/>
  <c r="K207" i="26"/>
  <c r="M208" i="26"/>
  <c r="K157" i="26"/>
  <c r="U212" i="26"/>
  <c r="W213" i="26"/>
  <c r="K215" i="26"/>
  <c r="E216" i="26"/>
  <c r="G244" i="26"/>
  <c r="G217" i="26"/>
  <c r="G163" i="26"/>
  <c r="I218" i="26"/>
  <c r="C219" i="26"/>
  <c r="E167" i="26"/>
  <c r="U167" i="26"/>
  <c r="O262" i="26"/>
  <c r="O254" i="26"/>
  <c r="O250" i="26"/>
  <c r="O263" i="26"/>
  <c r="O259" i="26"/>
  <c r="O255" i="26"/>
  <c r="O256" i="26"/>
  <c r="O252" i="26"/>
  <c r="O260" i="26"/>
  <c r="O249" i="26"/>
  <c r="O257" i="26"/>
  <c r="O261" i="26"/>
  <c r="O253" i="26"/>
  <c r="O168" i="26"/>
  <c r="I170" i="26"/>
  <c r="K258" i="26"/>
  <c r="K177" i="26"/>
  <c r="W270" i="26"/>
  <c r="W266" i="26"/>
  <c r="W267" i="26"/>
  <c r="W273" i="26"/>
  <c r="W272" i="26"/>
  <c r="W264" i="26"/>
  <c r="W269" i="26"/>
  <c r="W268" i="26"/>
  <c r="W183" i="26"/>
  <c r="C271" i="26"/>
  <c r="C190" i="26"/>
  <c r="C46" i="26"/>
  <c r="W143" i="26"/>
  <c r="G196" i="26"/>
  <c r="O196" i="26"/>
  <c r="W196" i="26"/>
  <c r="W223" i="26"/>
  <c r="I6" i="26"/>
  <c r="C198" i="26"/>
  <c r="K198" i="26"/>
  <c r="S198" i="26"/>
  <c r="E199" i="26"/>
  <c r="M199" i="26"/>
  <c r="U199" i="26"/>
  <c r="G200" i="26"/>
  <c r="O200" i="26"/>
  <c r="W227" i="26"/>
  <c r="W200" i="26"/>
  <c r="I201" i="26"/>
  <c r="Q228" i="26"/>
  <c r="Q201" i="26"/>
  <c r="C202" i="26"/>
  <c r="C229" i="26"/>
  <c r="K202" i="26"/>
  <c r="S202" i="26"/>
  <c r="E203" i="26"/>
  <c r="M203" i="26"/>
  <c r="U203" i="26"/>
  <c r="G13" i="26"/>
  <c r="G4" i="26" s="1"/>
  <c r="O13" i="26"/>
  <c r="I205" i="26"/>
  <c r="Q232" i="26"/>
  <c r="Q205" i="26"/>
  <c r="C206" i="26"/>
  <c r="K206" i="26"/>
  <c r="S206" i="26"/>
  <c r="E207" i="26"/>
  <c r="M207" i="26"/>
  <c r="U207" i="26"/>
  <c r="G208" i="26"/>
  <c r="W235" i="26"/>
  <c r="W208" i="26"/>
  <c r="I209" i="26"/>
  <c r="Q236" i="26"/>
  <c r="Q209" i="26"/>
  <c r="E20" i="26"/>
  <c r="U20" i="26"/>
  <c r="G239" i="26"/>
  <c r="G212" i="26"/>
  <c r="O212" i="26"/>
  <c r="W212" i="26"/>
  <c r="I213" i="26"/>
  <c r="C214" i="26"/>
  <c r="K214" i="26"/>
  <c r="S241" i="26"/>
  <c r="S214" i="26"/>
  <c r="E215" i="26"/>
  <c r="M215" i="26"/>
  <c r="U215" i="26"/>
  <c r="G243" i="26"/>
  <c r="G216" i="26"/>
  <c r="O216" i="26"/>
  <c r="W216" i="26"/>
  <c r="I26" i="26"/>
  <c r="Q26" i="26"/>
  <c r="C218" i="26"/>
  <c r="K218" i="26"/>
  <c r="S218" i="26"/>
  <c r="S245" i="26"/>
  <c r="E219" i="26"/>
  <c r="M219" i="26"/>
  <c r="U219" i="26"/>
  <c r="G30" i="26"/>
  <c r="G167" i="26" s="1"/>
  <c r="O30" i="26"/>
  <c r="O167" i="26" s="1"/>
  <c r="W30" i="26"/>
  <c r="W167" i="26" s="1"/>
  <c r="I31" i="26"/>
  <c r="I251" i="26" s="1"/>
  <c r="Q31" i="26"/>
  <c r="C170" i="26"/>
  <c r="K251" i="26"/>
  <c r="K170" i="26"/>
  <c r="S251" i="26"/>
  <c r="S170" i="26"/>
  <c r="E258" i="26"/>
  <c r="E177" i="26"/>
  <c r="M258" i="26"/>
  <c r="M177" i="26"/>
  <c r="U258" i="26"/>
  <c r="U177" i="26"/>
  <c r="M273" i="26"/>
  <c r="M269" i="26"/>
  <c r="M270" i="26"/>
  <c r="M266" i="26"/>
  <c r="M268" i="26"/>
  <c r="M267" i="26"/>
  <c r="M272" i="26"/>
  <c r="M264" i="26"/>
  <c r="M183" i="26"/>
  <c r="L111" i="26"/>
  <c r="E112" i="26"/>
  <c r="E111" i="26" s="1"/>
  <c r="M112" i="26"/>
  <c r="M111" i="26" s="1"/>
  <c r="U112" i="26"/>
  <c r="U111" i="26" s="1"/>
  <c r="D150" i="26"/>
  <c r="T168" i="26"/>
  <c r="R206" i="26"/>
  <c r="K211" i="26"/>
  <c r="F197" i="26"/>
  <c r="F143" i="26"/>
  <c r="J199" i="26"/>
  <c r="N201" i="26"/>
  <c r="P206" i="26"/>
  <c r="V236" i="26"/>
  <c r="R238" i="26"/>
  <c r="R211" i="26"/>
  <c r="R157" i="26"/>
  <c r="V213" i="26"/>
  <c r="R242" i="26"/>
  <c r="R215" i="26"/>
  <c r="V217" i="26"/>
  <c r="V163" i="26"/>
  <c r="J219" i="26"/>
  <c r="F262" i="26"/>
  <c r="F254" i="26"/>
  <c r="F250" i="26"/>
  <c r="F263" i="26"/>
  <c r="F259" i="26"/>
  <c r="F255" i="26"/>
  <c r="F257" i="26"/>
  <c r="F253" i="26"/>
  <c r="F261" i="26"/>
  <c r="F260" i="26"/>
  <c r="F249" i="26"/>
  <c r="F168" i="26"/>
  <c r="J177" i="26"/>
  <c r="G197" i="26"/>
  <c r="C199" i="26"/>
  <c r="M200" i="26"/>
  <c r="Q229" i="26"/>
  <c r="Q202" i="26"/>
  <c r="U204" i="26"/>
  <c r="U150" i="26"/>
  <c r="W232" i="26"/>
  <c r="W205" i="26"/>
  <c r="S207" i="26"/>
  <c r="O209" i="26"/>
  <c r="S238" i="26"/>
  <c r="S211" i="26"/>
  <c r="S157" i="26"/>
  <c r="U216" i="26"/>
  <c r="S177" i="26"/>
  <c r="F4" i="26"/>
  <c r="F232" i="26" s="1"/>
  <c r="N4" i="26"/>
  <c r="H196" i="26"/>
  <c r="B6" i="26"/>
  <c r="J6" i="26"/>
  <c r="L225" i="26"/>
  <c r="L198" i="26"/>
  <c r="F199" i="26"/>
  <c r="V226" i="26"/>
  <c r="V199" i="26"/>
  <c r="H227" i="26"/>
  <c r="P227" i="26"/>
  <c r="P200" i="26"/>
  <c r="J201" i="26"/>
  <c r="D229" i="26"/>
  <c r="D202" i="26"/>
  <c r="L229" i="26"/>
  <c r="L202" i="26"/>
  <c r="T202" i="26"/>
  <c r="F203" i="26"/>
  <c r="N203" i="26"/>
  <c r="V230" i="26"/>
  <c r="V203" i="26"/>
  <c r="P13" i="26"/>
  <c r="J205" i="26"/>
  <c r="R205" i="26"/>
  <c r="D206" i="26"/>
  <c r="L206" i="26"/>
  <c r="L233" i="26"/>
  <c r="T206" i="26"/>
  <c r="F207" i="26"/>
  <c r="N234" i="26"/>
  <c r="N207" i="26"/>
  <c r="V234" i="26"/>
  <c r="V207" i="26"/>
  <c r="H235" i="26"/>
  <c r="H208" i="26"/>
  <c r="B209" i="26"/>
  <c r="J209" i="26"/>
  <c r="R209" i="26"/>
  <c r="V20" i="26"/>
  <c r="H212" i="26"/>
  <c r="P212" i="26"/>
  <c r="B213" i="26"/>
  <c r="B240" i="26"/>
  <c r="J213" i="26"/>
  <c r="R213" i="26"/>
  <c r="R240" i="26"/>
  <c r="D214" i="26"/>
  <c r="L214" i="26"/>
  <c r="T241" i="26"/>
  <c r="T214" i="26"/>
  <c r="F242" i="26"/>
  <c r="F215" i="26"/>
  <c r="N215" i="26"/>
  <c r="V215" i="26"/>
  <c r="H216" i="26"/>
  <c r="P216" i="26"/>
  <c r="J26" i="26"/>
  <c r="D218" i="26"/>
  <c r="L218" i="26"/>
  <c r="T218" i="26"/>
  <c r="T245" i="26"/>
  <c r="F246" i="26"/>
  <c r="F219" i="26"/>
  <c r="N219" i="26"/>
  <c r="V219" i="26"/>
  <c r="B31" i="26"/>
  <c r="J31" i="26"/>
  <c r="D251" i="26"/>
  <c r="L251" i="26"/>
  <c r="T251" i="26"/>
  <c r="T170" i="26"/>
  <c r="F258" i="26"/>
  <c r="F177" i="26"/>
  <c r="N258" i="26"/>
  <c r="V258" i="26"/>
  <c r="V177" i="26"/>
  <c r="F111" i="26"/>
  <c r="N111" i="26"/>
  <c r="V111" i="26"/>
  <c r="T198" i="26"/>
  <c r="B205" i="26"/>
  <c r="L196" i="26"/>
  <c r="L223" i="26"/>
  <c r="P225" i="26"/>
  <c r="P198" i="26"/>
  <c r="T200" i="26"/>
  <c r="P202" i="26"/>
  <c r="T204" i="26"/>
  <c r="B207" i="26"/>
  <c r="T208" i="26"/>
  <c r="J157" i="26"/>
  <c r="N213" i="26"/>
  <c r="D216" i="26"/>
  <c r="P218" i="26"/>
  <c r="P251" i="26"/>
  <c r="E196" i="26"/>
  <c r="Q225" i="26"/>
  <c r="Q198" i="26"/>
  <c r="O201" i="26"/>
  <c r="S203" i="26"/>
  <c r="E208" i="26"/>
  <c r="G209" i="26"/>
  <c r="M212" i="26"/>
  <c r="C215" i="26"/>
  <c r="W217" i="26"/>
  <c r="W163" i="26"/>
  <c r="I184" i="26"/>
  <c r="I46" i="26"/>
  <c r="W209" i="26"/>
  <c r="O4" i="26"/>
  <c r="Q223" i="26"/>
  <c r="C6" i="26"/>
  <c r="K6" i="26"/>
  <c r="S6" i="26"/>
  <c r="M198" i="26"/>
  <c r="O226" i="26"/>
  <c r="W226" i="26"/>
  <c r="W199" i="26"/>
  <c r="Q227" i="26"/>
  <c r="Q200" i="26"/>
  <c r="K201" i="26"/>
  <c r="E229" i="26"/>
  <c r="E202" i="26"/>
  <c r="U202" i="26"/>
  <c r="G203" i="26"/>
  <c r="O230" i="26"/>
  <c r="O203" i="26"/>
  <c r="W230" i="26"/>
  <c r="W203" i="26"/>
  <c r="I13" i="26"/>
  <c r="K205" i="26"/>
  <c r="S205" i="26"/>
  <c r="E206" i="26"/>
  <c r="M206" i="26"/>
  <c r="U206" i="26"/>
  <c r="G207" i="26"/>
  <c r="W234" i="26"/>
  <c r="W207" i="26"/>
  <c r="I208" i="26"/>
  <c r="Q235" i="26"/>
  <c r="Q208" i="26"/>
  <c r="C209" i="26"/>
  <c r="K209" i="26"/>
  <c r="S209" i="26"/>
  <c r="O20" i="26"/>
  <c r="W20" i="26"/>
  <c r="I212" i="26"/>
  <c r="Q212" i="26"/>
  <c r="C213" i="26"/>
  <c r="K213" i="26"/>
  <c r="S213" i="26"/>
  <c r="E214" i="26"/>
  <c r="M214" i="26"/>
  <c r="U214" i="26"/>
  <c r="G242" i="26"/>
  <c r="G215" i="26"/>
  <c r="O215" i="26"/>
  <c r="W215" i="26"/>
  <c r="I216" i="26"/>
  <c r="Q216" i="26"/>
  <c r="C26" i="26"/>
  <c r="K26" i="26"/>
  <c r="S26" i="26"/>
  <c r="E218" i="26"/>
  <c r="M245" i="26"/>
  <c r="M218" i="26"/>
  <c r="U218" i="26"/>
  <c r="G246" i="26"/>
  <c r="G219" i="26"/>
  <c r="O219" i="26"/>
  <c r="W219" i="26"/>
  <c r="C31" i="26"/>
  <c r="C251" i="26" s="1"/>
  <c r="K31" i="26"/>
  <c r="S31" i="26"/>
  <c r="S258" i="26" s="1"/>
  <c r="E251" i="26"/>
  <c r="M251" i="26"/>
  <c r="M170" i="26"/>
  <c r="U251" i="26"/>
  <c r="U170" i="26"/>
  <c r="G258" i="26"/>
  <c r="L170" i="26"/>
  <c r="B190" i="26"/>
  <c r="U198" i="26"/>
  <c r="B201" i="26"/>
  <c r="B203" i="26"/>
  <c r="C205" i="26"/>
  <c r="R207" i="26"/>
  <c r="Q214" i="26"/>
  <c r="V224" i="26"/>
  <c r="V197" i="26"/>
  <c r="V143" i="26"/>
  <c r="R199" i="26"/>
  <c r="V228" i="26"/>
  <c r="V201" i="26"/>
  <c r="L231" i="26"/>
  <c r="L204" i="26"/>
  <c r="H206" i="26"/>
  <c r="L235" i="26"/>
  <c r="L208" i="26"/>
  <c r="B238" i="26"/>
  <c r="B211" i="26"/>
  <c r="B157" i="26"/>
  <c r="F240" i="26"/>
  <c r="F213" i="26"/>
  <c r="J215" i="26"/>
  <c r="F244" i="26"/>
  <c r="F217" i="26"/>
  <c r="F163" i="26"/>
  <c r="B246" i="26"/>
  <c r="B219" i="26"/>
  <c r="R258" i="26"/>
  <c r="R177" i="26"/>
  <c r="W224" i="26"/>
  <c r="W197" i="26"/>
  <c r="E200" i="26"/>
  <c r="K203" i="26"/>
  <c r="Q233" i="26"/>
  <c r="U208" i="26"/>
  <c r="G240" i="26"/>
  <c r="G213" i="26"/>
  <c r="K271" i="26"/>
  <c r="K190" i="26"/>
  <c r="K46" i="26"/>
  <c r="B196" i="26"/>
  <c r="R196" i="26"/>
  <c r="D6" i="26"/>
  <c r="D4" i="26" s="1"/>
  <c r="T6" i="26"/>
  <c r="F198" i="26"/>
  <c r="V225" i="26"/>
  <c r="V198" i="26"/>
  <c r="P199" i="26"/>
  <c r="D201" i="26"/>
  <c r="L228" i="26"/>
  <c r="T201" i="26"/>
  <c r="V229" i="26"/>
  <c r="V202" i="26"/>
  <c r="P203" i="26"/>
  <c r="B13" i="26"/>
  <c r="J13" i="26"/>
  <c r="R13" i="26"/>
  <c r="R4" i="26" s="1"/>
  <c r="D205" i="26"/>
  <c r="L232" i="26"/>
  <c r="L205" i="26"/>
  <c r="F233" i="26"/>
  <c r="F206" i="26"/>
  <c r="N206" i="26"/>
  <c r="V233" i="26"/>
  <c r="V206" i="26"/>
  <c r="H234" i="26"/>
  <c r="H207" i="26"/>
  <c r="B208" i="26"/>
  <c r="J208" i="26"/>
  <c r="R208" i="26"/>
  <c r="D209" i="26"/>
  <c r="L236" i="26"/>
  <c r="L209" i="26"/>
  <c r="T209" i="26"/>
  <c r="H20" i="26"/>
  <c r="P20" i="26"/>
  <c r="B239" i="26"/>
  <c r="B212" i="26"/>
  <c r="J212" i="26"/>
  <c r="R239" i="26"/>
  <c r="R212" i="26"/>
  <c r="D213" i="26"/>
  <c r="L213" i="26"/>
  <c r="T240" i="26"/>
  <c r="T213" i="26"/>
  <c r="F241" i="26"/>
  <c r="F214" i="26"/>
  <c r="N214" i="26"/>
  <c r="V214" i="26"/>
  <c r="H215" i="26"/>
  <c r="P215" i="26"/>
  <c r="B243" i="26"/>
  <c r="B216" i="26"/>
  <c r="J216" i="26"/>
  <c r="R243" i="26"/>
  <c r="R216" i="26"/>
  <c r="D217" i="26"/>
  <c r="L217" i="26"/>
  <c r="L163" i="26"/>
  <c r="T244" i="26"/>
  <c r="T217" i="26"/>
  <c r="T163" i="26"/>
  <c r="F245" i="26"/>
  <c r="F218" i="26"/>
  <c r="N218" i="26"/>
  <c r="V218" i="26"/>
  <c r="H219" i="26"/>
  <c r="P219" i="26"/>
  <c r="D261" i="26"/>
  <c r="D253" i="26"/>
  <c r="D249" i="26"/>
  <c r="D262" i="26"/>
  <c r="D254" i="26"/>
  <c r="D250" i="26"/>
  <c r="D260" i="26"/>
  <c r="D259" i="26"/>
  <c r="D252" i="26"/>
  <c r="D263" i="26"/>
  <c r="D255" i="26"/>
  <c r="D168" i="26"/>
  <c r="L261" i="26"/>
  <c r="L257" i="26"/>
  <c r="L253" i="26"/>
  <c r="L249" i="26"/>
  <c r="L262" i="26"/>
  <c r="L254" i="26"/>
  <c r="L250" i="26"/>
  <c r="L255" i="26"/>
  <c r="L263" i="26"/>
  <c r="L256" i="26"/>
  <c r="L252" i="26"/>
  <c r="L260" i="26"/>
  <c r="L259" i="26"/>
  <c r="T261" i="26"/>
  <c r="T257" i="26"/>
  <c r="T253" i="26"/>
  <c r="T249" i="26"/>
  <c r="T262" i="26"/>
  <c r="T254" i="26"/>
  <c r="T250" i="26"/>
  <c r="T260" i="26"/>
  <c r="T259" i="26"/>
  <c r="T263" i="26"/>
  <c r="T256" i="26"/>
  <c r="T255" i="26"/>
  <c r="F251" i="26"/>
  <c r="F170" i="26"/>
  <c r="N251" i="26"/>
  <c r="N170" i="26"/>
  <c r="V251" i="26"/>
  <c r="V170" i="26"/>
  <c r="H258" i="26"/>
  <c r="P258" i="26"/>
  <c r="P177" i="26"/>
  <c r="D273" i="26"/>
  <c r="D269" i="26"/>
  <c r="D270" i="26"/>
  <c r="D266" i="26"/>
  <c r="D268" i="26"/>
  <c r="D267" i="26"/>
  <c r="D272" i="26"/>
  <c r="D264" i="26"/>
  <c r="P267" i="26"/>
  <c r="P272" i="26"/>
  <c r="P268" i="26"/>
  <c r="P264" i="26"/>
  <c r="P266" i="26"/>
  <c r="P273" i="26"/>
  <c r="P270" i="26"/>
  <c r="P183" i="26"/>
  <c r="P269" i="26"/>
  <c r="P57" i="26"/>
  <c r="O143" i="26"/>
  <c r="L150" i="26"/>
  <c r="O163" i="26"/>
  <c r="D183" i="26"/>
  <c r="H199" i="26"/>
  <c r="C201" i="26"/>
  <c r="D196" i="26"/>
  <c r="H198" i="26"/>
  <c r="L200" i="26"/>
  <c r="L227" i="26"/>
  <c r="N205" i="26"/>
  <c r="N209" i="26"/>
  <c r="T239" i="26"/>
  <c r="T212" i="26"/>
  <c r="B242" i="26"/>
  <c r="B215" i="26"/>
  <c r="N163" i="26"/>
  <c r="R246" i="26"/>
  <c r="R219" i="26"/>
  <c r="V262" i="26"/>
  <c r="V254" i="26"/>
  <c r="V250" i="26"/>
  <c r="V263" i="26"/>
  <c r="V259" i="26"/>
  <c r="V255" i="26"/>
  <c r="V257" i="26"/>
  <c r="V253" i="26"/>
  <c r="V261" i="26"/>
  <c r="V260" i="26"/>
  <c r="V252" i="26"/>
  <c r="V256" i="26"/>
  <c r="V249" i="26"/>
  <c r="U196" i="26"/>
  <c r="U200" i="26"/>
  <c r="M243" i="26"/>
  <c r="M216" i="26"/>
  <c r="C196" i="26"/>
  <c r="S196" i="26"/>
  <c r="E6" i="26"/>
  <c r="M6" i="26"/>
  <c r="M4" i="26" s="1"/>
  <c r="U6" i="26"/>
  <c r="G198" i="26"/>
  <c r="O198" i="26"/>
  <c r="W225" i="26"/>
  <c r="W198" i="26"/>
  <c r="I199" i="26"/>
  <c r="Q226" i="26"/>
  <c r="Q199" i="26"/>
  <c r="C200" i="26"/>
  <c r="K200" i="26"/>
  <c r="S200" i="26"/>
  <c r="E201" i="26"/>
  <c r="M201" i="26"/>
  <c r="U201" i="26"/>
  <c r="G229" i="26"/>
  <c r="G202" i="26"/>
  <c r="O202" i="26"/>
  <c r="W229" i="26"/>
  <c r="W202" i="26"/>
  <c r="Q230" i="26"/>
  <c r="Q203" i="26"/>
  <c r="C13" i="26"/>
  <c r="K13" i="26"/>
  <c r="S13" i="26"/>
  <c r="E205" i="26"/>
  <c r="G206" i="26"/>
  <c r="O206" i="26"/>
  <c r="W233" i="26"/>
  <c r="W206" i="26"/>
  <c r="I207" i="26"/>
  <c r="Q234" i="26"/>
  <c r="Q207" i="26"/>
  <c r="C208" i="26"/>
  <c r="K208" i="26"/>
  <c r="S208" i="26"/>
  <c r="E209" i="26"/>
  <c r="M209" i="26"/>
  <c r="U209" i="26"/>
  <c r="I20" i="26"/>
  <c r="Q20" i="26"/>
  <c r="C212" i="26"/>
  <c r="K212" i="26"/>
  <c r="S239" i="26"/>
  <c r="S212" i="26"/>
  <c r="E213" i="26"/>
  <c r="M213" i="26"/>
  <c r="U213" i="26"/>
  <c r="G241" i="26"/>
  <c r="G214" i="26"/>
  <c r="O214" i="26"/>
  <c r="W214" i="26"/>
  <c r="I215" i="26"/>
  <c r="Q215" i="26"/>
  <c r="C216" i="26"/>
  <c r="K216" i="26"/>
  <c r="S243" i="26"/>
  <c r="S216" i="26"/>
  <c r="E217" i="26"/>
  <c r="E163" i="26"/>
  <c r="M217" i="26"/>
  <c r="U217" i="26"/>
  <c r="G245" i="26"/>
  <c r="G218" i="26"/>
  <c r="O218" i="26"/>
  <c r="W218" i="26"/>
  <c r="I219" i="26"/>
  <c r="Q219" i="26"/>
  <c r="E261" i="26"/>
  <c r="E257" i="26"/>
  <c r="E253" i="26"/>
  <c r="E249" i="26"/>
  <c r="E262" i="26"/>
  <c r="E254" i="26"/>
  <c r="E250" i="26"/>
  <c r="E259" i="26"/>
  <c r="E255" i="26"/>
  <c r="E263" i="26"/>
  <c r="E252" i="26"/>
  <c r="E260" i="26"/>
  <c r="E168" i="26"/>
  <c r="M261" i="26"/>
  <c r="M257" i="26"/>
  <c r="M253" i="26"/>
  <c r="M249" i="26"/>
  <c r="M262" i="26"/>
  <c r="M254" i="26"/>
  <c r="M250" i="26"/>
  <c r="M255" i="26"/>
  <c r="M263" i="26"/>
  <c r="M256" i="26"/>
  <c r="M252" i="26"/>
  <c r="M260" i="26"/>
  <c r="M259" i="26"/>
  <c r="U261" i="26"/>
  <c r="U257" i="26"/>
  <c r="U253" i="26"/>
  <c r="U249" i="26"/>
  <c r="U262" i="26"/>
  <c r="U254" i="26"/>
  <c r="U250" i="26"/>
  <c r="U259" i="26"/>
  <c r="U255" i="26"/>
  <c r="U263" i="26"/>
  <c r="U260" i="26"/>
  <c r="U256" i="26"/>
  <c r="U252" i="26"/>
  <c r="U168" i="26"/>
  <c r="G251" i="26"/>
  <c r="G170" i="26"/>
  <c r="O251" i="26"/>
  <c r="W251" i="26"/>
  <c r="I258" i="26"/>
  <c r="I177" i="26"/>
  <c r="Q258" i="26"/>
  <c r="Q177" i="26"/>
  <c r="E273" i="26"/>
  <c r="E269" i="26"/>
  <c r="E270" i="26"/>
  <c r="E266" i="26"/>
  <c r="E267" i="26"/>
  <c r="E272" i="26"/>
  <c r="E264" i="26"/>
  <c r="E268" i="26"/>
  <c r="E183" i="26"/>
  <c r="U273" i="26"/>
  <c r="U269" i="26"/>
  <c r="U270" i="26"/>
  <c r="U266" i="26"/>
  <c r="U267" i="26"/>
  <c r="U272" i="26"/>
  <c r="U264" i="26"/>
  <c r="U268" i="26"/>
  <c r="U183" i="26"/>
  <c r="G265" i="26"/>
  <c r="G184" i="26"/>
  <c r="O265" i="26"/>
  <c r="O184" i="26"/>
  <c r="W184" i="26"/>
  <c r="W265" i="26"/>
  <c r="I271" i="26"/>
  <c r="I190" i="26"/>
  <c r="Q271" i="26"/>
  <c r="D111" i="26"/>
  <c r="T111" i="26"/>
  <c r="U163" i="26"/>
  <c r="P170" i="26"/>
  <c r="Q190" i="26"/>
  <c r="N199" i="26"/>
  <c r="L201" i="26"/>
  <c r="J203" i="26"/>
  <c r="T205" i="26"/>
  <c r="P208" i="26"/>
  <c r="O217" i="26"/>
  <c r="O258" i="26"/>
  <c r="W258" i="26"/>
  <c r="C265" i="26"/>
  <c r="C184" i="26"/>
  <c r="K265" i="26"/>
  <c r="K184" i="26"/>
  <c r="S265" i="26"/>
  <c r="S184" i="26"/>
  <c r="E271" i="26"/>
  <c r="E190" i="26"/>
  <c r="M271" i="26"/>
  <c r="M190" i="26"/>
  <c r="U271" i="26"/>
  <c r="U190" i="26"/>
  <c r="D265" i="26"/>
  <c r="L265" i="26"/>
  <c r="T265" i="26"/>
  <c r="F271" i="26"/>
  <c r="F190" i="26"/>
  <c r="N271" i="26"/>
  <c r="N190" i="26"/>
  <c r="V271" i="26"/>
  <c r="V190" i="26"/>
  <c r="E265" i="26"/>
  <c r="M265" i="26"/>
  <c r="U265" i="26"/>
  <c r="G271" i="26"/>
  <c r="G190" i="26"/>
  <c r="O271" i="26"/>
  <c r="O190" i="26"/>
  <c r="W271" i="26"/>
  <c r="W190" i="26"/>
  <c r="L184" i="26"/>
  <c r="F265" i="26"/>
  <c r="N265" i="26"/>
  <c r="V265" i="26"/>
  <c r="H271" i="26"/>
  <c r="P271" i="26"/>
  <c r="G177" i="26"/>
  <c r="W177" i="26"/>
  <c r="M184" i="26"/>
  <c r="F270" i="26"/>
  <c r="F266" i="26"/>
  <c r="F267" i="26"/>
  <c r="F273" i="26"/>
  <c r="F272" i="26"/>
  <c r="F264" i="26"/>
  <c r="F269" i="26"/>
  <c r="F268" i="26"/>
  <c r="N270" i="26"/>
  <c r="N266" i="26"/>
  <c r="N267" i="26"/>
  <c r="N269" i="26"/>
  <c r="N268" i="26"/>
  <c r="N273" i="26"/>
  <c r="N272" i="26"/>
  <c r="N264" i="26"/>
  <c r="V270" i="26"/>
  <c r="V266" i="26"/>
  <c r="V267" i="26"/>
  <c r="V273" i="26"/>
  <c r="V272" i="26"/>
  <c r="V264" i="26"/>
  <c r="V269" i="26"/>
  <c r="V268" i="26"/>
  <c r="H265" i="26"/>
  <c r="P265" i="26"/>
  <c r="B271" i="26"/>
  <c r="J271" i="26"/>
  <c r="R271" i="26"/>
  <c r="F183" i="26"/>
  <c r="V183" i="26"/>
  <c r="P184" i="26"/>
  <c r="P190" i="26"/>
  <c r="M195" i="26" l="1"/>
  <c r="M222" i="26"/>
  <c r="M141" i="26"/>
  <c r="M223" i="26"/>
  <c r="M236" i="26"/>
  <c r="M235" i="26"/>
  <c r="M231" i="26"/>
  <c r="M227" i="26"/>
  <c r="M229" i="26"/>
  <c r="M228" i="26"/>
  <c r="M225" i="26"/>
  <c r="M233" i="26"/>
  <c r="M230" i="26"/>
  <c r="M232" i="26"/>
  <c r="M226" i="26"/>
  <c r="M234" i="26"/>
  <c r="D222" i="26"/>
  <c r="D195" i="26"/>
  <c r="D141" i="26"/>
  <c r="D227" i="26"/>
  <c r="D235" i="26"/>
  <c r="D232" i="26"/>
  <c r="D223" i="26"/>
  <c r="D233" i="26"/>
  <c r="D225" i="26"/>
  <c r="D228" i="26"/>
  <c r="D236" i="26"/>
  <c r="D234" i="26"/>
  <c r="D231" i="26"/>
  <c r="D226" i="26"/>
  <c r="R222" i="26"/>
  <c r="R195" i="26"/>
  <c r="R141" i="26"/>
  <c r="R234" i="26"/>
  <c r="R224" i="26"/>
  <c r="R229" i="26"/>
  <c r="R233" i="26"/>
  <c r="R230" i="26"/>
  <c r="R236" i="26"/>
  <c r="R235" i="26"/>
  <c r="R225" i="26"/>
  <c r="R228" i="26"/>
  <c r="R227" i="26"/>
  <c r="R232" i="26"/>
  <c r="R223" i="26"/>
  <c r="R226" i="26"/>
  <c r="G222" i="26"/>
  <c r="G195" i="26"/>
  <c r="G141" i="26"/>
  <c r="G234" i="26"/>
  <c r="G225" i="26"/>
  <c r="G227" i="26"/>
  <c r="G235" i="26"/>
  <c r="G223" i="26"/>
  <c r="G232" i="26"/>
  <c r="G224" i="26"/>
  <c r="G233" i="26"/>
  <c r="G228" i="26"/>
  <c r="G226" i="26"/>
  <c r="G230" i="26"/>
  <c r="G236" i="26"/>
  <c r="C231" i="26"/>
  <c r="C204" i="26"/>
  <c r="C150" i="26"/>
  <c r="C197" i="26"/>
  <c r="C143" i="26"/>
  <c r="C4" i="26"/>
  <c r="J217" i="26"/>
  <c r="J163" i="26"/>
  <c r="N222" i="26"/>
  <c r="N141" i="26"/>
  <c r="N195" i="26"/>
  <c r="P222" i="26"/>
  <c r="P195" i="26"/>
  <c r="P141" i="26"/>
  <c r="N228" i="26"/>
  <c r="M242" i="26"/>
  <c r="E224" i="26"/>
  <c r="E197" i="26"/>
  <c r="E143" i="26"/>
  <c r="P230" i="26"/>
  <c r="N240" i="26"/>
  <c r="J260" i="26"/>
  <c r="J256" i="26"/>
  <c r="J252" i="26"/>
  <c r="J261" i="26"/>
  <c r="J257" i="26"/>
  <c r="J253" i="26"/>
  <c r="J249" i="26"/>
  <c r="J259" i="26"/>
  <c r="J250" i="26"/>
  <c r="J255" i="26"/>
  <c r="J263" i="26"/>
  <c r="J262" i="26"/>
  <c r="J254" i="26"/>
  <c r="J168" i="26"/>
  <c r="J30" i="26"/>
  <c r="J167" i="26" s="1"/>
  <c r="F234" i="26"/>
  <c r="L237" i="26"/>
  <c r="L210" i="26"/>
  <c r="L156" i="26"/>
  <c r="M224" i="26"/>
  <c r="M197" i="26"/>
  <c r="M143" i="26"/>
  <c r="Q211" i="26"/>
  <c r="Q157" i="26"/>
  <c r="Q19" i="26"/>
  <c r="N225" i="26"/>
  <c r="O222" i="26"/>
  <c r="O195" i="26"/>
  <c r="O141" i="26"/>
  <c r="O232" i="26"/>
  <c r="N224" i="26"/>
  <c r="N243" i="26"/>
  <c r="P228" i="26"/>
  <c r="F236" i="26"/>
  <c r="M238" i="26"/>
  <c r="N238" i="26"/>
  <c r="N231" i="26"/>
  <c r="I211" i="26"/>
  <c r="I157" i="26"/>
  <c r="I19" i="26"/>
  <c r="H225" i="26"/>
  <c r="N241" i="26"/>
  <c r="P211" i="26"/>
  <c r="P19" i="26"/>
  <c r="P157" i="26"/>
  <c r="H233" i="26"/>
  <c r="S244" i="26"/>
  <c r="S217" i="26"/>
  <c r="S163" i="26"/>
  <c r="M241" i="26"/>
  <c r="H230" i="26"/>
  <c r="B260" i="26"/>
  <c r="B252" i="26"/>
  <c r="B261" i="26"/>
  <c r="B253" i="26"/>
  <c r="B249" i="26"/>
  <c r="B263" i="26"/>
  <c r="B254" i="26"/>
  <c r="B262" i="26"/>
  <c r="B259" i="26"/>
  <c r="B250" i="26"/>
  <c r="B168" i="26"/>
  <c r="B255" i="26"/>
  <c r="B30" i="26"/>
  <c r="B167" i="26" s="1"/>
  <c r="V211" i="26"/>
  <c r="V19" i="26"/>
  <c r="V157" i="26"/>
  <c r="J197" i="26"/>
  <c r="J143" i="26"/>
  <c r="J4" i="26"/>
  <c r="O236" i="26"/>
  <c r="E211" i="26"/>
  <c r="E19" i="26"/>
  <c r="E157" i="26"/>
  <c r="I197" i="26"/>
  <c r="I4" i="26"/>
  <c r="I224" i="26" s="1"/>
  <c r="I143" i="26"/>
  <c r="T273" i="26"/>
  <c r="T269" i="26"/>
  <c r="T270" i="26"/>
  <c r="T266" i="26"/>
  <c r="T268" i="26"/>
  <c r="T267" i="26"/>
  <c r="T272" i="26"/>
  <c r="T264" i="26"/>
  <c r="T30" i="26"/>
  <c r="T167" i="26" s="1"/>
  <c r="T183" i="26"/>
  <c r="D211" i="26"/>
  <c r="D157" i="26"/>
  <c r="D19" i="26"/>
  <c r="P232" i="26"/>
  <c r="F227" i="26"/>
  <c r="N223" i="26"/>
  <c r="Q267" i="26"/>
  <c r="Q272" i="26"/>
  <c r="Q268" i="26"/>
  <c r="Q264" i="26"/>
  <c r="Q273" i="26"/>
  <c r="Q270" i="26"/>
  <c r="Q269" i="26"/>
  <c r="Q266" i="26"/>
  <c r="Q183" i="26"/>
  <c r="P224" i="26"/>
  <c r="L238" i="26"/>
  <c r="U197" i="26"/>
  <c r="U143" i="26"/>
  <c r="W238" i="26"/>
  <c r="W211" i="26"/>
  <c r="W157" i="26"/>
  <c r="W19" i="26"/>
  <c r="G204" i="26"/>
  <c r="G231" i="26"/>
  <c r="G150" i="26"/>
  <c r="R272" i="26"/>
  <c r="R268" i="26"/>
  <c r="R264" i="26"/>
  <c r="R273" i="26"/>
  <c r="R269" i="26"/>
  <c r="R270" i="26"/>
  <c r="R267" i="26"/>
  <c r="R266" i="26"/>
  <c r="R183" i="26"/>
  <c r="N230" i="26"/>
  <c r="U211" i="26"/>
  <c r="U157" i="26"/>
  <c r="U19" i="26"/>
  <c r="N236" i="26"/>
  <c r="L244" i="26"/>
  <c r="H238" i="26"/>
  <c r="H211" i="26"/>
  <c r="H157" i="26"/>
  <c r="H19" i="26"/>
  <c r="F225" i="26"/>
  <c r="K272" i="26"/>
  <c r="K268" i="26"/>
  <c r="K264" i="26"/>
  <c r="K273" i="26"/>
  <c r="K269" i="26"/>
  <c r="K266" i="26"/>
  <c r="K270" i="26"/>
  <c r="K267" i="26"/>
  <c r="K183" i="26"/>
  <c r="S260" i="26"/>
  <c r="S256" i="26"/>
  <c r="S252" i="26"/>
  <c r="S261" i="26"/>
  <c r="S257" i="26"/>
  <c r="S253" i="26"/>
  <c r="S249" i="26"/>
  <c r="S254" i="26"/>
  <c r="S262" i="26"/>
  <c r="S259" i="26"/>
  <c r="S250" i="26"/>
  <c r="S263" i="26"/>
  <c r="S255" i="26"/>
  <c r="S168" i="26"/>
  <c r="S30" i="26"/>
  <c r="S167" i="26" s="1"/>
  <c r="K217" i="26"/>
  <c r="K244" i="26"/>
  <c r="K163" i="26"/>
  <c r="I231" i="26"/>
  <c r="I204" i="26"/>
  <c r="I150" i="26"/>
  <c r="P229" i="26"/>
  <c r="L245" i="26"/>
  <c r="F230" i="26"/>
  <c r="N226" i="26"/>
  <c r="B197" i="26"/>
  <c r="B4" i="26"/>
  <c r="B224" i="26" s="1"/>
  <c r="B143" i="26"/>
  <c r="J258" i="26"/>
  <c r="K19" i="26"/>
  <c r="O235" i="26"/>
  <c r="O227" i="26"/>
  <c r="C272" i="26"/>
  <c r="C268" i="26"/>
  <c r="C264" i="26"/>
  <c r="C273" i="26"/>
  <c r="C269" i="26"/>
  <c r="C270" i="26"/>
  <c r="C267" i="26"/>
  <c r="C266" i="26"/>
  <c r="C183" i="26"/>
  <c r="J272" i="26"/>
  <c r="J268" i="26"/>
  <c r="J264" i="26"/>
  <c r="J273" i="26"/>
  <c r="J269" i="26"/>
  <c r="J267" i="26"/>
  <c r="J266" i="26"/>
  <c r="J270" i="26"/>
  <c r="J183" i="26"/>
  <c r="J251" i="26"/>
  <c r="J19" i="26"/>
  <c r="J244" i="26" s="1"/>
  <c r="N235" i="26"/>
  <c r="P167" i="26"/>
  <c r="F237" i="26"/>
  <c r="F210" i="26"/>
  <c r="F156" i="26"/>
  <c r="T237" i="26"/>
  <c r="T210" i="26"/>
  <c r="T156" i="26"/>
  <c r="B237" i="26"/>
  <c r="B156" i="26"/>
  <c r="B210" i="26"/>
  <c r="E4" i="26"/>
  <c r="S272" i="26"/>
  <c r="S268" i="26"/>
  <c r="S264" i="26"/>
  <c r="S273" i="26"/>
  <c r="S269" i="26"/>
  <c r="S270" i="26"/>
  <c r="S267" i="26"/>
  <c r="S266" i="26"/>
  <c r="S183" i="26"/>
  <c r="M244" i="26"/>
  <c r="O225" i="26"/>
  <c r="N233" i="26"/>
  <c r="N229" i="26"/>
  <c r="T143" i="26"/>
  <c r="T197" i="26"/>
  <c r="K260" i="26"/>
  <c r="K256" i="26"/>
  <c r="K252" i="26"/>
  <c r="K261" i="26"/>
  <c r="K257" i="26"/>
  <c r="K253" i="26"/>
  <c r="K249" i="26"/>
  <c r="K250" i="26"/>
  <c r="K255" i="26"/>
  <c r="K263" i="26"/>
  <c r="K254" i="26"/>
  <c r="K262" i="26"/>
  <c r="K259" i="26"/>
  <c r="K168" i="26"/>
  <c r="K30" i="26"/>
  <c r="K167" i="26" s="1"/>
  <c r="C244" i="26"/>
  <c r="C217" i="26"/>
  <c r="C163" i="26"/>
  <c r="I267" i="26"/>
  <c r="I272" i="26"/>
  <c r="I268" i="26"/>
  <c r="I264" i="26"/>
  <c r="I269" i="26"/>
  <c r="I266" i="26"/>
  <c r="I273" i="26"/>
  <c r="I183" i="26"/>
  <c r="I270" i="26"/>
  <c r="P223" i="26"/>
  <c r="Q263" i="26"/>
  <c r="Q259" i="26"/>
  <c r="Q255" i="26"/>
  <c r="Q260" i="26"/>
  <c r="Q256" i="26"/>
  <c r="Q252" i="26"/>
  <c r="Q249" i="26"/>
  <c r="Q257" i="26"/>
  <c r="Q254" i="26"/>
  <c r="Q262" i="26"/>
  <c r="Q253" i="26"/>
  <c r="Q261" i="26"/>
  <c r="Q250" i="26"/>
  <c r="Q168" i="26"/>
  <c r="Q30" i="26"/>
  <c r="Q167" i="26" s="1"/>
  <c r="C19" i="26"/>
  <c r="L239" i="26"/>
  <c r="L273" i="26"/>
  <c r="L269" i="26"/>
  <c r="L270" i="26"/>
  <c r="L266" i="26"/>
  <c r="L272" i="26"/>
  <c r="L264" i="26"/>
  <c r="L268" i="26"/>
  <c r="L267" i="26"/>
  <c r="L183" i="26"/>
  <c r="L30" i="26"/>
  <c r="L167" i="26" s="1"/>
  <c r="L246" i="26"/>
  <c r="P236" i="26"/>
  <c r="H232" i="26"/>
  <c r="F223" i="26"/>
  <c r="R30" i="26"/>
  <c r="R167" i="26" s="1"/>
  <c r="G237" i="26"/>
  <c r="G210" i="26"/>
  <c r="G156" i="26"/>
  <c r="U4" i="26"/>
  <c r="U224" i="26" s="1"/>
  <c r="Q222" i="26"/>
  <c r="Q195" i="26"/>
  <c r="Q141" i="26"/>
  <c r="M237" i="26"/>
  <c r="M210" i="26"/>
  <c r="M156" i="26"/>
  <c r="M240" i="26"/>
  <c r="S231" i="26"/>
  <c r="S204" i="26"/>
  <c r="S150" i="26"/>
  <c r="N232" i="26"/>
  <c r="P226" i="26"/>
  <c r="O234" i="26"/>
  <c r="M239" i="26"/>
  <c r="L241" i="26"/>
  <c r="P231" i="26"/>
  <c r="P204" i="26"/>
  <c r="P150" i="26"/>
  <c r="F226" i="26"/>
  <c r="P233" i="26"/>
  <c r="F224" i="26"/>
  <c r="I263" i="26"/>
  <c r="I259" i="26"/>
  <c r="I255" i="26"/>
  <c r="I260" i="26"/>
  <c r="I252" i="26"/>
  <c r="I253" i="26"/>
  <c r="I261" i="26"/>
  <c r="I250" i="26"/>
  <c r="I249" i="26"/>
  <c r="I254" i="26"/>
  <c r="I257" i="26"/>
  <c r="I262" i="26"/>
  <c r="I168" i="26"/>
  <c r="I30" i="26"/>
  <c r="I167" i="26" s="1"/>
  <c r="Q244" i="26"/>
  <c r="Q217" i="26"/>
  <c r="Q163" i="26"/>
  <c r="H217" i="26"/>
  <c r="H244" i="26"/>
  <c r="H163" i="26"/>
  <c r="F235" i="26"/>
  <c r="F231" i="26"/>
  <c r="F150" i="26"/>
  <c r="F204" i="26"/>
  <c r="T4" i="26"/>
  <c r="L243" i="26"/>
  <c r="H222" i="26"/>
  <c r="H195" i="26"/>
  <c r="H141" i="26"/>
  <c r="S237" i="26"/>
  <c r="S210" i="26"/>
  <c r="S156" i="26"/>
  <c r="B204" i="26"/>
  <c r="B150" i="26"/>
  <c r="N210" i="26"/>
  <c r="N237" i="26"/>
  <c r="N156" i="26"/>
  <c r="O211" i="26"/>
  <c r="O157" i="26"/>
  <c r="O19" i="26"/>
  <c r="F222" i="26"/>
  <c r="F141" i="26"/>
  <c r="F195" i="26"/>
  <c r="N227" i="26"/>
  <c r="P235" i="26"/>
  <c r="N244" i="26"/>
  <c r="P234" i="26"/>
  <c r="R231" i="26"/>
  <c r="R204" i="26"/>
  <c r="R150" i="26"/>
  <c r="D224" i="26"/>
  <c r="D143" i="26"/>
  <c r="D197" i="26"/>
  <c r="C260" i="26"/>
  <c r="C252" i="26"/>
  <c r="C261" i="26"/>
  <c r="C253" i="26"/>
  <c r="C249" i="26"/>
  <c r="C254" i="26"/>
  <c r="C262" i="26"/>
  <c r="C259" i="26"/>
  <c r="C250" i="26"/>
  <c r="C255" i="26"/>
  <c r="C263" i="26"/>
  <c r="C168" i="26"/>
  <c r="C30" i="26"/>
  <c r="C167" i="26" s="1"/>
  <c r="S197" i="26"/>
  <c r="S224" i="26"/>
  <c r="S143" i="26"/>
  <c r="S4" i="26"/>
  <c r="N246" i="26"/>
  <c r="O233" i="26"/>
  <c r="K231" i="26"/>
  <c r="K204" i="26"/>
  <c r="K150" i="26"/>
  <c r="O229" i="26"/>
  <c r="J150" i="26"/>
  <c r="J204" i="26"/>
  <c r="H226" i="26"/>
  <c r="S240" i="26"/>
  <c r="K224" i="26"/>
  <c r="K143" i="26"/>
  <c r="K197" i="26"/>
  <c r="K4" i="26"/>
  <c r="I265" i="26"/>
  <c r="O228" i="26"/>
  <c r="N242" i="26"/>
  <c r="H223" i="26"/>
  <c r="I244" i="26"/>
  <c r="I217" i="26"/>
  <c r="I163" i="26"/>
  <c r="O204" i="26"/>
  <c r="O231" i="26"/>
  <c r="O150" i="26"/>
  <c r="O223" i="26"/>
  <c r="B272" i="26"/>
  <c r="B268" i="26"/>
  <c r="B264" i="26"/>
  <c r="B273" i="26"/>
  <c r="B269" i="26"/>
  <c r="B270" i="26"/>
  <c r="B267" i="26"/>
  <c r="B183" i="26"/>
  <c r="B266" i="26"/>
  <c r="H263" i="26"/>
  <c r="H259" i="26"/>
  <c r="H255" i="26"/>
  <c r="H260" i="26"/>
  <c r="H252" i="26"/>
  <c r="H262" i="26"/>
  <c r="H253" i="26"/>
  <c r="H261" i="26"/>
  <c r="H250" i="26"/>
  <c r="H249" i="26"/>
  <c r="H254" i="26"/>
  <c r="H257" i="26"/>
  <c r="H168" i="26"/>
  <c r="H30" i="26"/>
  <c r="H167" i="26" s="1"/>
  <c r="N239" i="26"/>
  <c r="H236" i="26"/>
  <c r="S242" i="26"/>
  <c r="O224" i="26"/>
  <c r="G238" i="26"/>
  <c r="T238" i="26"/>
  <c r="R237" i="26"/>
  <c r="R210" i="26"/>
  <c r="R156" i="26"/>
  <c r="J222" i="26" l="1"/>
  <c r="J195" i="26"/>
  <c r="J141" i="26"/>
  <c r="J229" i="26"/>
  <c r="J233" i="26"/>
  <c r="J227" i="26"/>
  <c r="J236" i="26"/>
  <c r="J230" i="26"/>
  <c r="J235" i="26"/>
  <c r="J223" i="26"/>
  <c r="J228" i="26"/>
  <c r="J234" i="26"/>
  <c r="J225" i="26"/>
  <c r="J226" i="26"/>
  <c r="J232" i="26"/>
  <c r="D210" i="26"/>
  <c r="D237" i="26"/>
  <c r="D156" i="26"/>
  <c r="D246" i="26"/>
  <c r="D241" i="26"/>
  <c r="D245" i="26"/>
  <c r="D244" i="26"/>
  <c r="D243" i="26"/>
  <c r="D239" i="26"/>
  <c r="D240" i="26"/>
  <c r="D242" i="26"/>
  <c r="I237" i="26"/>
  <c r="I210" i="26"/>
  <c r="I156" i="26"/>
  <c r="I245" i="26"/>
  <c r="I239" i="26"/>
  <c r="I242" i="26"/>
  <c r="I246" i="26"/>
  <c r="I241" i="26"/>
  <c r="I240" i="26"/>
  <c r="I243" i="26"/>
  <c r="Q237" i="26"/>
  <c r="Q210" i="26"/>
  <c r="Q156" i="26"/>
  <c r="Q240" i="26"/>
  <c r="Q243" i="26"/>
  <c r="Q241" i="26"/>
  <c r="Q246" i="26"/>
  <c r="Q239" i="26"/>
  <c r="Q242" i="26"/>
  <c r="Q245" i="26"/>
  <c r="U195" i="26"/>
  <c r="U222" i="26"/>
  <c r="U141" i="26"/>
  <c r="U235" i="26"/>
  <c r="U232" i="26"/>
  <c r="U234" i="26"/>
  <c r="U236" i="26"/>
  <c r="U229" i="26"/>
  <c r="U223" i="26"/>
  <c r="U233" i="26"/>
  <c r="U228" i="26"/>
  <c r="U231" i="26"/>
  <c r="U227" i="26"/>
  <c r="U226" i="26"/>
  <c r="U230" i="26"/>
  <c r="U225" i="26"/>
  <c r="E222" i="26"/>
  <c r="E195" i="26"/>
  <c r="E141" i="26"/>
  <c r="E231" i="26"/>
  <c r="E227" i="26"/>
  <c r="E228" i="26"/>
  <c r="E233" i="26"/>
  <c r="E236" i="26"/>
  <c r="E230" i="26"/>
  <c r="E225" i="26"/>
  <c r="E232" i="26"/>
  <c r="E226" i="26"/>
  <c r="E234" i="26"/>
  <c r="E223" i="26"/>
  <c r="E235" i="26"/>
  <c r="O237" i="26"/>
  <c r="O210" i="26"/>
  <c r="O156" i="26"/>
  <c r="O239" i="26"/>
  <c r="O241" i="26"/>
  <c r="O244" i="26"/>
  <c r="O242" i="26"/>
  <c r="O245" i="26"/>
  <c r="O240" i="26"/>
  <c r="O243" i="26"/>
  <c r="O246" i="26"/>
  <c r="U237" i="26"/>
  <c r="U210" i="26"/>
  <c r="U156" i="26"/>
  <c r="U242" i="26"/>
  <c r="U240" i="26"/>
  <c r="U245" i="26"/>
  <c r="U243" i="26"/>
  <c r="U246" i="26"/>
  <c r="U239" i="26"/>
  <c r="U241" i="26"/>
  <c r="U244" i="26"/>
  <c r="J224" i="26"/>
  <c r="C222" i="26"/>
  <c r="C195" i="26"/>
  <c r="C141" i="26"/>
  <c r="C236" i="26"/>
  <c r="C235" i="26"/>
  <c r="C223" i="26"/>
  <c r="C227" i="26"/>
  <c r="C226" i="26"/>
  <c r="C228" i="26"/>
  <c r="C232" i="26"/>
  <c r="C234" i="26"/>
  <c r="C225" i="26"/>
  <c r="C233" i="26"/>
  <c r="B195" i="26"/>
  <c r="B222" i="26"/>
  <c r="B141" i="26"/>
  <c r="B225" i="26"/>
  <c r="B228" i="26"/>
  <c r="B232" i="26"/>
  <c r="B235" i="26"/>
  <c r="B227" i="26"/>
  <c r="B223" i="26"/>
  <c r="B226" i="26"/>
  <c r="B233" i="26"/>
  <c r="B236" i="26"/>
  <c r="B234" i="26"/>
  <c r="B231" i="26"/>
  <c r="T222" i="26"/>
  <c r="T195" i="26"/>
  <c r="T141" i="26"/>
  <c r="T230" i="26"/>
  <c r="T225" i="26"/>
  <c r="T228" i="26"/>
  <c r="T229" i="26"/>
  <c r="T235" i="26"/>
  <c r="T227" i="26"/>
  <c r="T236" i="26"/>
  <c r="T223" i="26"/>
  <c r="T226" i="26"/>
  <c r="T233" i="26"/>
  <c r="T231" i="26"/>
  <c r="T232" i="26"/>
  <c r="T234" i="26"/>
  <c r="T224" i="26"/>
  <c r="K210" i="26"/>
  <c r="K237" i="26"/>
  <c r="K156" i="26"/>
  <c r="K239" i="26"/>
  <c r="K242" i="26"/>
  <c r="K241" i="26"/>
  <c r="K238" i="26"/>
  <c r="K240" i="26"/>
  <c r="K243" i="26"/>
  <c r="K245" i="26"/>
  <c r="K246" i="26"/>
  <c r="W237" i="26"/>
  <c r="W210" i="26"/>
  <c r="W156" i="26"/>
  <c r="W240" i="26"/>
  <c r="W239" i="26"/>
  <c r="W244" i="26"/>
  <c r="W242" i="26"/>
  <c r="W246" i="26"/>
  <c r="W245" i="26"/>
  <c r="W243" i="26"/>
  <c r="W241" i="26"/>
  <c r="D238" i="26"/>
  <c r="E237" i="26"/>
  <c r="E210" i="26"/>
  <c r="E156" i="26"/>
  <c r="E246" i="26"/>
  <c r="E239" i="26"/>
  <c r="E241" i="26"/>
  <c r="E244" i="26"/>
  <c r="E243" i="26"/>
  <c r="E242" i="26"/>
  <c r="E240" i="26"/>
  <c r="E245" i="26"/>
  <c r="P210" i="26"/>
  <c r="P237" i="26"/>
  <c r="P156" i="26"/>
  <c r="P244" i="26"/>
  <c r="P239" i="26"/>
  <c r="P242" i="26"/>
  <c r="P245" i="26"/>
  <c r="P246" i="26"/>
  <c r="P241" i="26"/>
  <c r="P240" i="26"/>
  <c r="P243" i="26"/>
  <c r="I238" i="26"/>
  <c r="Q238" i="26"/>
  <c r="I222" i="26"/>
  <c r="I195" i="26"/>
  <c r="I141" i="26"/>
  <c r="I223" i="26"/>
  <c r="I236" i="26"/>
  <c r="I226" i="26"/>
  <c r="I232" i="26"/>
  <c r="I227" i="26"/>
  <c r="I225" i="26"/>
  <c r="I228" i="26"/>
  <c r="I233" i="26"/>
  <c r="I235" i="26"/>
  <c r="I230" i="26"/>
  <c r="I234" i="26"/>
  <c r="S222" i="26"/>
  <c r="S195" i="26"/>
  <c r="S141" i="26"/>
  <c r="S229" i="26"/>
  <c r="S232" i="26"/>
  <c r="S225" i="26"/>
  <c r="S233" i="26"/>
  <c r="S227" i="26"/>
  <c r="S234" i="26"/>
  <c r="S230" i="26"/>
  <c r="S228" i="26"/>
  <c r="S223" i="26"/>
  <c r="S226" i="26"/>
  <c r="S236" i="26"/>
  <c r="S235" i="26"/>
  <c r="H237" i="26"/>
  <c r="H210" i="26"/>
  <c r="H156" i="26"/>
  <c r="H242" i="26"/>
  <c r="H241" i="26"/>
  <c r="H246" i="26"/>
  <c r="H245" i="26"/>
  <c r="H240" i="26"/>
  <c r="H243" i="26"/>
  <c r="H239" i="26"/>
  <c r="V237" i="26"/>
  <c r="V210" i="26"/>
  <c r="V156" i="26"/>
  <c r="V240" i="26"/>
  <c r="V239" i="26"/>
  <c r="V244" i="26"/>
  <c r="V242" i="26"/>
  <c r="V246" i="26"/>
  <c r="V245" i="26"/>
  <c r="V241" i="26"/>
  <c r="V243" i="26"/>
  <c r="K222" i="26"/>
  <c r="K195" i="26"/>
  <c r="K141" i="26"/>
  <c r="K223" i="26"/>
  <c r="K225" i="26"/>
  <c r="K229" i="26"/>
  <c r="K234" i="26"/>
  <c r="K236" i="26"/>
  <c r="K230" i="26"/>
  <c r="K235" i="26"/>
  <c r="K226" i="26"/>
  <c r="K228" i="26"/>
  <c r="K227" i="26"/>
  <c r="K232" i="26"/>
  <c r="K233" i="26"/>
  <c r="J231" i="26"/>
  <c r="O238" i="26"/>
  <c r="C210" i="26"/>
  <c r="C237" i="26"/>
  <c r="C156" i="26"/>
  <c r="C241" i="26"/>
  <c r="C246" i="26"/>
  <c r="C245" i="26"/>
  <c r="C242" i="26"/>
  <c r="C240" i="26"/>
  <c r="C243" i="26"/>
  <c r="C238" i="26"/>
  <c r="C239" i="26"/>
  <c r="J237" i="26"/>
  <c r="J210" i="26"/>
  <c r="J156" i="26"/>
  <c r="J241" i="26"/>
  <c r="J240" i="26"/>
  <c r="J238" i="26"/>
  <c r="J243" i="26"/>
  <c r="J245" i="26"/>
  <c r="J246" i="26"/>
  <c r="J242" i="26"/>
  <c r="J239" i="26"/>
  <c r="U238" i="26"/>
  <c r="E238" i="26"/>
  <c r="V238" i="26"/>
  <c r="P238" i="26"/>
  <c r="C224" i="26"/>
  <c r="B31" i="2" l="1"/>
  <c r="B30" i="2"/>
  <c r="B29" i="2"/>
  <c r="B28" i="2"/>
  <c r="B27" i="2"/>
  <c r="B26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AF23" i="2" l="1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C30" i="2" l="1"/>
  <c r="C29" i="2"/>
  <c r="C27" i="2"/>
  <c r="C26" i="2"/>
  <c r="C28" i="2" l="1"/>
  <c r="C31" i="2" l="1"/>
  <c r="B23" i="2" l="1"/>
  <c r="B21" i="2"/>
  <c r="B19" i="2"/>
  <c r="B18" i="2"/>
  <c r="C14" i="2"/>
  <c r="C38" i="2" s="1"/>
  <c r="C6" i="13" s="1"/>
  <c r="B6" i="15" s="1"/>
  <c r="C13" i="2"/>
  <c r="C37" i="2" s="1"/>
  <c r="C5" i="13" s="1"/>
  <c r="B5" i="15" s="1"/>
  <c r="C12" i="2"/>
  <c r="C36" i="2" s="1"/>
  <c r="C4" i="13" s="1"/>
  <c r="B4" i="15" s="1"/>
  <c r="B15" i="2"/>
  <c r="B39" i="2" s="1"/>
  <c r="B7" i="13" s="1"/>
  <c r="B14" i="2"/>
  <c r="B38" i="2" s="1"/>
  <c r="B6" i="13" s="1"/>
  <c r="B13" i="2"/>
  <c r="B37" i="2" s="1"/>
  <c r="B5" i="13" s="1"/>
  <c r="B12" i="2"/>
  <c r="B36" i="2" s="1"/>
  <c r="B4" i="13" s="1"/>
  <c r="B11" i="2"/>
  <c r="B35" i="2" s="1"/>
  <c r="B3" i="13" s="1"/>
  <c r="B10" i="2"/>
  <c r="B34" i="2" s="1"/>
  <c r="B2" i="13" s="1"/>
  <c r="C11" i="2" l="1"/>
  <c r="C35" i="2" s="1"/>
  <c r="C3" i="13" s="1"/>
  <c r="B3" i="15" s="1"/>
  <c r="C15" i="2"/>
  <c r="C39" i="2" s="1"/>
  <c r="C7" i="13" s="1"/>
  <c r="B7" i="15" s="1"/>
  <c r="C10" i="2"/>
  <c r="C34" i="2" s="1"/>
  <c r="C2" i="13" s="1"/>
  <c r="B2" i="15" s="1"/>
  <c r="B2" i="16" l="1"/>
  <c r="B3" i="16"/>
  <c r="D61" i="2" l="1"/>
  <c r="C61" i="2"/>
  <c r="B61" i="2"/>
  <c r="C59" i="2"/>
  <c r="D59" i="2"/>
  <c r="E59" i="2"/>
  <c r="E60" i="2" s="1"/>
  <c r="F59" i="2"/>
  <c r="G59" i="2"/>
  <c r="G60" i="2" s="1"/>
  <c r="H59" i="2"/>
  <c r="I59" i="2"/>
  <c r="I60" i="2" s="1"/>
  <c r="J59" i="2"/>
  <c r="K59" i="2"/>
  <c r="K60" i="2" s="1"/>
  <c r="L59" i="2"/>
  <c r="M59" i="2"/>
  <c r="M60" i="2" s="1"/>
  <c r="N59" i="2"/>
  <c r="N60" i="2" s="1"/>
  <c r="O59" i="2"/>
  <c r="O60" i="2" s="1"/>
  <c r="P59" i="2"/>
  <c r="Q59" i="2"/>
  <c r="R59" i="2"/>
  <c r="S59" i="2"/>
  <c r="S60" i="2" s="1"/>
  <c r="T59" i="2"/>
  <c r="U59" i="2"/>
  <c r="U60" i="2" s="1"/>
  <c r="V59" i="2"/>
  <c r="V60" i="2" s="1"/>
  <c r="W59" i="2"/>
  <c r="W60" i="2" s="1"/>
  <c r="X59" i="2"/>
  <c r="Y59" i="2"/>
  <c r="Z59" i="2"/>
  <c r="AA59" i="2"/>
  <c r="AA60" i="2" s="1"/>
  <c r="AB59" i="2"/>
  <c r="AC59" i="2"/>
  <c r="AC60" i="2" s="1"/>
  <c r="AD59" i="2"/>
  <c r="AD60" i="2" s="1"/>
  <c r="AE59" i="2"/>
  <c r="AE60" i="2" s="1"/>
  <c r="AF59" i="2"/>
  <c r="B59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B58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B57" i="2"/>
  <c r="F60" i="2" l="1"/>
  <c r="Y60" i="2"/>
  <c r="Q60" i="2"/>
  <c r="AF60" i="2"/>
  <c r="X60" i="2"/>
  <c r="P60" i="2"/>
  <c r="H60" i="2"/>
  <c r="C60" i="2"/>
  <c r="Z60" i="2"/>
  <c r="R60" i="2"/>
  <c r="J60" i="2"/>
  <c r="AB60" i="2"/>
  <c r="D60" i="2"/>
  <c r="L60" i="2"/>
  <c r="T60" i="2"/>
  <c r="B62" i="2"/>
  <c r="C62" i="2"/>
  <c r="D62" i="2"/>
  <c r="E61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C47" i="2"/>
  <c r="C50" i="2" s="1"/>
  <c r="D47" i="2"/>
  <c r="D50" i="2" s="1"/>
  <c r="E47" i="2"/>
  <c r="F47" i="2"/>
  <c r="B47" i="2"/>
  <c r="B50" i="2" s="1"/>
  <c r="B51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S49" i="2" s="1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B48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B46" i="2"/>
  <c r="AB49" i="2" l="1"/>
  <c r="T49" i="2"/>
  <c r="R49" i="2"/>
  <c r="X49" i="2"/>
  <c r="P49" i="2"/>
  <c r="H49" i="2"/>
  <c r="D49" i="2"/>
  <c r="W49" i="2"/>
  <c r="O49" i="2"/>
  <c r="G49" i="2"/>
  <c r="V49" i="2"/>
  <c r="B52" i="2"/>
  <c r="AC49" i="2"/>
  <c r="U49" i="2"/>
  <c r="M49" i="2"/>
  <c r="E49" i="2"/>
  <c r="E50" i="2" s="1"/>
  <c r="AA49" i="2"/>
  <c r="K49" i="2"/>
  <c r="C49" i="2"/>
  <c r="Y49" i="2"/>
  <c r="Q49" i="2"/>
  <c r="I49" i="2"/>
  <c r="Z49" i="2"/>
  <c r="J49" i="2"/>
  <c r="E62" i="2"/>
  <c r="F61" i="2"/>
  <c r="N49" i="2"/>
  <c r="AF49" i="2"/>
  <c r="AD49" i="2"/>
  <c r="F49" i="2"/>
  <c r="L49" i="2"/>
  <c r="AE49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D51" i="2"/>
  <c r="D52" i="2" s="1"/>
  <c r="E51" i="2"/>
  <c r="F51" i="2"/>
  <c r="G51" i="2"/>
  <c r="H51" i="2"/>
  <c r="I51" i="2"/>
  <c r="J51" i="2"/>
  <c r="K51" i="2"/>
  <c r="C51" i="2"/>
  <c r="C52" i="2" s="1"/>
  <c r="F62" i="2" l="1"/>
  <c r="G61" i="2"/>
  <c r="E52" i="2"/>
  <c r="F50" i="2"/>
  <c r="H61" i="2" l="1"/>
  <c r="G62" i="2"/>
  <c r="F52" i="2"/>
  <c r="G50" i="2"/>
  <c r="G52" i="2" l="1"/>
  <c r="H50" i="2"/>
  <c r="I61" i="2"/>
  <c r="H6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2" i="2"/>
  <c r="M3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5" i="2"/>
  <c r="C3" i="2"/>
  <c r="D3" i="2"/>
  <c r="E3" i="2"/>
  <c r="F3" i="2"/>
  <c r="G3" i="2"/>
  <c r="H3" i="2"/>
  <c r="I3" i="2"/>
  <c r="J3" i="2"/>
  <c r="K3" i="2"/>
  <c r="L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3" i="2"/>
  <c r="J61" i="2" l="1"/>
  <c r="I62" i="2"/>
  <c r="I50" i="2"/>
  <c r="H52" i="2"/>
  <c r="J50" i="2" l="1"/>
  <c r="I52" i="2"/>
  <c r="K61" i="2"/>
  <c r="J62" i="2"/>
  <c r="L61" i="2" l="1"/>
  <c r="K62" i="2"/>
  <c r="K50" i="2"/>
  <c r="J52" i="2"/>
  <c r="L50" i="2" l="1"/>
  <c r="K52" i="2"/>
  <c r="M61" i="2"/>
  <c r="L62" i="2"/>
  <c r="N61" i="2" l="1"/>
  <c r="M62" i="2"/>
  <c r="M50" i="2"/>
  <c r="L52" i="2"/>
  <c r="N50" i="2" l="1"/>
  <c r="M52" i="2"/>
  <c r="O61" i="2"/>
  <c r="N62" i="2"/>
  <c r="P61" i="2" l="1"/>
  <c r="O62" i="2"/>
  <c r="O50" i="2"/>
  <c r="N52" i="2"/>
  <c r="P50" i="2" l="1"/>
  <c r="O52" i="2"/>
  <c r="Q61" i="2"/>
  <c r="P62" i="2"/>
  <c r="R61" i="2" l="1"/>
  <c r="Q62" i="2"/>
  <c r="Q50" i="2"/>
  <c r="P52" i="2"/>
  <c r="R50" i="2" l="1"/>
  <c r="Q52" i="2"/>
  <c r="S61" i="2"/>
  <c r="R62" i="2"/>
  <c r="T61" i="2" l="1"/>
  <c r="S62" i="2"/>
  <c r="S50" i="2"/>
  <c r="R52" i="2"/>
  <c r="T50" i="2" l="1"/>
  <c r="S52" i="2"/>
  <c r="U61" i="2"/>
  <c r="T62" i="2"/>
  <c r="V61" i="2" l="1"/>
  <c r="U62" i="2"/>
  <c r="U50" i="2"/>
  <c r="T52" i="2"/>
  <c r="V50" i="2" l="1"/>
  <c r="U52" i="2"/>
  <c r="W61" i="2"/>
  <c r="V62" i="2"/>
  <c r="X61" i="2" l="1"/>
  <c r="W62" i="2"/>
  <c r="W50" i="2"/>
  <c r="V52" i="2"/>
  <c r="X50" i="2" l="1"/>
  <c r="W52" i="2"/>
  <c r="Y61" i="2"/>
  <c r="X62" i="2"/>
  <c r="Z61" i="2" l="1"/>
  <c r="Y62" i="2"/>
  <c r="Y50" i="2"/>
  <c r="X52" i="2"/>
  <c r="Z50" i="2" l="1"/>
  <c r="Y52" i="2"/>
  <c r="AA61" i="2"/>
  <c r="Z62" i="2"/>
  <c r="AB61" i="2" l="1"/>
  <c r="AA62" i="2"/>
  <c r="AA50" i="2"/>
  <c r="Z52" i="2"/>
  <c r="AB50" i="2" l="1"/>
  <c r="AA52" i="2"/>
  <c r="AC61" i="2"/>
  <c r="AB62" i="2"/>
  <c r="AD61" i="2" l="1"/>
  <c r="AC62" i="2"/>
  <c r="AC50" i="2"/>
  <c r="AB52" i="2"/>
  <c r="AD50" i="2" l="1"/>
  <c r="AC52" i="2"/>
  <c r="AE61" i="2"/>
  <c r="AD62" i="2"/>
  <c r="AF61" i="2" l="1"/>
  <c r="AF62" i="2" s="1"/>
  <c r="AE62" i="2"/>
  <c r="AE50" i="2"/>
  <c r="AD52" i="2"/>
  <c r="AF50" i="2" l="1"/>
  <c r="AF52" i="2" s="1"/>
  <c r="AE52" i="2"/>
  <c r="AF12" i="2" l="1"/>
  <c r="AF36" i="2" s="1"/>
  <c r="AF4" i="13" s="1"/>
  <c r="Z12" i="2"/>
  <c r="Z36" i="2" s="1"/>
  <c r="Z4" i="13" s="1"/>
  <c r="AB12" i="2"/>
  <c r="AB36" i="2" s="1"/>
  <c r="AB4" i="13" s="1"/>
  <c r="AE12" i="2"/>
  <c r="AE36" i="2" s="1"/>
  <c r="AE4" i="13" s="1"/>
  <c r="Y12" i="2"/>
  <c r="Y36" i="2" s="1"/>
  <c r="Y4" i="13" s="1"/>
  <c r="W12" i="2"/>
  <c r="W36" i="2" s="1"/>
  <c r="W4" i="13" s="1"/>
  <c r="AA12" i="2"/>
  <c r="AA36" i="2" s="1"/>
  <c r="AA4" i="13" s="1"/>
  <c r="AC12" i="2"/>
  <c r="AC36" i="2" s="1"/>
  <c r="AC4" i="13" s="1"/>
  <c r="AD12" i="2"/>
  <c r="AD36" i="2" s="1"/>
  <c r="AD4" i="13" s="1"/>
  <c r="X12" i="2"/>
  <c r="X36" i="2" s="1"/>
  <c r="X4" i="13" s="1"/>
  <c r="U12" i="2"/>
  <c r="U36" i="2" s="1"/>
  <c r="U4" i="13" s="1"/>
  <c r="S12" i="2"/>
  <c r="S36" i="2" s="1"/>
  <c r="S4" i="13" s="1"/>
  <c r="R12" i="2"/>
  <c r="R36" i="2" s="1"/>
  <c r="R4" i="13" s="1"/>
  <c r="V12" i="2"/>
  <c r="V36" i="2" s="1"/>
  <c r="V4" i="13" s="1"/>
  <c r="O12" i="2"/>
  <c r="O36" i="2" s="1"/>
  <c r="O4" i="13" s="1"/>
  <c r="T12" i="2"/>
  <c r="T36" i="2" s="1"/>
  <c r="T4" i="13" s="1"/>
  <c r="M12" i="2"/>
  <c r="M36" i="2" s="1"/>
  <c r="M4" i="13" s="1"/>
  <c r="Q12" i="2"/>
  <c r="Q36" i="2" s="1"/>
  <c r="Q4" i="13" s="1"/>
  <c r="N12" i="2"/>
  <c r="N36" i="2" s="1"/>
  <c r="N4" i="13" s="1"/>
  <c r="P12" i="2"/>
  <c r="P36" i="2" s="1"/>
  <c r="P4" i="13" s="1"/>
  <c r="F12" i="2"/>
  <c r="F36" i="2" s="1"/>
  <c r="F4" i="13" s="1"/>
  <c r="E12" i="2"/>
  <c r="E36" i="2" s="1"/>
  <c r="E4" i="13" s="1"/>
  <c r="D12" i="2"/>
  <c r="D36" i="2" s="1"/>
  <c r="D4" i="13" s="1"/>
  <c r="G12" i="2"/>
  <c r="G36" i="2" s="1"/>
  <c r="G4" i="13" s="1"/>
  <c r="I12" i="2"/>
  <c r="I36" i="2" s="1"/>
  <c r="I4" i="13" s="1"/>
  <c r="H12" i="2"/>
  <c r="H36" i="2" s="1"/>
  <c r="H4" i="13" s="1"/>
  <c r="L12" i="2"/>
  <c r="L36" i="2" s="1"/>
  <c r="L4" i="13" s="1"/>
  <c r="J12" i="2"/>
  <c r="J36" i="2" s="1"/>
  <c r="J4" i="13" s="1"/>
  <c r="K12" i="2"/>
  <c r="K36" i="2" s="1"/>
  <c r="K4" i="13" s="1"/>
  <c r="S15" i="2" l="1"/>
  <c r="S39" i="2" s="1"/>
  <c r="S7" i="13" s="1"/>
  <c r="V15" i="2"/>
  <c r="V39" i="2" s="1"/>
  <c r="V7" i="13" s="1"/>
  <c r="R15" i="2"/>
  <c r="R39" i="2" s="1"/>
  <c r="R7" i="13" s="1"/>
  <c r="Q15" i="2"/>
  <c r="Q39" i="2" s="1"/>
  <c r="Q7" i="13" s="1"/>
  <c r="T15" i="2"/>
  <c r="T39" i="2" s="1"/>
  <c r="T7" i="13" s="1"/>
  <c r="M15" i="2"/>
  <c r="M39" i="2" s="1"/>
  <c r="M7" i="13" s="1"/>
  <c r="P15" i="2"/>
  <c r="P39" i="2" s="1"/>
  <c r="P7" i="13" s="1"/>
  <c r="N15" i="2"/>
  <c r="N39" i="2" s="1"/>
  <c r="N7" i="13" s="1"/>
  <c r="U15" i="2"/>
  <c r="U39" i="2" s="1"/>
  <c r="U7" i="13" s="1"/>
  <c r="O15" i="2"/>
  <c r="O39" i="2" s="1"/>
  <c r="O7" i="13" s="1"/>
  <c r="AE15" i="2"/>
  <c r="AE39" i="2" s="1"/>
  <c r="AE7" i="13" s="1"/>
  <c r="AA15" i="2"/>
  <c r="AA39" i="2" s="1"/>
  <c r="AA7" i="13" s="1"/>
  <c r="X15" i="2"/>
  <c r="X39" i="2" s="1"/>
  <c r="X7" i="13" s="1"/>
  <c r="Y15" i="2"/>
  <c r="Y39" i="2" s="1"/>
  <c r="Y7" i="13" s="1"/>
  <c r="AD15" i="2"/>
  <c r="AD39" i="2" s="1"/>
  <c r="AD7" i="13" s="1"/>
  <c r="W15" i="2"/>
  <c r="W39" i="2" s="1"/>
  <c r="W7" i="13" s="1"/>
  <c r="Z15" i="2"/>
  <c r="Z39" i="2" s="1"/>
  <c r="Z7" i="13" s="1"/>
  <c r="AB15" i="2"/>
  <c r="AB39" i="2" s="1"/>
  <c r="AB7" i="13" s="1"/>
  <c r="AC15" i="2"/>
  <c r="AC39" i="2" s="1"/>
  <c r="AC7" i="13" s="1"/>
  <c r="AF15" i="2"/>
  <c r="AF39" i="2" s="1"/>
  <c r="AF7" i="13" s="1"/>
  <c r="AE11" i="2"/>
  <c r="AE35" i="2" s="1"/>
  <c r="AE3" i="13" s="1"/>
  <c r="AB11" i="2"/>
  <c r="AB35" i="2" s="1"/>
  <c r="AB3" i="13" s="1"/>
  <c r="W11" i="2"/>
  <c r="W35" i="2" s="1"/>
  <c r="W3" i="13" s="1"/>
  <c r="AA11" i="2"/>
  <c r="AA35" i="2" s="1"/>
  <c r="AA3" i="13" s="1"/>
  <c r="AC11" i="2"/>
  <c r="AC35" i="2" s="1"/>
  <c r="AC3" i="13" s="1"/>
  <c r="Y11" i="2"/>
  <c r="Y35" i="2" s="1"/>
  <c r="Y3" i="13" s="1"/>
  <c r="AF11" i="2"/>
  <c r="AF35" i="2" s="1"/>
  <c r="AF3" i="13" s="1"/>
  <c r="X11" i="2"/>
  <c r="X35" i="2" s="1"/>
  <c r="X3" i="13" s="1"/>
  <c r="Z11" i="2"/>
  <c r="Z35" i="2" s="1"/>
  <c r="Z3" i="13" s="1"/>
  <c r="AD11" i="2"/>
  <c r="AD35" i="2" s="1"/>
  <c r="AD3" i="13" s="1"/>
  <c r="D11" i="2"/>
  <c r="D35" i="2" s="1"/>
  <c r="D3" i="13" s="1"/>
  <c r="E11" i="2"/>
  <c r="E35" i="2" s="1"/>
  <c r="E3" i="13" s="1"/>
  <c r="G11" i="2"/>
  <c r="G35" i="2" s="1"/>
  <c r="G3" i="13" s="1"/>
  <c r="F11" i="2"/>
  <c r="F35" i="2" s="1"/>
  <c r="F3" i="13" s="1"/>
  <c r="H11" i="2"/>
  <c r="H35" i="2" s="1"/>
  <c r="H3" i="13" s="1"/>
  <c r="J11" i="2"/>
  <c r="J35" i="2" s="1"/>
  <c r="J3" i="13" s="1"/>
  <c r="I11" i="2"/>
  <c r="I35" i="2" s="1"/>
  <c r="I3" i="13" s="1"/>
  <c r="K11" i="2"/>
  <c r="K35" i="2" s="1"/>
  <c r="K3" i="13" s="1"/>
  <c r="L11" i="2"/>
  <c r="L35" i="2" s="1"/>
  <c r="L3" i="13" s="1"/>
  <c r="E15" i="2"/>
  <c r="E39" i="2" s="1"/>
  <c r="E7" i="13" s="1"/>
  <c r="G15" i="2"/>
  <c r="G39" i="2" s="1"/>
  <c r="G7" i="13" s="1"/>
  <c r="F15" i="2"/>
  <c r="F39" i="2" s="1"/>
  <c r="F7" i="13" s="1"/>
  <c r="D15" i="2"/>
  <c r="D39" i="2" s="1"/>
  <c r="D7" i="13" s="1"/>
  <c r="AD10" i="2"/>
  <c r="AD34" i="2" s="1"/>
  <c r="AD2" i="13" s="1"/>
  <c r="AE10" i="2"/>
  <c r="AE34" i="2" s="1"/>
  <c r="AE2" i="13" s="1"/>
  <c r="X10" i="2"/>
  <c r="X34" i="2" s="1"/>
  <c r="X2" i="13" s="1"/>
  <c r="AC10" i="2"/>
  <c r="AC34" i="2" s="1"/>
  <c r="AC2" i="13" s="1"/>
  <c r="Z10" i="2"/>
  <c r="Z34" i="2" s="1"/>
  <c r="Z2" i="13" s="1"/>
  <c r="AA10" i="2"/>
  <c r="AA34" i="2" s="1"/>
  <c r="AA2" i="13" s="1"/>
  <c r="AF10" i="2"/>
  <c r="AF34" i="2" s="1"/>
  <c r="AF2" i="13" s="1"/>
  <c r="W10" i="2"/>
  <c r="W34" i="2" s="1"/>
  <c r="W2" i="13" s="1"/>
  <c r="Y10" i="2"/>
  <c r="Y34" i="2" s="1"/>
  <c r="Y2" i="13" s="1"/>
  <c r="AB10" i="2"/>
  <c r="AB34" i="2" s="1"/>
  <c r="AB2" i="13" s="1"/>
  <c r="J15" i="2"/>
  <c r="J39" i="2" s="1"/>
  <c r="J7" i="13" s="1"/>
  <c r="K15" i="2"/>
  <c r="K39" i="2" s="1"/>
  <c r="K7" i="13" s="1"/>
  <c r="I15" i="2"/>
  <c r="I39" i="2" s="1"/>
  <c r="I7" i="13" s="1"/>
  <c r="H15" i="2"/>
  <c r="H39" i="2" s="1"/>
  <c r="H7" i="13" s="1"/>
  <c r="L15" i="2"/>
  <c r="L39" i="2" s="1"/>
  <c r="L7" i="13" s="1"/>
  <c r="F10" i="2"/>
  <c r="F34" i="2" s="1"/>
  <c r="F2" i="13" s="1"/>
  <c r="G10" i="2"/>
  <c r="G34" i="2" s="1"/>
  <c r="G2" i="13" s="1"/>
  <c r="E10" i="2"/>
  <c r="E34" i="2" s="1"/>
  <c r="E2" i="13" s="1"/>
  <c r="D10" i="2"/>
  <c r="D34" i="2" s="1"/>
  <c r="D2" i="13" s="1"/>
  <c r="J13" i="2"/>
  <c r="J37" i="2" s="1"/>
  <c r="J5" i="13" s="1"/>
  <c r="I13" i="2"/>
  <c r="I37" i="2" s="1"/>
  <c r="I5" i="13" s="1"/>
  <c r="K13" i="2"/>
  <c r="K37" i="2" s="1"/>
  <c r="K5" i="13" s="1"/>
  <c r="L13" i="2"/>
  <c r="L37" i="2" s="1"/>
  <c r="L5" i="13" s="1"/>
  <c r="H13" i="2"/>
  <c r="H37" i="2" s="1"/>
  <c r="H5" i="13" s="1"/>
  <c r="Q11" i="2"/>
  <c r="Q35" i="2" s="1"/>
  <c r="Q3" i="13" s="1"/>
  <c r="U11" i="2"/>
  <c r="U35" i="2" s="1"/>
  <c r="U3" i="13" s="1"/>
  <c r="P11" i="2"/>
  <c r="P35" i="2" s="1"/>
  <c r="P3" i="13" s="1"/>
  <c r="O11" i="2"/>
  <c r="O35" i="2" s="1"/>
  <c r="O3" i="13" s="1"/>
  <c r="R11" i="2"/>
  <c r="R35" i="2" s="1"/>
  <c r="R3" i="13" s="1"/>
  <c r="S11" i="2"/>
  <c r="S35" i="2" s="1"/>
  <c r="S3" i="13" s="1"/>
  <c r="N11" i="2"/>
  <c r="N35" i="2" s="1"/>
  <c r="N3" i="13" s="1"/>
  <c r="M11" i="2"/>
  <c r="M35" i="2" s="1"/>
  <c r="M3" i="13" s="1"/>
  <c r="T11" i="2"/>
  <c r="T35" i="2" s="1"/>
  <c r="T3" i="13" s="1"/>
  <c r="V11" i="2"/>
  <c r="V35" i="2" s="1"/>
  <c r="V3" i="13" s="1"/>
  <c r="Y13" i="2"/>
  <c r="Y37" i="2" s="1"/>
  <c r="Y5" i="13" s="1"/>
  <c r="AF13" i="2"/>
  <c r="AF37" i="2" s="1"/>
  <c r="AF5" i="13" s="1"/>
  <c r="AC13" i="2"/>
  <c r="AC37" i="2" s="1"/>
  <c r="AC5" i="13" s="1"/>
  <c r="W13" i="2"/>
  <c r="W37" i="2" s="1"/>
  <c r="W5" i="13" s="1"/>
  <c r="AE13" i="2"/>
  <c r="AE37" i="2" s="1"/>
  <c r="AE5" i="13" s="1"/>
  <c r="AD13" i="2"/>
  <c r="AD37" i="2" s="1"/>
  <c r="AD5" i="13" s="1"/>
  <c r="X13" i="2"/>
  <c r="X37" i="2" s="1"/>
  <c r="X5" i="13" s="1"/>
  <c r="Z13" i="2"/>
  <c r="Z37" i="2" s="1"/>
  <c r="Z5" i="13" s="1"/>
  <c r="AA13" i="2"/>
  <c r="AA37" i="2" s="1"/>
  <c r="AA5" i="13" s="1"/>
  <c r="AB13" i="2"/>
  <c r="AB37" i="2" s="1"/>
  <c r="AB5" i="13" s="1"/>
  <c r="Q13" i="2"/>
  <c r="Q37" i="2" s="1"/>
  <c r="Q5" i="13" s="1"/>
  <c r="S13" i="2"/>
  <c r="S37" i="2" s="1"/>
  <c r="S5" i="13" s="1"/>
  <c r="R13" i="2"/>
  <c r="R37" i="2" s="1"/>
  <c r="R5" i="13" s="1"/>
  <c r="N13" i="2"/>
  <c r="N37" i="2" s="1"/>
  <c r="N5" i="13" s="1"/>
  <c r="P13" i="2"/>
  <c r="P37" i="2" s="1"/>
  <c r="P5" i="13" s="1"/>
  <c r="M13" i="2"/>
  <c r="M37" i="2" s="1"/>
  <c r="M5" i="13" s="1"/>
  <c r="U13" i="2"/>
  <c r="U37" i="2" s="1"/>
  <c r="U5" i="13" s="1"/>
  <c r="V13" i="2"/>
  <c r="V37" i="2" s="1"/>
  <c r="V5" i="13" s="1"/>
  <c r="T13" i="2"/>
  <c r="T37" i="2" s="1"/>
  <c r="T5" i="13" s="1"/>
  <c r="O13" i="2"/>
  <c r="O37" i="2" s="1"/>
  <c r="O5" i="13" s="1"/>
  <c r="F13" i="2"/>
  <c r="F37" i="2" s="1"/>
  <c r="F5" i="13" s="1"/>
  <c r="E13" i="2"/>
  <c r="E37" i="2" s="1"/>
  <c r="E5" i="13" s="1"/>
  <c r="G13" i="2"/>
  <c r="G37" i="2" s="1"/>
  <c r="G5" i="13" s="1"/>
  <c r="D13" i="2"/>
  <c r="D37" i="2" s="1"/>
  <c r="D5" i="13" s="1"/>
  <c r="J10" i="2"/>
  <c r="J34" i="2" s="1"/>
  <c r="J2" i="13" s="1"/>
  <c r="H10" i="2"/>
  <c r="H34" i="2" s="1"/>
  <c r="H2" i="13" s="1"/>
  <c r="K10" i="2"/>
  <c r="K34" i="2" s="1"/>
  <c r="K2" i="13" s="1"/>
  <c r="I10" i="2"/>
  <c r="I34" i="2" s="1"/>
  <c r="I2" i="13" s="1"/>
  <c r="L10" i="2"/>
  <c r="L34" i="2" s="1"/>
  <c r="L2" i="13" s="1"/>
  <c r="R10" i="2"/>
  <c r="R34" i="2" s="1"/>
  <c r="R2" i="13" s="1"/>
  <c r="O10" i="2"/>
  <c r="O34" i="2" s="1"/>
  <c r="O2" i="13" s="1"/>
  <c r="N10" i="2"/>
  <c r="N34" i="2" s="1"/>
  <c r="N2" i="13" s="1"/>
  <c r="P10" i="2"/>
  <c r="P34" i="2" s="1"/>
  <c r="P2" i="13" s="1"/>
  <c r="T10" i="2"/>
  <c r="T34" i="2" s="1"/>
  <c r="T2" i="13" s="1"/>
  <c r="Q10" i="2"/>
  <c r="Q34" i="2" s="1"/>
  <c r="Q2" i="13" s="1"/>
  <c r="U10" i="2"/>
  <c r="U34" i="2" s="1"/>
  <c r="U2" i="13" s="1"/>
  <c r="V10" i="2"/>
  <c r="V34" i="2" s="1"/>
  <c r="V2" i="13" s="1"/>
  <c r="S10" i="2"/>
  <c r="S34" i="2" s="1"/>
  <c r="S2" i="13" s="1"/>
  <c r="M10" i="2"/>
  <c r="M34" i="2" s="1"/>
  <c r="M2" i="13" s="1"/>
  <c r="J14" i="2" l="1"/>
  <c r="J38" i="2" s="1"/>
  <c r="J6" i="13" s="1"/>
  <c r="K14" i="2"/>
  <c r="K38" i="2" s="1"/>
  <c r="K6" i="13" s="1"/>
  <c r="L14" i="2"/>
  <c r="L38" i="2" s="1"/>
  <c r="L6" i="13" s="1"/>
  <c r="I14" i="2"/>
  <c r="I38" i="2" s="1"/>
  <c r="I6" i="13" s="1"/>
  <c r="H14" i="2"/>
  <c r="H38" i="2" s="1"/>
  <c r="H6" i="13" s="1"/>
  <c r="E14" i="2"/>
  <c r="E38" i="2" s="1"/>
  <c r="E6" i="13" s="1"/>
  <c r="D14" i="2"/>
  <c r="D38" i="2" s="1"/>
  <c r="D6" i="13" s="1"/>
  <c r="F14" i="2"/>
  <c r="F38" i="2" s="1"/>
  <c r="F6" i="13" s="1"/>
  <c r="G14" i="2"/>
  <c r="G38" i="2" s="1"/>
  <c r="G6" i="13" s="1"/>
  <c r="V14" i="2"/>
  <c r="V38" i="2" s="1"/>
  <c r="V6" i="13" s="1"/>
  <c r="S14" i="2"/>
  <c r="S38" i="2" s="1"/>
  <c r="S6" i="13" s="1"/>
  <c r="N14" i="2"/>
  <c r="N38" i="2" s="1"/>
  <c r="N6" i="13" s="1"/>
  <c r="R14" i="2"/>
  <c r="R38" i="2" s="1"/>
  <c r="R6" i="13" s="1"/>
  <c r="M14" i="2"/>
  <c r="M38" i="2" s="1"/>
  <c r="M6" i="13" s="1"/>
  <c r="O14" i="2"/>
  <c r="O38" i="2" s="1"/>
  <c r="O6" i="13" s="1"/>
  <c r="P14" i="2"/>
  <c r="P38" i="2" s="1"/>
  <c r="P6" i="13" s="1"/>
  <c r="U14" i="2"/>
  <c r="U38" i="2" s="1"/>
  <c r="U6" i="13" s="1"/>
  <c r="T14" i="2"/>
  <c r="T38" i="2" s="1"/>
  <c r="T6" i="13" s="1"/>
  <c r="Q14" i="2"/>
  <c r="Q38" i="2" s="1"/>
  <c r="Q6" i="13" s="1"/>
  <c r="AC14" i="2"/>
  <c r="AC38" i="2" s="1"/>
  <c r="AC6" i="13" s="1"/>
  <c r="Y14" i="2"/>
  <c r="Y38" i="2" s="1"/>
  <c r="Y6" i="13" s="1"/>
  <c r="X14" i="2"/>
  <c r="X38" i="2" s="1"/>
  <c r="X6" i="13" s="1"/>
  <c r="AE14" i="2"/>
  <c r="AE38" i="2" s="1"/>
  <c r="AE6" i="13" s="1"/>
  <c r="AA14" i="2"/>
  <c r="AA38" i="2" s="1"/>
  <c r="AA6" i="13" s="1"/>
  <c r="Z14" i="2"/>
  <c r="Z38" i="2" s="1"/>
  <c r="Z6" i="13" s="1"/>
  <c r="W14" i="2"/>
  <c r="W38" i="2" s="1"/>
  <c r="W6" i="13" s="1"/>
  <c r="AF14" i="2"/>
  <c r="AF38" i="2" s="1"/>
  <c r="AF6" i="13" s="1"/>
  <c r="AD14" i="2"/>
  <c r="AD38" i="2" s="1"/>
  <c r="AD6" i="13" s="1"/>
  <c r="AB14" i="2"/>
  <c r="AB38" i="2" s="1"/>
  <c r="AB6" i="13" s="1"/>
</calcChain>
</file>

<file path=xl/sharedStrings.xml><?xml version="1.0" encoding="utf-8"?>
<sst xmlns="http://schemas.openxmlformats.org/spreadsheetml/2006/main" count="2346" uniqueCount="504">
  <si>
    <t>BAADTbVT BAU Average Annual Dist Traveled by Vehicle Type</t>
  </si>
  <si>
    <t xml:space="preserve">Sources : </t>
  </si>
  <si>
    <t>All vehicles type expcepted aircraft</t>
  </si>
  <si>
    <t>JRC - IDEES - Potencia 2019</t>
  </si>
  <si>
    <t xml:space="preserve">Aircraft </t>
  </si>
  <si>
    <t>JRC - IDEES 2015</t>
  </si>
  <si>
    <t>Notes :</t>
  </si>
  <si>
    <t>All vehicle types except Aircraft and Ships : Data used from Potencia 2019</t>
  </si>
  <si>
    <t>Aircraft - Passenger and Freigt &amp; Ships - Freight : Data is calculated using the distance in passenger.km divided by the total stock of vehicles divided by the average load for each vehicle given by Potencia.</t>
  </si>
  <si>
    <t xml:space="preserve">Here the inclusion of UKs in Potencia and in the calculation does not alter the final average value </t>
  </si>
  <si>
    <r>
      <rPr>
        <b/>
        <u/>
        <sz val="11"/>
        <color rgb="FFFF0000"/>
        <rFont val="Calibri"/>
        <family val="2"/>
        <scheme val="minor"/>
      </rPr>
      <t>NB</t>
    </r>
    <r>
      <rPr>
        <b/>
        <sz val="11"/>
        <color rgb="FFFF0000"/>
        <rFont val="Calibri"/>
        <family val="2"/>
        <scheme val="minor"/>
      </rPr>
      <t>: this value should be further calibrated in order to accuratly represent the BAU fuel consumption in the transport.</t>
    </r>
  </si>
  <si>
    <t xml:space="preserve">1km = </t>
  </si>
  <si>
    <t>miles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</si>
  <si>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</si>
  <si>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</si>
  <si>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</si>
  <si>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</si>
  <si>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</si>
  <si>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</si>
  <si>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</si>
  <si>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</si>
  <si>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</si>
  <si>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</si>
  <si>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</si>
  <si>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</si>
  <si>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</si>
  <si>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</si>
  <si>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</si>
  <si>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</si>
  <si>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</si>
  <si>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</si>
  <si>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</si>
  <si>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</si>
  <si>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</si>
  <si>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</si>
  <si>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</si>
  <si>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</si>
  <si>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</si>
  <si>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</si>
  <si>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</si>
  <si>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</si>
  <si>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</si>
  <si>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</si>
  <si>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</si>
  <si>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</si>
  <si>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</si>
  <si>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</si>
  <si>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</si>
  <si>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</si>
  <si>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</si>
  <si>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</si>
  <si>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</si>
  <si>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</si>
  <si>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</si>
  <si>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</si>
  <si>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</si>
  <si>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</si>
  <si>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</si>
  <si>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</si>
  <si>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</si>
  <si>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</si>
  <si>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</si>
  <si>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</si>
  <si>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</si>
  <si>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</si>
  <si>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</si>
  <si>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</si>
  <si>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</si>
  <si>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</si>
  <si>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</si>
  <si>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</si>
  <si>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</si>
  <si>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</si>
  <si>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</si>
  <si>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</si>
  <si>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</si>
  <si>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</si>
  <si>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</si>
  <si>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</si>
  <si>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</si>
  <si>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</si>
  <si>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</si>
  <si>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</si>
  <si>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</si>
  <si>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</si>
  <si>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</si>
  <si>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</si>
  <si>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</si>
  <si>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</si>
  <si>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</si>
  <si>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</si>
  <si>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Stock of aircrafts - total</t>
  </si>
  <si>
    <t>EU28 - Stock of vehicles (total)</t>
  </si>
  <si>
    <t>Coastal shipping and inland waterways (vessels)</t>
  </si>
  <si>
    <t>Compression ignition - Conventional</t>
  </si>
  <si>
    <t>Compression ignition - Diesel oil</t>
  </si>
  <si>
    <t>Compression ignition - Natural gas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</si>
  <si>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</si>
  <si>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</si>
  <si>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</si>
  <si>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</si>
  <si>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</si>
  <si>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</si>
  <si>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EU28 - Vehicle-km driven</t>
  </si>
  <si>
    <t>Bunkers (mio vkm)</t>
  </si>
  <si>
    <t>Coastal shipping and inland waterways (mio vkm)</t>
  </si>
  <si>
    <t>EU28 - Transport - Activity (passenger/tonne kms)</t>
  </si>
  <si>
    <t>Coastal shipping and inland waterways (mio tkm)</t>
  </si>
  <si>
    <t>Bunkers (mio tkm)</t>
  </si>
  <si>
    <t>Annual Distance (km/vehicle) given by potencia</t>
  </si>
  <si>
    <t>LDVs</t>
  </si>
  <si>
    <t>HDVs</t>
  </si>
  <si>
    <t>aircraft</t>
  </si>
  <si>
    <t>rail</t>
  </si>
  <si>
    <t>ships</t>
  </si>
  <si>
    <t>motorbikes</t>
  </si>
  <si>
    <t>Sources</t>
  </si>
  <si>
    <t>JRC IDEES Potencia 2019</t>
  </si>
  <si>
    <t>Calculated using pkm, load, and total vehicle stock</t>
  </si>
  <si>
    <t>Total vehicule stock</t>
  </si>
  <si>
    <t>Annual Distance (km/vehicle)</t>
  </si>
  <si>
    <t>*2015 value assumed constant</t>
  </si>
  <si>
    <t>Annual Distance (miles/vehicle)</t>
  </si>
  <si>
    <t>Average load (p/movement) pulled from AVLo</t>
  </si>
  <si>
    <t>Data extracted on 07/03/2024 19:19:32 from [ESTAT]</t>
  </si>
  <si>
    <t xml:space="preserve">Dataset: </t>
  </si>
  <si>
    <t>Passenger air transport over national territory (including territorial sea) - million passenger-km [avia_tppa]</t>
  </si>
  <si>
    <t xml:space="preserve">Last updated: </t>
  </si>
  <si>
    <t>04/03/2024 23:00</t>
  </si>
  <si>
    <t>Time frequency</t>
  </si>
  <si>
    <t>Annual</t>
  </si>
  <si>
    <t>Transport coverage</t>
  </si>
  <si>
    <t>National transport and international transport intra-EU27 (from 2020)</t>
  </si>
  <si>
    <t>Unit of measure</t>
  </si>
  <si>
    <t>Millions of passenger-kilometres</t>
  </si>
  <si>
    <t>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</si>
  <si>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</si>
  <si>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</si>
  <si>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</si>
  <si>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</si>
  <si>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</si>
  <si>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</si>
  <si>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</si>
  <si>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</si>
  <si>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</si>
  <si>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</si>
  <si>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</si>
  <si>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</si>
  <si>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</si>
  <si>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</si>
  <si>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</si>
  <si>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GEO (Labels)</t>
  </si>
  <si>
    <t/>
  </si>
  <si>
    <t>European Union - 27 countries (from 2020)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</si>
  <si>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</si>
  <si>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</si>
  <si>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</si>
  <si>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</si>
  <si>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</si>
  <si>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</si>
  <si>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</si>
  <si>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</si>
  <si>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</si>
  <si>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</si>
  <si>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</si>
  <si>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</si>
  <si>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</si>
  <si>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</si>
  <si>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</si>
  <si>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</si>
  <si>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</si>
  <si>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</si>
  <si>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</si>
  <si>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</si>
  <si>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</si>
  <si>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</si>
  <si>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</si>
  <si>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</si>
  <si>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</si>
  <si>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</si>
  <si>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</si>
  <si>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</si>
  <si>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</si>
  <si>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Switzerland</t>
  </si>
  <si>
    <t>Special value</t>
  </si>
  <si>
    <t>:</t>
  </si>
  <si>
    <t>not available</t>
  </si>
  <si>
    <t>Aircraft SY</t>
  </si>
  <si>
    <t>Eurostat Avia TPPA</t>
  </si>
  <si>
    <t>JRC Annual distance (mio passenger.km)</t>
  </si>
  <si>
    <t>JRC Annual distance growth (%)</t>
  </si>
  <si>
    <t>JRC Domestic/International</t>
  </si>
  <si>
    <t>Eurostat annual distance grown by JRC (mio pkm)</t>
  </si>
  <si>
    <t>Rail</t>
  </si>
  <si>
    <t>Stock of vehicle (total)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</si>
  <si>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</si>
  <si>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</si>
  <si>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</si>
  <si>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</si>
  <si>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</si>
  <si>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</si>
  <si>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</si>
  <si>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</si>
  <si>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</si>
  <si>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</si>
  <si>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</si>
  <si>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</si>
  <si>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</si>
  <si>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</si>
  <si>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</si>
  <si>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</si>
  <si>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</si>
  <si>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</si>
  <si>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</si>
  <si>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</si>
  <si>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</si>
  <si>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</si>
  <si>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</si>
  <si>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</si>
  <si>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</si>
  <si>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</si>
  <si>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% Rail UK vs EU from SYVbT</t>
  </si>
  <si>
    <t>Total EU vehicle stock</t>
  </si>
  <si>
    <t>Data extracted on 07/03/2024 19:49:10 from [ESTAT]</t>
  </si>
  <si>
    <t>Passenger transport by type of transport (detailed reporting only) [rail_pa_typepas__custom_10279921]</t>
  </si>
  <si>
    <t>29/11/2023 23:00</t>
  </si>
  <si>
    <t>Total transport</t>
  </si>
  <si>
    <t>c</t>
  </si>
  <si>
    <t>European Union - 28 countries (2013-2020)</t>
  </si>
  <si>
    <t>European Union - 27 countries (2007-2013)</t>
  </si>
  <si>
    <t>United Kingdom</t>
  </si>
  <si>
    <t>North Macedonia</t>
  </si>
  <si>
    <t>Türkiye</t>
  </si>
  <si>
    <t>Available flags:</t>
  </si>
  <si>
    <t>confidential</t>
  </si>
  <si>
    <t>Load factor (p/movement) - POTEnCIA</t>
  </si>
  <si>
    <t>Vehicle stock (vehicles) - SYVbT/POTEnCIA</t>
  </si>
  <si>
    <t>Average distance traveled (km/vehicle)</t>
  </si>
  <si>
    <t>Cargo Dist Transported Relative to Start Year (dimensionless)</t>
  </si>
  <si>
    <t>EU:Reference Scenario 2020 (REF2020)</t>
  </si>
  <si>
    <t>'10-'20</t>
  </si>
  <si>
    <t>'20-'30</t>
  </si>
  <si>
    <t>'30-'50</t>
  </si>
  <si>
    <t>TRANSPORT</t>
  </si>
  <si>
    <t>Passenger transport activity (Gpkm)</t>
  </si>
  <si>
    <t>Buses and coaches</t>
  </si>
  <si>
    <t xml:space="preserve">Passenger cars </t>
  </si>
  <si>
    <t>Powered two-wheelers</t>
  </si>
  <si>
    <t>Intra-EU aviation</t>
  </si>
  <si>
    <t>Inland waterways and domestic maritime</t>
  </si>
  <si>
    <t>Freight transport activity (Gtkm)</t>
  </si>
  <si>
    <t>Heavy goods and light commercial vehicles</t>
  </si>
  <si>
    <r>
      <t xml:space="preserve">Final energy consumption in transport (ktoe) </t>
    </r>
    <r>
      <rPr>
        <b/>
        <vertAlign val="superscript"/>
        <sz val="8"/>
        <rFont val="Arial"/>
        <family val="2"/>
        <charset val="161"/>
      </rPr>
      <t>(1)</t>
    </r>
  </si>
  <si>
    <t>By transport mean</t>
  </si>
  <si>
    <t>Domestic aviation</t>
  </si>
  <si>
    <t>Energy demand by transport activity</t>
  </si>
  <si>
    <r>
      <t xml:space="preserve">Passenger transport </t>
    </r>
    <r>
      <rPr>
        <vertAlign val="superscript"/>
        <sz val="8"/>
        <rFont val="Arial"/>
        <family val="2"/>
        <charset val="161"/>
      </rPr>
      <t>(2),(3)</t>
    </r>
  </si>
  <si>
    <r>
      <t xml:space="preserve">Freight transport </t>
    </r>
    <r>
      <rPr>
        <vertAlign val="superscript"/>
        <sz val="8"/>
        <rFont val="Arial"/>
        <family val="2"/>
        <charset val="161"/>
      </rPr>
      <t>(3)</t>
    </r>
  </si>
  <si>
    <t>Energy demand for international bunkers</t>
  </si>
  <si>
    <t>International aviation</t>
  </si>
  <si>
    <t xml:space="preserve">International maritime </t>
  </si>
  <si>
    <t>Other indicators</t>
  </si>
  <si>
    <t>Electricity in road transport (%)</t>
  </si>
  <si>
    <t>-</t>
  </si>
  <si>
    <r>
      <t xml:space="preserve">Biofuels and biomethane in total fuels (excl.hydrogen and electricity) (%) </t>
    </r>
    <r>
      <rPr>
        <vertAlign val="superscript"/>
        <sz val="8"/>
        <rFont val="Arial"/>
        <family val="2"/>
      </rPr>
      <t>(4)</t>
    </r>
  </si>
  <si>
    <r>
      <t xml:space="preserve">Share of Annex IX Part A biofuels and biomethane (based on REDII formula) </t>
    </r>
    <r>
      <rPr>
        <vertAlign val="superscript"/>
        <sz val="8"/>
        <rFont val="Arial"/>
        <family val="2"/>
        <charset val="161"/>
      </rPr>
      <t>(5)</t>
    </r>
  </si>
  <si>
    <t>Energy intensity indicators</t>
  </si>
  <si>
    <r>
      <t xml:space="preserve">Passenger transport (toe/Mpkm) </t>
    </r>
    <r>
      <rPr>
        <vertAlign val="superscript"/>
        <sz val="8"/>
        <rFont val="Arial"/>
        <family val="2"/>
        <charset val="161"/>
      </rPr>
      <t>(2),(3)</t>
    </r>
  </si>
  <si>
    <r>
      <t xml:space="preserve">Freight transport (toe/Mtkm) </t>
    </r>
    <r>
      <rPr>
        <vertAlign val="superscript"/>
        <sz val="8"/>
        <rFont val="Arial"/>
        <family val="2"/>
        <charset val="161"/>
      </rPr>
      <t>(3)</t>
    </r>
  </si>
  <si>
    <t>(1) Excluding pipeline transport and other non-specified transport</t>
  </si>
  <si>
    <t>(2) Including international intra-EU and extra-EU aviation</t>
  </si>
  <si>
    <t>(3) Including international intra-EU and extra-EU martime</t>
  </si>
  <si>
    <t>(4) Including international intra-EU and extra-EU aviation and maritime</t>
  </si>
  <si>
    <t>(5) The contribution of advanced biofuels and biogas produced from the feedstock listed in Part A of Annex IX as a share of final consumption of energy in the transport follows the rules specified in the Article 25 of the Directive (EU) 2018/2001</t>
  </si>
  <si>
    <t>(6) Global Warming Potential from IPCC AR5</t>
  </si>
  <si>
    <t xml:space="preserve">(7) Scope as of ETS legislation at end of 2020 </t>
  </si>
  <si>
    <t>(8) Including international intra-EU and international extra-EU</t>
  </si>
  <si>
    <t>(9) Excluding international aviation and international maritime, including pipeline transport and other non-specified transport</t>
  </si>
  <si>
    <t>(10) Excluding LULUCF-related</t>
  </si>
  <si>
    <t>Source: PRIMES model</t>
  </si>
  <si>
    <t>Annual cargo-distance traveled (mio pkm) - REF2020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</si>
  <si>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</si>
  <si>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</si>
  <si>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</si>
  <si>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</si>
  <si>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</si>
  <si>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</si>
  <si>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</si>
  <si>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other</t>
  </si>
  <si>
    <r>
      <rPr>
        <b/>
        <sz val="8"/>
        <rFont val="Arial"/>
        <family val="2"/>
      </rPr>
      <t>historical</t>
    </r>
    <r>
      <rPr>
        <sz val="8"/>
        <rFont val="Arial"/>
        <family val="2"/>
        <charset val="161"/>
      </rPr>
      <t xml:space="preserve"> (Statistical Pocketbook 2023)</t>
    </r>
  </si>
  <si>
    <t>Road transport - EU27 - European Union - 27 countries (from 2020)</t>
  </si>
  <si>
    <t>Code</t>
  </si>
  <si>
    <t>Activity.Mpkm.EU27.Tr.Road.Passenger</t>
  </si>
  <si>
    <t>Activity.Mpkm.EU27.Tr.Road.Passenger.P2W</t>
  </si>
  <si>
    <t>Activity.Mpkm.EU27.Tr.Road.Passenger.Car</t>
  </si>
  <si>
    <t>Gasoline engine</t>
  </si>
  <si>
    <t>Activity.Mpkm.EU27.Tr.Road.Passenger.Car.ICE.Gasoline</t>
  </si>
  <si>
    <t>Diesel oil engine</t>
  </si>
  <si>
    <t>Activity.Mpkm.EU27.Tr.Road.Passenger.Car.ICE.Diesel</t>
  </si>
  <si>
    <t>LPG engine</t>
  </si>
  <si>
    <t>Activity.Mpkm.EU27.Tr.Road.Passenger.Car.ICE.LPG</t>
  </si>
  <si>
    <t>Natural gas engine</t>
  </si>
  <si>
    <t>Activity.Mpkm.EU27.Tr.Road.Passenger.Car.ICE.NGas</t>
  </si>
  <si>
    <t>Plug-in hybrid electric</t>
  </si>
  <si>
    <t>Activity.Mpkm.EU27.Tr.Road.Passenger.Car.PHEV</t>
  </si>
  <si>
    <t>Battery electric vehicles</t>
  </si>
  <si>
    <t>Activity.Mpkm.EU27.Tr.Road.Passenger.Car.BEV</t>
  </si>
  <si>
    <t>Activity.Mpkm.EU27.Tr.Road.Passenger.Bus</t>
  </si>
  <si>
    <t>Activity.Mpkm.EU27.Tr.Road.Passenger.Bus.ICE.Gasoline</t>
  </si>
  <si>
    <t>Activity.Mpkm.EU27.Tr.Road.Passenger.Bus.ICE.Diesel</t>
  </si>
  <si>
    <t>Activity.Mpkm.EU27.Tr.Road.Passenger.Bus.ICE.LPG</t>
  </si>
  <si>
    <t>Activity.Mpkm.EU27.Tr.Road.Passenger.Bus.ICE.NGas</t>
  </si>
  <si>
    <t>Activity.Mpkm.EU27.Tr.Road.Passenger.Bus.ICE.BEV</t>
  </si>
  <si>
    <t>Activity.Mtkm.EU27.Tr.Road.Freight</t>
  </si>
  <si>
    <t>Activity.Mtkm.EU27.Tr.Road.Freight.LCV</t>
  </si>
  <si>
    <t>Activity.Mtkm.EU27.Tr.Road.Freight.LCV.ICE.Gasoline</t>
  </si>
  <si>
    <t>Activity.Mtkm.EU27.Tr.Road.Freight.LCV.ICE.Diesel</t>
  </si>
  <si>
    <t>Activity.Mtkm.EU27.Tr.Road.Freight.LCV.ICE.LPG</t>
  </si>
  <si>
    <t>Activity.Mtkm.EU27.Tr.Road.Freight.LCV.ICE.NGas</t>
  </si>
  <si>
    <t>Activity.Mtkm.EU27.Tr.Road.Freight.LCV.ICE.BEV</t>
  </si>
  <si>
    <t>Activity.Mtkm.EU27.Tr.Road.Freight.HGV</t>
  </si>
  <si>
    <t>Activity.Mtkm.EU27.Tr.Road.Freight.HGV.Domestic</t>
  </si>
  <si>
    <t>International</t>
  </si>
  <si>
    <t>Activity.Mtkm.EU27.Tr.Road.Freight.HGV.International</t>
  </si>
  <si>
    <t>Vehicle-km driven (mio km)</t>
  </si>
  <si>
    <t>VehicleKm.Mkm.EU27.Tr.Road</t>
  </si>
  <si>
    <t>VehicleKm.Mkm.EU27.Tr.Road.Passenger</t>
  </si>
  <si>
    <t>VehicleKm.Mkm.EU27.Tr.Road.Passenger.P2W</t>
  </si>
  <si>
    <t>VehicleKm.Mkm.EU27.Tr.Road.Passenger.Car</t>
  </si>
  <si>
    <t>VehicleKm.Mkm.EU27.Tr.Road.Passenger.Car.ICE.Gasoline</t>
  </si>
  <si>
    <t>VehicleKm.Mkm.EU27.Tr.Road.Passenger.Car.ICE.Diesel</t>
  </si>
  <si>
    <t>VehicleKm.Mkm.EU27.Tr.Road.Passenger.Car.ICE.LPG</t>
  </si>
  <si>
    <t>VehicleKm.Mkm.EU27.Tr.Road.Passenger.Car.ICE.NGas</t>
  </si>
  <si>
    <t>VehicleKm.Mkm.EU27.Tr.Road.Passenger.Car.PHEV</t>
  </si>
  <si>
    <t>VehicleKm.Mkm.EU27.Tr.Road.Passenger.Car.BEV</t>
  </si>
  <si>
    <t>VehicleKm.Mkm.EU27.Tr.Road.Passenger.Bus</t>
  </si>
  <si>
    <t>VehicleKm.Mkm.EU27.Tr.Road.Passenger.Bus.ICE.Gasoline</t>
  </si>
  <si>
    <t>VehicleKm.Mkm.EU27.Tr.Road.Passenger.Bus.ICE.Diesel</t>
  </si>
  <si>
    <t>VehicleKm.Mkm.EU27.Tr.Road.Passenger.Bus.ICE.LPG</t>
  </si>
  <si>
    <t>VehicleKm.Mkm.EU27.Tr.Road.Passenger.Bus.ICE.NGas</t>
  </si>
  <si>
    <t>VehicleKm.Mkm.EU27.Tr.Road.Passenger.Bus.ICE.BEV</t>
  </si>
  <si>
    <t>VehicleKm.Mkm.EU27.Tr.Road.Freight</t>
  </si>
  <si>
    <t>VehicleKm.Mkm.EU27.Tr.Road.Freight.LCV</t>
  </si>
  <si>
    <t>VehicleKm.Mkm.EU27.Tr.Road.Freight.LCV.ICE.Gasoline</t>
  </si>
  <si>
    <t>VehicleKm.Mkm.EU27.Tr.Road.Freight.LCV.ICE.Diesel</t>
  </si>
  <si>
    <t>VehicleKm.Mkm.EU27.Tr.Road.Freight.LCV.ICE.LPG</t>
  </si>
  <si>
    <t>VehicleKm.Mkm.EU27.Tr.Road.Freight.LCV.ICE.NGas</t>
  </si>
  <si>
    <t>VehicleKm.Mkm.EU27.Tr.Road.Freight.LCV.ICE.BEV</t>
  </si>
  <si>
    <t>VehicleKm.Mkm.EU27.Tr.Road.Freight.HGV</t>
  </si>
  <si>
    <t>VehicleKm.Mkm.EU27.Tr.Road.Freight.HGV.Domestic</t>
  </si>
  <si>
    <t>VehicleKm.Mkm.EU27.Tr.Road.Freight.HGV.International</t>
  </si>
  <si>
    <t>Stock of vehicles - total (vehicles)</t>
  </si>
  <si>
    <t>Stock.number.EU27.Tr.Road</t>
  </si>
  <si>
    <t>Stock.number.EU27.Tr.Road.Passenger</t>
  </si>
  <si>
    <t>Stock.number.EU27.Tr.Road.Passenger.P2W</t>
  </si>
  <si>
    <t>Stock.number.EU27.Tr.Road.Passenger.Car</t>
  </si>
  <si>
    <t>Stock.number.EU27.Tr.Road.Passenger.Car.ICE.Gasoline</t>
  </si>
  <si>
    <t>Stock.number.EU27.Tr.Road.Passenger.Car.ICE.Diesel</t>
  </si>
  <si>
    <t>Stock.number.EU27.Tr.Road.Passenger.Car.ICE.LPG</t>
  </si>
  <si>
    <t>Stock.number.EU27.Tr.Road.Passenger.Car.ICE.NGas</t>
  </si>
  <si>
    <t>Stock.number.EU27.Tr.Road.Passenger.Car.PHEV</t>
  </si>
  <si>
    <t>Stock.number.EU27.Tr.Road.Passenger.Car.BEV</t>
  </si>
  <si>
    <t>Stock.number.EU27.Tr.Road.Passenger.Bus</t>
  </si>
  <si>
    <t>Stock.number.EU27.Tr.Road.Passenger.Bus.ICE.Gasoline</t>
  </si>
  <si>
    <t>Stock.number.EU27.Tr.Road.Passenger.Bus.ICE.Diesel</t>
  </si>
  <si>
    <t>Stock.number.EU27.Tr.Road.Passenger.Bus.ICE.LPG</t>
  </si>
  <si>
    <t>Stock.number.EU27.Tr.Road.Passenger.Bus.ICE.NGas</t>
  </si>
  <si>
    <t>Stock.number.EU27.Tr.Road.Passenger.Bus.ICE.BEV</t>
  </si>
  <si>
    <t>Stock.number.EU27.Tr.Road.Freight</t>
  </si>
  <si>
    <t>Stock.number.EU27.Tr.Road.Freight.LCV</t>
  </si>
  <si>
    <t>Stock.number.EU27.Tr.Road.Freight.LCV.ICE.Gasoline</t>
  </si>
  <si>
    <t>Stock.number.EU27.Tr.Road.Freight.LCV.ICE.Diesel</t>
  </si>
  <si>
    <t>Stock.number.EU27.Tr.Road.Freight.LCV.ICE.LPG</t>
  </si>
  <si>
    <t>Stock.number.EU27.Tr.Road.Freight.LCV.ICE.NGas</t>
  </si>
  <si>
    <t>Stock.number.EU27.Tr.Road.Freight.LCV.ICE.BEV</t>
  </si>
  <si>
    <t>Stock.number.EU27.Tr.Road.Freight.HGV</t>
  </si>
  <si>
    <t>Stock.number.EU27.Tr.Road.Freight.HGV.Domestic</t>
  </si>
  <si>
    <t>Stock.number.EU27.Tr.Road.Freight.HGV.International</t>
  </si>
  <si>
    <t>Stock of vehicles - in use (vehicles)</t>
  </si>
  <si>
    <t>New vehicle-registrations</t>
  </si>
  <si>
    <t>StockNew.number.EU27.Tr.Road</t>
  </si>
  <si>
    <t>StockNew.number.EU27.Tr.Road.Passenger</t>
  </si>
  <si>
    <t>StockNew.number.EU27.Tr.Road.Passenger.P2W</t>
  </si>
  <si>
    <t>StockNew.number.EU27.Tr.Road.Passenger.Car</t>
  </si>
  <si>
    <t>StockNew.number.EU27.Tr.Road.Passenger.Car.ICE.Gasoline</t>
  </si>
  <si>
    <t>StockNew.number.EU27.Tr.Road.Passenger.Car.ICE.Diesel</t>
  </si>
  <si>
    <t>StockNew.number.EU27.Tr.Road.Passenger.Car.ICE.LPG</t>
  </si>
  <si>
    <t>StockNew.number.EU27.Tr.Road.Passenger.Car.ICE.NGas</t>
  </si>
  <si>
    <t>StockNew.number.EU27.Tr.Road.Passenger.Car.PHEV</t>
  </si>
  <si>
    <t>StockNew.number.EU27.Tr.Road.Passenger.Car.BEV</t>
  </si>
  <si>
    <t>StockNew.number.EU27.Tr.Road.Passenger.Bus</t>
  </si>
  <si>
    <t>StockNew.number.EU27.Tr.Road.Passenger.Bus.ICE.Gasoline</t>
  </si>
  <si>
    <t>StockNew.number.EU27.Tr.Road.Passenger.Bus.ICE.Diesel</t>
  </si>
  <si>
    <t>StockNew.number.EU27.Tr.Road.Passenger.Bus.ICE.LPG</t>
  </si>
  <si>
    <t>StockNew.number.EU27.Tr.Road.Passenger.Bus.ICE.NGas</t>
  </si>
  <si>
    <t>StockNew.number.EU27.Tr.Road.Passenger.Bus.ICE.BEV</t>
  </si>
  <si>
    <t>StockNew.number.EU27.Tr.Road.Freight</t>
  </si>
  <si>
    <t>StockNew.number.EU27.Tr.Road.Freight.LCV</t>
  </si>
  <si>
    <t>StockNew.number.EU27.Tr.Road.Freight.LCV.ICE.Gasoline</t>
  </si>
  <si>
    <t>StockNew.number.EU27.Tr.Road.Freight.LCV.ICE.Diesel</t>
  </si>
  <si>
    <t>StockNew.number.EU27.Tr.Road.Freight.LCV.ICE.LPG</t>
  </si>
  <si>
    <t>StockNew.number.EU27.Tr.Road.Freight.LCV.ICE.NGas</t>
  </si>
  <si>
    <t>StockNew.number.EU27.Tr.Road.Freight.LCV.ICE.BEV</t>
  </si>
  <si>
    <t>StockNew.number.EU27.Tr.Road.Freight.HGV</t>
  </si>
  <si>
    <t>StockNew.number.EU27.Tr.Road.Freight.HGV.Domestic</t>
  </si>
  <si>
    <t>StockNew.number.EU27.Tr.Road.Freight.HGV.International</t>
  </si>
  <si>
    <t>Indicators</t>
  </si>
  <si>
    <t>Load.passenger_per_movement.EU27.Tr.Road.Passenger</t>
  </si>
  <si>
    <t>Load.passenger_per_movement.EU27.Tr.Road.Passenger.P2W</t>
  </si>
  <si>
    <t>Load.passenger_per_movement.EU27.Tr.Road.Passenger.Car</t>
  </si>
  <si>
    <t>Load.passenger_per_movement.EU27.Tr.Road.Passenger.Car.ICE.Gasoline</t>
  </si>
  <si>
    <t>Load.passenger_per_movement.EU27.Tr.Road.Passenger.Car.ICE.Diesel</t>
  </si>
  <si>
    <t>Load.passenger_per_movement.EU27.Tr.Road.Passenger.Car.ICE.LPG</t>
  </si>
  <si>
    <t>Load.passenger_per_movement.EU27.Tr.Road.Passenger.Car.ICE.NGas</t>
  </si>
  <si>
    <t>Load.passenger_per_movement.EU27.Tr.Road.Passenger.Car.PHEV</t>
  </si>
  <si>
    <t>Load.passenger_per_movement.EU27.Tr.Road.Passenger.Car.BEV</t>
  </si>
  <si>
    <t>Load.passenger_per_movement.EU27.Tr.Road.Passenger.Bus</t>
  </si>
  <si>
    <t>Load.passenger_per_movement.EU27.Tr.Road.Passenger.Bus.ICE.Gasoline</t>
  </si>
  <si>
    <t>Load.passenger_per_movement.EU27.Tr.Road.Passenger.Bus.ICE.Diesel</t>
  </si>
  <si>
    <t>Load.passenger_per_movement.EU27.Tr.Road.Passenger.Bus.ICE.LPG</t>
  </si>
  <si>
    <t>Load.passenger_per_movement.EU27.Tr.Road.Passenger.Bus.ICE.NGas</t>
  </si>
  <si>
    <t>Load.passenger_per_movement.EU27.Tr.Road.Passenger.Bus.ICE.BEV</t>
  </si>
  <si>
    <t>Load.t_per_movement.EU27.Tr.Road.Freight</t>
  </si>
  <si>
    <t>Load.t_per_movement.EU27.Tr.Road.Freight.LCV</t>
  </si>
  <si>
    <t>Load.t_per_movement.EU27.Tr.Road.Freight.LCV.ICE.Gasoline</t>
  </si>
  <si>
    <t>Load.t_per_movement.EU27.Tr.Road.Freight.LCV.ICE.Diesel</t>
  </si>
  <si>
    <t>Load.t_per_movement.EU27.Tr.Road.Freight.LCV.ICE.LPG</t>
  </si>
  <si>
    <t>Load.t_per_movement.EU27.Tr.Road.Freight.LCV.ICE.NGas</t>
  </si>
  <si>
    <t>Load.t_per_movement.EU27.Tr.Road.Freight.LCV.ICE.BEV</t>
  </si>
  <si>
    <t>Load.t_per_movement.EU27.Tr.Road.Freight.HGV</t>
  </si>
  <si>
    <t>Load.t_per_movement.EU27.Tr.Road.Freight.HGV.Domestic</t>
  </si>
  <si>
    <t>Load.t_per_movement.EU27.Tr.Road.Freight.HGV.International</t>
  </si>
  <si>
    <t>Vehicle-km driven per vehicle annum (km/vehicle)</t>
  </si>
  <si>
    <t>VehicleKm_per_vehicle.km.EU27.Tr.Road</t>
  </si>
  <si>
    <t>VehicleKm_per_vehicle.km.EU27.Tr.Road.Passenger</t>
  </si>
  <si>
    <t>VehicleKm_per_vehicle.km.EU27.Tr.Road.Passenger.P2W</t>
  </si>
  <si>
    <t>VehicleKm_per_vehicle.km.EU27.Tr.Road.Passenger.Car</t>
  </si>
  <si>
    <t>VehicleKm_per_vehicle.km.EU27.Tr.Road.Passenger.Car.ICE.Gasoline</t>
  </si>
  <si>
    <t>VehicleKm_per_vehicle.km.EU27.Tr.Road.Passenger.Car.ICE.Diesel</t>
  </si>
  <si>
    <t>VehicleKm_per_vehicle.km.EU27.Tr.Road.Passenger.Car.ICE.LPG</t>
  </si>
  <si>
    <t>VehicleKm_per_vehicle.km.EU27.Tr.Road.Passenger.Car.ICE.NGas</t>
  </si>
  <si>
    <t>VehicleKm_per_vehicle.km.EU27.Tr.Road.Passenger.Car.PHEV</t>
  </si>
  <si>
    <t>VehicleKm_per_vehicle.km.EU27.Tr.Road.Passenger.Car.BEV</t>
  </si>
  <si>
    <t>VehicleKm_per_vehicle.km.EU27.Tr.Road.Passenger.Bus</t>
  </si>
  <si>
    <t>VehicleKm_per_vehicle.km.EU27.Tr.Road.Passenger.Bus.ICE.Gasoline</t>
  </si>
  <si>
    <t>VehicleKm_per_vehicle.km.EU27.Tr.Road.Passenger.Bus.ICE.Diesel</t>
  </si>
  <si>
    <t>VehicleKm_per_vehicle.km.EU27.Tr.Road.Passenger.Bus.ICE.LPG</t>
  </si>
  <si>
    <t>VehicleKm_per_vehicle.km.EU27.Tr.Road.Passenger.Bus.ICE.NGas</t>
  </si>
  <si>
    <t>VehicleKm_per_vehicle.km.EU27.Tr.Road.Passenger.Bus.ICE.BEV</t>
  </si>
  <si>
    <t>VehicleKm_per_vehicle.km.EU27.Tr.Road.Freight</t>
  </si>
  <si>
    <t>VehicleKm_per_vehicle.km.EU27.Tr.Road.Freight.LCV</t>
  </si>
  <si>
    <t>VehicleKm_per_vehicle.km.EU27.Tr.Road.Freight.LCV.ICE.Gasoline</t>
  </si>
  <si>
    <t>VehicleKm_per_vehicle.km.EU27.Tr.Road.Freight.LCV.ICE.Diesel</t>
  </si>
  <si>
    <t>VehicleKm_per_vehicle.km.EU27.Tr.Road.Freight.LCV.ICE.LPG</t>
  </si>
  <si>
    <t>VehicleKm_per_vehicle.km.EU27.Tr.Road.Freight.LCV.ICE.NGas</t>
  </si>
  <si>
    <t>VehicleKm_per_vehicle.km.EU27.Tr.Road.Freight.LCV.ICE.BEV</t>
  </si>
  <si>
    <t>VehicleKm_per_vehicle.km.EU27.Tr.Road.Freight.HGV</t>
  </si>
  <si>
    <t>VehicleKm_per_vehicle.km.EU27.Tr.Road.Freight.HGV.Domestic</t>
  </si>
  <si>
    <t>VehicleKm_per_vehicle.km.EU27.Tr.Road.Freight.HGV.International</t>
  </si>
  <si>
    <t>Passenger transport (pkm/vehicle)</t>
  </si>
  <si>
    <t>Activity_per_vehicle.pkm.EU27.Tr.Road.Passenger</t>
  </si>
  <si>
    <t>Activity_per_vehicle.pkm.EU27.Tr.Road.Passenger.P2W</t>
  </si>
  <si>
    <t>Activity_per_vehicle.pkm.EU27.Tr.Road.Passenger.Car</t>
  </si>
  <si>
    <t>Activity_per_vehicle.pkm.EU27.Tr.Road.Passenger.Car.ICE.Gasoline</t>
  </si>
  <si>
    <t>Activity_per_vehicle.pkm.EU27.Tr.Road.Passenger.Car.ICE.Diesel</t>
  </si>
  <si>
    <t>Activity_per_vehicle.pkm.EU27.Tr.Road.Passenger.Car.ICE.LPG</t>
  </si>
  <si>
    <t>Activity_per_vehicle.pkm.EU27.Tr.Road.Passenger.Car.ICE.NGas</t>
  </si>
  <si>
    <t>Activity_per_vehicle.pkm.EU27.Tr.Road.Passenger.Car.PHEV</t>
  </si>
  <si>
    <t>Activity_per_vehicle.pkm.EU27.Tr.Road.Passenger.Car.BEV</t>
  </si>
  <si>
    <t>Activity_per_vehicle.pkm.EU27.Tr.Road.Passenger.Bus</t>
  </si>
  <si>
    <t>Activity_per_vehicle.pkm.EU27.Tr.Road.Passenger.Bus.ICE.Gasoline</t>
  </si>
  <si>
    <t>Activity_per_vehicle.pkm.EU27.Tr.Road.Passenger.Bus.ICE.Diesel</t>
  </si>
  <si>
    <t>Activity_per_vehicle.pkm.EU27.Tr.Road.Passenger.Bus.ICE.LPG</t>
  </si>
  <si>
    <t>Activity_per_vehicle.pkm.EU27.Tr.Road.Passenger.Bus.ICE.NGas</t>
  </si>
  <si>
    <t>Activity_per_vehicle.pkm.EU27.Tr.Road.Passenger.Bus.ICE.BEV</t>
  </si>
  <si>
    <t>Freight transport (tkm/vehicle)</t>
  </si>
  <si>
    <t>Activity_per_vehicle.tkm.EU27.Tr.Road.Freight</t>
  </si>
  <si>
    <t>Activity_per_vehicle.tkm.EU27.Tr.Road.Freight.LCV</t>
  </si>
  <si>
    <t>Activity_per_vehicle.tkm.EU27.Tr.Road.Freight.LCV.ICE.Gasoline</t>
  </si>
  <si>
    <t>Activity_per_vehicle.tkm.EU27.Tr.Road.Freight.LCV.ICE.Diesel</t>
  </si>
  <si>
    <t>Activity_per_vehicle.tkm.EU27.Tr.Road.Freight.LCV.ICE.LPG</t>
  </si>
  <si>
    <t>Activity_per_vehicle.tkm.EU27.Tr.Road.Freight.LCV.ICE.NGas</t>
  </si>
  <si>
    <t>Activity_per_vehicle.tkm.EU27.Tr.Road.Freight.LCV.ICE.BEV</t>
  </si>
  <si>
    <t>Activity_per_vehicle.tkm.EU27.Tr.Road.Freight.HGV</t>
  </si>
  <si>
    <t>Activity_per_vehicle.tkm.EU27.Tr.Road.Freight.HGV.Domestic</t>
  </si>
  <si>
    <t>Activity_per_vehicle.tkm.EU27.Tr.Road.Freight.HGV.International</t>
  </si>
  <si>
    <t>Market shares of activity</t>
  </si>
  <si>
    <t>Passenger transport (% of pkm)</t>
  </si>
  <si>
    <t>Freight transport (% of tkm)</t>
  </si>
  <si>
    <t>Market shares of vehicle km (% of km)</t>
  </si>
  <si>
    <t>Intra-EU international bunkers</t>
  </si>
  <si>
    <t xml:space="preserve"> LDVs </t>
  </si>
  <si>
    <t xml:space="preserve"> HDVs </t>
  </si>
  <si>
    <t xml:space="preserve"> aircraft </t>
  </si>
  <si>
    <t xml:space="preserve"> rail </t>
  </si>
  <si>
    <t xml:space="preserve"> ships </t>
  </si>
  <si>
    <t xml:space="preserve"> motorbikes </t>
  </si>
  <si>
    <t>Load factor (t/movement) - POTEnCIA</t>
  </si>
  <si>
    <t>Annual cargo-distance traveled (mio tkm) - REF2020</t>
  </si>
  <si>
    <t>Aviation (mio vkm)</t>
  </si>
  <si>
    <t xml:space="preserve"> Conventional passenger trains</t>
  </si>
  <si>
    <t>Rail, metro and tram (mio vkm)</t>
  </si>
  <si>
    <t>Road transport (mio vkm)</t>
  </si>
  <si>
    <t>Acc. the PDF, this appears to only be HDVs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</si>
</sst>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.00_-;\-* #,##0.00_-;_-* &quot;-&quot;??_-;_-@_-"/>
    <numFmt numFmtId="165" formatCode="#,##0;\-#,##0;&quot;-&quot;"/>
    <numFmt numFmtId="166" formatCode="0.0%"/>
    <numFmt numFmtId="167" formatCode="_-* #,##0_-;\-* #,##0_-;_-* &quot;-&quot;??_-;_-@_-"/>
    <numFmt numFmtId="168" formatCode="0.0000"/>
    <numFmt numFmtId="169" formatCode="0.00000"/>
    <numFmt numFmtId="170" formatCode="General_)"/>
    <numFmt numFmtId="171" formatCode="0.000_)"/>
    <numFmt numFmtId="172" formatCode="0.0"/>
    <numFmt numFmtId="173" formatCode="0_)"/>
    <numFmt numFmtId="174" formatCode="0.0_)"/>
    <numFmt numFmtId="175" formatCode="#,##0.0;\-#,##0.0;&quot;-&quot;"/>
    <numFmt numFmtId="176" formatCode="#,##0.00;\-#,##0.00;&quot;-&quot;"/>
    <numFmt numFmtId="177" formatCode="0.00%;\-0.00%;&quot;-&quot;"/>
    <numFmt numFmtId="178" formatCode="#,##0.0"/>
  </numFmts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b/>
      <sz val="8"/>
      <color rgb="FFC00000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  <charset val="161"/>
    </font>
    <font>
      <b/>
      <sz val="10"/>
      <color theme="0"/>
      <name val="Arial"/>
      <family val="2"/>
      <charset val="161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u/>
      <sz val="8"/>
      <name val="Arial"/>
      <family val="2"/>
      <charset val="161"/>
    </font>
    <font>
      <b/>
      <vertAlign val="superscript"/>
      <sz val="8"/>
      <name val="Arial"/>
      <family val="2"/>
      <charset val="161"/>
    </font>
    <font>
      <b/>
      <sz val="8"/>
      <name val="Arial"/>
      <family val="2"/>
    </font>
    <font>
      <vertAlign val="superscript"/>
      <sz val="8"/>
      <name val="Arial"/>
      <family val="2"/>
      <charset val="161"/>
    </font>
    <font>
      <vertAlign val="superscript"/>
      <sz val="8"/>
      <name val="Arial"/>
      <family val="2"/>
    </font>
    <font>
      <i/>
      <sz val="8"/>
      <name val="Arial"/>
      <family val="2"/>
      <charset val="161"/>
    </font>
    <font>
      <sz val="7"/>
      <name val="Arial"/>
      <family val="2"/>
      <charset val="161"/>
    </font>
    <font>
      <sz val="9"/>
      <name val="Arial Narrow"/>
      <family val="2"/>
      <charset val="161"/>
    </font>
    <font>
      <sz val="8"/>
      <name val="Arial"/>
      <family val="2"/>
    </font>
    <font>
      <b/>
      <sz val="10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sz val="8"/>
      <color rgb="FF050505"/>
      <name val="Calibri"/>
      <family val="2"/>
      <scheme val="minor"/>
    </font>
    <font>
      <b/>
      <sz val="8"/>
      <color rgb="FF00143C"/>
      <name val="Calibri"/>
      <family val="2"/>
      <scheme val="minor"/>
    </font>
    <font>
      <sz val="8"/>
      <color rgb="FF00143C"/>
      <name val="Calibri"/>
      <family val="2"/>
      <scheme val="minor"/>
    </font>
    <font>
      <sz val="8"/>
      <color rgb="FFBE0000"/>
      <name val="Calibri"/>
      <family val="2"/>
      <scheme val="minor"/>
    </font>
    <font>
      <b/>
      <sz val="10"/>
      <color rgb="FF00143C"/>
      <name val="Calibri"/>
      <family val="2"/>
      <scheme val="minor"/>
    </font>
    <font>
      <sz val="10"/>
      <color rgb="FF00143C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indexed="2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dotted">
        <color indexed="64"/>
      </bottom>
      <diagonal/>
    </border>
    <border>
      <left/>
      <right/>
      <top style="hair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/>
    <xf numFmtId="170" fontId="26" fillId="0" borderId="0"/>
    <xf numFmtId="0" fontId="5" fillId="0" borderId="0"/>
  </cellStyleXfs>
  <cellXfs count="257">
    <xf numFmtId="0" fontId="0" fillId="0" borderId="0" xfId="0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1" applyFill="1"/>
    <xf numFmtId="0" fontId="4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/>
    <xf numFmtId="0" fontId="11" fillId="6" borderId="2" xfId="4" applyFont="1" applyFill="1" applyBorder="1" applyAlignment="1">
      <alignment horizontal="left" vertical="center"/>
    </xf>
    <xf numFmtId="165" fontId="8" fillId="0" borderId="1" xfId="4" applyNumberFormat="1" applyFont="1" applyBorder="1" applyAlignment="1">
      <alignment vertical="center"/>
    </xf>
    <xf numFmtId="165" fontId="8" fillId="0" borderId="0" xfId="4" applyNumberFormat="1" applyFont="1" applyAlignment="1">
      <alignment vertical="center"/>
    </xf>
    <xf numFmtId="0" fontId="8" fillId="2" borderId="1" xfId="4" applyFont="1" applyFill="1" applyBorder="1" applyAlignment="1">
      <alignment horizontal="left" vertical="center" indent="2"/>
    </xf>
    <xf numFmtId="0" fontId="8" fillId="2" borderId="0" xfId="4" applyFont="1" applyFill="1" applyAlignment="1">
      <alignment horizontal="left" vertical="center" indent="2"/>
    </xf>
    <xf numFmtId="0" fontId="9" fillId="5" borderId="3" xfId="4" applyFont="1" applyFill="1" applyBorder="1" applyAlignment="1">
      <alignment horizontal="left" vertical="center" indent="1"/>
    </xf>
    <xf numFmtId="0" fontId="9" fillId="5" borderId="4" xfId="4" applyFont="1" applyFill="1" applyBorder="1" applyAlignment="1">
      <alignment horizontal="left" vertical="center" indent="1"/>
    </xf>
    <xf numFmtId="165" fontId="9" fillId="5" borderId="3" xfId="4" applyNumberFormat="1" applyFont="1" applyFill="1" applyBorder="1" applyAlignment="1">
      <alignment vertical="center"/>
    </xf>
    <xf numFmtId="165" fontId="9" fillId="5" borderId="4" xfId="4" applyNumberFormat="1" applyFont="1" applyFill="1" applyBorder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2" fillId="9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2" fillId="0" borderId="2" xfId="0" applyNumberFormat="1" applyFont="1" applyBorder="1" applyAlignment="1">
      <alignment vertical="center"/>
    </xf>
    <xf numFmtId="0" fontId="12" fillId="9" borderId="5" xfId="0" applyFont="1" applyFill="1" applyBorder="1" applyAlignment="1">
      <alignment horizontal="left" vertical="center" indent="3"/>
    </xf>
    <xf numFmtId="3" fontId="12" fillId="0" borderId="5" xfId="0" applyNumberFormat="1" applyFont="1" applyBorder="1" applyAlignment="1">
      <alignment vertical="center"/>
    </xf>
    <xf numFmtId="0" fontId="12" fillId="9" borderId="0" xfId="0" applyFont="1" applyFill="1" applyAlignment="1">
      <alignment horizontal="left" vertical="center" indent="3"/>
    </xf>
    <xf numFmtId="3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left" vertical="center" indent="3"/>
    </xf>
    <xf numFmtId="3" fontId="12" fillId="0" borderId="1" xfId="0" applyNumberFormat="1" applyFont="1" applyBorder="1" applyAlignment="1">
      <alignment vertical="center"/>
    </xf>
    <xf numFmtId="0" fontId="13" fillId="2" borderId="0" xfId="0" applyFont="1" applyFill="1"/>
    <xf numFmtId="0" fontId="14" fillId="2" borderId="0" xfId="0" applyFont="1" applyFill="1"/>
    <xf numFmtId="0" fontId="0" fillId="4" borderId="0" xfId="0" applyFill="1"/>
    <xf numFmtId="0" fontId="4" fillId="4" borderId="0" xfId="0" applyFont="1" applyFill="1"/>
    <xf numFmtId="0" fontId="15" fillId="10" borderId="6" xfId="0" applyFont="1" applyFill="1" applyBorder="1" applyAlignment="1">
      <alignment horizontal="left" vertical="center"/>
    </xf>
    <xf numFmtId="0" fontId="16" fillId="10" borderId="6" xfId="0" applyFont="1" applyFill="1" applyBorder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17" fillId="0" borderId="7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3" fontId="10" fillId="0" borderId="5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3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0" fontId="17" fillId="11" borderId="2" xfId="0" applyFont="1" applyFill="1" applyBorder="1" applyAlignment="1">
      <alignment vertical="center"/>
    </xf>
    <xf numFmtId="0" fontId="12" fillId="11" borderId="2" xfId="0" applyFont="1" applyFill="1" applyBorder="1" applyAlignment="1">
      <alignment vertical="center"/>
    </xf>
    <xf numFmtId="4" fontId="9" fillId="8" borderId="2" xfId="0" applyNumberFormat="1" applyFont="1" applyFill="1" applyBorder="1" applyAlignment="1">
      <alignment vertical="center"/>
    </xf>
    <xf numFmtId="4" fontId="12" fillId="0" borderId="2" xfId="0" applyNumberFormat="1" applyFont="1" applyBorder="1" applyAlignment="1">
      <alignment vertical="center"/>
    </xf>
    <xf numFmtId="4" fontId="12" fillId="0" borderId="5" xfId="0" applyNumberFormat="1" applyFont="1" applyBorder="1" applyAlignment="1">
      <alignment vertical="center"/>
    </xf>
    <xf numFmtId="4" fontId="12" fillId="0" borderId="0" xfId="0" applyNumberFormat="1" applyFont="1" applyAlignment="1">
      <alignment vertical="center"/>
    </xf>
    <xf numFmtId="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4" fontId="11" fillId="7" borderId="2" xfId="0" applyNumberFormat="1" applyFont="1" applyFill="1" applyBorder="1" applyAlignment="1">
      <alignment vertical="center"/>
    </xf>
    <xf numFmtId="0" fontId="12" fillId="8" borderId="2" xfId="0" applyFont="1" applyFill="1" applyBorder="1" applyAlignment="1">
      <alignment horizontal="left" vertical="center" indent="1"/>
    </xf>
    <xf numFmtId="4" fontId="12" fillId="8" borderId="2" xfId="0" applyNumberFormat="1" applyFont="1" applyFill="1" applyBorder="1" applyAlignment="1">
      <alignment vertical="center"/>
    </xf>
    <xf numFmtId="0" fontId="12" fillId="9" borderId="5" xfId="0" applyFont="1" applyFill="1" applyBorder="1" applyAlignment="1">
      <alignment horizontal="left" vertical="center" indent="2"/>
    </xf>
    <xf numFmtId="0" fontId="12" fillId="9" borderId="0" xfId="0" applyFont="1" applyFill="1" applyAlignment="1">
      <alignment horizontal="left" vertical="center" indent="2"/>
    </xf>
    <xf numFmtId="0" fontId="12" fillId="9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indent="2"/>
    </xf>
    <xf numFmtId="0" fontId="12" fillId="9" borderId="7" xfId="0" applyFont="1" applyFill="1" applyBorder="1" applyAlignment="1">
      <alignment vertical="center"/>
    </xf>
    <xf numFmtId="0" fontId="12" fillId="8" borderId="2" xfId="0" applyFont="1" applyFill="1" applyBorder="1" applyAlignment="1">
      <alignment vertical="center"/>
    </xf>
    <xf numFmtId="0" fontId="12" fillId="11" borderId="0" xfId="0" applyFont="1" applyFill="1" applyAlignment="1">
      <alignment vertical="center"/>
    </xf>
    <xf numFmtId="165" fontId="10" fillId="6" borderId="2" xfId="4" applyNumberFormat="1" applyFont="1" applyFill="1" applyBorder="1" applyAlignment="1">
      <alignment vertical="center"/>
    </xf>
    <xf numFmtId="3" fontId="12" fillId="8" borderId="2" xfId="0" applyNumberFormat="1" applyFont="1" applyFill="1" applyBorder="1" applyAlignment="1">
      <alignment vertical="center"/>
    </xf>
    <xf numFmtId="1" fontId="0" fillId="0" borderId="0" xfId="0" applyNumberFormat="1"/>
    <xf numFmtId="164" fontId="0" fillId="0" borderId="0" xfId="8" applyFont="1"/>
    <xf numFmtId="4" fontId="0" fillId="0" borderId="0" xfId="0" quotePrefix="1" applyNumberFormat="1"/>
    <xf numFmtId="0" fontId="1" fillId="0" borderId="0" xfId="0" applyFont="1"/>
    <xf numFmtId="0" fontId="4" fillId="3" borderId="0" xfId="0" applyFont="1" applyFill="1"/>
    <xf numFmtId="0" fontId="18" fillId="2" borderId="0" xfId="0" applyFont="1" applyFill="1"/>
    <xf numFmtId="0" fontId="0" fillId="12" borderId="0" xfId="0" applyFill="1"/>
    <xf numFmtId="0" fontId="14" fillId="12" borderId="0" xfId="0" applyFont="1" applyFill="1"/>
    <xf numFmtId="0" fontId="1" fillId="4" borderId="0" xfId="0" applyFont="1" applyFill="1"/>
    <xf numFmtId="0" fontId="3" fillId="4" borderId="0" xfId="0" applyFont="1" applyFill="1" applyAlignment="1">
      <alignment wrapText="1"/>
    </xf>
    <xf numFmtId="0" fontId="20" fillId="13" borderId="0" xfId="0" applyFont="1" applyFill="1"/>
    <xf numFmtId="0" fontId="22" fillId="0" borderId="0" xfId="10" applyFont="1" applyAlignment="1">
      <alignment horizontal="left" vertical="center"/>
    </xf>
    <xf numFmtId="0" fontId="21" fillId="0" borderId="0" xfId="10"/>
    <xf numFmtId="0" fontId="23" fillId="0" borderId="0" xfId="10" applyFont="1" applyAlignment="1">
      <alignment horizontal="left" vertical="center"/>
    </xf>
    <xf numFmtId="0" fontId="24" fillId="14" borderId="8" xfId="10" applyFont="1" applyFill="1" applyBorder="1" applyAlignment="1">
      <alignment horizontal="right" vertical="center"/>
    </xf>
    <xf numFmtId="0" fontId="24" fillId="14" borderId="8" xfId="10" applyFont="1" applyFill="1" applyBorder="1" applyAlignment="1">
      <alignment horizontal="left" vertical="center"/>
    </xf>
    <xf numFmtId="0" fontId="23" fillId="15" borderId="8" xfId="10" applyFont="1" applyFill="1" applyBorder="1" applyAlignment="1">
      <alignment horizontal="left" vertical="center"/>
    </xf>
    <xf numFmtId="0" fontId="21" fillId="16" borderId="0" xfId="10" applyFill="1"/>
    <xf numFmtId="0" fontId="23" fillId="17" borderId="8" xfId="10" applyFont="1" applyFill="1" applyBorder="1" applyAlignment="1">
      <alignment horizontal="left" vertical="center"/>
    </xf>
    <xf numFmtId="3" fontId="22" fillId="0" borderId="0" xfId="10" applyNumberFormat="1" applyFont="1" applyAlignment="1">
      <alignment horizontal="right" vertical="center" shrinkToFit="1"/>
    </xf>
    <xf numFmtId="3" fontId="22" fillId="18" borderId="0" xfId="10" applyNumberFormat="1" applyFont="1" applyFill="1" applyAlignment="1">
      <alignment horizontal="right" vertical="center" shrinkToFit="1"/>
    </xf>
    <xf numFmtId="10" fontId="0" fillId="0" borderId="0" xfId="9" quotePrefix="1" applyNumberFormat="1" applyFont="1"/>
    <xf numFmtId="166" fontId="0" fillId="0" borderId="0" xfId="9" applyNumberFormat="1" applyFont="1"/>
    <xf numFmtId="9" fontId="0" fillId="0" borderId="0" xfId="9" applyFont="1"/>
    <xf numFmtId="4" fontId="0" fillId="4" borderId="0" xfId="0" quotePrefix="1" applyNumberFormat="1" applyFill="1"/>
    <xf numFmtId="0" fontId="17" fillId="0" borderId="0" xfId="0" applyFont="1" applyAlignment="1">
      <alignment vertical="center"/>
    </xf>
    <xf numFmtId="3" fontId="11" fillId="7" borderId="2" xfId="0" applyNumberFormat="1" applyFont="1" applyFill="1" applyBorder="1" applyAlignment="1">
      <alignment vertical="center"/>
    </xf>
    <xf numFmtId="0" fontId="25" fillId="7" borderId="2" xfId="0" applyFont="1" applyFill="1" applyBorder="1" applyAlignment="1">
      <alignment horizontal="left" vertical="center" indent="1"/>
    </xf>
    <xf numFmtId="3" fontId="25" fillId="7" borderId="2" xfId="0" applyNumberFormat="1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 indent="2"/>
    </xf>
    <xf numFmtId="3" fontId="16" fillId="7" borderId="2" xfId="0" applyNumberFormat="1" applyFont="1" applyFill="1" applyBorder="1" applyAlignment="1">
      <alignment vertical="center"/>
    </xf>
    <xf numFmtId="0" fontId="12" fillId="8" borderId="2" xfId="0" applyFont="1" applyFill="1" applyBorder="1" applyAlignment="1">
      <alignment horizontal="left" vertical="center" indent="3"/>
    </xf>
    <xf numFmtId="0" fontId="12" fillId="9" borderId="0" xfId="0" applyFont="1" applyFill="1" applyAlignment="1">
      <alignment horizontal="left" vertical="center" indent="4"/>
    </xf>
    <xf numFmtId="0" fontId="12" fillId="9" borderId="1" xfId="0" applyFont="1" applyFill="1" applyBorder="1" applyAlignment="1">
      <alignment horizontal="left" vertical="center" indent="4"/>
    </xf>
    <xf numFmtId="0" fontId="12" fillId="8" borderId="2" xfId="0" applyFont="1" applyFill="1" applyBorder="1" applyAlignment="1">
      <alignment horizontal="left" vertical="center" indent="2"/>
    </xf>
    <xf numFmtId="3" fontId="0" fillId="4" borderId="0" xfId="0" applyNumberFormat="1" applyFill="1"/>
    <xf numFmtId="167" fontId="0" fillId="0" borderId="0" xfId="8" applyNumberFormat="1" applyFont="1"/>
    <xf numFmtId="0" fontId="1" fillId="0" borderId="0" xfId="0" applyFont="1" applyAlignment="1">
      <alignment wrapText="1"/>
    </xf>
    <xf numFmtId="168" fontId="4" fillId="0" borderId="0" xfId="0" applyNumberFormat="1" applyFont="1"/>
    <xf numFmtId="164" fontId="4" fillId="0" borderId="0" xfId="0" applyNumberFormat="1" applyFont="1"/>
    <xf numFmtId="169" fontId="0" fillId="0" borderId="0" xfId="0" applyNumberFormat="1"/>
    <xf numFmtId="169" fontId="4" fillId="0" borderId="0" xfId="0" applyNumberFormat="1" applyFont="1"/>
    <xf numFmtId="0" fontId="13" fillId="0" borderId="0" xfId="0" applyFont="1"/>
    <xf numFmtId="170" fontId="27" fillId="19" borderId="0" xfId="11" applyFont="1" applyFill="1" applyAlignment="1">
      <alignment horizontal="left" vertical="center" indent="1"/>
    </xf>
    <xf numFmtId="170" fontId="28" fillId="19" borderId="0" xfId="11" applyFont="1" applyFill="1" applyAlignment="1">
      <alignment horizontal="right" vertical="center"/>
    </xf>
    <xf numFmtId="170" fontId="29" fillId="3" borderId="0" xfId="11" applyFont="1" applyFill="1"/>
    <xf numFmtId="170" fontId="29" fillId="3" borderId="0" xfId="11" quotePrefix="1" applyFont="1" applyFill="1"/>
    <xf numFmtId="170" fontId="29" fillId="20" borderId="0" xfId="11" quotePrefix="1" applyFont="1" applyFill="1"/>
    <xf numFmtId="170" fontId="29" fillId="21" borderId="0" xfId="11" quotePrefix="1" applyFont="1" applyFill="1" applyAlignment="1">
      <alignment horizontal="center"/>
    </xf>
    <xf numFmtId="170" fontId="29" fillId="3" borderId="9" xfId="11" applyFont="1" applyFill="1" applyBorder="1" applyAlignment="1">
      <alignment horizontal="left" indent="1"/>
    </xf>
    <xf numFmtId="171" fontId="30" fillId="3" borderId="9" xfId="11" applyNumberFormat="1" applyFont="1" applyFill="1" applyBorder="1"/>
    <xf numFmtId="172" fontId="30" fillId="21" borderId="10" xfId="9" applyNumberFormat="1" applyFont="1" applyFill="1" applyBorder="1" applyAlignment="1">
      <alignment horizontal="right"/>
    </xf>
    <xf numFmtId="170" fontId="29" fillId="3" borderId="0" xfId="11" applyFont="1" applyFill="1" applyAlignment="1">
      <alignment horizontal="left" indent="1"/>
    </xf>
    <xf numFmtId="171" fontId="30" fillId="3" borderId="0" xfId="11" applyNumberFormat="1" applyFont="1" applyFill="1"/>
    <xf numFmtId="171" fontId="30" fillId="20" borderId="0" xfId="11" applyNumberFormat="1" applyFont="1" applyFill="1"/>
    <xf numFmtId="172" fontId="30" fillId="21" borderId="0" xfId="9" applyNumberFormat="1" applyFont="1" applyFill="1" applyBorder="1" applyAlignment="1">
      <alignment horizontal="right"/>
    </xf>
    <xf numFmtId="170" fontId="31" fillId="3" borderId="0" xfId="11" applyFont="1" applyFill="1" applyAlignment="1">
      <alignment horizontal="left" indent="1"/>
    </xf>
    <xf numFmtId="1" fontId="30" fillId="3" borderId="0" xfId="11" applyNumberFormat="1" applyFont="1" applyFill="1"/>
    <xf numFmtId="1" fontId="30" fillId="20" borderId="0" xfId="11" applyNumberFormat="1" applyFont="1" applyFill="1"/>
    <xf numFmtId="172" fontId="29" fillId="21" borderId="0" xfId="9" applyNumberFormat="1" applyFont="1" applyFill="1" applyAlignment="1">
      <alignment horizontal="right"/>
    </xf>
    <xf numFmtId="170" fontId="30" fillId="3" borderId="0" xfId="11" applyFont="1" applyFill="1" applyAlignment="1">
      <alignment horizontal="left" indent="2"/>
    </xf>
    <xf numFmtId="172" fontId="30" fillId="21" borderId="0" xfId="9" applyNumberFormat="1" applyFont="1" applyFill="1" applyAlignment="1">
      <alignment horizontal="right"/>
    </xf>
    <xf numFmtId="170" fontId="29" fillId="3" borderId="0" xfId="11" applyFont="1" applyFill="1" applyAlignment="1">
      <alignment horizontal="left" vertical="top" indent="1"/>
    </xf>
    <xf numFmtId="1" fontId="33" fillId="3" borderId="0" xfId="11" applyNumberFormat="1" applyFont="1" applyFill="1"/>
    <xf numFmtId="1" fontId="33" fillId="20" borderId="0" xfId="11" applyNumberFormat="1" applyFont="1" applyFill="1"/>
    <xf numFmtId="1" fontId="29" fillId="3" borderId="0" xfId="11" applyNumberFormat="1" applyFont="1" applyFill="1"/>
    <xf numFmtId="170" fontId="30" fillId="3" borderId="0" xfId="11" applyFont="1" applyFill="1" applyAlignment="1">
      <alignment horizontal="left" vertical="top" indent="2"/>
    </xf>
    <xf numFmtId="1" fontId="33" fillId="3" borderId="0" xfId="11" applyNumberFormat="1" applyFont="1" applyFill="1" applyAlignment="1">
      <alignment horizontal="right"/>
    </xf>
    <xf numFmtId="1" fontId="30" fillId="3" borderId="0" xfId="11" applyNumberFormat="1" applyFont="1" applyFill="1" applyAlignment="1">
      <alignment horizontal="right"/>
    </xf>
    <xf numFmtId="173" fontId="30" fillId="3" borderId="0" xfId="11" applyNumberFormat="1" applyFont="1" applyFill="1"/>
    <xf numFmtId="172" fontId="30" fillId="3" borderId="0" xfId="11" applyNumberFormat="1" applyFont="1" applyFill="1"/>
    <xf numFmtId="172" fontId="30" fillId="3" borderId="0" xfId="11" applyNumberFormat="1" applyFont="1" applyFill="1" applyAlignment="1">
      <alignment horizontal="right"/>
    </xf>
    <xf numFmtId="174" fontId="30" fillId="3" borderId="0" xfId="11" applyNumberFormat="1" applyFont="1" applyFill="1"/>
    <xf numFmtId="170" fontId="36" fillId="3" borderId="0" xfId="11" applyFont="1" applyFill="1" applyAlignment="1">
      <alignment horizontal="left" indent="2"/>
    </xf>
    <xf numFmtId="1" fontId="36" fillId="3" borderId="0" xfId="11" applyNumberFormat="1" applyFont="1" applyFill="1" applyAlignment="1">
      <alignment horizontal="left" indent="2"/>
    </xf>
    <xf numFmtId="170" fontId="37" fillId="3" borderId="0" xfId="11" applyFont="1" applyFill="1" applyAlignment="1">
      <alignment horizontal="left" wrapText="1"/>
    </xf>
    <xf numFmtId="172" fontId="29" fillId="3" borderId="0" xfId="11" applyNumberFormat="1" applyFont="1" applyFill="1"/>
    <xf numFmtId="170" fontId="36" fillId="0" borderId="7" xfId="11" applyFont="1" applyBorder="1"/>
    <xf numFmtId="170" fontId="38" fillId="0" borderId="0" xfId="11" applyFont="1"/>
    <xf numFmtId="2" fontId="0" fillId="0" borderId="0" xfId="0" applyNumberFormat="1"/>
    <xf numFmtId="171" fontId="39" fillId="20" borderId="9" xfId="11" applyNumberFormat="1" applyFont="1" applyFill="1" applyBorder="1" applyAlignment="1">
      <alignment wrapText="1"/>
    </xf>
    <xf numFmtId="0" fontId="40" fillId="22" borderId="2" xfId="12" applyFont="1" applyFill="1" applyBorder="1" applyAlignment="1">
      <alignment horizontal="left" vertical="center"/>
    </xf>
    <xf numFmtId="1" fontId="41" fillId="22" borderId="2" xfId="12" applyNumberFormat="1" applyFont="1" applyFill="1" applyBorder="1" applyAlignment="1">
      <alignment horizontal="center" vertical="center"/>
    </xf>
    <xf numFmtId="0" fontId="12" fillId="0" borderId="0" xfId="12" applyFont="1" applyAlignment="1">
      <alignment vertical="center"/>
    </xf>
    <xf numFmtId="1" fontId="41" fillId="22" borderId="2" xfId="12" applyNumberFormat="1" applyFont="1" applyFill="1" applyBorder="1" applyAlignment="1">
      <alignment horizontal="center" vertical="center" shrinkToFit="1"/>
    </xf>
    <xf numFmtId="0" fontId="42" fillId="2" borderId="0" xfId="12" applyFont="1" applyFill="1" applyAlignment="1">
      <alignment vertical="center"/>
    </xf>
    <xf numFmtId="0" fontId="42" fillId="2" borderId="0" xfId="12" applyFont="1" applyFill="1" applyAlignment="1">
      <alignment vertical="center" shrinkToFit="1"/>
    </xf>
    <xf numFmtId="0" fontId="43" fillId="23" borderId="2" xfId="12" applyFont="1" applyFill="1" applyBorder="1" applyAlignment="1">
      <alignment horizontal="left" vertical="center"/>
    </xf>
    <xf numFmtId="175" fontId="44" fillId="23" borderId="2" xfId="12" applyNumberFormat="1" applyFont="1" applyFill="1" applyBorder="1" applyAlignment="1">
      <alignment vertical="center"/>
    </xf>
    <xf numFmtId="0" fontId="44" fillId="23" borderId="2" xfId="12" applyFont="1" applyFill="1" applyBorder="1" applyAlignment="1">
      <alignment vertical="center" shrinkToFit="1"/>
    </xf>
    <xf numFmtId="0" fontId="45" fillId="24" borderId="2" xfId="12" applyFont="1" applyFill="1" applyBorder="1" applyAlignment="1">
      <alignment horizontal="left" vertical="center" indent="1"/>
    </xf>
    <xf numFmtId="175" fontId="45" fillId="24" borderId="2" xfId="12" applyNumberFormat="1" applyFont="1" applyFill="1" applyBorder="1" applyAlignment="1">
      <alignment vertical="center"/>
    </xf>
    <xf numFmtId="0" fontId="45" fillId="24" borderId="2" xfId="12" applyFont="1" applyFill="1" applyBorder="1" applyAlignment="1">
      <alignment vertical="center" shrinkToFit="1"/>
    </xf>
    <xf numFmtId="0" fontId="42" fillId="2" borderId="4" xfId="12" applyFont="1" applyFill="1" applyBorder="1" applyAlignment="1">
      <alignment horizontal="left" vertical="center" indent="2"/>
    </xf>
    <xf numFmtId="175" fontId="42" fillId="2" borderId="4" xfId="12" applyNumberFormat="1" applyFont="1" applyFill="1" applyBorder="1" applyAlignment="1">
      <alignment vertical="center"/>
    </xf>
    <xf numFmtId="0" fontId="42" fillId="2" borderId="4" xfId="12" applyFont="1" applyFill="1" applyBorder="1" applyAlignment="1">
      <alignment vertical="center" shrinkToFit="1"/>
    </xf>
    <xf numFmtId="0" fontId="42" fillId="2" borderId="3" xfId="12" applyFont="1" applyFill="1" applyBorder="1" applyAlignment="1">
      <alignment horizontal="left" vertical="center" indent="2"/>
    </xf>
    <xf numFmtId="175" fontId="42" fillId="2" borderId="3" xfId="12" applyNumberFormat="1" applyFont="1" applyFill="1" applyBorder="1" applyAlignment="1">
      <alignment vertical="center"/>
    </xf>
    <xf numFmtId="0" fontId="42" fillId="2" borderId="3" xfId="12" applyFont="1" applyFill="1" applyBorder="1" applyAlignment="1">
      <alignment vertical="center" shrinkToFit="1"/>
    </xf>
    <xf numFmtId="0" fontId="42" fillId="2" borderId="0" xfId="12" applyFont="1" applyFill="1" applyAlignment="1">
      <alignment horizontal="left" vertical="center" indent="3"/>
    </xf>
    <xf numFmtId="175" fontId="42" fillId="2" borderId="0" xfId="12" applyNumberFormat="1" applyFont="1" applyFill="1" applyAlignment="1">
      <alignment vertical="center"/>
    </xf>
    <xf numFmtId="0" fontId="42" fillId="2" borderId="1" xfId="12" applyFont="1" applyFill="1" applyBorder="1" applyAlignment="1">
      <alignment horizontal="left" vertical="center" indent="3"/>
    </xf>
    <xf numFmtId="175" fontId="42" fillId="2" borderId="1" xfId="12" applyNumberFormat="1" applyFont="1" applyFill="1" applyBorder="1" applyAlignment="1">
      <alignment vertical="center"/>
    </xf>
    <xf numFmtId="0" fontId="42" fillId="2" borderId="1" xfId="12" applyFont="1" applyFill="1" applyBorder="1" applyAlignment="1">
      <alignment vertical="center" shrinkToFit="1"/>
    </xf>
    <xf numFmtId="165" fontId="44" fillId="23" borderId="2" xfId="12" applyNumberFormat="1" applyFont="1" applyFill="1" applyBorder="1" applyAlignment="1">
      <alignment vertical="center"/>
    </xf>
    <xf numFmtId="165" fontId="45" fillId="24" borderId="2" xfId="12" applyNumberFormat="1" applyFont="1" applyFill="1" applyBorder="1" applyAlignment="1">
      <alignment vertical="center"/>
    </xf>
    <xf numFmtId="165" fontId="42" fillId="2" borderId="4" xfId="12" applyNumberFormat="1" applyFont="1" applyFill="1" applyBorder="1" applyAlignment="1">
      <alignment vertical="center"/>
    </xf>
    <xf numFmtId="165" fontId="42" fillId="2" borderId="3" xfId="12" applyNumberFormat="1" applyFont="1" applyFill="1" applyBorder="1" applyAlignment="1">
      <alignment vertical="center"/>
    </xf>
    <xf numFmtId="165" fontId="42" fillId="2" borderId="0" xfId="12" applyNumberFormat="1" applyFont="1" applyFill="1" applyAlignment="1">
      <alignment vertical="center"/>
    </xf>
    <xf numFmtId="165" fontId="42" fillId="2" borderId="1" xfId="12" applyNumberFormat="1" applyFont="1" applyFill="1" applyBorder="1" applyAlignment="1">
      <alignment vertical="center"/>
    </xf>
    <xf numFmtId="0" fontId="12" fillId="0" borderId="0" xfId="12" applyFont="1" applyAlignment="1">
      <alignment vertical="center" shrinkToFit="1"/>
    </xf>
    <xf numFmtId="0" fontId="46" fillId="25" borderId="2" xfId="12" applyFont="1" applyFill="1" applyBorder="1" applyAlignment="1">
      <alignment horizontal="left" vertical="center"/>
    </xf>
    <xf numFmtId="0" fontId="47" fillId="25" borderId="2" xfId="12" applyFont="1" applyFill="1" applyBorder="1" applyAlignment="1">
      <alignment vertical="center"/>
    </xf>
    <xf numFmtId="0" fontId="47" fillId="25" borderId="2" xfId="12" applyFont="1" applyFill="1" applyBorder="1" applyAlignment="1">
      <alignment vertical="center" shrinkToFit="1"/>
    </xf>
    <xf numFmtId="176" fontId="44" fillId="23" borderId="2" xfId="12" applyNumberFormat="1" applyFont="1" applyFill="1" applyBorder="1" applyAlignment="1">
      <alignment vertical="center"/>
    </xf>
    <xf numFmtId="176" fontId="45" fillId="24" borderId="2" xfId="12" applyNumberFormat="1" applyFont="1" applyFill="1" applyBorder="1" applyAlignment="1">
      <alignment vertical="center"/>
    </xf>
    <xf numFmtId="176" fontId="42" fillId="2" borderId="4" xfId="12" applyNumberFormat="1" applyFont="1" applyFill="1" applyBorder="1" applyAlignment="1">
      <alignment vertical="center"/>
    </xf>
    <xf numFmtId="176" fontId="42" fillId="2" borderId="3" xfId="12" applyNumberFormat="1" applyFont="1" applyFill="1" applyBorder="1" applyAlignment="1">
      <alignment vertical="center"/>
    </xf>
    <xf numFmtId="176" fontId="42" fillId="2" borderId="0" xfId="12" applyNumberFormat="1" applyFont="1" applyFill="1" applyAlignment="1">
      <alignment vertical="center"/>
    </xf>
    <xf numFmtId="176" fontId="42" fillId="2" borderId="1" xfId="12" applyNumberFormat="1" applyFont="1" applyFill="1" applyBorder="1" applyAlignment="1">
      <alignment vertical="center"/>
    </xf>
    <xf numFmtId="165" fontId="42" fillId="2" borderId="11" xfId="12" applyNumberFormat="1" applyFont="1" applyFill="1" applyBorder="1" applyAlignment="1">
      <alignment vertical="center"/>
    </xf>
    <xf numFmtId="0" fontId="42" fillId="2" borderId="11" xfId="12" applyFont="1" applyFill="1" applyBorder="1" applyAlignment="1">
      <alignment vertical="center" shrinkToFit="1"/>
    </xf>
    <xf numFmtId="177" fontId="44" fillId="23" borderId="2" xfId="9" applyNumberFormat="1" applyFont="1" applyFill="1" applyBorder="1" applyAlignment="1">
      <alignment vertical="center"/>
    </xf>
    <xf numFmtId="0" fontId="44" fillId="23" borderId="2" xfId="9" applyNumberFormat="1" applyFont="1" applyFill="1" applyBorder="1" applyAlignment="1">
      <alignment vertical="center" shrinkToFit="1"/>
    </xf>
    <xf numFmtId="177" fontId="45" fillId="24" borderId="2" xfId="9" applyNumberFormat="1" applyFont="1" applyFill="1" applyBorder="1" applyAlignment="1">
      <alignment vertical="center"/>
    </xf>
    <xf numFmtId="0" fontId="45" fillId="24" borderId="2" xfId="9" applyNumberFormat="1" applyFont="1" applyFill="1" applyBorder="1" applyAlignment="1">
      <alignment vertical="center" shrinkToFit="1"/>
    </xf>
    <xf numFmtId="166" fontId="42" fillId="2" borderId="4" xfId="9" applyNumberFormat="1" applyFont="1" applyFill="1" applyBorder="1" applyAlignment="1">
      <alignment horizontal="left" vertical="center" indent="2"/>
    </xf>
    <xf numFmtId="177" fontId="42" fillId="2" borderId="4" xfId="9" applyNumberFormat="1" applyFont="1" applyFill="1" applyBorder="1" applyAlignment="1">
      <alignment vertical="center"/>
    </xf>
    <xf numFmtId="0" fontId="42" fillId="2" borderId="4" xfId="9" applyNumberFormat="1" applyFont="1" applyFill="1" applyBorder="1" applyAlignment="1">
      <alignment vertical="center" shrinkToFit="1"/>
    </xf>
    <xf numFmtId="166" fontId="42" fillId="2" borderId="3" xfId="9" applyNumberFormat="1" applyFont="1" applyFill="1" applyBorder="1" applyAlignment="1">
      <alignment horizontal="left" vertical="center" indent="2"/>
    </xf>
    <xf numFmtId="177" fontId="42" fillId="2" borderId="3" xfId="9" applyNumberFormat="1" applyFont="1" applyFill="1" applyBorder="1" applyAlignment="1">
      <alignment vertical="center"/>
    </xf>
    <xf numFmtId="0" fontId="42" fillId="2" borderId="3" xfId="9" applyNumberFormat="1" applyFont="1" applyFill="1" applyBorder="1" applyAlignment="1">
      <alignment vertical="center" shrinkToFit="1"/>
    </xf>
    <xf numFmtId="166" fontId="42" fillId="2" borderId="0" xfId="9" applyNumberFormat="1" applyFont="1" applyFill="1" applyAlignment="1">
      <alignment horizontal="left" vertical="center" indent="3"/>
    </xf>
    <xf numFmtId="177" fontId="42" fillId="2" borderId="0" xfId="9" applyNumberFormat="1" applyFont="1" applyFill="1" applyAlignment="1">
      <alignment vertical="center"/>
    </xf>
    <xf numFmtId="0" fontId="42" fillId="2" borderId="0" xfId="9" applyNumberFormat="1" applyFont="1" applyFill="1" applyAlignment="1">
      <alignment vertical="center" shrinkToFit="1"/>
    </xf>
    <xf numFmtId="166" fontId="42" fillId="2" borderId="1" xfId="9" applyNumberFormat="1" applyFont="1" applyFill="1" applyBorder="1" applyAlignment="1">
      <alignment horizontal="left" vertical="center" indent="3"/>
    </xf>
    <xf numFmtId="177" fontId="42" fillId="2" borderId="1" xfId="9" applyNumberFormat="1" applyFont="1" applyFill="1" applyBorder="1" applyAlignment="1">
      <alignment vertical="center"/>
    </xf>
    <xf numFmtId="0" fontId="42" fillId="2" borderId="1" xfId="9" applyNumberFormat="1" applyFont="1" applyFill="1" applyBorder="1" applyAlignment="1">
      <alignment vertical="center" shrinkToFit="1"/>
    </xf>
    <xf numFmtId="166" fontId="42" fillId="2" borderId="0" xfId="9" applyNumberFormat="1" applyFont="1" applyFill="1" applyBorder="1" applyAlignment="1">
      <alignment horizontal="left" vertical="center" indent="3"/>
    </xf>
    <xf numFmtId="177" fontId="42" fillId="2" borderId="0" xfId="9" applyNumberFormat="1" applyFont="1" applyFill="1" applyBorder="1" applyAlignment="1">
      <alignment vertical="center"/>
    </xf>
    <xf numFmtId="0" fontId="42" fillId="2" borderId="0" xfId="9" applyNumberFormat="1" applyFont="1" applyFill="1" applyBorder="1" applyAlignment="1">
      <alignment vertical="center" shrinkToFit="1"/>
    </xf>
    <xf numFmtId="170" fontId="30" fillId="26" borderId="0" xfId="11" applyFont="1" applyFill="1" applyAlignment="1">
      <alignment horizontal="left" indent="2"/>
    </xf>
    <xf numFmtId="1" fontId="30" fillId="26" borderId="0" xfId="11" applyNumberFormat="1" applyFont="1" applyFill="1"/>
    <xf numFmtId="172" fontId="30" fillId="26" borderId="0" xfId="9" applyNumberFormat="1" applyFont="1" applyFill="1" applyAlignment="1">
      <alignment horizontal="right"/>
    </xf>
    <xf numFmtId="0" fontId="48" fillId="4" borderId="6" xfId="4" applyFont="1" applyFill="1" applyBorder="1" applyAlignment="1">
      <alignment horizontal="left" vertical="center"/>
    </xf>
    <xf numFmtId="1" fontId="16" fillId="4" borderId="6" xfId="4" applyNumberFormat="1" applyFont="1" applyFill="1" applyBorder="1" applyAlignment="1">
      <alignment horizontal="center" vertical="center"/>
    </xf>
    <xf numFmtId="0" fontId="12" fillId="2" borderId="0" xfId="4" applyFont="1" applyFill="1" applyAlignment="1">
      <alignment vertical="center"/>
    </xf>
    <xf numFmtId="172" fontId="49" fillId="0" borderId="7" xfId="4" applyNumberFormat="1" applyFont="1" applyBorder="1" applyAlignment="1">
      <alignment vertical="center"/>
    </xf>
    <xf numFmtId="1" fontId="12" fillId="2" borderId="7" xfId="4" applyNumberFormat="1" applyFont="1" applyFill="1" applyBorder="1" applyAlignment="1">
      <alignment vertical="center"/>
    </xf>
    <xf numFmtId="178" fontId="10" fillId="6" borderId="2" xfId="4" applyNumberFormat="1" applyFont="1" applyFill="1" applyBorder="1" applyAlignment="1">
      <alignment vertical="center"/>
    </xf>
    <xf numFmtId="0" fontId="9" fillId="5" borderId="2" xfId="4" applyFont="1" applyFill="1" applyBorder="1" applyAlignment="1">
      <alignment horizontal="left" vertical="center" indent="1"/>
    </xf>
    <xf numFmtId="178" fontId="9" fillId="5" borderId="2" xfId="4" applyNumberFormat="1" applyFont="1" applyFill="1" applyBorder="1" applyAlignment="1">
      <alignment vertical="center"/>
    </xf>
    <xf numFmtId="0" fontId="12" fillId="2" borderId="2" xfId="4" applyFont="1" applyFill="1" applyBorder="1" applyAlignment="1">
      <alignment horizontal="left" vertical="center" indent="2"/>
    </xf>
    <xf numFmtId="178" fontId="12" fillId="0" borderId="2" xfId="4" applyNumberFormat="1" applyFont="1" applyBorder="1" applyAlignment="1">
      <alignment vertical="center"/>
    </xf>
    <xf numFmtId="0" fontId="12" fillId="2" borderId="5" xfId="4" applyFont="1" applyFill="1" applyBorder="1" applyAlignment="1">
      <alignment horizontal="left" vertical="center" indent="3"/>
    </xf>
    <xf numFmtId="178" fontId="12" fillId="0" borderId="5" xfId="4" applyNumberFormat="1" applyFont="1" applyBorder="1" applyAlignment="1">
      <alignment vertical="center"/>
    </xf>
    <xf numFmtId="0" fontId="12" fillId="2" borderId="0" xfId="4" applyFont="1" applyFill="1" applyAlignment="1">
      <alignment horizontal="left" vertical="center" indent="3"/>
    </xf>
    <xf numFmtId="178" fontId="12" fillId="0" borderId="0" xfId="4" applyNumberFormat="1" applyFont="1" applyAlignment="1">
      <alignment vertical="center"/>
    </xf>
    <xf numFmtId="0" fontId="12" fillId="2" borderId="1" xfId="4" applyFont="1" applyFill="1" applyBorder="1" applyAlignment="1">
      <alignment horizontal="left" vertical="center" indent="3"/>
    </xf>
    <xf numFmtId="178" fontId="12" fillId="0" borderId="1" xfId="4" applyNumberFormat="1" applyFont="1" applyBorder="1" applyAlignment="1">
      <alignment vertical="center"/>
    </xf>
    <xf numFmtId="172" fontId="49" fillId="0" borderId="0" xfId="4" applyNumberFormat="1" applyFont="1" applyAlignment="1">
      <alignment vertical="center"/>
    </xf>
    <xf numFmtId="1" fontId="12" fillId="2" borderId="0" xfId="4" applyNumberFormat="1" applyFont="1" applyFill="1" applyAlignment="1">
      <alignment vertical="center"/>
    </xf>
    <xf numFmtId="178" fontId="12" fillId="2" borderId="0" xfId="4" applyNumberFormat="1" applyFont="1" applyFill="1" applyAlignment="1">
      <alignment vertical="center"/>
    </xf>
    <xf numFmtId="172" fontId="49" fillId="27" borderId="2" xfId="4" applyNumberFormat="1" applyFont="1" applyFill="1" applyBorder="1" applyAlignment="1">
      <alignment vertical="center"/>
    </xf>
    <xf numFmtId="1" fontId="12" fillId="27" borderId="2" xfId="4" applyNumberFormat="1" applyFont="1" applyFill="1" applyBorder="1" applyAlignment="1">
      <alignment vertical="center"/>
    </xf>
    <xf numFmtId="178" fontId="12" fillId="27" borderId="2" xfId="4" applyNumberFormat="1" applyFont="1" applyFill="1" applyBorder="1" applyAlignment="1">
      <alignment vertical="center"/>
    </xf>
    <xf numFmtId="178" fontId="11" fillId="6" borderId="2" xfId="4" applyNumberFormat="1" applyFont="1" applyFill="1" applyBorder="1" applyAlignment="1">
      <alignment vertical="center"/>
    </xf>
    <xf numFmtId="0" fontId="25" fillId="6" borderId="2" xfId="4" applyFont="1" applyFill="1" applyBorder="1" applyAlignment="1">
      <alignment horizontal="left" vertical="center" indent="1"/>
    </xf>
    <xf numFmtId="178" fontId="2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 indent="2"/>
    </xf>
    <xf numFmtId="178" fontId="16" fillId="6" borderId="2" xfId="4" applyNumberFormat="1" applyFont="1" applyFill="1" applyBorder="1" applyAlignment="1">
      <alignment vertical="center"/>
    </xf>
    <xf numFmtId="0" fontId="12" fillId="5" borderId="2" xfId="4" applyFont="1" applyFill="1" applyBorder="1" applyAlignment="1">
      <alignment horizontal="left" vertical="center" indent="3"/>
    </xf>
    <xf numFmtId="178" fontId="12" fillId="5" borderId="2" xfId="4" applyNumberFormat="1" applyFont="1" applyFill="1" applyBorder="1" applyAlignment="1">
      <alignment vertical="center"/>
    </xf>
    <xf numFmtId="0" fontId="12" fillId="2" borderId="0" xfId="4" applyFont="1" applyFill="1" applyAlignment="1">
      <alignment horizontal="left" vertical="center" indent="4"/>
    </xf>
    <xf numFmtId="0" fontId="12" fillId="2" borderId="1" xfId="4" applyFont="1" applyFill="1" applyBorder="1" applyAlignment="1">
      <alignment horizontal="left" vertical="center" indent="4"/>
    </xf>
    <xf numFmtId="0" fontId="12" fillId="27" borderId="0" xfId="4" applyFont="1" applyFill="1" applyAlignment="1">
      <alignment vertical="center"/>
    </xf>
    <xf numFmtId="178" fontId="12" fillId="27" borderId="0" xfId="4" applyNumberFormat="1" applyFont="1" applyFill="1" applyAlignment="1">
      <alignment vertical="center"/>
    </xf>
    <xf numFmtId="0" fontId="12" fillId="5" borderId="2" xfId="4" applyFont="1" applyFill="1" applyBorder="1" applyAlignment="1">
      <alignment horizontal="left" vertical="center" indent="2"/>
    </xf>
    <xf numFmtId="0" fontId="12" fillId="2" borderId="0" xfId="4" applyFont="1" applyFill="1" applyAlignment="1">
      <alignment horizontal="left" vertical="center" indent="2"/>
    </xf>
    <xf numFmtId="0" fontId="12" fillId="2" borderId="1" xfId="4" applyFont="1" applyFill="1" applyBorder="1" applyAlignment="1">
      <alignment horizontal="left" vertical="center" indent="2"/>
    </xf>
    <xf numFmtId="0" fontId="12" fillId="5" borderId="2" xfId="4" applyFont="1" applyFill="1" applyBorder="1" applyAlignment="1">
      <alignment horizontal="left" vertical="center" indent="1"/>
    </xf>
    <xf numFmtId="0" fontId="12" fillId="0" borderId="0" xfId="4" applyFont="1" applyAlignment="1">
      <alignment vertical="center"/>
    </xf>
    <xf numFmtId="3" fontId="0" fillId="20" borderId="0" xfId="0" applyNumberFormat="1" applyFill="1"/>
    <xf numFmtId="3" fontId="0" fillId="26" borderId="0" xfId="0" applyNumberFormat="1" applyFill="1"/>
    <xf numFmtId="0" fontId="18" fillId="0" borderId="0" xfId="0" applyFont="1"/>
    <xf numFmtId="4" fontId="50" fillId="26" borderId="0" xfId="0" applyNumberFormat="1" applyFont="1" applyFill="1"/>
    <xf numFmtId="170" fontId="37" fillId="3" borderId="0" xfId="11" applyFont="1" applyFill="1" applyAlignment="1">
      <alignment horizontal="left" wrapText="1"/>
    </xf>
    <xf numFmtId="0" fontId="24" fillId="14" borderId="8" xfId="10" applyFont="1" applyFill="1" applyBorder="1" applyAlignment="1">
      <alignment horizontal="left" vertical="center"/>
    </xf>
  </cellXfs>
  <cellStyles count="13">
    <cellStyle name="Comma" xfId="8" builtinId="3"/>
    <cellStyle name="Comma 2" xfId="3" xr:uid="{227EDA56-B4AB-4628-95D0-DD9DB2B08E6A}"/>
    <cellStyle name="Hyperlink" xfId="1" builtinId="8"/>
    <cellStyle name="Normal" xfId="0" builtinId="0"/>
    <cellStyle name="Normal 2" xfId="4" xr:uid="{CD97F99F-8876-400D-9D43-C4344E5EFB75}"/>
    <cellStyle name="Normal 2 2" xfId="12" xr:uid="{0DBF85E9-537D-4ECB-8488-6CE72AF6E682}"/>
    <cellStyle name="Normal 3" xfId="5" xr:uid="{98510F80-E8F6-402A-B8CF-B5B790ABFACF}"/>
    <cellStyle name="Normal 4" xfId="10" xr:uid="{5F4D0110-057F-4D66-9503-C29E42990698}"/>
    <cellStyle name="Normal_AppendixAU" xfId="11" xr:uid="{11A4522B-2C88-47B1-914D-5D279BBE2BD9}"/>
    <cellStyle name="Percent" xfId="9" builtinId="5"/>
    <cellStyle name="Percent 2" xfId="6" xr:uid="{83E2A981-B6A3-4A51-BE9A-4708EFBE4FC8}"/>
    <cellStyle name="Percent 3" xfId="7" xr:uid="{EF39141C-1C52-496A-89BB-851B38515EF7}"/>
    <cellStyle name="Pourcentage 2" xfId="2" xr:uid="{1CFB6DF7-F88B-4967-B571-84E170C722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cargo-distance traveled (mio pkm)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Passenger_km!$A$10</c:f>
              <c:strCache>
                <c:ptCount val="1"/>
                <c:pt idx="0">
                  <c:v>LDVs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Passenger_km!$B$1:$AF$1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Passenger_km!$B$10:$AF$10</c:f>
              <c:numCache>
                <c:formatCode>#,##0</c:formatCode>
                <c:ptCount val="31"/>
                <c:pt idx="0">
                  <c:v>3547760.0721893217</c:v>
                </c:pt>
                <c:pt idx="1">
                  <c:v>3742236.2108397954</c:v>
                </c:pt>
                <c:pt idx="2">
                  <c:v>3895293.6718631429</c:v>
                </c:pt>
                <c:pt idx="3">
                  <c:v>4047976.9092654069</c:v>
                </c:pt>
                <c:pt idx="4">
                  <c:v>4201034.3702887548</c:v>
                </c:pt>
                <c:pt idx="5">
                  <c:v>4354091.8313121023</c:v>
                </c:pt>
                <c:pt idx="6">
                  <c:v>4404986.2437795233</c:v>
                </c:pt>
                <c:pt idx="7">
                  <c:v>4455880.6562469443</c:v>
                </c:pt>
                <c:pt idx="8">
                  <c:v>4506775.0687143654</c:v>
                </c:pt>
                <c:pt idx="9">
                  <c:v>4557669.4811817864</c:v>
                </c:pt>
                <c:pt idx="10">
                  <c:v>4608563.8936492084</c:v>
                </c:pt>
                <c:pt idx="11">
                  <c:v>4636256.4416094217</c:v>
                </c:pt>
                <c:pt idx="12">
                  <c:v>4664323.2131907204</c:v>
                </c:pt>
                <c:pt idx="13">
                  <c:v>4692015.7611509357</c:v>
                </c:pt>
                <c:pt idx="14">
                  <c:v>4720082.5327322343</c:v>
                </c:pt>
                <c:pt idx="15">
                  <c:v>4747775.0806924487</c:v>
                </c:pt>
                <c:pt idx="16">
                  <c:v>4775841.8522737473</c:v>
                </c:pt>
                <c:pt idx="17">
                  <c:v>4803534.4002339616</c:v>
                </c:pt>
                <c:pt idx="18">
                  <c:v>4831601.1718152594</c:v>
                </c:pt>
                <c:pt idx="19">
                  <c:v>4859293.7197754746</c:v>
                </c:pt>
                <c:pt idx="20">
                  <c:v>4886986.2677356889</c:v>
                </c:pt>
                <c:pt idx="21">
                  <c:v>4909065.4613796435</c:v>
                </c:pt>
                <c:pt idx="22">
                  <c:v>4931144.655023599</c:v>
                </c:pt>
                <c:pt idx="23">
                  <c:v>4953223.8486675536</c:v>
                </c:pt>
                <c:pt idx="24">
                  <c:v>4975303.0423115073</c:v>
                </c:pt>
                <c:pt idx="25">
                  <c:v>4997382.2359554628</c:v>
                </c:pt>
                <c:pt idx="26">
                  <c:v>5019461.4295994174</c:v>
                </c:pt>
                <c:pt idx="27">
                  <c:v>5041540.623243372</c:v>
                </c:pt>
                <c:pt idx="28">
                  <c:v>5063619.8168873275</c:v>
                </c:pt>
                <c:pt idx="29">
                  <c:v>5085699.0105312821</c:v>
                </c:pt>
                <c:pt idx="30">
                  <c:v>5107778.2041752366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6-4FD6-8F11-FE0D7D6C3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205632"/>
        <c:axId val="1318216192"/>
      </c:scatterChart>
      <c:scatterChart>
        <c:scatterStyle val="lineMarker"/>
        <c:varyColors val="0"/>
        <c:ser>
          <c:idx val="1"/>
          <c:order val="1"/>
          <c:tx>
            <c:strRef>
              <c:f>Passenger_km!$A$11</c:f>
              <c:strCache>
                <c:ptCount val="1"/>
                <c:pt idx="0">
                  <c:v>HDVs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Passenger_km!$B$1:$AF$1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Passenger_km!$B$11:$AF$11</c:f>
              <c:numCache>
                <c:formatCode>#,##0</c:formatCode>
                <c:ptCount val="31"/>
                <c:pt idx="0">
                  <c:v>312677.534663258</c:v>
                </c:pt>
                <c:pt idx="1">
                  <c:v>327011.4624147776</c:v>
                </c:pt>
                <c:pt idx="2">
                  <c:v>362917.32098792016</c:v>
                </c:pt>
                <c:pt idx="3">
                  <c:v>398823.17956106277</c:v>
                </c:pt>
                <c:pt idx="4">
                  <c:v>434729.03813420533</c:v>
                </c:pt>
                <c:pt idx="5">
                  <c:v>470634.89670734794</c:v>
                </c:pt>
                <c:pt idx="6">
                  <c:v>475932.48239846731</c:v>
                </c:pt>
                <c:pt idx="7">
                  <c:v>481197.36694334523</c:v>
                </c:pt>
                <c:pt idx="8">
                  <c:v>486494.95263446466</c:v>
                </c:pt>
                <c:pt idx="9">
                  <c:v>491792.53832558403</c:v>
                </c:pt>
                <c:pt idx="10">
                  <c:v>497090.12401670346</c:v>
                </c:pt>
                <c:pt idx="11">
                  <c:v>499477.30769233132</c:v>
                </c:pt>
                <c:pt idx="12">
                  <c:v>501864.49136795918</c:v>
                </c:pt>
                <c:pt idx="13">
                  <c:v>504251.67504358711</c:v>
                </c:pt>
                <c:pt idx="14">
                  <c:v>506638.85871921491</c:v>
                </c:pt>
                <c:pt idx="15">
                  <c:v>509026.04239484284</c:v>
                </c:pt>
                <c:pt idx="16">
                  <c:v>511413.2260704707</c:v>
                </c:pt>
                <c:pt idx="17">
                  <c:v>513833.11089234002</c:v>
                </c:pt>
                <c:pt idx="18">
                  <c:v>516220.29456796794</c:v>
                </c:pt>
                <c:pt idx="19">
                  <c:v>518607.4782435958</c:v>
                </c:pt>
                <c:pt idx="20">
                  <c:v>520994.66191922367</c:v>
                </c:pt>
                <c:pt idx="21">
                  <c:v>522727.82267002203</c:v>
                </c:pt>
                <c:pt idx="22">
                  <c:v>524460.98342082032</c:v>
                </c:pt>
                <c:pt idx="23">
                  <c:v>526194.14417161862</c:v>
                </c:pt>
                <c:pt idx="24">
                  <c:v>527927.30492241704</c:v>
                </c:pt>
                <c:pt idx="25">
                  <c:v>529660.46567321522</c:v>
                </c:pt>
                <c:pt idx="26">
                  <c:v>531393.62642401364</c:v>
                </c:pt>
                <c:pt idx="27">
                  <c:v>533126.78717481194</c:v>
                </c:pt>
                <c:pt idx="28">
                  <c:v>534859.94792561023</c:v>
                </c:pt>
                <c:pt idx="29">
                  <c:v>536593.10867640853</c:v>
                </c:pt>
                <c:pt idx="30">
                  <c:v>538293.56828096544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6-4FD6-8F11-FE0D7D6C3A87}"/>
            </c:ext>
          </c:extLst>
        </c:ser>
        <c:ser>
          <c:idx val="2"/>
          <c:order val="2"/>
          <c:tx>
            <c:strRef>
              <c:f>Passenger_km!$A$12</c:f>
              <c:strCache>
                <c:ptCount val="1"/>
                <c:pt idx="0">
                  <c:v>aircraft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Passenger_km!$B$1:$AF$1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Passenger_km!$B$12:$AF$12</c:f>
              <c:numCache>
                <c:formatCode>#,##0</c:formatCode>
                <c:ptCount val="31"/>
                <c:pt idx="0">
                  <c:v>243737.75771996286</c:v>
                </c:pt>
                <c:pt idx="1">
                  <c:v>270147.26196373947</c:v>
                </c:pt>
                <c:pt idx="2">
                  <c:v>347733.5555997254</c:v>
                </c:pt>
                <c:pt idx="3">
                  <c:v>425319.84923571144</c:v>
                </c:pt>
                <c:pt idx="4">
                  <c:v>502906.14287169738</c:v>
                </c:pt>
                <c:pt idx="5">
                  <c:v>580492.43650768336</c:v>
                </c:pt>
                <c:pt idx="6">
                  <c:v>595647.69790384907</c:v>
                </c:pt>
                <c:pt idx="7">
                  <c:v>610829.9740262113</c:v>
                </c:pt>
                <c:pt idx="8">
                  <c:v>625985.23542237713</c:v>
                </c:pt>
                <c:pt idx="9">
                  <c:v>641140.49681854283</c:v>
                </c:pt>
                <c:pt idx="10">
                  <c:v>656295.75821470865</c:v>
                </c:pt>
                <c:pt idx="11">
                  <c:v>668128.20828872046</c:v>
                </c:pt>
                <c:pt idx="12">
                  <c:v>679960.65836273227</c:v>
                </c:pt>
                <c:pt idx="13">
                  <c:v>691793.10843674396</c:v>
                </c:pt>
                <c:pt idx="14">
                  <c:v>703652.57323695219</c:v>
                </c:pt>
                <c:pt idx="15">
                  <c:v>715485.023310964</c:v>
                </c:pt>
                <c:pt idx="16">
                  <c:v>727317.47338497569</c:v>
                </c:pt>
                <c:pt idx="17">
                  <c:v>739149.9234589875</c:v>
                </c:pt>
                <c:pt idx="18">
                  <c:v>750982.37353299931</c:v>
                </c:pt>
                <c:pt idx="19">
                  <c:v>762814.82360701112</c:v>
                </c:pt>
                <c:pt idx="20">
                  <c:v>774647.27368102293</c:v>
                </c:pt>
                <c:pt idx="21">
                  <c:v>783264.97133766615</c:v>
                </c:pt>
                <c:pt idx="22">
                  <c:v>791855.65426811308</c:v>
                </c:pt>
                <c:pt idx="23">
                  <c:v>800473.35192475643</c:v>
                </c:pt>
                <c:pt idx="24">
                  <c:v>809064.03485520335</c:v>
                </c:pt>
                <c:pt idx="25">
                  <c:v>817681.7325118467</c:v>
                </c:pt>
                <c:pt idx="26">
                  <c:v>826272.41544229363</c:v>
                </c:pt>
                <c:pt idx="27">
                  <c:v>834890.11309893685</c:v>
                </c:pt>
                <c:pt idx="28">
                  <c:v>843480.79602938378</c:v>
                </c:pt>
                <c:pt idx="29">
                  <c:v>852098.49368602701</c:v>
                </c:pt>
                <c:pt idx="30">
                  <c:v>860689.17661647394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6-4FD6-8F11-FE0D7D6C3A87}"/>
            </c:ext>
          </c:extLst>
        </c:ser>
        <c:ser>
          <c:idx val="3"/>
          <c:order val="3"/>
          <c:tx>
            <c:strRef>
              <c:f>Passenger_km!$A$13</c:f>
              <c:strCache>
                <c:ptCount val="1"/>
                <c:pt idx="0">
                  <c:v>rail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Passenger_km!$B$1:$AF$1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Passenger_km!$B$13:$AF$13</c:f>
              <c:numCache>
                <c:formatCode>#,##0</c:formatCode>
                <c:ptCount val="31"/>
                <c:pt idx="0">
                  <c:v>274524.33388493652</c:v>
                </c:pt>
                <c:pt idx="1">
                  <c:v>265236.14263100002</c:v>
                </c:pt>
                <c:pt idx="2">
                  <c:v>331412.56021743454</c:v>
                </c:pt>
                <c:pt idx="3">
                  <c:v>397588.97780386906</c:v>
                </c:pt>
                <c:pt idx="4">
                  <c:v>463765.39539030351</c:v>
                </c:pt>
                <c:pt idx="5">
                  <c:v>529941.81297673809</c:v>
                </c:pt>
                <c:pt idx="6">
                  <c:v>537978.46809845744</c:v>
                </c:pt>
                <c:pt idx="7">
                  <c:v>546015.12322017667</c:v>
                </c:pt>
                <c:pt idx="8">
                  <c:v>554051.77834189602</c:v>
                </c:pt>
                <c:pt idx="9">
                  <c:v>562088.43346361525</c:v>
                </c:pt>
                <c:pt idx="10">
                  <c:v>570125.0885853346</c:v>
                </c:pt>
                <c:pt idx="11">
                  <c:v>579302.25912036712</c:v>
                </c:pt>
                <c:pt idx="12">
                  <c:v>588452.90604113659</c:v>
                </c:pt>
                <c:pt idx="13">
                  <c:v>597630.07657616923</c:v>
                </c:pt>
                <c:pt idx="14">
                  <c:v>606807.24711120187</c:v>
                </c:pt>
                <c:pt idx="15">
                  <c:v>615984.41764623451</c:v>
                </c:pt>
                <c:pt idx="16">
                  <c:v>625161.58818126714</c:v>
                </c:pt>
                <c:pt idx="17">
                  <c:v>634312.23510203662</c:v>
                </c:pt>
                <c:pt idx="18">
                  <c:v>643489.40563706914</c:v>
                </c:pt>
                <c:pt idx="19">
                  <c:v>652666.57617210178</c:v>
                </c:pt>
                <c:pt idx="20">
                  <c:v>661843.7467071343</c:v>
                </c:pt>
                <c:pt idx="21">
                  <c:v>669747.78375753819</c:v>
                </c:pt>
                <c:pt idx="22">
                  <c:v>677678.34442220512</c:v>
                </c:pt>
                <c:pt idx="23">
                  <c:v>685582.38147260889</c:v>
                </c:pt>
                <c:pt idx="24">
                  <c:v>693512.94213727582</c:v>
                </c:pt>
                <c:pt idx="25">
                  <c:v>701443.50280194264</c:v>
                </c:pt>
                <c:pt idx="26">
                  <c:v>709347.53985234641</c:v>
                </c:pt>
                <c:pt idx="27">
                  <c:v>717278.10051701334</c:v>
                </c:pt>
                <c:pt idx="28">
                  <c:v>725182.13756741723</c:v>
                </c:pt>
                <c:pt idx="29">
                  <c:v>733112.69823208405</c:v>
                </c:pt>
                <c:pt idx="30">
                  <c:v>741016.73528248793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6-4FD6-8F11-FE0D7D6C3A87}"/>
            </c:ext>
          </c:extLst>
        </c:ser>
        <c:ser>
          <c:idx val="4"/>
          <c:order val="4"/>
          <c:tx>
            <c:strRef>
              <c:f>Passenger_km!$A$14</c:f>
              <c:strCache>
                <c:ptCount val="1"/>
                <c:pt idx="0">
                  <c:v>ships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Passenger_km!$B$1:$AF$1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Passenger_km!$B$14:$AF$14</c:f>
              <c:numCache>
                <c:formatCode>#,##0</c:formatCode>
                <c:ptCount val="31"/>
                <c:pt idx="0">
                  <c:v>18549.319065614403</c:v>
                </c:pt>
                <c:pt idx="1">
                  <c:v>13778.071528178805</c:v>
                </c:pt>
                <c:pt idx="2">
                  <c:v>19344.412425563041</c:v>
                </c:pt>
                <c:pt idx="3">
                  <c:v>24910.753322947279</c:v>
                </c:pt>
                <c:pt idx="4">
                  <c:v>30477.094220331521</c:v>
                </c:pt>
                <c:pt idx="5">
                  <c:v>36043.435117715759</c:v>
                </c:pt>
                <c:pt idx="6">
                  <c:v>36324.507776890605</c:v>
                </c:pt>
                <c:pt idx="7">
                  <c:v>36604.20262891263</c:v>
                </c:pt>
                <c:pt idx="8">
                  <c:v>36885.275288087476</c:v>
                </c:pt>
                <c:pt idx="9">
                  <c:v>37164.970140109508</c:v>
                </c:pt>
                <c:pt idx="10">
                  <c:v>37446.042799284354</c:v>
                </c:pt>
                <c:pt idx="11">
                  <c:v>37698.181508250025</c:v>
                </c:pt>
                <c:pt idx="12">
                  <c:v>37951.698024368525</c:v>
                </c:pt>
                <c:pt idx="13">
                  <c:v>38205.21454048701</c:v>
                </c:pt>
                <c:pt idx="14">
                  <c:v>38458.731056605502</c:v>
                </c:pt>
                <c:pt idx="15">
                  <c:v>38712.247572723987</c:v>
                </c:pt>
                <c:pt idx="16">
                  <c:v>38964.386281689658</c:v>
                </c:pt>
                <c:pt idx="17">
                  <c:v>39217.90279780815</c:v>
                </c:pt>
                <c:pt idx="18">
                  <c:v>39471.419313926635</c:v>
                </c:pt>
                <c:pt idx="19">
                  <c:v>39724.935830045128</c:v>
                </c:pt>
                <c:pt idx="20">
                  <c:v>39978.452346163627</c:v>
                </c:pt>
                <c:pt idx="21">
                  <c:v>40156.189468877128</c:v>
                </c:pt>
                <c:pt idx="22">
                  <c:v>40333.926591590636</c:v>
                </c:pt>
                <c:pt idx="23">
                  <c:v>40511.663714304144</c:v>
                </c:pt>
                <c:pt idx="24">
                  <c:v>40689.400837017645</c:v>
                </c:pt>
                <c:pt idx="25">
                  <c:v>40867.137959731153</c:v>
                </c:pt>
                <c:pt idx="26">
                  <c:v>41046.252889597476</c:v>
                </c:pt>
                <c:pt idx="27">
                  <c:v>41223.990012310984</c:v>
                </c:pt>
                <c:pt idx="28">
                  <c:v>41401.727135024492</c:v>
                </c:pt>
                <c:pt idx="29">
                  <c:v>41579.464257737993</c:v>
                </c:pt>
                <c:pt idx="30">
                  <c:v>41757.201380451501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6-4FD6-8F11-FE0D7D6C3A87}"/>
            </c:ext>
          </c:extLst>
        </c:ser>
        <c:ser>
          <c:idx val="5"/>
          <c:order val="5"/>
          <c:tx>
            <c:strRef>
              <c:f>Passenger_km!$A$15</c:f>
              <c:strCache>
                <c:ptCount val="1"/>
                <c:pt idx="0">
                  <c:v>motorbikes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Passenger_km!$B$1:$AF$1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Passenger_km!$B$15:$AF$15</c:f>
              <c:numCache>
                <c:formatCode>#,##0</c:formatCode>
                <c:ptCount val="31"/>
                <c:pt idx="0">
                  <c:v>100366.62461396928</c:v>
                </c:pt>
                <c:pt idx="1">
                  <c:v>104773.51557530889</c:v>
                </c:pt>
                <c:pt idx="2">
                  <c:v>109373.07290906495</c:v>
                </c:pt>
                <c:pt idx="3">
                  <c:v>113972.63024282102</c:v>
                </c:pt>
                <c:pt idx="4">
                  <c:v>118572.18757657707</c:v>
                </c:pt>
                <c:pt idx="5">
                  <c:v>123171.74491033313</c:v>
                </c:pt>
                <c:pt idx="6">
                  <c:v>124502.36855813954</c:v>
                </c:pt>
                <c:pt idx="7">
                  <c:v>125843.46955750351</c:v>
                </c:pt>
                <c:pt idx="8">
                  <c:v>127174.09320530992</c:v>
                </c:pt>
                <c:pt idx="9">
                  <c:v>128515.19420467387</c:v>
                </c:pt>
                <c:pt idx="10">
                  <c:v>129845.81785248032</c:v>
                </c:pt>
                <c:pt idx="11">
                  <c:v>131176.44150028675</c:v>
                </c:pt>
                <c:pt idx="12">
                  <c:v>132507.06514809316</c:v>
                </c:pt>
                <c:pt idx="13">
                  <c:v>133837.68879589959</c:v>
                </c:pt>
                <c:pt idx="14">
                  <c:v>135157.83509214848</c:v>
                </c:pt>
                <c:pt idx="15">
                  <c:v>136488.45873995489</c:v>
                </c:pt>
                <c:pt idx="16">
                  <c:v>137819.0823877613</c:v>
                </c:pt>
                <c:pt idx="17">
                  <c:v>139149.70603556774</c:v>
                </c:pt>
                <c:pt idx="18">
                  <c:v>140469.85233181663</c:v>
                </c:pt>
                <c:pt idx="19">
                  <c:v>141800.47597962304</c:v>
                </c:pt>
                <c:pt idx="20">
                  <c:v>143131.09962742947</c:v>
                </c:pt>
                <c:pt idx="21">
                  <c:v>144356.94975966058</c:v>
                </c:pt>
                <c:pt idx="22">
                  <c:v>145572.32254033416</c:v>
                </c:pt>
                <c:pt idx="23">
                  <c:v>146798.1726725653</c:v>
                </c:pt>
                <c:pt idx="24">
                  <c:v>148024.0228047964</c:v>
                </c:pt>
                <c:pt idx="25">
                  <c:v>149249.87293702754</c:v>
                </c:pt>
                <c:pt idx="26">
                  <c:v>150475.72306925862</c:v>
                </c:pt>
                <c:pt idx="27">
                  <c:v>151701.57320148975</c:v>
                </c:pt>
                <c:pt idx="28">
                  <c:v>152927.42333372086</c:v>
                </c:pt>
                <c:pt idx="29">
                  <c:v>154142.79611439444</c:v>
                </c:pt>
                <c:pt idx="30">
                  <c:v>155368.64624662558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6-4FD6-8F11-FE0D7D6C3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23312"/>
        <c:axId val="1295530512"/>
      </c:scatterChart>
      <c:valAx>
        <c:axId val="13182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16192"/>
        <c:crosses val="autoZero"/>
        <c:crossBetween val="midCat"/>
      </c:valAx>
      <c:valAx>
        <c:axId val="13182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05632"/>
        <c:crosses val="autoZero"/>
        <c:crossBetween val="midCat"/>
      </c:valAx>
      <c:valAx>
        <c:axId val="129553051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23312"/>
        <c:crosses val="max"/>
        <c:crossBetween val="midCat"/>
      </c:valAx>
      <c:valAx>
        <c:axId val="129552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55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4</xdr:col>
      <xdr:colOff>179070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0B3314-E21A-43D4-B48F-A874AC644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6317"/>
          <a:ext cx="2266950" cy="8191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583525</xdr:colOff>
      <xdr:row>8</xdr:row>
      <xdr:rowOff>101600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0DD83E1A-CCD3-43EF-8C00-6AB396518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701675</xdr:colOff>
      <xdr:row>0</xdr:row>
      <xdr:rowOff>239712</xdr:rowOff>
    </xdr:from>
    <xdr:to>
      <xdr:col>10</xdr:col>
      <xdr:colOff>177800</xdr:colOff>
      <xdr:row>14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CAC42-FAC9-8B8F-8084-249A7F866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databrowser/view/avia_tppa__custom_10277563/default/table?lang=en" TargetMode="External"/><Relationship Id="rId1" Type="http://schemas.openxmlformats.org/officeDocument/2006/relationships/hyperlink" Target="https://data.jrc.ec.europa.eu/dataset/jrc-10110-10001" TargetMode="External"/><Relationship Id="rId4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B6D4-E3BC-4210-972A-F4C8906F80D5}">
  <dimension ref="B11:D33"/>
  <sheetViews>
    <sheetView topLeftCell="A7" workbookViewId="0">
      <selection activeCell="D29" sqref="A25:D29"/>
    </sheetView>
  </sheetViews>
  <sheetFormatPr defaultColWidth="10.81640625" defaultRowHeight="14.5" x14ac:dyDescent="0.35"/>
  <cols>
    <col min="1" max="2" width="10.81640625" style="2"/>
    <col min="3" max="3" width="14.81640625" style="2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" t="s">
        <v>2</v>
      </c>
      <c r="D13" s="4" t="s">
        <v>3</v>
      </c>
    </row>
    <row r="14" spans="2:4" x14ac:dyDescent="0.35">
      <c r="B14" s="3"/>
      <c r="C14" s="3" t="s">
        <v>4</v>
      </c>
      <c r="D14" s="4" t="s">
        <v>5</v>
      </c>
    </row>
    <row r="15" spans="2:4" x14ac:dyDescent="0.35">
      <c r="B15" s="3"/>
      <c r="C15" s="3" t="s">
        <v>187</v>
      </c>
      <c r="D15" s="4" t="s">
        <v>188</v>
      </c>
    </row>
    <row r="16" spans="2:4" x14ac:dyDescent="0.35">
      <c r="B16" s="3"/>
      <c r="C16" s="3"/>
      <c r="D16" s="4"/>
    </row>
    <row r="17" spans="2:4" x14ac:dyDescent="0.35">
      <c r="B17" s="3"/>
      <c r="C17" s="3"/>
      <c r="D17" s="4"/>
    </row>
    <row r="18" spans="2:4" x14ac:dyDescent="0.35">
      <c r="B18" s="3" t="s">
        <v>6</v>
      </c>
      <c r="C18" s="34" t="s">
        <v>7</v>
      </c>
    </row>
    <row r="19" spans="2:4" x14ac:dyDescent="0.35">
      <c r="B19" s="34"/>
      <c r="C19" s="34" t="s">
        <v>8</v>
      </c>
    </row>
    <row r="20" spans="2:4" x14ac:dyDescent="0.35">
      <c r="B20" s="35"/>
      <c r="C20" s="35" t="s">
        <v>9</v>
      </c>
    </row>
    <row r="21" spans="2:4" x14ac:dyDescent="0.35">
      <c r="C21" s="74" t="s">
        <v>10</v>
      </c>
    </row>
    <row r="22" spans="2:4" x14ac:dyDescent="0.35">
      <c r="B22" s="5"/>
      <c r="C22" s="5"/>
    </row>
    <row r="23" spans="2:4" x14ac:dyDescent="0.35">
      <c r="B23" s="5" t="s">
        <v>11</v>
      </c>
      <c r="C23" s="5">
        <v>0.62137100000000001</v>
      </c>
      <c r="D23" s="2" t="s">
        <v>12</v>
      </c>
    </row>
    <row r="24" spans="2:4" x14ac:dyDescent="0.35">
      <c r="B24" s="5"/>
      <c r="C24" s="5"/>
    </row>
    <row r="25" spans="2:4" x14ac:dyDescent="0.35">
      <c r="B25" s="5"/>
      <c r="C25" s="5"/>
    </row>
    <row r="26" spans="2:4" x14ac:dyDescent="0.35">
      <c r="B26" s="5"/>
      <c r="C26" s="5"/>
    </row>
    <row r="27" spans="2:4" x14ac:dyDescent="0.35">
      <c r="B27" s="5"/>
      <c r="C27" s="5"/>
    </row>
    <row r="28" spans="2:4" x14ac:dyDescent="0.35">
      <c r="B28" s="5"/>
      <c r="C28" s="5"/>
    </row>
    <row r="29" spans="2:4" x14ac:dyDescent="0.35">
      <c r="B29" s="5"/>
      <c r="C29" s="5"/>
    </row>
    <row r="30" spans="2:4" x14ac:dyDescent="0.35">
      <c r="B30" s="5"/>
      <c r="C30" s="5"/>
    </row>
    <row r="31" spans="2:4" x14ac:dyDescent="0.35">
      <c r="B31" s="5"/>
      <c r="C31" s="5"/>
    </row>
    <row r="32" spans="2:4" x14ac:dyDescent="0.35">
      <c r="B32" s="5"/>
      <c r="C32" s="5"/>
    </row>
    <row r="33" spans="2:3" x14ac:dyDescent="0.35">
      <c r="B33" s="5"/>
      <c r="C33" s="5"/>
    </row>
  </sheetData>
  <hyperlinks>
    <hyperlink ref="D14" r:id="rId1" xr:uid="{CE8CCE2D-AAF8-4DE6-A3CE-A0909B247DAD}"/>
    <hyperlink ref="D15" r:id="rId2" xr:uid="{7995A0D2-4026-4BA0-A0FD-10EB71376451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1E3C-02C3-4021-8121-F6001A331E60}">
  <dimension ref="A1:AH385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C84" sqref="C84"/>
    </sheetView>
  </sheetViews>
  <sheetFormatPr defaultColWidth="11.453125" defaultRowHeight="14.5" x14ac:dyDescent="0.35"/>
  <cols>
    <col min="1" max="1" width="46.1796875" bestFit="1" customWidth="1"/>
    <col min="2" max="2" width="0" hidden="1" customWidth="1"/>
  </cols>
  <sheetData>
    <row r="1" spans="1:34" ht="15" thickBot="1" x14ac:dyDescent="0.4">
      <c r="A1" s="38" t="s">
        <v>13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  <c r="AH1" s="40"/>
    </row>
    <row r="2" spans="1:34" x14ac:dyDescent="0.35">
      <c r="A2" s="4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34" x14ac:dyDescent="0.35">
      <c r="A3" s="42" t="s">
        <v>14</v>
      </c>
      <c r="B3" s="43">
        <v>514436397</v>
      </c>
      <c r="C3" s="43">
        <v>515591288</v>
      </c>
      <c r="D3" s="43">
        <v>516655360</v>
      </c>
      <c r="E3" s="43">
        <v>517655600</v>
      </c>
      <c r="F3" s="43">
        <v>518587356</v>
      </c>
      <c r="G3" s="43">
        <v>519443078</v>
      </c>
      <c r="H3" s="43">
        <v>520260661</v>
      </c>
      <c r="I3" s="43">
        <v>521044814</v>
      </c>
      <c r="J3" s="43">
        <v>521795117</v>
      </c>
      <c r="K3" s="43">
        <v>522496555</v>
      </c>
      <c r="L3" s="43">
        <v>523174341</v>
      </c>
      <c r="M3" s="43">
        <v>523827302</v>
      </c>
      <c r="N3" s="43">
        <v>524436628</v>
      </c>
      <c r="O3" s="43">
        <v>525005486</v>
      </c>
      <c r="P3" s="43">
        <v>525545990</v>
      </c>
      <c r="Q3" s="43">
        <v>526057470</v>
      </c>
      <c r="R3" s="43">
        <v>526538377</v>
      </c>
      <c r="S3" s="43">
        <v>526979662</v>
      </c>
      <c r="T3" s="43">
        <v>527382656</v>
      </c>
      <c r="U3" s="43">
        <v>527744355</v>
      </c>
      <c r="V3" s="43">
        <v>528065411</v>
      </c>
      <c r="W3" s="43">
        <v>528357270</v>
      </c>
      <c r="X3" s="43">
        <v>528603901</v>
      </c>
      <c r="Y3" s="43">
        <v>528807737</v>
      </c>
      <c r="Z3" s="43">
        <v>528962699</v>
      </c>
      <c r="AA3" s="43">
        <v>529066109</v>
      </c>
      <c r="AB3" s="43">
        <v>529114699</v>
      </c>
      <c r="AC3" s="43">
        <v>529111133</v>
      </c>
      <c r="AD3" s="43">
        <v>529050104</v>
      </c>
      <c r="AE3" s="43">
        <v>528938859</v>
      </c>
      <c r="AF3" s="43">
        <v>528775512</v>
      </c>
      <c r="AG3" s="43">
        <v>528567808</v>
      </c>
      <c r="AH3" s="40"/>
    </row>
    <row r="4" spans="1:34" x14ac:dyDescent="0.35">
      <c r="A4" s="44" t="s">
        <v>15</v>
      </c>
      <c r="B4" s="45">
        <v>224809241</v>
      </c>
      <c r="C4" s="45">
        <v>225893378</v>
      </c>
      <c r="D4" s="45">
        <v>226899128</v>
      </c>
      <c r="E4" s="45">
        <v>227848548</v>
      </c>
      <c r="F4" s="45">
        <v>228752207</v>
      </c>
      <c r="G4" s="45">
        <v>229612497</v>
      </c>
      <c r="H4" s="45">
        <v>230449799</v>
      </c>
      <c r="I4" s="45">
        <v>231278609</v>
      </c>
      <c r="J4" s="45">
        <v>232101201</v>
      </c>
      <c r="K4" s="45">
        <v>232906430</v>
      </c>
      <c r="L4" s="45">
        <v>233703200</v>
      </c>
      <c r="M4" s="45">
        <v>234485438</v>
      </c>
      <c r="N4" s="45">
        <v>235246265</v>
      </c>
      <c r="O4" s="45">
        <v>235986759</v>
      </c>
      <c r="P4" s="45">
        <v>236719990</v>
      </c>
      <c r="Q4" s="45">
        <v>237448372</v>
      </c>
      <c r="R4" s="45">
        <v>238171514</v>
      </c>
      <c r="S4" s="45">
        <v>238891206</v>
      </c>
      <c r="T4" s="45">
        <v>239608729</v>
      </c>
      <c r="U4" s="45">
        <v>240321390</v>
      </c>
      <c r="V4" s="45">
        <v>241030045</v>
      </c>
      <c r="W4" s="45">
        <v>241742595</v>
      </c>
      <c r="X4" s="45">
        <v>242454369</v>
      </c>
      <c r="Y4" s="45">
        <v>243165482</v>
      </c>
      <c r="Z4" s="45">
        <v>243870652</v>
      </c>
      <c r="AA4" s="45">
        <v>244565176</v>
      </c>
      <c r="AB4" s="45">
        <v>245254946</v>
      </c>
      <c r="AC4" s="45">
        <v>245936182</v>
      </c>
      <c r="AD4" s="45">
        <v>246596580</v>
      </c>
      <c r="AE4" s="45">
        <v>247237480</v>
      </c>
      <c r="AF4" s="45">
        <v>247858434</v>
      </c>
      <c r="AG4" s="45">
        <v>248464015</v>
      </c>
      <c r="AH4" s="40"/>
    </row>
    <row r="5" spans="1:34" x14ac:dyDescent="0.35">
      <c r="A5" s="44" t="s">
        <v>16</v>
      </c>
      <c r="B5" s="45">
        <v>8165615</v>
      </c>
      <c r="C5" s="45">
        <v>8293493</v>
      </c>
      <c r="D5" s="45">
        <v>8415490</v>
      </c>
      <c r="E5" s="45">
        <v>8532391</v>
      </c>
      <c r="F5" s="45">
        <v>8646414</v>
      </c>
      <c r="G5" s="45">
        <v>8758270</v>
      </c>
      <c r="H5" s="45">
        <v>8868798</v>
      </c>
      <c r="I5" s="45">
        <v>8981673</v>
      </c>
      <c r="J5" s="45">
        <v>9095736</v>
      </c>
      <c r="K5" s="45">
        <v>9210894</v>
      </c>
      <c r="L5" s="45">
        <v>9326941</v>
      </c>
      <c r="M5" s="45">
        <v>9443716</v>
      </c>
      <c r="N5" s="45">
        <v>9560870</v>
      </c>
      <c r="O5" s="45">
        <v>9678930</v>
      </c>
      <c r="P5" s="45">
        <v>9799186</v>
      </c>
      <c r="Q5" s="45">
        <v>9921893</v>
      </c>
      <c r="R5" s="45">
        <v>10047031</v>
      </c>
      <c r="S5" s="45">
        <v>10175721</v>
      </c>
      <c r="T5" s="45">
        <v>10308468</v>
      </c>
      <c r="U5" s="45">
        <v>10445076</v>
      </c>
      <c r="V5" s="45">
        <v>10585956</v>
      </c>
      <c r="W5" s="45">
        <v>10732114</v>
      </c>
      <c r="X5" s="45">
        <v>10884015</v>
      </c>
      <c r="Y5" s="45">
        <v>11041390</v>
      </c>
      <c r="Z5" s="45">
        <v>11203542</v>
      </c>
      <c r="AA5" s="45">
        <v>11369643</v>
      </c>
      <c r="AB5" s="45">
        <v>11542756</v>
      </c>
      <c r="AC5" s="45">
        <v>11720694</v>
      </c>
      <c r="AD5" s="45">
        <v>11900247</v>
      </c>
      <c r="AE5" s="45">
        <v>12081820</v>
      </c>
      <c r="AF5" s="45">
        <v>12265731</v>
      </c>
      <c r="AG5" s="45">
        <v>12452448</v>
      </c>
      <c r="AH5" s="40"/>
    </row>
    <row r="6" spans="1:34" x14ac:dyDescent="0.35">
      <c r="A6" s="46" t="s">
        <v>17</v>
      </c>
      <c r="B6" s="47">
        <v>14782989</v>
      </c>
      <c r="C6" s="47">
        <v>15042650</v>
      </c>
      <c r="D6" s="47">
        <v>15283982</v>
      </c>
      <c r="E6" s="47">
        <v>15511672</v>
      </c>
      <c r="F6" s="47">
        <v>15729971</v>
      </c>
      <c r="G6" s="47">
        <v>15941208</v>
      </c>
      <c r="H6" s="47">
        <v>16147852</v>
      </c>
      <c r="I6" s="47">
        <v>16357109</v>
      </c>
      <c r="J6" s="47">
        <v>16567896</v>
      </c>
      <c r="K6" s="47">
        <v>16780646</v>
      </c>
      <c r="L6" s="47">
        <v>16995085</v>
      </c>
      <c r="M6" s="47">
        <v>17211057</v>
      </c>
      <c r="N6" s="47">
        <v>17427821</v>
      </c>
      <c r="O6" s="47">
        <v>17646321</v>
      </c>
      <c r="P6" s="47">
        <v>17868889</v>
      </c>
      <c r="Q6" s="47">
        <v>18095955</v>
      </c>
      <c r="R6" s="47">
        <v>18327496</v>
      </c>
      <c r="S6" s="47">
        <v>18565576</v>
      </c>
      <c r="T6" s="47">
        <v>18810966</v>
      </c>
      <c r="U6" s="47">
        <v>19063353</v>
      </c>
      <c r="V6" s="47">
        <v>19323476</v>
      </c>
      <c r="W6" s="47">
        <v>19593155</v>
      </c>
      <c r="X6" s="47">
        <v>19873199</v>
      </c>
      <c r="Y6" s="47">
        <v>20163133</v>
      </c>
      <c r="Z6" s="47">
        <v>20461652</v>
      </c>
      <c r="AA6" s="47">
        <v>20767321</v>
      </c>
      <c r="AB6" s="47">
        <v>21085117</v>
      </c>
      <c r="AC6" s="47">
        <v>21411163</v>
      </c>
      <c r="AD6" s="47">
        <v>21740446</v>
      </c>
      <c r="AE6" s="47">
        <v>22073606</v>
      </c>
      <c r="AF6" s="47">
        <v>22411202</v>
      </c>
      <c r="AG6" s="47">
        <v>22754072</v>
      </c>
      <c r="AH6" s="40"/>
    </row>
    <row r="7" spans="1:34" x14ac:dyDescent="0.3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0"/>
    </row>
    <row r="8" spans="1:34" x14ac:dyDescent="0.35">
      <c r="A8" s="18" t="s">
        <v>18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40"/>
    </row>
    <row r="9" spans="1:34" x14ac:dyDescent="0.35">
      <c r="A9" s="20" t="s">
        <v>19</v>
      </c>
      <c r="B9" s="50">
        <v>8486167.1999999993</v>
      </c>
      <c r="C9" s="50">
        <v>8631750.9000000004</v>
      </c>
      <c r="D9" s="50">
        <v>8762561.5999999996</v>
      </c>
      <c r="E9" s="50">
        <v>8880909.5999999996</v>
      </c>
      <c r="F9" s="50">
        <v>8990514.0999999996</v>
      </c>
      <c r="G9" s="50">
        <v>9095899.6999999993</v>
      </c>
      <c r="H9" s="50">
        <v>9203352.9000000004</v>
      </c>
      <c r="I9" s="50">
        <v>9304646.1999999993</v>
      </c>
      <c r="J9" s="50">
        <v>9407106.3000000007</v>
      </c>
      <c r="K9" s="50">
        <v>9510869.5</v>
      </c>
      <c r="L9" s="50">
        <v>9617097.1999999993</v>
      </c>
      <c r="M9" s="50">
        <v>9718684.4000000004</v>
      </c>
      <c r="N9" s="50">
        <v>9819923.6999999993</v>
      </c>
      <c r="O9" s="50">
        <v>9921417.5</v>
      </c>
      <c r="P9" s="50">
        <v>10012182.300000001</v>
      </c>
      <c r="Q9" s="50">
        <v>10104083.5</v>
      </c>
      <c r="R9" s="50">
        <v>10191162.199999999</v>
      </c>
      <c r="S9" s="50">
        <v>10279106.800000001</v>
      </c>
      <c r="T9" s="50">
        <v>10370438</v>
      </c>
      <c r="U9" s="50">
        <v>10455566.800000001</v>
      </c>
      <c r="V9" s="50">
        <v>10545858.9</v>
      </c>
      <c r="W9" s="50">
        <v>10641266.5</v>
      </c>
      <c r="X9" s="50">
        <v>10736867.1</v>
      </c>
      <c r="Y9" s="50">
        <v>10836636.4</v>
      </c>
      <c r="Z9" s="50">
        <v>10934977</v>
      </c>
      <c r="AA9" s="50">
        <v>11033565</v>
      </c>
      <c r="AB9" s="50">
        <v>11130425.6</v>
      </c>
      <c r="AC9" s="50">
        <v>11232980.199999999</v>
      </c>
      <c r="AD9" s="50">
        <v>11333786.300000001</v>
      </c>
      <c r="AE9" s="50">
        <v>11427978.699999999</v>
      </c>
      <c r="AF9" s="50">
        <v>11535437.5</v>
      </c>
      <c r="AG9" s="50">
        <v>11634712.9</v>
      </c>
      <c r="AH9" s="40"/>
    </row>
    <row r="10" spans="1:34" x14ac:dyDescent="0.35">
      <c r="A10" s="22" t="s">
        <v>20</v>
      </c>
      <c r="B10" s="51">
        <v>5826993.7000000002</v>
      </c>
      <c r="C10" s="51">
        <v>5884882.0999999996</v>
      </c>
      <c r="D10" s="51">
        <v>5932887.5999999996</v>
      </c>
      <c r="E10" s="51">
        <v>5970573.2999999998</v>
      </c>
      <c r="F10" s="51">
        <v>6004251.5</v>
      </c>
      <c r="G10" s="51">
        <v>6036800.5999999996</v>
      </c>
      <c r="H10" s="51">
        <v>6071827.4000000004</v>
      </c>
      <c r="I10" s="51">
        <v>6103540.2999999998</v>
      </c>
      <c r="J10" s="51">
        <v>6136895.5</v>
      </c>
      <c r="K10" s="51">
        <v>6170529.7999999998</v>
      </c>
      <c r="L10" s="51">
        <v>6203828.4000000004</v>
      </c>
      <c r="M10" s="51">
        <v>6237886.0999999996</v>
      </c>
      <c r="N10" s="51">
        <v>6271597.4000000004</v>
      </c>
      <c r="O10" s="51">
        <v>6302779.7000000002</v>
      </c>
      <c r="P10" s="51">
        <v>6332051.2999999998</v>
      </c>
      <c r="Q10" s="51">
        <v>6360401.7000000002</v>
      </c>
      <c r="R10" s="51">
        <v>6386711.4000000004</v>
      </c>
      <c r="S10" s="51">
        <v>6411393.4000000004</v>
      </c>
      <c r="T10" s="51">
        <v>6434799.4000000004</v>
      </c>
      <c r="U10" s="51">
        <v>6457880.2999999998</v>
      </c>
      <c r="V10" s="51">
        <v>6485085.2999999998</v>
      </c>
      <c r="W10" s="51">
        <v>6514352.5999999996</v>
      </c>
      <c r="X10" s="51">
        <v>6543430.7999999998</v>
      </c>
      <c r="Y10" s="51">
        <v>6571987.5</v>
      </c>
      <c r="Z10" s="51">
        <v>6601306.0999999996</v>
      </c>
      <c r="AA10" s="51">
        <v>6630748.2999999998</v>
      </c>
      <c r="AB10" s="51">
        <v>6660659.7000000002</v>
      </c>
      <c r="AC10" s="51">
        <v>6689879.9000000004</v>
      </c>
      <c r="AD10" s="51">
        <v>6721121.5</v>
      </c>
      <c r="AE10" s="51">
        <v>6754386</v>
      </c>
      <c r="AF10" s="51">
        <v>6787905.2000000002</v>
      </c>
      <c r="AG10" s="51">
        <v>6822764.5999999996</v>
      </c>
      <c r="AH10" s="40"/>
    </row>
    <row r="11" spans="1:34" x14ac:dyDescent="0.35">
      <c r="A11" s="25" t="s">
        <v>21</v>
      </c>
      <c r="B11" s="52">
        <v>139955.4</v>
      </c>
      <c r="C11" s="52">
        <v>142917.1</v>
      </c>
      <c r="D11" s="52">
        <v>145388.9</v>
      </c>
      <c r="E11" s="52">
        <v>147602.79999999999</v>
      </c>
      <c r="F11" s="52">
        <v>149604.29999999999</v>
      </c>
      <c r="G11" s="52">
        <v>151446.39999999999</v>
      </c>
      <c r="H11" s="52">
        <v>153437.4</v>
      </c>
      <c r="I11" s="52">
        <v>155281.5</v>
      </c>
      <c r="J11" s="52">
        <v>157068</v>
      </c>
      <c r="K11" s="52">
        <v>158827.4</v>
      </c>
      <c r="L11" s="52">
        <v>160569.4</v>
      </c>
      <c r="M11" s="52">
        <v>162315.1</v>
      </c>
      <c r="N11" s="52">
        <v>164040.9</v>
      </c>
      <c r="O11" s="52">
        <v>165704.5</v>
      </c>
      <c r="P11" s="52">
        <v>167296.4</v>
      </c>
      <c r="Q11" s="52">
        <v>168825.4</v>
      </c>
      <c r="R11" s="52">
        <v>170299.4</v>
      </c>
      <c r="S11" s="52">
        <v>171779.5</v>
      </c>
      <c r="T11" s="52">
        <v>173286.3</v>
      </c>
      <c r="U11" s="52">
        <v>174786.7</v>
      </c>
      <c r="V11" s="52">
        <v>176224.1</v>
      </c>
      <c r="W11" s="52">
        <v>177559.8</v>
      </c>
      <c r="X11" s="52">
        <v>178792.5</v>
      </c>
      <c r="Y11" s="52">
        <v>179960.1</v>
      </c>
      <c r="Z11" s="52">
        <v>181147.6</v>
      </c>
      <c r="AA11" s="52">
        <v>182320.3</v>
      </c>
      <c r="AB11" s="52">
        <v>183554.7</v>
      </c>
      <c r="AC11" s="52">
        <v>184764.79999999999</v>
      </c>
      <c r="AD11" s="52">
        <v>185950.9</v>
      </c>
      <c r="AE11" s="52">
        <v>187128.6</v>
      </c>
      <c r="AF11" s="52">
        <v>188291.1</v>
      </c>
      <c r="AG11" s="52">
        <v>189503.7</v>
      </c>
      <c r="AH11" s="40"/>
    </row>
    <row r="12" spans="1:34" x14ac:dyDescent="0.35">
      <c r="A12" s="27" t="s">
        <v>22</v>
      </c>
      <c r="B12" s="53">
        <v>5112684</v>
      </c>
      <c r="C12" s="53">
        <v>5161273.7</v>
      </c>
      <c r="D12" s="53">
        <v>5201574</v>
      </c>
      <c r="E12" s="53">
        <v>5233215.5</v>
      </c>
      <c r="F12" s="53">
        <v>5261029.3</v>
      </c>
      <c r="G12" s="53">
        <v>5288061.8</v>
      </c>
      <c r="H12" s="53">
        <v>5317260</v>
      </c>
      <c r="I12" s="53">
        <v>5343969.2</v>
      </c>
      <c r="J12" s="53">
        <v>5372394.5</v>
      </c>
      <c r="K12" s="53">
        <v>5400651.7999999998</v>
      </c>
      <c r="L12" s="53">
        <v>5428393.0999999996</v>
      </c>
      <c r="M12" s="53">
        <v>5456706</v>
      </c>
      <c r="N12" s="53">
        <v>5484811</v>
      </c>
      <c r="O12" s="53">
        <v>5510636.9000000004</v>
      </c>
      <c r="P12" s="53">
        <v>5534037.5</v>
      </c>
      <c r="Q12" s="53">
        <v>5555851.5</v>
      </c>
      <c r="R12" s="53">
        <v>5575635.2999999998</v>
      </c>
      <c r="S12" s="53">
        <v>5594056.7999999998</v>
      </c>
      <c r="T12" s="53">
        <v>5611290.5999999996</v>
      </c>
      <c r="U12" s="53">
        <v>5628489.5999999996</v>
      </c>
      <c r="V12" s="53">
        <v>5649877.9000000004</v>
      </c>
      <c r="W12" s="53">
        <v>5672531.9000000004</v>
      </c>
      <c r="X12" s="53">
        <v>5694961.7000000002</v>
      </c>
      <c r="Y12" s="53">
        <v>5716852</v>
      </c>
      <c r="Z12" s="53">
        <v>5739308.5999999996</v>
      </c>
      <c r="AA12" s="53">
        <v>5761649.4000000004</v>
      </c>
      <c r="AB12" s="53">
        <v>5784149.2000000002</v>
      </c>
      <c r="AC12" s="53">
        <v>5805925.9000000004</v>
      </c>
      <c r="AD12" s="53">
        <v>5829396.5999999996</v>
      </c>
      <c r="AE12" s="53">
        <v>5854386.5999999996</v>
      </c>
      <c r="AF12" s="53">
        <v>5879553.7000000002</v>
      </c>
      <c r="AG12" s="53">
        <v>5905715.7000000002</v>
      </c>
      <c r="AH12" s="40"/>
    </row>
    <row r="13" spans="1:34" x14ac:dyDescent="0.35">
      <c r="A13" s="27" t="s">
        <v>23</v>
      </c>
      <c r="B13" s="53">
        <v>574354.30000000005</v>
      </c>
      <c r="C13" s="53">
        <v>580691.30000000005</v>
      </c>
      <c r="D13" s="53">
        <v>585924.69999999995</v>
      </c>
      <c r="E13" s="53">
        <v>589755</v>
      </c>
      <c r="F13" s="53">
        <v>593617.9</v>
      </c>
      <c r="G13" s="53">
        <v>597292.5</v>
      </c>
      <c r="H13" s="53">
        <v>601129.9</v>
      </c>
      <c r="I13" s="53">
        <v>604289.5</v>
      </c>
      <c r="J13" s="53">
        <v>607433</v>
      </c>
      <c r="K13" s="53">
        <v>611050.6</v>
      </c>
      <c r="L13" s="53">
        <v>614865.9</v>
      </c>
      <c r="M13" s="53">
        <v>618864.9</v>
      </c>
      <c r="N13" s="53">
        <v>622745.5</v>
      </c>
      <c r="O13" s="53">
        <v>626438.30000000005</v>
      </c>
      <c r="P13" s="53">
        <v>630717.4</v>
      </c>
      <c r="Q13" s="53">
        <v>635724.9</v>
      </c>
      <c r="R13" s="53">
        <v>640776.69999999995</v>
      </c>
      <c r="S13" s="53">
        <v>645557.19999999995</v>
      </c>
      <c r="T13" s="53">
        <v>650222.5</v>
      </c>
      <c r="U13" s="53">
        <v>654604</v>
      </c>
      <c r="V13" s="53">
        <v>658983.19999999995</v>
      </c>
      <c r="W13" s="53">
        <v>664260.9</v>
      </c>
      <c r="X13" s="53">
        <v>669676.6</v>
      </c>
      <c r="Y13" s="53">
        <v>675175.4</v>
      </c>
      <c r="Z13" s="53">
        <v>680849.8</v>
      </c>
      <c r="AA13" s="53">
        <v>686778.6</v>
      </c>
      <c r="AB13" s="53">
        <v>692955.8</v>
      </c>
      <c r="AC13" s="53">
        <v>699189.2</v>
      </c>
      <c r="AD13" s="53">
        <v>705774</v>
      </c>
      <c r="AE13" s="53">
        <v>712870.8</v>
      </c>
      <c r="AF13" s="53">
        <v>720060.4</v>
      </c>
      <c r="AG13" s="53">
        <v>727545.2</v>
      </c>
      <c r="AH13" s="40"/>
    </row>
    <row r="14" spans="1:34" x14ac:dyDescent="0.35">
      <c r="A14" s="22" t="s">
        <v>24</v>
      </c>
      <c r="B14" s="51">
        <v>605317.6</v>
      </c>
      <c r="C14" s="51">
        <v>618966.30000000005</v>
      </c>
      <c r="D14" s="51">
        <v>630978.19999999995</v>
      </c>
      <c r="E14" s="51">
        <v>642640.69999999995</v>
      </c>
      <c r="F14" s="51">
        <v>654861.1</v>
      </c>
      <c r="G14" s="51">
        <v>665535.30000000005</v>
      </c>
      <c r="H14" s="51">
        <v>679197.6</v>
      </c>
      <c r="I14" s="51">
        <v>692943.1</v>
      </c>
      <c r="J14" s="51">
        <v>707496</v>
      </c>
      <c r="K14" s="51">
        <v>720093.6</v>
      </c>
      <c r="L14" s="51">
        <v>732333.5</v>
      </c>
      <c r="M14" s="51">
        <v>744395</v>
      </c>
      <c r="N14" s="51">
        <v>756730.7</v>
      </c>
      <c r="O14" s="51">
        <v>768770.5</v>
      </c>
      <c r="P14" s="51">
        <v>781043.6</v>
      </c>
      <c r="Q14" s="51">
        <v>792442.4</v>
      </c>
      <c r="R14" s="51">
        <v>804233.3</v>
      </c>
      <c r="S14" s="51">
        <v>815227.1</v>
      </c>
      <c r="T14" s="51">
        <v>825638.40000000002</v>
      </c>
      <c r="U14" s="51">
        <v>836486.7</v>
      </c>
      <c r="V14" s="51">
        <v>847468.7</v>
      </c>
      <c r="W14" s="51">
        <v>858167.2</v>
      </c>
      <c r="X14" s="51">
        <v>868983.3</v>
      </c>
      <c r="Y14" s="51">
        <v>879601.7</v>
      </c>
      <c r="Z14" s="51">
        <v>890530.9</v>
      </c>
      <c r="AA14" s="51">
        <v>901193.9</v>
      </c>
      <c r="AB14" s="51">
        <v>912185.3</v>
      </c>
      <c r="AC14" s="51">
        <v>922460.1</v>
      </c>
      <c r="AD14" s="51">
        <v>933301.2</v>
      </c>
      <c r="AE14" s="51">
        <v>944477.4</v>
      </c>
      <c r="AF14" s="51">
        <v>955783.7</v>
      </c>
      <c r="AG14" s="51">
        <v>969402</v>
      </c>
      <c r="AH14" s="40"/>
    </row>
    <row r="15" spans="1:34" x14ac:dyDescent="0.35">
      <c r="A15" s="25" t="s">
        <v>25</v>
      </c>
      <c r="B15" s="52">
        <v>359326.1</v>
      </c>
      <c r="C15" s="52">
        <v>365033.8</v>
      </c>
      <c r="D15" s="52">
        <v>369570.2</v>
      </c>
      <c r="E15" s="52">
        <v>373131.4</v>
      </c>
      <c r="F15" s="52">
        <v>377362.1</v>
      </c>
      <c r="G15" s="52">
        <v>381195.5</v>
      </c>
      <c r="H15" s="52">
        <v>386017.6</v>
      </c>
      <c r="I15" s="52">
        <v>390360.2</v>
      </c>
      <c r="J15" s="52">
        <v>394386.7</v>
      </c>
      <c r="K15" s="52">
        <v>397445.8</v>
      </c>
      <c r="L15" s="52">
        <v>400656</v>
      </c>
      <c r="M15" s="52">
        <v>404261.1</v>
      </c>
      <c r="N15" s="52">
        <v>407798.4</v>
      </c>
      <c r="O15" s="52">
        <v>410430</v>
      </c>
      <c r="P15" s="52">
        <v>414283.5</v>
      </c>
      <c r="Q15" s="52">
        <v>417798.7</v>
      </c>
      <c r="R15" s="52">
        <v>421382.9</v>
      </c>
      <c r="S15" s="52">
        <v>424661</v>
      </c>
      <c r="T15" s="52">
        <v>427357.8</v>
      </c>
      <c r="U15" s="52">
        <v>430554.4</v>
      </c>
      <c r="V15" s="52">
        <v>433929.1</v>
      </c>
      <c r="W15" s="52">
        <v>437032.5</v>
      </c>
      <c r="X15" s="52">
        <v>440173.5</v>
      </c>
      <c r="Y15" s="52">
        <v>442989.4</v>
      </c>
      <c r="Z15" s="52">
        <v>445966.5</v>
      </c>
      <c r="AA15" s="52">
        <v>448623.9</v>
      </c>
      <c r="AB15" s="52">
        <v>451469.2</v>
      </c>
      <c r="AC15" s="52">
        <v>453601.8</v>
      </c>
      <c r="AD15" s="52">
        <v>456278.9</v>
      </c>
      <c r="AE15" s="52">
        <v>459573.4</v>
      </c>
      <c r="AF15" s="52">
        <v>462606.6</v>
      </c>
      <c r="AG15" s="52">
        <v>467109.4</v>
      </c>
      <c r="AH15" s="40"/>
    </row>
    <row r="16" spans="1:34" x14ac:dyDescent="0.35">
      <c r="A16" s="27" t="s">
        <v>26</v>
      </c>
      <c r="B16" s="53">
        <v>130130.4</v>
      </c>
      <c r="C16" s="53">
        <v>135587.79999999999</v>
      </c>
      <c r="D16" s="53">
        <v>140974.6</v>
      </c>
      <c r="E16" s="53">
        <v>147367.79999999999</v>
      </c>
      <c r="F16" s="53">
        <v>153478.1</v>
      </c>
      <c r="G16" s="53">
        <v>158407.6</v>
      </c>
      <c r="H16" s="53">
        <v>165082.4</v>
      </c>
      <c r="I16" s="53">
        <v>172616.9</v>
      </c>
      <c r="J16" s="53">
        <v>181459.3</v>
      </c>
      <c r="K16" s="53">
        <v>189373.5</v>
      </c>
      <c r="L16" s="53">
        <v>196842.9</v>
      </c>
      <c r="M16" s="53">
        <v>203695.8</v>
      </c>
      <c r="N16" s="53">
        <v>210899.3</v>
      </c>
      <c r="O16" s="53">
        <v>218674.9</v>
      </c>
      <c r="P16" s="53">
        <v>225298.1</v>
      </c>
      <c r="Q16" s="53">
        <v>231343.9</v>
      </c>
      <c r="R16" s="53">
        <v>237643.5</v>
      </c>
      <c r="S16" s="53">
        <v>243416.2</v>
      </c>
      <c r="T16" s="53">
        <v>249153.7</v>
      </c>
      <c r="U16" s="53">
        <v>254813.6</v>
      </c>
      <c r="V16" s="53">
        <v>260395.5</v>
      </c>
      <c r="W16" s="53">
        <v>265925.8</v>
      </c>
      <c r="X16" s="53">
        <v>271486.2</v>
      </c>
      <c r="Y16" s="53">
        <v>277133.8</v>
      </c>
      <c r="Z16" s="53">
        <v>282847.90000000002</v>
      </c>
      <c r="AA16" s="53">
        <v>288539.5</v>
      </c>
      <c r="AB16" s="53">
        <v>294254.8</v>
      </c>
      <c r="AC16" s="53">
        <v>299885.09999999998</v>
      </c>
      <c r="AD16" s="53">
        <v>305395.8</v>
      </c>
      <c r="AE16" s="53">
        <v>310617.8</v>
      </c>
      <c r="AF16" s="53">
        <v>316158.90000000002</v>
      </c>
      <c r="AG16" s="53">
        <v>322466.7</v>
      </c>
      <c r="AH16" s="40"/>
    </row>
    <row r="17" spans="1:34" x14ac:dyDescent="0.35">
      <c r="A17" s="27" t="s">
        <v>27</v>
      </c>
      <c r="B17" s="53">
        <v>115861.2</v>
      </c>
      <c r="C17" s="53">
        <v>118344.7</v>
      </c>
      <c r="D17" s="53">
        <v>120433.4</v>
      </c>
      <c r="E17" s="53">
        <v>122141.6</v>
      </c>
      <c r="F17" s="53">
        <v>124020.9</v>
      </c>
      <c r="G17" s="53">
        <v>125932.2</v>
      </c>
      <c r="H17" s="53">
        <v>128097.60000000001</v>
      </c>
      <c r="I17" s="53">
        <v>129966</v>
      </c>
      <c r="J17" s="53">
        <v>131650</v>
      </c>
      <c r="K17" s="53">
        <v>133274.4</v>
      </c>
      <c r="L17" s="53">
        <v>134834.6</v>
      </c>
      <c r="M17" s="53">
        <v>136438.1</v>
      </c>
      <c r="N17" s="53">
        <v>138033</v>
      </c>
      <c r="O17" s="53">
        <v>139665.5</v>
      </c>
      <c r="P17" s="53">
        <v>141461.9</v>
      </c>
      <c r="Q17" s="53">
        <v>143299.79999999999</v>
      </c>
      <c r="R17" s="53">
        <v>145206.9</v>
      </c>
      <c r="S17" s="53">
        <v>147149.9</v>
      </c>
      <c r="T17" s="53">
        <v>149126.79999999999</v>
      </c>
      <c r="U17" s="53">
        <v>151118.79999999999</v>
      </c>
      <c r="V17" s="53">
        <v>153144.1</v>
      </c>
      <c r="W17" s="53">
        <v>155208.9</v>
      </c>
      <c r="X17" s="53">
        <v>157323.6</v>
      </c>
      <c r="Y17" s="53">
        <v>159478.6</v>
      </c>
      <c r="Z17" s="53">
        <v>161716.4</v>
      </c>
      <c r="AA17" s="53">
        <v>164030.5</v>
      </c>
      <c r="AB17" s="53">
        <v>166461.29999999999</v>
      </c>
      <c r="AC17" s="53">
        <v>168973.3</v>
      </c>
      <c r="AD17" s="53">
        <v>171626.6</v>
      </c>
      <c r="AE17" s="53">
        <v>174286.2</v>
      </c>
      <c r="AF17" s="53">
        <v>177018.2</v>
      </c>
      <c r="AG17" s="53">
        <v>179825.8</v>
      </c>
      <c r="AH17" s="40"/>
    </row>
    <row r="18" spans="1:34" x14ac:dyDescent="0.35">
      <c r="A18" s="22" t="s">
        <v>28</v>
      </c>
      <c r="B18" s="51">
        <v>2053855.9</v>
      </c>
      <c r="C18" s="51">
        <v>2127902.4</v>
      </c>
      <c r="D18" s="51">
        <v>2198695.9</v>
      </c>
      <c r="E18" s="51">
        <v>2267695.6</v>
      </c>
      <c r="F18" s="51">
        <v>2331401.5</v>
      </c>
      <c r="G18" s="51">
        <v>2393563.7999999998</v>
      </c>
      <c r="H18" s="51">
        <v>2452327.9</v>
      </c>
      <c r="I18" s="51">
        <v>2508162.9</v>
      </c>
      <c r="J18" s="51">
        <v>2562714.7999999998</v>
      </c>
      <c r="K18" s="51">
        <v>2620246.1</v>
      </c>
      <c r="L18" s="51">
        <v>2680935.2999999998</v>
      </c>
      <c r="M18" s="51">
        <v>2736403.3</v>
      </c>
      <c r="N18" s="51">
        <v>2791595.6</v>
      </c>
      <c r="O18" s="51">
        <v>2849867.4</v>
      </c>
      <c r="P18" s="51">
        <v>2899087.4</v>
      </c>
      <c r="Q18" s="51">
        <v>2951239.4</v>
      </c>
      <c r="R18" s="51">
        <v>3000217.5</v>
      </c>
      <c r="S18" s="51">
        <v>3052486.3</v>
      </c>
      <c r="T18" s="51">
        <v>3110000.2</v>
      </c>
      <c r="U18" s="51">
        <v>3161199.7</v>
      </c>
      <c r="V18" s="51">
        <v>3213304.8</v>
      </c>
      <c r="W18" s="51">
        <v>3268746.7</v>
      </c>
      <c r="X18" s="51">
        <v>3324453.1</v>
      </c>
      <c r="Y18" s="51">
        <v>3385047.2</v>
      </c>
      <c r="Z18" s="51">
        <v>3443140</v>
      </c>
      <c r="AA18" s="51">
        <v>3501622.7</v>
      </c>
      <c r="AB18" s="51">
        <v>3557580.6</v>
      </c>
      <c r="AC18" s="51">
        <v>3620640.1</v>
      </c>
      <c r="AD18" s="51">
        <v>3679363.5</v>
      </c>
      <c r="AE18" s="51">
        <v>3729115.3</v>
      </c>
      <c r="AF18" s="51">
        <v>3791748.5</v>
      </c>
      <c r="AG18" s="51">
        <v>3842546.3</v>
      </c>
      <c r="AH18" s="40"/>
    </row>
    <row r="19" spans="1:34" x14ac:dyDescent="0.35">
      <c r="A19" s="25" t="s">
        <v>29</v>
      </c>
      <c r="B19" s="52">
        <v>111660.3</v>
      </c>
      <c r="C19" s="52">
        <v>114258.5</v>
      </c>
      <c r="D19" s="52">
        <v>116847.6</v>
      </c>
      <c r="E19" s="52">
        <v>119387.4</v>
      </c>
      <c r="F19" s="52">
        <v>121604.6</v>
      </c>
      <c r="G19" s="52">
        <v>124077.3</v>
      </c>
      <c r="H19" s="52">
        <v>126909.7</v>
      </c>
      <c r="I19" s="52">
        <v>129380.7</v>
      </c>
      <c r="J19" s="52">
        <v>131561.1</v>
      </c>
      <c r="K19" s="52">
        <v>133953.4</v>
      </c>
      <c r="L19" s="52">
        <v>136367.1</v>
      </c>
      <c r="M19" s="52">
        <v>138803.29999999999</v>
      </c>
      <c r="N19" s="52">
        <v>141209.29999999999</v>
      </c>
      <c r="O19" s="52">
        <v>143690.29999999999</v>
      </c>
      <c r="P19" s="52">
        <v>146235.9</v>
      </c>
      <c r="Q19" s="52">
        <v>148933.29999999999</v>
      </c>
      <c r="R19" s="52">
        <v>151675.9</v>
      </c>
      <c r="S19" s="52">
        <v>154456.70000000001</v>
      </c>
      <c r="T19" s="52">
        <v>157286.29999999999</v>
      </c>
      <c r="U19" s="52">
        <v>160154.29999999999</v>
      </c>
      <c r="V19" s="52">
        <v>163047.79999999999</v>
      </c>
      <c r="W19" s="52">
        <v>166067.29999999999</v>
      </c>
      <c r="X19" s="52">
        <v>169148.9</v>
      </c>
      <c r="Y19" s="52">
        <v>172340.9</v>
      </c>
      <c r="Z19" s="52">
        <v>175620</v>
      </c>
      <c r="AA19" s="52">
        <v>178992.3</v>
      </c>
      <c r="AB19" s="52">
        <v>182455.8</v>
      </c>
      <c r="AC19" s="52">
        <v>186048</v>
      </c>
      <c r="AD19" s="52">
        <v>189672.2</v>
      </c>
      <c r="AE19" s="52">
        <v>193332.4</v>
      </c>
      <c r="AF19" s="52">
        <v>197199.5</v>
      </c>
      <c r="AG19" s="52">
        <v>201012.9</v>
      </c>
      <c r="AH19" s="40"/>
    </row>
    <row r="20" spans="1:34" x14ac:dyDescent="0.35">
      <c r="A20" s="27" t="s">
        <v>30</v>
      </c>
      <c r="B20" s="53">
        <v>678955</v>
      </c>
      <c r="C20" s="53">
        <v>699402.4</v>
      </c>
      <c r="D20" s="53">
        <v>719751.7</v>
      </c>
      <c r="E20" s="53">
        <v>741318.2</v>
      </c>
      <c r="F20" s="53">
        <v>759613.5</v>
      </c>
      <c r="G20" s="53">
        <v>778615.4</v>
      </c>
      <c r="H20" s="53">
        <v>800829.8</v>
      </c>
      <c r="I20" s="53">
        <v>821587.6</v>
      </c>
      <c r="J20" s="53">
        <v>842108</v>
      </c>
      <c r="K20" s="53">
        <v>862328.5</v>
      </c>
      <c r="L20" s="53">
        <v>882469.7</v>
      </c>
      <c r="M20" s="53">
        <v>901402.6</v>
      </c>
      <c r="N20" s="53">
        <v>920260.1</v>
      </c>
      <c r="O20" s="53">
        <v>939972.5</v>
      </c>
      <c r="P20" s="53">
        <v>957318.3</v>
      </c>
      <c r="Q20" s="53">
        <v>975302.5</v>
      </c>
      <c r="R20" s="53">
        <v>992621.2</v>
      </c>
      <c r="S20" s="53">
        <v>1010622.4</v>
      </c>
      <c r="T20" s="53">
        <v>1029848.3</v>
      </c>
      <c r="U20" s="53">
        <v>1047703</v>
      </c>
      <c r="V20" s="53">
        <v>1065755</v>
      </c>
      <c r="W20" s="53">
        <v>1084661</v>
      </c>
      <c r="X20" s="53">
        <v>1103762.3</v>
      </c>
      <c r="Y20" s="53">
        <v>1124048.3999999999</v>
      </c>
      <c r="Z20" s="53">
        <v>1143940.8</v>
      </c>
      <c r="AA20" s="53">
        <v>1163983.3</v>
      </c>
      <c r="AB20" s="53">
        <v>1183411</v>
      </c>
      <c r="AC20" s="53">
        <v>1204406.2</v>
      </c>
      <c r="AD20" s="53">
        <v>1224259.6000000001</v>
      </c>
      <c r="AE20" s="53">
        <v>1241825.6000000001</v>
      </c>
      <c r="AF20" s="53">
        <v>1262648.2</v>
      </c>
      <c r="AG20" s="53">
        <v>1280340.6000000001</v>
      </c>
      <c r="AH20" s="40"/>
    </row>
    <row r="21" spans="1:34" x14ac:dyDescent="0.35">
      <c r="A21" s="27" t="s">
        <v>31</v>
      </c>
      <c r="B21" s="53">
        <v>1263240.6000000001</v>
      </c>
      <c r="C21" s="53">
        <v>1314241.6000000001</v>
      </c>
      <c r="D21" s="53">
        <v>1362096.6</v>
      </c>
      <c r="E21" s="53">
        <v>1406990</v>
      </c>
      <c r="F21" s="53">
        <v>1450183.4</v>
      </c>
      <c r="G21" s="53">
        <v>1490871.1</v>
      </c>
      <c r="H21" s="53">
        <v>1524588.4</v>
      </c>
      <c r="I21" s="53">
        <v>1557194.5</v>
      </c>
      <c r="J21" s="53">
        <v>1589045.7</v>
      </c>
      <c r="K21" s="53">
        <v>1623964.2</v>
      </c>
      <c r="L21" s="53">
        <v>1662098.5</v>
      </c>
      <c r="M21" s="53">
        <v>1696197.5</v>
      </c>
      <c r="N21" s="53">
        <v>1730126.2</v>
      </c>
      <c r="O21" s="53">
        <v>1766204.6</v>
      </c>
      <c r="P21" s="53">
        <v>1795533.2</v>
      </c>
      <c r="Q21" s="53">
        <v>1827003.6</v>
      </c>
      <c r="R21" s="53">
        <v>1855920.5</v>
      </c>
      <c r="S21" s="53">
        <v>1887407.1</v>
      </c>
      <c r="T21" s="53">
        <v>1922865.7</v>
      </c>
      <c r="U21" s="53">
        <v>1953342.5</v>
      </c>
      <c r="V21" s="53">
        <v>1984502</v>
      </c>
      <c r="W21" s="53">
        <v>2018018.4</v>
      </c>
      <c r="X21" s="53">
        <v>2051541.8</v>
      </c>
      <c r="Y21" s="53">
        <v>2088658</v>
      </c>
      <c r="Z21" s="53">
        <v>2123579.2000000002</v>
      </c>
      <c r="AA21" s="53">
        <v>2158647.1</v>
      </c>
      <c r="AB21" s="53">
        <v>2191713.7999999998</v>
      </c>
      <c r="AC21" s="53">
        <v>2230185.9</v>
      </c>
      <c r="AD21" s="53">
        <v>2265431.7000000002</v>
      </c>
      <c r="AE21" s="53">
        <v>2293957.4</v>
      </c>
      <c r="AF21" s="53">
        <v>2331900.7999999998</v>
      </c>
      <c r="AG21" s="53">
        <v>2361192.7999999998</v>
      </c>
      <c r="AH21" s="40"/>
    </row>
    <row r="22" spans="1:34" x14ac:dyDescent="0.35">
      <c r="A22" s="20" t="s">
        <v>32</v>
      </c>
      <c r="B22" s="50">
        <v>2957665.9</v>
      </c>
      <c r="C22" s="50">
        <v>3008159.9</v>
      </c>
      <c r="D22" s="50">
        <v>3054100.2</v>
      </c>
      <c r="E22" s="50">
        <v>3095296.6</v>
      </c>
      <c r="F22" s="50">
        <v>3135749.6</v>
      </c>
      <c r="G22" s="50">
        <v>3173618.6</v>
      </c>
      <c r="H22" s="50">
        <v>3210428.8</v>
      </c>
      <c r="I22" s="50">
        <v>3247755.1</v>
      </c>
      <c r="J22" s="50">
        <v>3285474.1</v>
      </c>
      <c r="K22" s="50">
        <v>3323431.4</v>
      </c>
      <c r="L22" s="50">
        <v>3361982.2</v>
      </c>
      <c r="M22" s="50">
        <v>3400641</v>
      </c>
      <c r="N22" s="50">
        <v>3438108.5</v>
      </c>
      <c r="O22" s="50">
        <v>3476797.1</v>
      </c>
      <c r="P22" s="50">
        <v>3513163.5</v>
      </c>
      <c r="Q22" s="50">
        <v>3549973.7</v>
      </c>
      <c r="R22" s="50">
        <v>3587020.1</v>
      </c>
      <c r="S22" s="50">
        <v>3624642</v>
      </c>
      <c r="T22" s="50">
        <v>3663305.5</v>
      </c>
      <c r="U22" s="50">
        <v>3702782</v>
      </c>
      <c r="V22" s="50">
        <v>3742616.7</v>
      </c>
      <c r="W22" s="50">
        <v>3783346</v>
      </c>
      <c r="X22" s="50">
        <v>3825954.1</v>
      </c>
      <c r="Y22" s="50">
        <v>3870055</v>
      </c>
      <c r="Z22" s="50">
        <v>3914631.7</v>
      </c>
      <c r="AA22" s="50">
        <v>3960400.9</v>
      </c>
      <c r="AB22" s="50">
        <v>4006973.3</v>
      </c>
      <c r="AC22" s="50">
        <v>4054131.9</v>
      </c>
      <c r="AD22" s="50">
        <v>4101304.2</v>
      </c>
      <c r="AE22" s="50">
        <v>4148644.4</v>
      </c>
      <c r="AF22" s="50">
        <v>4196479.4000000004</v>
      </c>
      <c r="AG22" s="50">
        <v>4244757.9000000004</v>
      </c>
      <c r="AH22" s="40"/>
    </row>
    <row r="23" spans="1:34" x14ac:dyDescent="0.35">
      <c r="A23" s="22" t="s">
        <v>20</v>
      </c>
      <c r="B23" s="51">
        <v>2119197.2000000002</v>
      </c>
      <c r="C23" s="51">
        <v>2153917.5</v>
      </c>
      <c r="D23" s="51">
        <v>2184805.5</v>
      </c>
      <c r="E23" s="51">
        <v>2212028.5</v>
      </c>
      <c r="F23" s="51">
        <v>2238907.7000000002</v>
      </c>
      <c r="G23" s="51">
        <v>2263693.7000000002</v>
      </c>
      <c r="H23" s="51">
        <v>2287595.7999999998</v>
      </c>
      <c r="I23" s="51">
        <v>2312217.7000000002</v>
      </c>
      <c r="J23" s="51">
        <v>2337159.5</v>
      </c>
      <c r="K23" s="51">
        <v>2362316.2999999998</v>
      </c>
      <c r="L23" s="51">
        <v>2387840.4</v>
      </c>
      <c r="M23" s="51">
        <v>2413675.5</v>
      </c>
      <c r="N23" s="51">
        <v>2438890.7999999998</v>
      </c>
      <c r="O23" s="51">
        <v>2465334.2999999998</v>
      </c>
      <c r="P23" s="51">
        <v>2489668.2000000002</v>
      </c>
      <c r="Q23" s="51">
        <v>2514353.1</v>
      </c>
      <c r="R23" s="51">
        <v>2539181.1</v>
      </c>
      <c r="S23" s="51">
        <v>2564443.9</v>
      </c>
      <c r="T23" s="51">
        <v>2590178.7000000002</v>
      </c>
      <c r="U23" s="51">
        <v>2616704.2000000002</v>
      </c>
      <c r="V23" s="51">
        <v>2643302.7000000002</v>
      </c>
      <c r="W23" s="51">
        <v>2670313.2000000002</v>
      </c>
      <c r="X23" s="51">
        <v>2698901.5</v>
      </c>
      <c r="Y23" s="51">
        <v>2728638.4</v>
      </c>
      <c r="Z23" s="51">
        <v>2758664.8</v>
      </c>
      <c r="AA23" s="51">
        <v>2789785.3</v>
      </c>
      <c r="AB23" s="51">
        <v>2821342.6</v>
      </c>
      <c r="AC23" s="51">
        <v>2852955.1</v>
      </c>
      <c r="AD23" s="51">
        <v>2884627.4</v>
      </c>
      <c r="AE23" s="51">
        <v>2916762.8</v>
      </c>
      <c r="AF23" s="51">
        <v>2949005.7</v>
      </c>
      <c r="AG23" s="51">
        <v>2982013.7</v>
      </c>
      <c r="AH23" s="40"/>
    </row>
    <row r="24" spans="1:34" x14ac:dyDescent="0.35">
      <c r="A24" s="27" t="s">
        <v>33</v>
      </c>
      <c r="B24" s="53">
        <v>129693.1</v>
      </c>
      <c r="C24" s="53">
        <v>132353.9</v>
      </c>
      <c r="D24" s="53">
        <v>134763.70000000001</v>
      </c>
      <c r="E24" s="53">
        <v>136985.1</v>
      </c>
      <c r="F24" s="53">
        <v>139277.1</v>
      </c>
      <c r="G24" s="53">
        <v>141613.4</v>
      </c>
      <c r="H24" s="53">
        <v>143891.6</v>
      </c>
      <c r="I24" s="53">
        <v>146257.1</v>
      </c>
      <c r="J24" s="53">
        <v>148786.70000000001</v>
      </c>
      <c r="K24" s="53">
        <v>151309.9</v>
      </c>
      <c r="L24" s="53">
        <v>153847.6</v>
      </c>
      <c r="M24" s="53">
        <v>156408.5</v>
      </c>
      <c r="N24" s="53">
        <v>158979.5</v>
      </c>
      <c r="O24" s="53">
        <v>161552.9</v>
      </c>
      <c r="P24" s="53">
        <v>163970</v>
      </c>
      <c r="Q24" s="53">
        <v>166426.29999999999</v>
      </c>
      <c r="R24" s="53">
        <v>168926.4</v>
      </c>
      <c r="S24" s="53">
        <v>171458.6</v>
      </c>
      <c r="T24" s="53">
        <v>174090.5</v>
      </c>
      <c r="U24" s="53">
        <v>176785.8</v>
      </c>
      <c r="V24" s="53">
        <v>179546.4</v>
      </c>
      <c r="W24" s="53">
        <v>182370.5</v>
      </c>
      <c r="X24" s="53">
        <v>185345.2</v>
      </c>
      <c r="Y24" s="53">
        <v>188387.8</v>
      </c>
      <c r="Z24" s="53">
        <v>191512.2</v>
      </c>
      <c r="AA24" s="53">
        <v>194730.6</v>
      </c>
      <c r="AB24" s="53">
        <v>198082.5</v>
      </c>
      <c r="AC24" s="53">
        <v>201513.7</v>
      </c>
      <c r="AD24" s="53">
        <v>204963.4</v>
      </c>
      <c r="AE24" s="53">
        <v>208471.3</v>
      </c>
      <c r="AF24" s="53">
        <v>212019.4</v>
      </c>
      <c r="AG24" s="53">
        <v>215611.4</v>
      </c>
      <c r="AH24" s="40"/>
    </row>
    <row r="25" spans="1:34" x14ac:dyDescent="0.35">
      <c r="A25" s="32" t="s">
        <v>34</v>
      </c>
      <c r="B25" s="54">
        <v>1989504.1</v>
      </c>
      <c r="C25" s="54">
        <v>2021563.6</v>
      </c>
      <c r="D25" s="54">
        <v>2050041.7</v>
      </c>
      <c r="E25" s="54">
        <v>2075043.4</v>
      </c>
      <c r="F25" s="54">
        <v>2099630.5</v>
      </c>
      <c r="G25" s="54">
        <v>2122080.2999999998</v>
      </c>
      <c r="H25" s="54">
        <v>2143704.2000000002</v>
      </c>
      <c r="I25" s="54">
        <v>2165960.6</v>
      </c>
      <c r="J25" s="54">
        <v>2188372.7999999998</v>
      </c>
      <c r="K25" s="54">
        <v>2211006.4</v>
      </c>
      <c r="L25" s="54">
        <v>2233992.7999999998</v>
      </c>
      <c r="M25" s="54">
        <v>2257267.1</v>
      </c>
      <c r="N25" s="54">
        <v>2279911.2999999998</v>
      </c>
      <c r="O25" s="54">
        <v>2303781.4</v>
      </c>
      <c r="P25" s="54">
        <v>2325698.2000000002</v>
      </c>
      <c r="Q25" s="54">
        <v>2347926.7999999998</v>
      </c>
      <c r="R25" s="54">
        <v>2370254.6</v>
      </c>
      <c r="S25" s="54">
        <v>2392985.2000000002</v>
      </c>
      <c r="T25" s="54">
        <v>2416088.2000000002</v>
      </c>
      <c r="U25" s="54">
        <v>2439918.4</v>
      </c>
      <c r="V25" s="54">
        <v>2463756.2999999998</v>
      </c>
      <c r="W25" s="54">
        <v>2487942.7000000002</v>
      </c>
      <c r="X25" s="54">
        <v>2513556.4</v>
      </c>
      <c r="Y25" s="54">
        <v>2540250.5</v>
      </c>
      <c r="Z25" s="54">
        <v>2567152.5</v>
      </c>
      <c r="AA25" s="54">
        <v>2595054.7000000002</v>
      </c>
      <c r="AB25" s="54">
        <v>2623260.1</v>
      </c>
      <c r="AC25" s="54">
        <v>2651441.4</v>
      </c>
      <c r="AD25" s="54">
        <v>2679664</v>
      </c>
      <c r="AE25" s="54">
        <v>2708291.5</v>
      </c>
      <c r="AF25" s="54">
        <v>2736986.3</v>
      </c>
      <c r="AG25" s="54">
        <v>2766402.3</v>
      </c>
      <c r="AH25" s="40"/>
    </row>
    <row r="26" spans="1:34" x14ac:dyDescent="0.35">
      <c r="A26" s="22" t="s">
        <v>35</v>
      </c>
      <c r="B26" s="54">
        <v>452209.9</v>
      </c>
      <c r="C26" s="54">
        <v>461581.3</v>
      </c>
      <c r="D26" s="54">
        <v>470146.3</v>
      </c>
      <c r="E26" s="54">
        <v>478042.8</v>
      </c>
      <c r="F26" s="54">
        <v>485218.9</v>
      </c>
      <c r="G26" s="54">
        <v>492150.8</v>
      </c>
      <c r="H26" s="54">
        <v>499182</v>
      </c>
      <c r="I26" s="54">
        <v>505885.5</v>
      </c>
      <c r="J26" s="54">
        <v>512576</v>
      </c>
      <c r="K26" s="54">
        <v>519211.3</v>
      </c>
      <c r="L26" s="54">
        <v>525845.6</v>
      </c>
      <c r="M26" s="54">
        <v>532381.5</v>
      </c>
      <c r="N26" s="54">
        <v>538232.1</v>
      </c>
      <c r="O26" s="54">
        <v>543839.4</v>
      </c>
      <c r="P26" s="54">
        <v>549595.80000000005</v>
      </c>
      <c r="Q26" s="54">
        <v>555308.4</v>
      </c>
      <c r="R26" s="54">
        <v>561042.30000000005</v>
      </c>
      <c r="S26" s="54">
        <v>566742.4</v>
      </c>
      <c r="T26" s="54">
        <v>572579.80000000005</v>
      </c>
      <c r="U26" s="54">
        <v>578504.80000000005</v>
      </c>
      <c r="V26" s="54">
        <v>584509.30000000005</v>
      </c>
      <c r="W26" s="54">
        <v>590601.19999999995</v>
      </c>
      <c r="X26" s="54">
        <v>596772.4</v>
      </c>
      <c r="Y26" s="54">
        <v>603092.19999999995</v>
      </c>
      <c r="Z26" s="54">
        <v>609520.80000000005</v>
      </c>
      <c r="AA26" s="54">
        <v>615851.4</v>
      </c>
      <c r="AB26" s="54">
        <v>622317.30000000005</v>
      </c>
      <c r="AC26" s="54">
        <v>628725.69999999995</v>
      </c>
      <c r="AD26" s="54">
        <v>635261.69999999995</v>
      </c>
      <c r="AE26" s="54">
        <v>641693.30000000005</v>
      </c>
      <c r="AF26" s="54">
        <v>648089</v>
      </c>
      <c r="AG26" s="54">
        <v>654512.19999999995</v>
      </c>
      <c r="AH26" s="40"/>
    </row>
    <row r="27" spans="1:34" x14ac:dyDescent="0.35">
      <c r="A27" s="22" t="s">
        <v>28</v>
      </c>
      <c r="B27" s="51">
        <v>44327.5</v>
      </c>
      <c r="C27" s="51">
        <v>46163.9</v>
      </c>
      <c r="D27" s="51">
        <v>48003.7</v>
      </c>
      <c r="E27" s="51">
        <v>49804.3</v>
      </c>
      <c r="F27" s="51">
        <v>51547.5</v>
      </c>
      <c r="G27" s="51">
        <v>53262</v>
      </c>
      <c r="H27" s="51">
        <v>54869.5</v>
      </c>
      <c r="I27" s="51">
        <v>56468.1</v>
      </c>
      <c r="J27" s="51">
        <v>58115</v>
      </c>
      <c r="K27" s="51">
        <v>59848.800000000003</v>
      </c>
      <c r="L27" s="51">
        <v>61805.1</v>
      </c>
      <c r="M27" s="51">
        <v>63659.8</v>
      </c>
      <c r="N27" s="51">
        <v>65564.899999999994</v>
      </c>
      <c r="O27" s="51">
        <v>67657.3</v>
      </c>
      <c r="P27" s="51">
        <v>69495.100000000006</v>
      </c>
      <c r="Q27" s="51">
        <v>71377.8</v>
      </c>
      <c r="R27" s="51">
        <v>73226</v>
      </c>
      <c r="S27" s="51">
        <v>75129.3</v>
      </c>
      <c r="T27" s="51">
        <v>77304.800000000003</v>
      </c>
      <c r="U27" s="51">
        <v>79260</v>
      </c>
      <c r="V27" s="51">
        <v>81283.7</v>
      </c>
      <c r="W27" s="51">
        <v>83455.7</v>
      </c>
      <c r="X27" s="51">
        <v>85620.5</v>
      </c>
      <c r="Y27" s="51">
        <v>87955.199999999997</v>
      </c>
      <c r="Z27" s="51">
        <v>90158.7</v>
      </c>
      <c r="AA27" s="51">
        <v>92379.1</v>
      </c>
      <c r="AB27" s="51">
        <v>94561.1</v>
      </c>
      <c r="AC27" s="51">
        <v>97124.1</v>
      </c>
      <c r="AD27" s="51">
        <v>99450.5</v>
      </c>
      <c r="AE27" s="51">
        <v>101481.3</v>
      </c>
      <c r="AF27" s="51">
        <v>103876.8</v>
      </c>
      <c r="AG27" s="51">
        <v>105867.9</v>
      </c>
      <c r="AH27" s="40"/>
    </row>
    <row r="28" spans="1:34" x14ac:dyDescent="0.35">
      <c r="A28" s="25" t="s">
        <v>36</v>
      </c>
      <c r="B28" s="52">
        <v>3356.2</v>
      </c>
      <c r="C28" s="52">
        <v>3561</v>
      </c>
      <c r="D28" s="52">
        <v>3763.3</v>
      </c>
      <c r="E28" s="52">
        <v>3977</v>
      </c>
      <c r="F28" s="52">
        <v>4174.8</v>
      </c>
      <c r="G28" s="52">
        <v>4380.5</v>
      </c>
      <c r="H28" s="52">
        <v>4604.3</v>
      </c>
      <c r="I28" s="52">
        <v>4848.3</v>
      </c>
      <c r="J28" s="52">
        <v>5105.8</v>
      </c>
      <c r="K28" s="52">
        <v>5375.8</v>
      </c>
      <c r="L28" s="52">
        <v>5655.7</v>
      </c>
      <c r="M28" s="52">
        <v>5926.1</v>
      </c>
      <c r="N28" s="52">
        <v>6206.8</v>
      </c>
      <c r="O28" s="52">
        <v>6510.2</v>
      </c>
      <c r="P28" s="52">
        <v>6796.9</v>
      </c>
      <c r="Q28" s="52">
        <v>7094.4</v>
      </c>
      <c r="R28" s="52">
        <v>7387.8</v>
      </c>
      <c r="S28" s="52">
        <v>7690.4</v>
      </c>
      <c r="T28" s="52">
        <v>8021.6</v>
      </c>
      <c r="U28" s="52">
        <v>8331.6</v>
      </c>
      <c r="V28" s="52">
        <v>8651.2000000000007</v>
      </c>
      <c r="W28" s="52">
        <v>8993.5</v>
      </c>
      <c r="X28" s="52">
        <v>9342.2000000000007</v>
      </c>
      <c r="Y28" s="52">
        <v>9710.2000000000007</v>
      </c>
      <c r="Z28" s="52">
        <v>10066.9</v>
      </c>
      <c r="AA28" s="52">
        <v>10425.6</v>
      </c>
      <c r="AB28" s="52">
        <v>10784.9</v>
      </c>
      <c r="AC28" s="52">
        <v>11184.4</v>
      </c>
      <c r="AD28" s="52">
        <v>11557.8</v>
      </c>
      <c r="AE28" s="52">
        <v>11892.7</v>
      </c>
      <c r="AF28" s="52">
        <v>12270.7</v>
      </c>
      <c r="AG28" s="52">
        <v>12597.8</v>
      </c>
      <c r="AH28" s="40"/>
    </row>
    <row r="29" spans="1:34" x14ac:dyDescent="0.35">
      <c r="A29" s="32" t="s">
        <v>31</v>
      </c>
      <c r="B29" s="54">
        <v>40971.300000000003</v>
      </c>
      <c r="C29" s="54">
        <v>42602.9</v>
      </c>
      <c r="D29" s="54">
        <v>44240.4</v>
      </c>
      <c r="E29" s="54">
        <v>45827.3</v>
      </c>
      <c r="F29" s="54">
        <v>47372.7</v>
      </c>
      <c r="G29" s="54">
        <v>48881.5</v>
      </c>
      <c r="H29" s="54">
        <v>50265.3</v>
      </c>
      <c r="I29" s="54">
        <v>51619.9</v>
      </c>
      <c r="J29" s="54">
        <v>53009.2</v>
      </c>
      <c r="K29" s="54">
        <v>54473</v>
      </c>
      <c r="L29" s="54">
        <v>56149.4</v>
      </c>
      <c r="M29" s="54">
        <v>57733.8</v>
      </c>
      <c r="N29" s="54">
        <v>59358.2</v>
      </c>
      <c r="O29" s="54">
        <v>61147.199999999997</v>
      </c>
      <c r="P29" s="54">
        <v>62698.2</v>
      </c>
      <c r="Q29" s="54">
        <v>64283.4</v>
      </c>
      <c r="R29" s="54">
        <v>65838.2</v>
      </c>
      <c r="S29" s="54">
        <v>67438.899999999994</v>
      </c>
      <c r="T29" s="54">
        <v>69283.199999999997</v>
      </c>
      <c r="U29" s="54">
        <v>70928.399999999994</v>
      </c>
      <c r="V29" s="54">
        <v>72632.5</v>
      </c>
      <c r="W29" s="54">
        <v>74462.2</v>
      </c>
      <c r="X29" s="54">
        <v>76278.3</v>
      </c>
      <c r="Y29" s="54">
        <v>78245.100000000006</v>
      </c>
      <c r="Z29" s="54">
        <v>80091.899999999994</v>
      </c>
      <c r="AA29" s="54">
        <v>81953.5</v>
      </c>
      <c r="AB29" s="54">
        <v>83776.2</v>
      </c>
      <c r="AC29" s="54">
        <v>85939.7</v>
      </c>
      <c r="AD29" s="54">
        <v>87892.6</v>
      </c>
      <c r="AE29" s="54">
        <v>89588.6</v>
      </c>
      <c r="AF29" s="54">
        <v>91606.1</v>
      </c>
      <c r="AG29" s="54">
        <v>93270.1</v>
      </c>
      <c r="AH29" s="40"/>
    </row>
    <row r="30" spans="1:34" x14ac:dyDescent="0.35">
      <c r="A30" s="22" t="s">
        <v>37</v>
      </c>
      <c r="B30" s="51">
        <v>341931.3</v>
      </c>
      <c r="C30" s="51">
        <v>346497.2</v>
      </c>
      <c r="D30" s="51">
        <v>351144.7</v>
      </c>
      <c r="E30" s="51">
        <v>355421.1</v>
      </c>
      <c r="F30" s="51">
        <v>360075.6</v>
      </c>
      <c r="G30" s="51">
        <v>364512.1</v>
      </c>
      <c r="H30" s="51">
        <v>368781.5</v>
      </c>
      <c r="I30" s="51">
        <v>373183.8</v>
      </c>
      <c r="J30" s="51">
        <v>377623.6</v>
      </c>
      <c r="K30" s="51">
        <v>382055</v>
      </c>
      <c r="L30" s="51">
        <v>386491.1</v>
      </c>
      <c r="M30" s="51">
        <v>390924.1</v>
      </c>
      <c r="N30" s="51">
        <v>395420.7</v>
      </c>
      <c r="O30" s="51">
        <v>399966.1</v>
      </c>
      <c r="P30" s="51">
        <v>404404.4</v>
      </c>
      <c r="Q30" s="51">
        <v>408934.40000000002</v>
      </c>
      <c r="R30" s="51">
        <v>413570.8</v>
      </c>
      <c r="S30" s="51">
        <v>418326.4</v>
      </c>
      <c r="T30" s="51">
        <v>423242.3</v>
      </c>
      <c r="U30" s="51">
        <v>428313.1</v>
      </c>
      <c r="V30" s="51">
        <v>433521</v>
      </c>
      <c r="W30" s="51">
        <v>438975.8</v>
      </c>
      <c r="X30" s="51">
        <v>444659.6</v>
      </c>
      <c r="Y30" s="51">
        <v>450369.2</v>
      </c>
      <c r="Z30" s="51">
        <v>456287.4</v>
      </c>
      <c r="AA30" s="51">
        <v>462385.1</v>
      </c>
      <c r="AB30" s="51">
        <v>468752.2</v>
      </c>
      <c r="AC30" s="51">
        <v>475327.1</v>
      </c>
      <c r="AD30" s="51">
        <v>481964.6</v>
      </c>
      <c r="AE30" s="51">
        <v>488707</v>
      </c>
      <c r="AF30" s="51">
        <v>495508</v>
      </c>
      <c r="AG30" s="51">
        <v>502364.1</v>
      </c>
      <c r="AH30" s="40"/>
    </row>
    <row r="31" spans="1:34" x14ac:dyDescent="0.35">
      <c r="A31" s="27" t="s">
        <v>38</v>
      </c>
      <c r="B31" s="53">
        <v>187820.4</v>
      </c>
      <c r="C31" s="53">
        <v>189635.20000000001</v>
      </c>
      <c r="D31" s="53">
        <v>191734.6</v>
      </c>
      <c r="E31" s="53">
        <v>193684.6</v>
      </c>
      <c r="F31" s="53">
        <v>195743.7</v>
      </c>
      <c r="G31" s="53">
        <v>197757</v>
      </c>
      <c r="H31" s="53">
        <v>199684.3</v>
      </c>
      <c r="I31" s="53">
        <v>201833</v>
      </c>
      <c r="J31" s="53">
        <v>204020.6</v>
      </c>
      <c r="K31" s="53">
        <v>206188.2</v>
      </c>
      <c r="L31" s="53">
        <v>208350.9</v>
      </c>
      <c r="M31" s="53">
        <v>210526.5</v>
      </c>
      <c r="N31" s="53">
        <v>212743.4</v>
      </c>
      <c r="O31" s="53">
        <v>215021.5</v>
      </c>
      <c r="P31" s="53">
        <v>217165.9</v>
      </c>
      <c r="Q31" s="53">
        <v>219361.7</v>
      </c>
      <c r="R31" s="53">
        <v>221613.7</v>
      </c>
      <c r="S31" s="53">
        <v>223924.5</v>
      </c>
      <c r="T31" s="53">
        <v>226304.6</v>
      </c>
      <c r="U31" s="53">
        <v>228747</v>
      </c>
      <c r="V31" s="53">
        <v>231244.4</v>
      </c>
      <c r="W31" s="53">
        <v>233865</v>
      </c>
      <c r="X31" s="53">
        <v>236637.3</v>
      </c>
      <c r="Y31" s="53">
        <v>239388.5</v>
      </c>
      <c r="Z31" s="53">
        <v>242267.7</v>
      </c>
      <c r="AA31" s="53">
        <v>245261.9</v>
      </c>
      <c r="AB31" s="53">
        <v>248449.7</v>
      </c>
      <c r="AC31" s="53">
        <v>251796</v>
      </c>
      <c r="AD31" s="53">
        <v>255175.9</v>
      </c>
      <c r="AE31" s="53">
        <v>258629.1</v>
      </c>
      <c r="AF31" s="53">
        <v>262141.8</v>
      </c>
      <c r="AG31" s="53">
        <v>265681.09999999998</v>
      </c>
      <c r="AH31" s="40"/>
    </row>
    <row r="32" spans="1:34" x14ac:dyDescent="0.35">
      <c r="A32" s="32" t="s">
        <v>39</v>
      </c>
      <c r="B32" s="54">
        <v>154110.9</v>
      </c>
      <c r="C32" s="54">
        <v>156862</v>
      </c>
      <c r="D32" s="54">
        <v>159410</v>
      </c>
      <c r="E32" s="54">
        <v>161736.5</v>
      </c>
      <c r="F32" s="54">
        <v>164331.9</v>
      </c>
      <c r="G32" s="54">
        <v>166755</v>
      </c>
      <c r="H32" s="54">
        <v>169097.2</v>
      </c>
      <c r="I32" s="54">
        <v>171350.8</v>
      </c>
      <c r="J32" s="54">
        <v>173603.1</v>
      </c>
      <c r="K32" s="54">
        <v>175866.8</v>
      </c>
      <c r="L32" s="54">
        <v>178140.2</v>
      </c>
      <c r="M32" s="54">
        <v>180397.7</v>
      </c>
      <c r="N32" s="54">
        <v>182677.2</v>
      </c>
      <c r="O32" s="54">
        <v>184944.6</v>
      </c>
      <c r="P32" s="54">
        <v>187238.5</v>
      </c>
      <c r="Q32" s="54">
        <v>189572.7</v>
      </c>
      <c r="R32" s="54">
        <v>191957.1</v>
      </c>
      <c r="S32" s="54">
        <v>194402</v>
      </c>
      <c r="T32" s="54">
        <v>196937.7</v>
      </c>
      <c r="U32" s="54">
        <v>199566.1</v>
      </c>
      <c r="V32" s="54">
        <v>202276.6</v>
      </c>
      <c r="W32" s="54">
        <v>205110.8</v>
      </c>
      <c r="X32" s="54">
        <v>208022.3</v>
      </c>
      <c r="Y32" s="54">
        <v>210980.7</v>
      </c>
      <c r="Z32" s="54">
        <v>214019.7</v>
      </c>
      <c r="AA32" s="54">
        <v>217123.20000000001</v>
      </c>
      <c r="AB32" s="54">
        <v>220302.5</v>
      </c>
      <c r="AC32" s="54">
        <v>223531.1</v>
      </c>
      <c r="AD32" s="54">
        <v>226788.7</v>
      </c>
      <c r="AE32" s="54">
        <v>230078</v>
      </c>
      <c r="AF32" s="54">
        <v>233366.2</v>
      </c>
      <c r="AG32" s="54">
        <v>236683</v>
      </c>
      <c r="AH32" s="40"/>
    </row>
    <row r="33" spans="1:34" x14ac:dyDescent="0.3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0"/>
    </row>
    <row r="34" spans="1:34" x14ac:dyDescent="0.35">
      <c r="A34" s="18" t="s">
        <v>40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40"/>
    </row>
    <row r="35" spans="1:34" x14ac:dyDescent="0.35">
      <c r="A35" s="20" t="s">
        <v>41</v>
      </c>
      <c r="B35" s="21">
        <v>200.1</v>
      </c>
      <c r="C35" s="21">
        <v>200</v>
      </c>
      <c r="D35" s="21">
        <v>199.8</v>
      </c>
      <c r="E35" s="21">
        <v>199.5</v>
      </c>
      <c r="F35" s="21">
        <v>199.3</v>
      </c>
      <c r="G35" s="21">
        <v>199.1</v>
      </c>
      <c r="H35" s="21">
        <v>198.8</v>
      </c>
      <c r="I35" s="21">
        <v>198.6</v>
      </c>
      <c r="J35" s="21">
        <v>198.3</v>
      </c>
      <c r="K35" s="21">
        <v>198.1</v>
      </c>
      <c r="L35" s="21">
        <v>197.8</v>
      </c>
      <c r="M35" s="21">
        <v>197.6</v>
      </c>
      <c r="N35" s="21">
        <v>197.3</v>
      </c>
      <c r="O35" s="21">
        <v>197</v>
      </c>
      <c r="P35" s="21">
        <v>196.6</v>
      </c>
      <c r="Q35" s="21">
        <v>196.2</v>
      </c>
      <c r="R35" s="21">
        <v>195.7</v>
      </c>
      <c r="S35" s="21">
        <v>195.2</v>
      </c>
      <c r="T35" s="21">
        <v>194.7</v>
      </c>
      <c r="U35" s="21">
        <v>194.2</v>
      </c>
      <c r="V35" s="21">
        <v>193.7</v>
      </c>
      <c r="W35" s="21">
        <v>193.1</v>
      </c>
      <c r="X35" s="21">
        <v>192.5</v>
      </c>
      <c r="Y35" s="21">
        <v>191.9</v>
      </c>
      <c r="Z35" s="21">
        <v>191.3</v>
      </c>
      <c r="AA35" s="21">
        <v>190.7</v>
      </c>
      <c r="AB35" s="21">
        <v>190</v>
      </c>
      <c r="AC35" s="21">
        <v>189.3</v>
      </c>
      <c r="AD35" s="21">
        <v>188.6</v>
      </c>
      <c r="AE35" s="21">
        <v>187.9</v>
      </c>
      <c r="AF35" s="21">
        <v>187.2</v>
      </c>
      <c r="AG35" s="21">
        <v>186.5</v>
      </c>
      <c r="AH35" s="40"/>
    </row>
    <row r="36" spans="1:34" x14ac:dyDescent="0.35">
      <c r="A36" s="22" t="s">
        <v>20</v>
      </c>
      <c r="B36" s="29">
        <v>143.4</v>
      </c>
      <c r="C36" s="29">
        <v>143.19999999999999</v>
      </c>
      <c r="D36" s="29">
        <v>142.9</v>
      </c>
      <c r="E36" s="29">
        <v>142.6</v>
      </c>
      <c r="F36" s="29">
        <v>142.30000000000001</v>
      </c>
      <c r="G36" s="29">
        <v>142</v>
      </c>
      <c r="H36" s="29">
        <v>141.69999999999999</v>
      </c>
      <c r="I36" s="29">
        <v>141.4</v>
      </c>
      <c r="J36" s="29">
        <v>141.1</v>
      </c>
      <c r="K36" s="29">
        <v>140.80000000000001</v>
      </c>
      <c r="L36" s="29">
        <v>140.5</v>
      </c>
      <c r="M36" s="29">
        <v>140.19999999999999</v>
      </c>
      <c r="N36" s="29">
        <v>139.9</v>
      </c>
      <c r="O36" s="29">
        <v>139.69999999999999</v>
      </c>
      <c r="P36" s="29">
        <v>139.30000000000001</v>
      </c>
      <c r="Q36" s="29">
        <v>138.9</v>
      </c>
      <c r="R36" s="29">
        <v>138.5</v>
      </c>
      <c r="S36" s="29">
        <v>138.1</v>
      </c>
      <c r="T36" s="29">
        <v>137.69999999999999</v>
      </c>
      <c r="U36" s="29">
        <v>137.30000000000001</v>
      </c>
      <c r="V36" s="29">
        <v>136.80000000000001</v>
      </c>
      <c r="W36" s="29">
        <v>136.30000000000001</v>
      </c>
      <c r="X36" s="29">
        <v>135.80000000000001</v>
      </c>
      <c r="Y36" s="29">
        <v>135.30000000000001</v>
      </c>
      <c r="Z36" s="29">
        <v>134.80000000000001</v>
      </c>
      <c r="AA36" s="29">
        <v>134.30000000000001</v>
      </c>
      <c r="AB36" s="29">
        <v>133.80000000000001</v>
      </c>
      <c r="AC36" s="29">
        <v>133.19999999999999</v>
      </c>
      <c r="AD36" s="29">
        <v>132.69999999999999</v>
      </c>
      <c r="AE36" s="29">
        <v>132.1</v>
      </c>
      <c r="AF36" s="29">
        <v>131.6</v>
      </c>
      <c r="AG36" s="29">
        <v>131.1</v>
      </c>
      <c r="AH36" s="40"/>
    </row>
    <row r="37" spans="1:34" x14ac:dyDescent="0.35">
      <c r="A37" s="27" t="s">
        <v>33</v>
      </c>
      <c r="B37" s="31">
        <v>8.8000000000000007</v>
      </c>
      <c r="C37" s="31">
        <v>8.8000000000000007</v>
      </c>
      <c r="D37" s="31">
        <v>8.8000000000000007</v>
      </c>
      <c r="E37" s="31">
        <v>8.8000000000000007</v>
      </c>
      <c r="F37" s="31">
        <v>8.9</v>
      </c>
      <c r="G37" s="31">
        <v>8.9</v>
      </c>
      <c r="H37" s="31">
        <v>8.9</v>
      </c>
      <c r="I37" s="31">
        <v>8.9</v>
      </c>
      <c r="J37" s="31">
        <v>9</v>
      </c>
      <c r="K37" s="31">
        <v>9</v>
      </c>
      <c r="L37" s="31">
        <v>9.1</v>
      </c>
      <c r="M37" s="31">
        <v>9.1</v>
      </c>
      <c r="N37" s="31">
        <v>9.1</v>
      </c>
      <c r="O37" s="31">
        <v>9.1999999999999993</v>
      </c>
      <c r="P37" s="31">
        <v>9.1999999999999993</v>
      </c>
      <c r="Q37" s="31">
        <v>9.1999999999999993</v>
      </c>
      <c r="R37" s="31">
        <v>9.1999999999999993</v>
      </c>
      <c r="S37" s="31">
        <v>9.1999999999999993</v>
      </c>
      <c r="T37" s="31">
        <v>9.3000000000000007</v>
      </c>
      <c r="U37" s="31">
        <v>9.3000000000000007</v>
      </c>
      <c r="V37" s="31">
        <v>9.3000000000000007</v>
      </c>
      <c r="W37" s="31">
        <v>9.3000000000000007</v>
      </c>
      <c r="X37" s="31">
        <v>9.3000000000000007</v>
      </c>
      <c r="Y37" s="31">
        <v>9.3000000000000007</v>
      </c>
      <c r="Z37" s="31">
        <v>9.4</v>
      </c>
      <c r="AA37" s="31">
        <v>9.4</v>
      </c>
      <c r="AB37" s="31">
        <v>9.4</v>
      </c>
      <c r="AC37" s="31">
        <v>9.4</v>
      </c>
      <c r="AD37" s="31">
        <v>9.4</v>
      </c>
      <c r="AE37" s="31">
        <v>9.4</v>
      </c>
      <c r="AF37" s="31">
        <v>9.5</v>
      </c>
      <c r="AG37" s="31">
        <v>9.5</v>
      </c>
      <c r="AH37" s="40"/>
    </row>
    <row r="38" spans="1:34" x14ac:dyDescent="0.35">
      <c r="A38" s="32" t="s">
        <v>34</v>
      </c>
      <c r="B38" s="55">
        <v>134.6</v>
      </c>
      <c r="C38" s="55">
        <v>134.4</v>
      </c>
      <c r="D38" s="55">
        <v>134.1</v>
      </c>
      <c r="E38" s="55">
        <v>133.80000000000001</v>
      </c>
      <c r="F38" s="55">
        <v>133.5</v>
      </c>
      <c r="G38" s="55">
        <v>133.1</v>
      </c>
      <c r="H38" s="55">
        <v>132.80000000000001</v>
      </c>
      <c r="I38" s="55">
        <v>132.4</v>
      </c>
      <c r="J38" s="55">
        <v>132.1</v>
      </c>
      <c r="K38" s="55">
        <v>131.80000000000001</v>
      </c>
      <c r="L38" s="55">
        <v>131.4</v>
      </c>
      <c r="M38" s="55">
        <v>131.19999999999999</v>
      </c>
      <c r="N38" s="55">
        <v>130.80000000000001</v>
      </c>
      <c r="O38" s="55">
        <v>130.6</v>
      </c>
      <c r="P38" s="55">
        <v>130.19999999999999</v>
      </c>
      <c r="Q38" s="55">
        <v>129.69999999999999</v>
      </c>
      <c r="R38" s="55">
        <v>129.30000000000001</v>
      </c>
      <c r="S38" s="55">
        <v>128.9</v>
      </c>
      <c r="T38" s="55">
        <v>128.4</v>
      </c>
      <c r="U38" s="55">
        <v>128</v>
      </c>
      <c r="V38" s="55">
        <v>127.5</v>
      </c>
      <c r="W38" s="55">
        <v>127</v>
      </c>
      <c r="X38" s="55">
        <v>126.5</v>
      </c>
      <c r="Y38" s="55">
        <v>126</v>
      </c>
      <c r="Z38" s="55">
        <v>125.5</v>
      </c>
      <c r="AA38" s="55">
        <v>125</v>
      </c>
      <c r="AB38" s="55">
        <v>124.4</v>
      </c>
      <c r="AC38" s="55">
        <v>123.8</v>
      </c>
      <c r="AD38" s="55">
        <v>123.3</v>
      </c>
      <c r="AE38" s="55">
        <v>122.7</v>
      </c>
      <c r="AF38" s="55">
        <v>122.1</v>
      </c>
      <c r="AG38" s="55">
        <v>121.6</v>
      </c>
      <c r="AH38" s="40"/>
    </row>
    <row r="39" spans="1:34" x14ac:dyDescent="0.35">
      <c r="A39" s="22" t="s">
        <v>35</v>
      </c>
      <c r="B39" s="55">
        <v>30.6</v>
      </c>
      <c r="C39" s="55">
        <v>30.7</v>
      </c>
      <c r="D39" s="55">
        <v>30.8</v>
      </c>
      <c r="E39" s="55">
        <v>30.8</v>
      </c>
      <c r="F39" s="55">
        <v>30.8</v>
      </c>
      <c r="G39" s="55">
        <v>30.9</v>
      </c>
      <c r="H39" s="55">
        <v>30.9</v>
      </c>
      <c r="I39" s="55">
        <v>30.9</v>
      </c>
      <c r="J39" s="55">
        <v>30.9</v>
      </c>
      <c r="K39" s="55">
        <v>30.9</v>
      </c>
      <c r="L39" s="55">
        <v>30.9</v>
      </c>
      <c r="M39" s="55">
        <v>30.9</v>
      </c>
      <c r="N39" s="55">
        <v>30.9</v>
      </c>
      <c r="O39" s="55">
        <v>30.8</v>
      </c>
      <c r="P39" s="55">
        <v>30.8</v>
      </c>
      <c r="Q39" s="55">
        <v>30.7</v>
      </c>
      <c r="R39" s="55">
        <v>30.6</v>
      </c>
      <c r="S39" s="55">
        <v>30.5</v>
      </c>
      <c r="T39" s="55">
        <v>30.4</v>
      </c>
      <c r="U39" s="55">
        <v>30.3</v>
      </c>
      <c r="V39" s="55">
        <v>30.2</v>
      </c>
      <c r="W39" s="55">
        <v>30.1</v>
      </c>
      <c r="X39" s="55">
        <v>30</v>
      </c>
      <c r="Y39" s="55">
        <v>29.9</v>
      </c>
      <c r="Z39" s="55">
        <v>29.8</v>
      </c>
      <c r="AA39" s="55">
        <v>29.7</v>
      </c>
      <c r="AB39" s="55">
        <v>29.5</v>
      </c>
      <c r="AC39" s="55">
        <v>29.4</v>
      </c>
      <c r="AD39" s="55">
        <v>29.2</v>
      </c>
      <c r="AE39" s="55">
        <v>29.1</v>
      </c>
      <c r="AF39" s="55">
        <v>28.9</v>
      </c>
      <c r="AG39" s="55">
        <v>28.8</v>
      </c>
      <c r="AH39" s="40"/>
    </row>
    <row r="40" spans="1:34" x14ac:dyDescent="0.35">
      <c r="A40" s="22" t="s">
        <v>28</v>
      </c>
      <c r="B40" s="29">
        <v>3</v>
      </c>
      <c r="C40" s="29">
        <v>3.1</v>
      </c>
      <c r="D40" s="29">
        <v>3.1</v>
      </c>
      <c r="E40" s="29">
        <v>3.2</v>
      </c>
      <c r="F40" s="29">
        <v>3.3</v>
      </c>
      <c r="G40" s="29">
        <v>3.3</v>
      </c>
      <c r="H40" s="29">
        <v>3.4</v>
      </c>
      <c r="I40" s="29">
        <v>3.5</v>
      </c>
      <c r="J40" s="29">
        <v>3.5</v>
      </c>
      <c r="K40" s="29">
        <v>3.6</v>
      </c>
      <c r="L40" s="29">
        <v>3.6</v>
      </c>
      <c r="M40" s="29">
        <v>3.7</v>
      </c>
      <c r="N40" s="29">
        <v>3.8</v>
      </c>
      <c r="O40" s="29">
        <v>3.8</v>
      </c>
      <c r="P40" s="29">
        <v>3.9</v>
      </c>
      <c r="Q40" s="29">
        <v>3.9</v>
      </c>
      <c r="R40" s="29">
        <v>4</v>
      </c>
      <c r="S40" s="29">
        <v>4</v>
      </c>
      <c r="T40" s="29">
        <v>4.0999999999999996</v>
      </c>
      <c r="U40" s="29">
        <v>4.2</v>
      </c>
      <c r="V40" s="29">
        <v>4.2</v>
      </c>
      <c r="W40" s="29">
        <v>4.3</v>
      </c>
      <c r="X40" s="29">
        <v>4.3</v>
      </c>
      <c r="Y40" s="29">
        <v>4.4000000000000004</v>
      </c>
      <c r="Z40" s="29">
        <v>4.4000000000000004</v>
      </c>
      <c r="AA40" s="29">
        <v>4.4000000000000004</v>
      </c>
      <c r="AB40" s="29">
        <v>4.5</v>
      </c>
      <c r="AC40" s="29">
        <v>4.5</v>
      </c>
      <c r="AD40" s="29">
        <v>4.5999999999999996</v>
      </c>
      <c r="AE40" s="29">
        <v>4.5999999999999996</v>
      </c>
      <c r="AF40" s="29">
        <v>4.5999999999999996</v>
      </c>
      <c r="AG40" s="29">
        <v>4.7</v>
      </c>
      <c r="AH40" s="40"/>
    </row>
    <row r="41" spans="1:34" x14ac:dyDescent="0.35">
      <c r="A41" s="25" t="s">
        <v>36</v>
      </c>
      <c r="B41" s="30">
        <v>0.2</v>
      </c>
      <c r="C41" s="30">
        <v>0.2</v>
      </c>
      <c r="D41" s="30">
        <v>0.2</v>
      </c>
      <c r="E41" s="30">
        <v>0.3</v>
      </c>
      <c r="F41" s="30">
        <v>0.3</v>
      </c>
      <c r="G41" s="30">
        <v>0.3</v>
      </c>
      <c r="H41" s="30">
        <v>0.3</v>
      </c>
      <c r="I41" s="30">
        <v>0.3</v>
      </c>
      <c r="J41" s="30">
        <v>0.3</v>
      </c>
      <c r="K41" s="30">
        <v>0.3</v>
      </c>
      <c r="L41" s="30">
        <v>0.3</v>
      </c>
      <c r="M41" s="30">
        <v>0.3</v>
      </c>
      <c r="N41" s="30">
        <v>0.4</v>
      </c>
      <c r="O41" s="30">
        <v>0.4</v>
      </c>
      <c r="P41" s="30">
        <v>0.4</v>
      </c>
      <c r="Q41" s="30">
        <v>0.4</v>
      </c>
      <c r="R41" s="30">
        <v>0.4</v>
      </c>
      <c r="S41" s="30">
        <v>0.4</v>
      </c>
      <c r="T41" s="30">
        <v>0.4</v>
      </c>
      <c r="U41" s="30">
        <v>0.4</v>
      </c>
      <c r="V41" s="30">
        <v>0.4</v>
      </c>
      <c r="W41" s="30">
        <v>0.5</v>
      </c>
      <c r="X41" s="30">
        <v>0.5</v>
      </c>
      <c r="Y41" s="30">
        <v>0.5</v>
      </c>
      <c r="Z41" s="30">
        <v>0.5</v>
      </c>
      <c r="AA41" s="30">
        <v>0.5</v>
      </c>
      <c r="AB41" s="30">
        <v>0.5</v>
      </c>
      <c r="AC41" s="30">
        <v>0.5</v>
      </c>
      <c r="AD41" s="30">
        <v>0.5</v>
      </c>
      <c r="AE41" s="30">
        <v>0.5</v>
      </c>
      <c r="AF41" s="30">
        <v>0.5</v>
      </c>
      <c r="AG41" s="30">
        <v>0.6</v>
      </c>
      <c r="AH41" s="40"/>
    </row>
    <row r="42" spans="1:34" x14ac:dyDescent="0.35">
      <c r="A42" s="32" t="s">
        <v>31</v>
      </c>
      <c r="B42" s="55">
        <v>2.8</v>
      </c>
      <c r="C42" s="55">
        <v>2.8</v>
      </c>
      <c r="D42" s="55">
        <v>2.9</v>
      </c>
      <c r="E42" s="55">
        <v>3</v>
      </c>
      <c r="F42" s="55">
        <v>3</v>
      </c>
      <c r="G42" s="55">
        <v>3.1</v>
      </c>
      <c r="H42" s="55">
        <v>3.1</v>
      </c>
      <c r="I42" s="55">
        <v>3.2</v>
      </c>
      <c r="J42" s="55">
        <v>3.2</v>
      </c>
      <c r="K42" s="55">
        <v>3.2</v>
      </c>
      <c r="L42" s="55">
        <v>3.3</v>
      </c>
      <c r="M42" s="55">
        <v>3.4</v>
      </c>
      <c r="N42" s="55">
        <v>3.4</v>
      </c>
      <c r="O42" s="55">
        <v>3.5</v>
      </c>
      <c r="P42" s="55">
        <v>3.5</v>
      </c>
      <c r="Q42" s="55">
        <v>3.6</v>
      </c>
      <c r="R42" s="55">
        <v>3.6</v>
      </c>
      <c r="S42" s="55">
        <v>3.6</v>
      </c>
      <c r="T42" s="55">
        <v>3.7</v>
      </c>
      <c r="U42" s="55">
        <v>3.7</v>
      </c>
      <c r="V42" s="55">
        <v>3.8</v>
      </c>
      <c r="W42" s="55">
        <v>3.8</v>
      </c>
      <c r="X42" s="55">
        <v>3.8</v>
      </c>
      <c r="Y42" s="55">
        <v>3.9</v>
      </c>
      <c r="Z42" s="55">
        <v>3.9</v>
      </c>
      <c r="AA42" s="55">
        <v>3.9</v>
      </c>
      <c r="AB42" s="55">
        <v>4</v>
      </c>
      <c r="AC42" s="55">
        <v>4</v>
      </c>
      <c r="AD42" s="55">
        <v>4</v>
      </c>
      <c r="AE42" s="55">
        <v>4.0999999999999996</v>
      </c>
      <c r="AF42" s="55">
        <v>4.0999999999999996</v>
      </c>
      <c r="AG42" s="55">
        <v>4.0999999999999996</v>
      </c>
      <c r="AH42" s="40"/>
    </row>
    <row r="43" spans="1:34" x14ac:dyDescent="0.35">
      <c r="A43" s="22" t="s">
        <v>37</v>
      </c>
      <c r="B43" s="29">
        <v>23.1</v>
      </c>
      <c r="C43" s="29">
        <v>23</v>
      </c>
      <c r="D43" s="29">
        <v>23</v>
      </c>
      <c r="E43" s="29">
        <v>22.9</v>
      </c>
      <c r="F43" s="29">
        <v>22.9</v>
      </c>
      <c r="G43" s="29">
        <v>22.9</v>
      </c>
      <c r="H43" s="29">
        <v>22.8</v>
      </c>
      <c r="I43" s="29">
        <v>22.8</v>
      </c>
      <c r="J43" s="29">
        <v>22.8</v>
      </c>
      <c r="K43" s="29">
        <v>22.8</v>
      </c>
      <c r="L43" s="29">
        <v>22.7</v>
      </c>
      <c r="M43" s="29">
        <v>22.7</v>
      </c>
      <c r="N43" s="29">
        <v>22.7</v>
      </c>
      <c r="O43" s="29">
        <v>22.7</v>
      </c>
      <c r="P43" s="29">
        <v>22.6</v>
      </c>
      <c r="Q43" s="29">
        <v>22.6</v>
      </c>
      <c r="R43" s="29">
        <v>22.6</v>
      </c>
      <c r="S43" s="29">
        <v>22.5</v>
      </c>
      <c r="T43" s="29">
        <v>22.5</v>
      </c>
      <c r="U43" s="29">
        <v>22.5</v>
      </c>
      <c r="V43" s="29">
        <v>22.4</v>
      </c>
      <c r="W43" s="29">
        <v>22.4</v>
      </c>
      <c r="X43" s="29">
        <v>22.4</v>
      </c>
      <c r="Y43" s="29">
        <v>22.3</v>
      </c>
      <c r="Z43" s="29">
        <v>22.3</v>
      </c>
      <c r="AA43" s="29">
        <v>22.3</v>
      </c>
      <c r="AB43" s="29">
        <v>22.2</v>
      </c>
      <c r="AC43" s="29">
        <v>22.2</v>
      </c>
      <c r="AD43" s="29">
        <v>22.2</v>
      </c>
      <c r="AE43" s="29">
        <v>22.1</v>
      </c>
      <c r="AF43" s="29">
        <v>22.1</v>
      </c>
      <c r="AG43" s="29">
        <v>22.1</v>
      </c>
      <c r="AH43" s="40"/>
    </row>
    <row r="44" spans="1:34" x14ac:dyDescent="0.35">
      <c r="A44" s="27" t="s">
        <v>38</v>
      </c>
      <c r="B44" s="31">
        <v>12.7</v>
      </c>
      <c r="C44" s="31">
        <v>12.6</v>
      </c>
      <c r="D44" s="31">
        <v>12.5</v>
      </c>
      <c r="E44" s="31">
        <v>12.5</v>
      </c>
      <c r="F44" s="31">
        <v>12.4</v>
      </c>
      <c r="G44" s="31">
        <v>12.4</v>
      </c>
      <c r="H44" s="31">
        <v>12.4</v>
      </c>
      <c r="I44" s="31">
        <v>12.3</v>
      </c>
      <c r="J44" s="31">
        <v>12.3</v>
      </c>
      <c r="K44" s="31">
        <v>12.3</v>
      </c>
      <c r="L44" s="31">
        <v>12.3</v>
      </c>
      <c r="M44" s="31">
        <v>12.2</v>
      </c>
      <c r="N44" s="31">
        <v>12.2</v>
      </c>
      <c r="O44" s="31">
        <v>12.2</v>
      </c>
      <c r="P44" s="31">
        <v>12.2</v>
      </c>
      <c r="Q44" s="31">
        <v>12.1</v>
      </c>
      <c r="R44" s="31">
        <v>12.1</v>
      </c>
      <c r="S44" s="31">
        <v>12.1</v>
      </c>
      <c r="T44" s="31">
        <v>12</v>
      </c>
      <c r="U44" s="31">
        <v>12</v>
      </c>
      <c r="V44" s="31">
        <v>12</v>
      </c>
      <c r="W44" s="31">
        <v>11.9</v>
      </c>
      <c r="X44" s="31">
        <v>11.9</v>
      </c>
      <c r="Y44" s="31">
        <v>11.9</v>
      </c>
      <c r="Z44" s="31">
        <v>11.8</v>
      </c>
      <c r="AA44" s="31">
        <v>11.8</v>
      </c>
      <c r="AB44" s="31">
        <v>11.8</v>
      </c>
      <c r="AC44" s="31">
        <v>11.8</v>
      </c>
      <c r="AD44" s="31">
        <v>11.7</v>
      </c>
      <c r="AE44" s="31">
        <v>11.7</v>
      </c>
      <c r="AF44" s="31">
        <v>11.7</v>
      </c>
      <c r="AG44" s="31">
        <v>11.7</v>
      </c>
      <c r="AH44" s="40"/>
    </row>
    <row r="45" spans="1:34" x14ac:dyDescent="0.35">
      <c r="A45" s="32" t="s">
        <v>39</v>
      </c>
      <c r="B45" s="55">
        <v>10.4</v>
      </c>
      <c r="C45" s="55">
        <v>10.4</v>
      </c>
      <c r="D45" s="55">
        <v>10.4</v>
      </c>
      <c r="E45" s="55">
        <v>10.4</v>
      </c>
      <c r="F45" s="55">
        <v>10.4</v>
      </c>
      <c r="G45" s="55">
        <v>10.5</v>
      </c>
      <c r="H45" s="55">
        <v>10.5</v>
      </c>
      <c r="I45" s="55">
        <v>10.5</v>
      </c>
      <c r="J45" s="55">
        <v>10.5</v>
      </c>
      <c r="K45" s="55">
        <v>10.5</v>
      </c>
      <c r="L45" s="55">
        <v>10.5</v>
      </c>
      <c r="M45" s="55">
        <v>10.5</v>
      </c>
      <c r="N45" s="55">
        <v>10.5</v>
      </c>
      <c r="O45" s="55">
        <v>10.5</v>
      </c>
      <c r="P45" s="55">
        <v>10.5</v>
      </c>
      <c r="Q45" s="55">
        <v>10.5</v>
      </c>
      <c r="R45" s="55">
        <v>10.5</v>
      </c>
      <c r="S45" s="55">
        <v>10.5</v>
      </c>
      <c r="T45" s="55">
        <v>10.5</v>
      </c>
      <c r="U45" s="55">
        <v>10.5</v>
      </c>
      <c r="V45" s="55">
        <v>10.5</v>
      </c>
      <c r="W45" s="55">
        <v>10.5</v>
      </c>
      <c r="X45" s="55">
        <v>10.5</v>
      </c>
      <c r="Y45" s="55">
        <v>10.5</v>
      </c>
      <c r="Z45" s="55">
        <v>10.5</v>
      </c>
      <c r="AA45" s="55">
        <v>10.5</v>
      </c>
      <c r="AB45" s="55">
        <v>10.4</v>
      </c>
      <c r="AC45" s="55">
        <v>10.4</v>
      </c>
      <c r="AD45" s="55">
        <v>10.4</v>
      </c>
      <c r="AE45" s="55">
        <v>10.4</v>
      </c>
      <c r="AF45" s="55">
        <v>10.4</v>
      </c>
      <c r="AG45" s="55">
        <v>10.4</v>
      </c>
      <c r="AH45" s="40"/>
    </row>
    <row r="46" spans="1:34" x14ac:dyDescent="0.3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0"/>
    </row>
    <row r="47" spans="1:34" x14ac:dyDescent="0.35">
      <c r="A47" s="18" t="s">
        <v>42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40"/>
    </row>
    <row r="48" spans="1:34" x14ac:dyDescent="0.35">
      <c r="A48" s="20" t="s">
        <v>43</v>
      </c>
      <c r="B48" s="50">
        <v>3261484.4</v>
      </c>
      <c r="C48" s="50">
        <v>3293304.3</v>
      </c>
      <c r="D48" s="50">
        <v>3325970.7</v>
      </c>
      <c r="E48" s="50">
        <v>3362835.5</v>
      </c>
      <c r="F48" s="50">
        <v>3396005.3</v>
      </c>
      <c r="G48" s="50">
        <v>3426764.3</v>
      </c>
      <c r="H48" s="50">
        <v>3456747</v>
      </c>
      <c r="I48" s="50">
        <v>3485845.4</v>
      </c>
      <c r="J48" s="50">
        <v>3514323.2</v>
      </c>
      <c r="K48" s="50">
        <v>3544012.3</v>
      </c>
      <c r="L48" s="50">
        <v>3570802.4</v>
      </c>
      <c r="M48" s="50">
        <v>3597344.7</v>
      </c>
      <c r="N48" s="50">
        <v>3622317.1</v>
      </c>
      <c r="O48" s="50">
        <v>3646434.6</v>
      </c>
      <c r="P48" s="50">
        <v>3669092</v>
      </c>
      <c r="Q48" s="50">
        <v>3690286.4</v>
      </c>
      <c r="R48" s="50">
        <v>3710779.7</v>
      </c>
      <c r="S48" s="50">
        <v>3730654.6</v>
      </c>
      <c r="T48" s="50">
        <v>3750157.3</v>
      </c>
      <c r="U48" s="50">
        <v>3769079.1</v>
      </c>
      <c r="V48" s="50">
        <v>3786891.1</v>
      </c>
      <c r="W48" s="50">
        <v>3804716.8</v>
      </c>
      <c r="X48" s="50">
        <v>3823982</v>
      </c>
      <c r="Y48" s="50">
        <v>3842357.4</v>
      </c>
      <c r="Z48" s="50">
        <v>3860179</v>
      </c>
      <c r="AA48" s="50">
        <v>3877200.7</v>
      </c>
      <c r="AB48" s="50">
        <v>3895215.4</v>
      </c>
      <c r="AC48" s="50">
        <v>3912932.4</v>
      </c>
      <c r="AD48" s="50">
        <v>3929710.5</v>
      </c>
      <c r="AE48" s="50">
        <v>3945687.3</v>
      </c>
      <c r="AF48" s="50">
        <v>3961703.8</v>
      </c>
      <c r="AG48" s="50">
        <v>3977049.9</v>
      </c>
      <c r="AH48" s="40"/>
    </row>
    <row r="49" spans="1:34" x14ac:dyDescent="0.35">
      <c r="A49" s="22" t="s">
        <v>20</v>
      </c>
      <c r="B49" s="51">
        <v>3242129.6</v>
      </c>
      <c r="C49" s="51">
        <v>3273482.5</v>
      </c>
      <c r="D49" s="51">
        <v>3305693.6</v>
      </c>
      <c r="E49" s="51">
        <v>3342129.1</v>
      </c>
      <c r="F49" s="51">
        <v>3374901.3</v>
      </c>
      <c r="G49" s="51">
        <v>3405331.9</v>
      </c>
      <c r="H49" s="51">
        <v>3434962.7</v>
      </c>
      <c r="I49" s="51">
        <v>3463691.8</v>
      </c>
      <c r="J49" s="51">
        <v>3491785.9</v>
      </c>
      <c r="K49" s="51">
        <v>3521080</v>
      </c>
      <c r="L49" s="51">
        <v>3547492.9</v>
      </c>
      <c r="M49" s="51">
        <v>3573666.2</v>
      </c>
      <c r="N49" s="51">
        <v>3598254.9</v>
      </c>
      <c r="O49" s="51">
        <v>3622042.5</v>
      </c>
      <c r="P49" s="51">
        <v>3644381</v>
      </c>
      <c r="Q49" s="51">
        <v>3665289.5</v>
      </c>
      <c r="R49" s="51">
        <v>3685500.1</v>
      </c>
      <c r="S49" s="51">
        <v>3705081.6</v>
      </c>
      <c r="T49" s="51">
        <v>3724306.8</v>
      </c>
      <c r="U49" s="51">
        <v>3742860.5</v>
      </c>
      <c r="V49" s="51">
        <v>3760396.7</v>
      </c>
      <c r="W49" s="51">
        <v>3777939.9</v>
      </c>
      <c r="X49" s="51">
        <v>3796893.3</v>
      </c>
      <c r="Y49" s="51">
        <v>3814950.6</v>
      </c>
      <c r="Z49" s="51">
        <v>3832460.5</v>
      </c>
      <c r="AA49" s="51">
        <v>3849180.5</v>
      </c>
      <c r="AB49" s="51">
        <v>3866850.3</v>
      </c>
      <c r="AC49" s="51">
        <v>3884235.7</v>
      </c>
      <c r="AD49" s="51">
        <v>3900727.2</v>
      </c>
      <c r="AE49" s="51">
        <v>3916363.9</v>
      </c>
      <c r="AF49" s="51">
        <v>3932055.1</v>
      </c>
      <c r="AG49" s="51">
        <v>3947071.3</v>
      </c>
      <c r="AH49" s="40"/>
    </row>
    <row r="50" spans="1:34" x14ac:dyDescent="0.35">
      <c r="A50" s="25" t="s">
        <v>21</v>
      </c>
      <c r="B50" s="52">
        <v>116557.1</v>
      </c>
      <c r="C50" s="52">
        <v>118647.3</v>
      </c>
      <c r="D50" s="52">
        <v>120351.5</v>
      </c>
      <c r="E50" s="52">
        <v>121947.3</v>
      </c>
      <c r="F50" s="52">
        <v>123398.6</v>
      </c>
      <c r="G50" s="52">
        <v>124765.8</v>
      </c>
      <c r="H50" s="52">
        <v>126357</v>
      </c>
      <c r="I50" s="52">
        <v>128017.7</v>
      </c>
      <c r="J50" s="52">
        <v>129757</v>
      </c>
      <c r="K50" s="52">
        <v>131633.4</v>
      </c>
      <c r="L50" s="52">
        <v>133559.29999999999</v>
      </c>
      <c r="M50" s="52">
        <v>135533.5</v>
      </c>
      <c r="N50" s="52">
        <v>137535.1</v>
      </c>
      <c r="O50" s="52">
        <v>139535.6</v>
      </c>
      <c r="P50" s="52">
        <v>141533.6</v>
      </c>
      <c r="Q50" s="52">
        <v>143525.9</v>
      </c>
      <c r="R50" s="52">
        <v>145519.1</v>
      </c>
      <c r="S50" s="52">
        <v>147561</v>
      </c>
      <c r="T50" s="52">
        <v>149666.29999999999</v>
      </c>
      <c r="U50" s="52">
        <v>151808.29999999999</v>
      </c>
      <c r="V50" s="52">
        <v>153939.70000000001</v>
      </c>
      <c r="W50" s="52">
        <v>156031.29999999999</v>
      </c>
      <c r="X50" s="52">
        <v>158085.5</v>
      </c>
      <c r="Y50" s="52">
        <v>160132.29999999999</v>
      </c>
      <c r="Z50" s="52">
        <v>162240.6</v>
      </c>
      <c r="AA50" s="52">
        <v>164378.6</v>
      </c>
      <c r="AB50" s="52">
        <v>166614.20000000001</v>
      </c>
      <c r="AC50" s="52">
        <v>168872</v>
      </c>
      <c r="AD50" s="52">
        <v>171146.2</v>
      </c>
      <c r="AE50" s="52">
        <v>173447.6</v>
      </c>
      <c r="AF50" s="52">
        <v>175768.4</v>
      </c>
      <c r="AG50" s="52">
        <v>178164.1</v>
      </c>
      <c r="AH50" s="40"/>
    </row>
    <row r="51" spans="1:34" x14ac:dyDescent="0.35">
      <c r="A51" s="27" t="s">
        <v>22</v>
      </c>
      <c r="B51" s="53">
        <v>3095255.6</v>
      </c>
      <c r="C51" s="53">
        <v>3124142.2</v>
      </c>
      <c r="D51" s="53">
        <v>3154333.8</v>
      </c>
      <c r="E51" s="53">
        <v>3188941.8</v>
      </c>
      <c r="F51" s="53">
        <v>3220035.3</v>
      </c>
      <c r="G51" s="53">
        <v>3248884.6</v>
      </c>
      <c r="H51" s="53">
        <v>3276726.3</v>
      </c>
      <c r="I51" s="53">
        <v>3303600.2</v>
      </c>
      <c r="J51" s="53">
        <v>3329764.1</v>
      </c>
      <c r="K51" s="53">
        <v>3356968.1</v>
      </c>
      <c r="L51" s="53">
        <v>3381236.8</v>
      </c>
      <c r="M51" s="53">
        <v>3405211.5</v>
      </c>
      <c r="N51" s="53">
        <v>3427577.7</v>
      </c>
      <c r="O51" s="53">
        <v>3449141.7</v>
      </c>
      <c r="P51" s="53">
        <v>3469246.7</v>
      </c>
      <c r="Q51" s="53">
        <v>3487880.4</v>
      </c>
      <c r="R51" s="53">
        <v>3505822.1</v>
      </c>
      <c r="S51" s="53">
        <v>3523092.4</v>
      </c>
      <c r="T51" s="53">
        <v>3539935.1</v>
      </c>
      <c r="U51" s="53">
        <v>3556076.5</v>
      </c>
      <c r="V51" s="53">
        <v>3571209.6</v>
      </c>
      <c r="W51" s="53">
        <v>3586351.9</v>
      </c>
      <c r="X51" s="53">
        <v>3602934.4</v>
      </c>
      <c r="Y51" s="53">
        <v>3618630.6</v>
      </c>
      <c r="Z51" s="53">
        <v>3633714.6</v>
      </c>
      <c r="AA51" s="53">
        <v>3647973.2</v>
      </c>
      <c r="AB51" s="53">
        <v>3663073.9</v>
      </c>
      <c r="AC51" s="53">
        <v>3677863.8</v>
      </c>
      <c r="AD51" s="53">
        <v>3691728.3</v>
      </c>
      <c r="AE51" s="53">
        <v>3704704.8</v>
      </c>
      <c r="AF51" s="53">
        <v>3717706.4</v>
      </c>
      <c r="AG51" s="53">
        <v>3729954.4</v>
      </c>
      <c r="AH51" s="40"/>
    </row>
    <row r="52" spans="1:34" x14ac:dyDescent="0.35">
      <c r="A52" s="27" t="s">
        <v>23</v>
      </c>
      <c r="B52" s="53">
        <v>30316.9</v>
      </c>
      <c r="C52" s="53">
        <v>30693.1</v>
      </c>
      <c r="D52" s="53">
        <v>31008.2</v>
      </c>
      <c r="E52" s="53">
        <v>31240</v>
      </c>
      <c r="F52" s="53">
        <v>31467.4</v>
      </c>
      <c r="G52" s="53">
        <v>31681.599999999999</v>
      </c>
      <c r="H52" s="53">
        <v>31879.4</v>
      </c>
      <c r="I52" s="53">
        <v>32074</v>
      </c>
      <c r="J52" s="53">
        <v>32264.9</v>
      </c>
      <c r="K52" s="53">
        <v>32478.6</v>
      </c>
      <c r="L52" s="53">
        <v>32696.799999999999</v>
      </c>
      <c r="M52" s="53">
        <v>32921.199999999997</v>
      </c>
      <c r="N52" s="53">
        <v>33142</v>
      </c>
      <c r="O52" s="53">
        <v>33365.199999999997</v>
      </c>
      <c r="P52" s="53">
        <v>33600.699999999997</v>
      </c>
      <c r="Q52" s="53">
        <v>33883.1</v>
      </c>
      <c r="R52" s="53">
        <v>34158.9</v>
      </c>
      <c r="S52" s="53">
        <v>34428.199999999997</v>
      </c>
      <c r="T52" s="53">
        <v>34705.4</v>
      </c>
      <c r="U52" s="53">
        <v>34975.699999999997</v>
      </c>
      <c r="V52" s="53">
        <v>35247.4</v>
      </c>
      <c r="W52" s="53">
        <v>35556.699999999997</v>
      </c>
      <c r="X52" s="53">
        <v>35873.5</v>
      </c>
      <c r="Y52" s="53">
        <v>36187.699999999997</v>
      </c>
      <c r="Z52" s="53">
        <v>36505.199999999997</v>
      </c>
      <c r="AA52" s="53">
        <v>36828.800000000003</v>
      </c>
      <c r="AB52" s="53">
        <v>37162.199999999997</v>
      </c>
      <c r="AC52" s="53">
        <v>37500</v>
      </c>
      <c r="AD52" s="53">
        <v>37852.699999999997</v>
      </c>
      <c r="AE52" s="53">
        <v>38211.4</v>
      </c>
      <c r="AF52" s="53">
        <v>38580.300000000003</v>
      </c>
      <c r="AG52" s="53">
        <v>38952.9</v>
      </c>
      <c r="AH52" s="40"/>
    </row>
    <row r="53" spans="1:34" x14ac:dyDescent="0.35">
      <c r="A53" s="22" t="s">
        <v>24</v>
      </c>
      <c r="B53" s="51">
        <v>5189.1000000000004</v>
      </c>
      <c r="C53" s="51">
        <v>5269.8</v>
      </c>
      <c r="D53" s="51">
        <v>5346.2</v>
      </c>
      <c r="E53" s="51">
        <v>5415.2</v>
      </c>
      <c r="F53" s="51">
        <v>5480.3</v>
      </c>
      <c r="G53" s="51">
        <v>5540.5</v>
      </c>
      <c r="H53" s="51">
        <v>5604.6</v>
      </c>
      <c r="I53" s="51">
        <v>5674.8</v>
      </c>
      <c r="J53" s="51">
        <v>5749.4</v>
      </c>
      <c r="K53" s="51">
        <v>5814.2</v>
      </c>
      <c r="L53" s="51">
        <v>5878.2</v>
      </c>
      <c r="M53" s="51">
        <v>5935.4</v>
      </c>
      <c r="N53" s="51">
        <v>6001.2</v>
      </c>
      <c r="O53" s="51">
        <v>6055.4</v>
      </c>
      <c r="P53" s="51">
        <v>6102.7</v>
      </c>
      <c r="Q53" s="51">
        <v>6146.1</v>
      </c>
      <c r="R53" s="51">
        <v>6189.3</v>
      </c>
      <c r="S53" s="51">
        <v>6231.2</v>
      </c>
      <c r="T53" s="51">
        <v>6273.6</v>
      </c>
      <c r="U53" s="51">
        <v>6315.3</v>
      </c>
      <c r="V53" s="51">
        <v>6359.3</v>
      </c>
      <c r="W53" s="51">
        <v>6403.9</v>
      </c>
      <c r="X53" s="51">
        <v>6449.6</v>
      </c>
      <c r="Y53" s="51">
        <v>6494.4</v>
      </c>
      <c r="Z53" s="51">
        <v>6538.2</v>
      </c>
      <c r="AA53" s="51">
        <v>6582.5</v>
      </c>
      <c r="AB53" s="51">
        <v>6625.9</v>
      </c>
      <c r="AC53" s="51">
        <v>6668.8</v>
      </c>
      <c r="AD53" s="51">
        <v>6714.8</v>
      </c>
      <c r="AE53" s="51">
        <v>6761.9</v>
      </c>
      <c r="AF53" s="51">
        <v>6814.7</v>
      </c>
      <c r="AG53" s="51">
        <v>6876</v>
      </c>
      <c r="AH53" s="40"/>
    </row>
    <row r="54" spans="1:34" x14ac:dyDescent="0.35">
      <c r="A54" s="25" t="s">
        <v>25</v>
      </c>
      <c r="B54" s="52">
        <v>3212.1</v>
      </c>
      <c r="C54" s="52">
        <v>3246.8</v>
      </c>
      <c r="D54" s="52">
        <v>3279.9</v>
      </c>
      <c r="E54" s="52">
        <v>3305.9</v>
      </c>
      <c r="F54" s="52">
        <v>3331</v>
      </c>
      <c r="G54" s="52">
        <v>3354.8</v>
      </c>
      <c r="H54" s="52">
        <v>3377.4</v>
      </c>
      <c r="I54" s="52">
        <v>3404.1</v>
      </c>
      <c r="J54" s="52">
        <v>3431.5</v>
      </c>
      <c r="K54" s="52">
        <v>3452.3</v>
      </c>
      <c r="L54" s="52">
        <v>3474.5</v>
      </c>
      <c r="M54" s="52">
        <v>3494.4</v>
      </c>
      <c r="N54" s="52">
        <v>3520</v>
      </c>
      <c r="O54" s="52">
        <v>3533.9</v>
      </c>
      <c r="P54" s="52">
        <v>3546.5</v>
      </c>
      <c r="Q54" s="52">
        <v>3558</v>
      </c>
      <c r="R54" s="52">
        <v>3568.1</v>
      </c>
      <c r="S54" s="52">
        <v>3578.9</v>
      </c>
      <c r="T54" s="52">
        <v>3589.9</v>
      </c>
      <c r="U54" s="52">
        <v>3600.3</v>
      </c>
      <c r="V54" s="52">
        <v>3612.8</v>
      </c>
      <c r="W54" s="52">
        <v>3625.4</v>
      </c>
      <c r="X54" s="52">
        <v>3637.9</v>
      </c>
      <c r="Y54" s="52">
        <v>3649.4</v>
      </c>
      <c r="Z54" s="52">
        <v>3659.5</v>
      </c>
      <c r="AA54" s="52">
        <v>3669.3</v>
      </c>
      <c r="AB54" s="52">
        <v>3677.6</v>
      </c>
      <c r="AC54" s="52">
        <v>3683.6</v>
      </c>
      <c r="AD54" s="52">
        <v>3692.4</v>
      </c>
      <c r="AE54" s="52">
        <v>3703.7</v>
      </c>
      <c r="AF54" s="52">
        <v>3719.1</v>
      </c>
      <c r="AG54" s="52">
        <v>3740.5</v>
      </c>
      <c r="AH54" s="40"/>
    </row>
    <row r="55" spans="1:34" x14ac:dyDescent="0.35">
      <c r="A55" s="27" t="s">
        <v>26</v>
      </c>
      <c r="B55" s="31">
        <v>449.1</v>
      </c>
      <c r="C55" s="31">
        <v>465.6</v>
      </c>
      <c r="D55" s="31">
        <v>481.5</v>
      </c>
      <c r="E55" s="31">
        <v>501.4</v>
      </c>
      <c r="F55" s="31">
        <v>518.6</v>
      </c>
      <c r="G55" s="31">
        <v>531.4</v>
      </c>
      <c r="H55" s="31">
        <v>550.1</v>
      </c>
      <c r="I55" s="31">
        <v>571.29999999999995</v>
      </c>
      <c r="J55" s="31">
        <v>596.4</v>
      </c>
      <c r="K55" s="31">
        <v>618.79999999999995</v>
      </c>
      <c r="L55" s="31">
        <v>639.5</v>
      </c>
      <c r="M55" s="31">
        <v>656.9</v>
      </c>
      <c r="N55" s="31">
        <v>675.9</v>
      </c>
      <c r="O55" s="31">
        <v>696.3</v>
      </c>
      <c r="P55" s="31">
        <v>711.7</v>
      </c>
      <c r="Q55" s="31">
        <v>724.6</v>
      </c>
      <c r="R55" s="31">
        <v>738.2</v>
      </c>
      <c r="S55" s="31">
        <v>749.6</v>
      </c>
      <c r="T55" s="31">
        <v>760.4</v>
      </c>
      <c r="U55" s="31">
        <v>771</v>
      </c>
      <c r="V55" s="31">
        <v>780.8</v>
      </c>
      <c r="W55" s="31">
        <v>790.1</v>
      </c>
      <c r="X55" s="31">
        <v>799.5</v>
      </c>
      <c r="Y55" s="31">
        <v>808.6</v>
      </c>
      <c r="Z55" s="31">
        <v>817.6</v>
      </c>
      <c r="AA55" s="31">
        <v>826.3</v>
      </c>
      <c r="AB55" s="31">
        <v>834.6</v>
      </c>
      <c r="AC55" s="31">
        <v>843.3</v>
      </c>
      <c r="AD55" s="31">
        <v>851.7</v>
      </c>
      <c r="AE55" s="31">
        <v>858.4</v>
      </c>
      <c r="AF55" s="31">
        <v>865.7</v>
      </c>
      <c r="AG55" s="31">
        <v>875</v>
      </c>
      <c r="AH55" s="40"/>
    </row>
    <row r="56" spans="1:34" x14ac:dyDescent="0.35">
      <c r="A56" s="27" t="s">
        <v>27</v>
      </c>
      <c r="B56" s="53">
        <v>1527.9</v>
      </c>
      <c r="C56" s="53">
        <v>1557.5</v>
      </c>
      <c r="D56" s="53">
        <v>1584.8</v>
      </c>
      <c r="E56" s="53">
        <v>1607.9</v>
      </c>
      <c r="F56" s="53">
        <v>1630.7</v>
      </c>
      <c r="G56" s="53">
        <v>1654.2</v>
      </c>
      <c r="H56" s="53">
        <v>1677</v>
      </c>
      <c r="I56" s="53">
        <v>1699.4</v>
      </c>
      <c r="J56" s="53">
        <v>1721.5</v>
      </c>
      <c r="K56" s="53">
        <v>1743.1</v>
      </c>
      <c r="L56" s="53">
        <v>1764.2</v>
      </c>
      <c r="M56" s="53">
        <v>1784.1</v>
      </c>
      <c r="N56" s="53">
        <v>1805.3</v>
      </c>
      <c r="O56" s="53">
        <v>1825.2</v>
      </c>
      <c r="P56" s="53">
        <v>1844.5</v>
      </c>
      <c r="Q56" s="53">
        <v>1863.5</v>
      </c>
      <c r="R56" s="53">
        <v>1883</v>
      </c>
      <c r="S56" s="53">
        <v>1902.8</v>
      </c>
      <c r="T56" s="53">
        <v>1923.3</v>
      </c>
      <c r="U56" s="53">
        <v>1944</v>
      </c>
      <c r="V56" s="53">
        <v>1965.7</v>
      </c>
      <c r="W56" s="53">
        <v>1988.4</v>
      </c>
      <c r="X56" s="53">
        <v>2012.1</v>
      </c>
      <c r="Y56" s="53">
        <v>2036.3</v>
      </c>
      <c r="Z56" s="53">
        <v>2061.1999999999998</v>
      </c>
      <c r="AA56" s="53">
        <v>2086.9</v>
      </c>
      <c r="AB56" s="53">
        <v>2113.8000000000002</v>
      </c>
      <c r="AC56" s="53">
        <v>2141.9</v>
      </c>
      <c r="AD56" s="53">
        <v>2170.6999999999998</v>
      </c>
      <c r="AE56" s="53">
        <v>2199.9</v>
      </c>
      <c r="AF56" s="53">
        <v>2229.9</v>
      </c>
      <c r="AG56" s="53">
        <v>2260.5</v>
      </c>
      <c r="AH56" s="40"/>
    </row>
    <row r="57" spans="1:34" x14ac:dyDescent="0.35">
      <c r="A57" s="22" t="s">
        <v>28</v>
      </c>
      <c r="B57" s="51">
        <v>14165.7</v>
      </c>
      <c r="C57" s="51">
        <v>14551.9</v>
      </c>
      <c r="D57" s="51">
        <v>14931</v>
      </c>
      <c r="E57" s="51">
        <v>15291.2</v>
      </c>
      <c r="F57" s="51">
        <v>15623.7</v>
      </c>
      <c r="G57" s="51">
        <v>15891.9</v>
      </c>
      <c r="H57" s="51">
        <v>16179.7</v>
      </c>
      <c r="I57" s="51">
        <v>16478.7</v>
      </c>
      <c r="J57" s="51">
        <v>16787.900000000001</v>
      </c>
      <c r="K57" s="51">
        <v>17118.099999999999</v>
      </c>
      <c r="L57" s="51">
        <v>17431.3</v>
      </c>
      <c r="M57" s="51">
        <v>17743.099999999999</v>
      </c>
      <c r="N57" s="51">
        <v>18061</v>
      </c>
      <c r="O57" s="51">
        <v>18336.7</v>
      </c>
      <c r="P57" s="51">
        <v>18608.3</v>
      </c>
      <c r="Q57" s="51">
        <v>18850.8</v>
      </c>
      <c r="R57" s="51">
        <v>19090.3</v>
      </c>
      <c r="S57" s="51">
        <v>19341.900000000001</v>
      </c>
      <c r="T57" s="51">
        <v>19576.900000000001</v>
      </c>
      <c r="U57" s="51">
        <v>19903.3</v>
      </c>
      <c r="V57" s="51">
        <v>20135</v>
      </c>
      <c r="W57" s="51">
        <v>20373</v>
      </c>
      <c r="X57" s="51">
        <v>20639.2</v>
      </c>
      <c r="Y57" s="51">
        <v>20912.5</v>
      </c>
      <c r="Z57" s="51">
        <v>21180.3</v>
      </c>
      <c r="AA57" s="51">
        <v>21437.7</v>
      </c>
      <c r="AB57" s="51">
        <v>21739.1</v>
      </c>
      <c r="AC57" s="51">
        <v>22027.9</v>
      </c>
      <c r="AD57" s="51">
        <v>22268.5</v>
      </c>
      <c r="AE57" s="51">
        <v>22561.5</v>
      </c>
      <c r="AF57" s="51">
        <v>22833.9</v>
      </c>
      <c r="AG57" s="51">
        <v>23102.5</v>
      </c>
      <c r="AH57" s="40"/>
    </row>
    <row r="58" spans="1:34" x14ac:dyDescent="0.35">
      <c r="A58" s="25" t="s">
        <v>29</v>
      </c>
      <c r="B58" s="52">
        <v>1304.8</v>
      </c>
      <c r="C58" s="52">
        <v>1319</v>
      </c>
      <c r="D58" s="52">
        <v>1332.7</v>
      </c>
      <c r="E58" s="52">
        <v>1345</v>
      </c>
      <c r="F58" s="52">
        <v>1353.4</v>
      </c>
      <c r="G58" s="52">
        <v>1365.5</v>
      </c>
      <c r="H58" s="52">
        <v>1380.9</v>
      </c>
      <c r="I58" s="52">
        <v>1392.7</v>
      </c>
      <c r="J58" s="52">
        <v>1402.5</v>
      </c>
      <c r="K58" s="52">
        <v>1416.9</v>
      </c>
      <c r="L58" s="52">
        <v>1432.1</v>
      </c>
      <c r="M58" s="52">
        <v>1448</v>
      </c>
      <c r="N58" s="52">
        <v>1463.7</v>
      </c>
      <c r="O58" s="52">
        <v>1478.4</v>
      </c>
      <c r="P58" s="52">
        <v>1495.9</v>
      </c>
      <c r="Q58" s="52">
        <v>1511.8</v>
      </c>
      <c r="R58" s="52">
        <v>1528.5</v>
      </c>
      <c r="S58" s="52">
        <v>1546.8</v>
      </c>
      <c r="T58" s="52">
        <v>1563.9</v>
      </c>
      <c r="U58" s="52">
        <v>1591.8</v>
      </c>
      <c r="V58" s="52">
        <v>1608.8</v>
      </c>
      <c r="W58" s="52">
        <v>1627.9</v>
      </c>
      <c r="X58" s="52">
        <v>1648.2</v>
      </c>
      <c r="Y58" s="52">
        <v>1667.2</v>
      </c>
      <c r="Z58" s="52">
        <v>1687.6</v>
      </c>
      <c r="AA58" s="52">
        <v>1707.4</v>
      </c>
      <c r="AB58" s="52">
        <v>1730.2</v>
      </c>
      <c r="AC58" s="52">
        <v>1752.3</v>
      </c>
      <c r="AD58" s="52">
        <v>1771.6</v>
      </c>
      <c r="AE58" s="52">
        <v>1795.1</v>
      </c>
      <c r="AF58" s="52">
        <v>1816.5</v>
      </c>
      <c r="AG58" s="52">
        <v>1837.4</v>
      </c>
      <c r="AH58" s="40"/>
    </row>
    <row r="59" spans="1:34" x14ac:dyDescent="0.35">
      <c r="A59" s="27" t="s">
        <v>30</v>
      </c>
      <c r="B59" s="53">
        <v>5362.9</v>
      </c>
      <c r="C59" s="53">
        <v>5484.3</v>
      </c>
      <c r="D59" s="53">
        <v>5610.5</v>
      </c>
      <c r="E59" s="53">
        <v>5728.9</v>
      </c>
      <c r="F59" s="53">
        <v>5837</v>
      </c>
      <c r="G59" s="53">
        <v>5947.9</v>
      </c>
      <c r="H59" s="53">
        <v>6068.6</v>
      </c>
      <c r="I59" s="53">
        <v>6189.7</v>
      </c>
      <c r="J59" s="53">
        <v>6314.6</v>
      </c>
      <c r="K59" s="53">
        <v>6448.3</v>
      </c>
      <c r="L59" s="53">
        <v>6574.4</v>
      </c>
      <c r="M59" s="53">
        <v>6699.1</v>
      </c>
      <c r="N59" s="53">
        <v>6825.9</v>
      </c>
      <c r="O59" s="53">
        <v>6935.6</v>
      </c>
      <c r="P59" s="53">
        <v>7040.8</v>
      </c>
      <c r="Q59" s="53">
        <v>7133</v>
      </c>
      <c r="R59" s="53">
        <v>7222.2</v>
      </c>
      <c r="S59" s="53">
        <v>7316.7</v>
      </c>
      <c r="T59" s="53">
        <v>7406.3</v>
      </c>
      <c r="U59" s="53">
        <v>7529.8</v>
      </c>
      <c r="V59" s="53">
        <v>7619.7</v>
      </c>
      <c r="W59" s="53">
        <v>7711</v>
      </c>
      <c r="X59" s="53">
        <v>7815.6</v>
      </c>
      <c r="Y59" s="53">
        <v>7922.4</v>
      </c>
      <c r="Z59" s="53">
        <v>8030.3</v>
      </c>
      <c r="AA59" s="53">
        <v>8139.1</v>
      </c>
      <c r="AB59" s="53">
        <v>8261</v>
      </c>
      <c r="AC59" s="53">
        <v>8376.7999999999993</v>
      </c>
      <c r="AD59" s="53">
        <v>8479.4</v>
      </c>
      <c r="AE59" s="53">
        <v>8595.5</v>
      </c>
      <c r="AF59" s="53">
        <v>8707.1</v>
      </c>
      <c r="AG59" s="53">
        <v>8814</v>
      </c>
      <c r="AH59" s="40"/>
    </row>
    <row r="60" spans="1:34" x14ac:dyDescent="0.35">
      <c r="A60" s="27" t="s">
        <v>31</v>
      </c>
      <c r="B60" s="53">
        <v>7498</v>
      </c>
      <c r="C60" s="53">
        <v>7748.5</v>
      </c>
      <c r="D60" s="53">
        <v>7987.8</v>
      </c>
      <c r="E60" s="53">
        <v>8217.2999999999993</v>
      </c>
      <c r="F60" s="53">
        <v>8433.2999999999993</v>
      </c>
      <c r="G60" s="53">
        <v>8578.5</v>
      </c>
      <c r="H60" s="53">
        <v>8730.1</v>
      </c>
      <c r="I60" s="53">
        <v>8896.2999999999993</v>
      </c>
      <c r="J60" s="53">
        <v>9070.9</v>
      </c>
      <c r="K60" s="53">
        <v>9252.9</v>
      </c>
      <c r="L60" s="53">
        <v>9424.7999999999993</v>
      </c>
      <c r="M60" s="53">
        <v>9596</v>
      </c>
      <c r="N60" s="53">
        <v>9771.5</v>
      </c>
      <c r="O60" s="53">
        <v>9922.7000000000007</v>
      </c>
      <c r="P60" s="53">
        <v>10071.6</v>
      </c>
      <c r="Q60" s="53">
        <v>10206</v>
      </c>
      <c r="R60" s="53">
        <v>10339.6</v>
      </c>
      <c r="S60" s="53">
        <v>10478.299999999999</v>
      </c>
      <c r="T60" s="53">
        <v>10606.7</v>
      </c>
      <c r="U60" s="53">
        <v>10781.7</v>
      </c>
      <c r="V60" s="53">
        <v>10906.6</v>
      </c>
      <c r="W60" s="53">
        <v>11034.1</v>
      </c>
      <c r="X60" s="53">
        <v>11175.4</v>
      </c>
      <c r="Y60" s="53">
        <v>11322.8</v>
      </c>
      <c r="Z60" s="53">
        <v>11462.4</v>
      </c>
      <c r="AA60" s="53">
        <v>11591.2</v>
      </c>
      <c r="AB60" s="53">
        <v>11748</v>
      </c>
      <c r="AC60" s="53">
        <v>11898.8</v>
      </c>
      <c r="AD60" s="53">
        <v>12017.5</v>
      </c>
      <c r="AE60" s="53">
        <v>12170.9</v>
      </c>
      <c r="AF60" s="53">
        <v>12310.3</v>
      </c>
      <c r="AG60" s="53">
        <v>12451.2</v>
      </c>
      <c r="AH60" s="40"/>
    </row>
    <row r="61" spans="1:34" x14ac:dyDescent="0.35">
      <c r="A61" s="20" t="s">
        <v>44</v>
      </c>
      <c r="B61" s="50">
        <v>669181</v>
      </c>
      <c r="C61" s="50">
        <v>679316</v>
      </c>
      <c r="D61" s="50">
        <v>688397.3</v>
      </c>
      <c r="E61" s="50">
        <v>696673.6</v>
      </c>
      <c r="F61" s="50">
        <v>704975.3</v>
      </c>
      <c r="G61" s="50">
        <v>713424.7</v>
      </c>
      <c r="H61" s="50">
        <v>722049.2</v>
      </c>
      <c r="I61" s="50">
        <v>731115.5</v>
      </c>
      <c r="J61" s="50">
        <v>740289.4</v>
      </c>
      <c r="K61" s="50">
        <v>749581.1</v>
      </c>
      <c r="L61" s="50">
        <v>758849.2</v>
      </c>
      <c r="M61" s="50">
        <v>768420.3</v>
      </c>
      <c r="N61" s="50">
        <v>777976.7</v>
      </c>
      <c r="O61" s="50">
        <v>787522.1</v>
      </c>
      <c r="P61" s="50">
        <v>796159.4</v>
      </c>
      <c r="Q61" s="50">
        <v>804773.9</v>
      </c>
      <c r="R61" s="50">
        <v>813481.8</v>
      </c>
      <c r="S61" s="50">
        <v>822348.5</v>
      </c>
      <c r="T61" s="50">
        <v>831373.1</v>
      </c>
      <c r="U61" s="50">
        <v>840563.4</v>
      </c>
      <c r="V61" s="50">
        <v>849985.6</v>
      </c>
      <c r="W61" s="50">
        <v>859665.8</v>
      </c>
      <c r="X61" s="50">
        <v>869808.4</v>
      </c>
      <c r="Y61" s="50">
        <v>880253</v>
      </c>
      <c r="Z61" s="50">
        <v>890909.7</v>
      </c>
      <c r="AA61" s="50">
        <v>901815.7</v>
      </c>
      <c r="AB61" s="50">
        <v>913134.7</v>
      </c>
      <c r="AC61" s="50">
        <v>924730.5</v>
      </c>
      <c r="AD61" s="50">
        <v>936365.8</v>
      </c>
      <c r="AE61" s="50">
        <v>948234.8</v>
      </c>
      <c r="AF61" s="50">
        <v>960618.5</v>
      </c>
      <c r="AG61" s="50">
        <v>973673.5</v>
      </c>
      <c r="AH61" s="40"/>
    </row>
    <row r="62" spans="1:34" x14ac:dyDescent="0.35">
      <c r="A62" s="22" t="s">
        <v>20</v>
      </c>
      <c r="B62" s="51">
        <v>667142</v>
      </c>
      <c r="C62" s="51">
        <v>677216.1</v>
      </c>
      <c r="D62" s="51">
        <v>686237.8</v>
      </c>
      <c r="E62" s="51">
        <v>694458.1</v>
      </c>
      <c r="F62" s="51">
        <v>702706.6</v>
      </c>
      <c r="G62" s="51">
        <v>711113.6</v>
      </c>
      <c r="H62" s="51">
        <v>719692.3</v>
      </c>
      <c r="I62" s="51">
        <v>728709.7</v>
      </c>
      <c r="J62" s="51">
        <v>737831.9</v>
      </c>
      <c r="K62" s="51">
        <v>747069.5</v>
      </c>
      <c r="L62" s="51">
        <v>756284.8</v>
      </c>
      <c r="M62" s="51">
        <v>765802.3</v>
      </c>
      <c r="N62" s="51">
        <v>775306</v>
      </c>
      <c r="O62" s="51">
        <v>784801.4</v>
      </c>
      <c r="P62" s="51">
        <v>793391.7</v>
      </c>
      <c r="Q62" s="51">
        <v>801959.4</v>
      </c>
      <c r="R62" s="51">
        <v>810624.2</v>
      </c>
      <c r="S62" s="51">
        <v>819443.8</v>
      </c>
      <c r="T62" s="51">
        <v>828420.5</v>
      </c>
      <c r="U62" s="51">
        <v>837547.8</v>
      </c>
      <c r="V62" s="51">
        <v>846912.6</v>
      </c>
      <c r="W62" s="51">
        <v>856532</v>
      </c>
      <c r="X62" s="51">
        <v>866608.9</v>
      </c>
      <c r="Y62" s="51">
        <v>876985.9</v>
      </c>
      <c r="Z62" s="51">
        <v>887577.8</v>
      </c>
      <c r="AA62" s="51">
        <v>898419.6</v>
      </c>
      <c r="AB62" s="51">
        <v>909667.2</v>
      </c>
      <c r="AC62" s="51">
        <v>921192.2</v>
      </c>
      <c r="AD62" s="51">
        <v>932761.7</v>
      </c>
      <c r="AE62" s="51">
        <v>944557.1</v>
      </c>
      <c r="AF62" s="51">
        <v>956872.1</v>
      </c>
      <c r="AG62" s="51">
        <v>969860.2</v>
      </c>
      <c r="AH62" s="40"/>
    </row>
    <row r="63" spans="1:34" x14ac:dyDescent="0.35">
      <c r="A63" s="27" t="s">
        <v>33</v>
      </c>
      <c r="B63" s="53">
        <v>487199.7</v>
      </c>
      <c r="C63" s="53">
        <v>494304</v>
      </c>
      <c r="D63" s="53">
        <v>500708.3</v>
      </c>
      <c r="E63" s="53">
        <v>506590.8</v>
      </c>
      <c r="F63" s="53">
        <v>512600.7</v>
      </c>
      <c r="G63" s="53">
        <v>518800.6</v>
      </c>
      <c r="H63" s="53">
        <v>525191.69999999995</v>
      </c>
      <c r="I63" s="53">
        <v>531949.30000000005</v>
      </c>
      <c r="J63" s="53">
        <v>538772.6</v>
      </c>
      <c r="K63" s="53">
        <v>545677.5</v>
      </c>
      <c r="L63" s="53">
        <v>552578.69999999995</v>
      </c>
      <c r="M63" s="53">
        <v>559764.4</v>
      </c>
      <c r="N63" s="53">
        <v>566958.19999999995</v>
      </c>
      <c r="O63" s="53">
        <v>574030.5</v>
      </c>
      <c r="P63" s="53">
        <v>580384.69999999995</v>
      </c>
      <c r="Q63" s="53">
        <v>586706.9</v>
      </c>
      <c r="R63" s="53">
        <v>593109</v>
      </c>
      <c r="S63" s="53">
        <v>599627.30000000005</v>
      </c>
      <c r="T63" s="53">
        <v>606262.9</v>
      </c>
      <c r="U63" s="53">
        <v>613005.9</v>
      </c>
      <c r="V63" s="53">
        <v>619947.80000000005</v>
      </c>
      <c r="W63" s="53">
        <v>627109.4</v>
      </c>
      <c r="X63" s="53">
        <v>634622.5</v>
      </c>
      <c r="Y63" s="53">
        <v>642393.4</v>
      </c>
      <c r="Z63" s="53">
        <v>650332.69999999995</v>
      </c>
      <c r="AA63" s="53">
        <v>658485.69999999995</v>
      </c>
      <c r="AB63" s="53">
        <v>666960.30000000005</v>
      </c>
      <c r="AC63" s="53">
        <v>675713.7</v>
      </c>
      <c r="AD63" s="53">
        <v>684492.9</v>
      </c>
      <c r="AE63" s="53">
        <v>693481</v>
      </c>
      <c r="AF63" s="53">
        <v>702957.3</v>
      </c>
      <c r="AG63" s="53">
        <v>713072.2</v>
      </c>
      <c r="AH63" s="40"/>
    </row>
    <row r="64" spans="1:34" x14ac:dyDescent="0.35">
      <c r="A64" s="32" t="s">
        <v>34</v>
      </c>
      <c r="B64" s="54">
        <v>179942.3</v>
      </c>
      <c r="C64" s="54">
        <v>182912.1</v>
      </c>
      <c r="D64" s="54">
        <v>185529.60000000001</v>
      </c>
      <c r="E64" s="54">
        <v>187867.3</v>
      </c>
      <c r="F64" s="54">
        <v>190105.9</v>
      </c>
      <c r="G64" s="54">
        <v>192313.1</v>
      </c>
      <c r="H64" s="54">
        <v>194500.6</v>
      </c>
      <c r="I64" s="54">
        <v>196760.4</v>
      </c>
      <c r="J64" s="54">
        <v>199059.4</v>
      </c>
      <c r="K64" s="54">
        <v>201391.9</v>
      </c>
      <c r="L64" s="54">
        <v>203706.1</v>
      </c>
      <c r="M64" s="54">
        <v>206037.9</v>
      </c>
      <c r="N64" s="54">
        <v>208347.8</v>
      </c>
      <c r="O64" s="54">
        <v>210770.9</v>
      </c>
      <c r="P64" s="54">
        <v>213007</v>
      </c>
      <c r="Q64" s="54">
        <v>215252.5</v>
      </c>
      <c r="R64" s="54">
        <v>217515.2</v>
      </c>
      <c r="S64" s="54">
        <v>219816.5</v>
      </c>
      <c r="T64" s="54">
        <v>222157.6</v>
      </c>
      <c r="U64" s="54">
        <v>224541.9</v>
      </c>
      <c r="V64" s="54">
        <v>226964.8</v>
      </c>
      <c r="W64" s="54">
        <v>229422.6</v>
      </c>
      <c r="X64" s="54">
        <v>231986.3</v>
      </c>
      <c r="Y64" s="54">
        <v>234592.5</v>
      </c>
      <c r="Z64" s="54">
        <v>237245.1</v>
      </c>
      <c r="AA64" s="54">
        <v>239933.9</v>
      </c>
      <c r="AB64" s="54">
        <v>242706.9</v>
      </c>
      <c r="AC64" s="54">
        <v>245478.5</v>
      </c>
      <c r="AD64" s="54">
        <v>248268.7</v>
      </c>
      <c r="AE64" s="54">
        <v>251076.1</v>
      </c>
      <c r="AF64" s="54">
        <v>253914.8</v>
      </c>
      <c r="AG64" s="54">
        <v>256788.1</v>
      </c>
      <c r="AH64" s="40"/>
    </row>
    <row r="65" spans="1:34" x14ac:dyDescent="0.35">
      <c r="A65" s="22" t="s">
        <v>35</v>
      </c>
      <c r="B65" s="55">
        <v>790.6</v>
      </c>
      <c r="C65" s="55">
        <v>806.9</v>
      </c>
      <c r="D65" s="55">
        <v>822.3</v>
      </c>
      <c r="E65" s="55">
        <v>836.3</v>
      </c>
      <c r="F65" s="55">
        <v>847.7</v>
      </c>
      <c r="G65" s="55">
        <v>858.9</v>
      </c>
      <c r="H65" s="55">
        <v>870.1</v>
      </c>
      <c r="I65" s="55">
        <v>881.1</v>
      </c>
      <c r="J65" s="55">
        <v>892.3</v>
      </c>
      <c r="K65" s="55">
        <v>903.4</v>
      </c>
      <c r="L65" s="55">
        <v>914.5</v>
      </c>
      <c r="M65" s="55">
        <v>925.3</v>
      </c>
      <c r="N65" s="55">
        <v>935.3</v>
      </c>
      <c r="O65" s="55">
        <v>945</v>
      </c>
      <c r="P65" s="55">
        <v>953.9</v>
      </c>
      <c r="Q65" s="55">
        <v>963.3</v>
      </c>
      <c r="R65" s="55">
        <v>972.7</v>
      </c>
      <c r="S65" s="55">
        <v>982</v>
      </c>
      <c r="T65" s="55">
        <v>992.1</v>
      </c>
      <c r="U65" s="54">
        <v>1002.3</v>
      </c>
      <c r="V65" s="54">
        <v>1012.7</v>
      </c>
      <c r="W65" s="54">
        <v>1023.9</v>
      </c>
      <c r="X65" s="54">
        <v>1035.5</v>
      </c>
      <c r="Y65" s="54">
        <v>1046.8</v>
      </c>
      <c r="Z65" s="54">
        <v>1058.7</v>
      </c>
      <c r="AA65" s="54">
        <v>1070.2</v>
      </c>
      <c r="AB65" s="54">
        <v>1082.7</v>
      </c>
      <c r="AC65" s="54">
        <v>1094.5999999999999</v>
      </c>
      <c r="AD65" s="54">
        <v>1108</v>
      </c>
      <c r="AE65" s="54">
        <v>1121.5999999999999</v>
      </c>
      <c r="AF65" s="54">
        <v>1135.3</v>
      </c>
      <c r="AG65" s="54">
        <v>1148.8</v>
      </c>
      <c r="AH65" s="40"/>
    </row>
    <row r="66" spans="1:34" x14ac:dyDescent="0.35">
      <c r="A66" s="22" t="s">
        <v>28</v>
      </c>
      <c r="B66" s="29">
        <v>949.3</v>
      </c>
      <c r="C66" s="29">
        <v>989.7</v>
      </c>
      <c r="D66" s="51">
        <v>1029.7</v>
      </c>
      <c r="E66" s="51">
        <v>1068</v>
      </c>
      <c r="F66" s="51">
        <v>1105.5999999999999</v>
      </c>
      <c r="G66" s="51">
        <v>1132.5999999999999</v>
      </c>
      <c r="H66" s="51">
        <v>1163.2</v>
      </c>
      <c r="I66" s="51">
        <v>1196.9000000000001</v>
      </c>
      <c r="J66" s="51">
        <v>1233.0999999999999</v>
      </c>
      <c r="K66" s="51">
        <v>1272.0999999999999</v>
      </c>
      <c r="L66" s="51">
        <v>1309.5</v>
      </c>
      <c r="M66" s="51">
        <v>1347.9</v>
      </c>
      <c r="N66" s="51">
        <v>1386.6</v>
      </c>
      <c r="O66" s="51">
        <v>1422.6</v>
      </c>
      <c r="P66" s="51">
        <v>1457</v>
      </c>
      <c r="Q66" s="51">
        <v>1490.9</v>
      </c>
      <c r="R66" s="51">
        <v>1520.8</v>
      </c>
      <c r="S66" s="51">
        <v>1554.8</v>
      </c>
      <c r="T66" s="51">
        <v>1588.9</v>
      </c>
      <c r="U66" s="51">
        <v>1637.6</v>
      </c>
      <c r="V66" s="51">
        <v>1680.6</v>
      </c>
      <c r="W66" s="51">
        <v>1726.1</v>
      </c>
      <c r="X66" s="51">
        <v>1775.9</v>
      </c>
      <c r="Y66" s="51">
        <v>1827.8</v>
      </c>
      <c r="Z66" s="51">
        <v>1876.3</v>
      </c>
      <c r="AA66" s="51">
        <v>1924.3</v>
      </c>
      <c r="AB66" s="51">
        <v>1978.6</v>
      </c>
      <c r="AC66" s="51">
        <v>2032.6</v>
      </c>
      <c r="AD66" s="51">
        <v>2080.1</v>
      </c>
      <c r="AE66" s="51">
        <v>2135.1</v>
      </c>
      <c r="AF66" s="51">
        <v>2185.1999999999998</v>
      </c>
      <c r="AG66" s="51">
        <v>2233.6</v>
      </c>
      <c r="AH66" s="40"/>
    </row>
    <row r="67" spans="1:34" x14ac:dyDescent="0.35">
      <c r="A67" s="25" t="s">
        <v>36</v>
      </c>
      <c r="B67" s="30">
        <v>142</v>
      </c>
      <c r="C67" s="30">
        <v>149.9</v>
      </c>
      <c r="D67" s="30">
        <v>157.9</v>
      </c>
      <c r="E67" s="30">
        <v>165.3</v>
      </c>
      <c r="F67" s="30">
        <v>172.7</v>
      </c>
      <c r="G67" s="30">
        <v>180.1</v>
      </c>
      <c r="H67" s="30">
        <v>187.8</v>
      </c>
      <c r="I67" s="30">
        <v>196.4</v>
      </c>
      <c r="J67" s="30">
        <v>205.5</v>
      </c>
      <c r="K67" s="30">
        <v>215</v>
      </c>
      <c r="L67" s="30">
        <v>224.7</v>
      </c>
      <c r="M67" s="30">
        <v>234.6</v>
      </c>
      <c r="N67" s="30">
        <v>245</v>
      </c>
      <c r="O67" s="30">
        <v>254.6</v>
      </c>
      <c r="P67" s="30">
        <v>264.39999999999998</v>
      </c>
      <c r="Q67" s="30">
        <v>274.39999999999998</v>
      </c>
      <c r="R67" s="30">
        <v>284.2</v>
      </c>
      <c r="S67" s="30">
        <v>294.7</v>
      </c>
      <c r="T67" s="30">
        <v>305.7</v>
      </c>
      <c r="U67" s="30">
        <v>319.7</v>
      </c>
      <c r="V67" s="30">
        <v>332.6</v>
      </c>
      <c r="W67" s="30">
        <v>345.1</v>
      </c>
      <c r="X67" s="30">
        <v>357.9</v>
      </c>
      <c r="Y67" s="30">
        <v>370.8</v>
      </c>
      <c r="Z67" s="30">
        <v>383.8</v>
      </c>
      <c r="AA67" s="30">
        <v>396.4</v>
      </c>
      <c r="AB67" s="30">
        <v>410.7</v>
      </c>
      <c r="AC67" s="30">
        <v>424.7</v>
      </c>
      <c r="AD67" s="30">
        <v>437.3</v>
      </c>
      <c r="AE67" s="30">
        <v>451.1</v>
      </c>
      <c r="AF67" s="30">
        <v>463.7</v>
      </c>
      <c r="AG67" s="30">
        <v>475.7</v>
      </c>
      <c r="AH67" s="40"/>
    </row>
    <row r="68" spans="1:34" x14ac:dyDescent="0.35">
      <c r="A68" s="32" t="s">
        <v>31</v>
      </c>
      <c r="B68" s="55">
        <v>807.3</v>
      </c>
      <c r="C68" s="55">
        <v>839.8</v>
      </c>
      <c r="D68" s="55">
        <v>871.8</v>
      </c>
      <c r="E68" s="55">
        <v>902.6</v>
      </c>
      <c r="F68" s="55">
        <v>932.9</v>
      </c>
      <c r="G68" s="55">
        <v>952.5</v>
      </c>
      <c r="H68" s="55">
        <v>975.4</v>
      </c>
      <c r="I68" s="54">
        <v>1000.5</v>
      </c>
      <c r="J68" s="54">
        <v>1027.7</v>
      </c>
      <c r="K68" s="54">
        <v>1057.0999999999999</v>
      </c>
      <c r="L68" s="54">
        <v>1084.8</v>
      </c>
      <c r="M68" s="54">
        <v>1113.3</v>
      </c>
      <c r="N68" s="54">
        <v>1141.5999999999999</v>
      </c>
      <c r="O68" s="54">
        <v>1167.9000000000001</v>
      </c>
      <c r="P68" s="54">
        <v>1192.7</v>
      </c>
      <c r="Q68" s="54">
        <v>1216.5</v>
      </c>
      <c r="R68" s="54">
        <v>1236.5999999999999</v>
      </c>
      <c r="S68" s="54">
        <v>1260.0999999999999</v>
      </c>
      <c r="T68" s="54">
        <v>1283.2</v>
      </c>
      <c r="U68" s="54">
        <v>1317.8</v>
      </c>
      <c r="V68" s="54">
        <v>1348</v>
      </c>
      <c r="W68" s="54">
        <v>1381</v>
      </c>
      <c r="X68" s="54">
        <v>1418</v>
      </c>
      <c r="Y68" s="54">
        <v>1457</v>
      </c>
      <c r="Z68" s="54">
        <v>1492.5</v>
      </c>
      <c r="AA68" s="54">
        <v>1528</v>
      </c>
      <c r="AB68" s="54">
        <v>1567.9</v>
      </c>
      <c r="AC68" s="54">
        <v>1607.9</v>
      </c>
      <c r="AD68" s="54">
        <v>1642.7</v>
      </c>
      <c r="AE68" s="54">
        <v>1684</v>
      </c>
      <c r="AF68" s="54">
        <v>1721.5</v>
      </c>
      <c r="AG68" s="54">
        <v>1757.9</v>
      </c>
      <c r="AH68" s="40"/>
    </row>
    <row r="69" spans="1:34" x14ac:dyDescent="0.35">
      <c r="A69" s="22" t="s">
        <v>37</v>
      </c>
      <c r="B69" s="29">
        <v>299.10000000000002</v>
      </c>
      <c r="C69" s="29">
        <v>303.3</v>
      </c>
      <c r="D69" s="29">
        <v>307.39999999999998</v>
      </c>
      <c r="E69" s="29">
        <v>311.2</v>
      </c>
      <c r="F69" s="29">
        <v>315.5</v>
      </c>
      <c r="G69" s="29">
        <v>319.60000000000002</v>
      </c>
      <c r="H69" s="29">
        <v>323.7</v>
      </c>
      <c r="I69" s="29">
        <v>327.8</v>
      </c>
      <c r="J69" s="29">
        <v>332</v>
      </c>
      <c r="K69" s="29">
        <v>336.2</v>
      </c>
      <c r="L69" s="29">
        <v>340.4</v>
      </c>
      <c r="M69" s="29">
        <v>344.7</v>
      </c>
      <c r="N69" s="29">
        <v>348.9</v>
      </c>
      <c r="O69" s="29">
        <v>353.1</v>
      </c>
      <c r="P69" s="29">
        <v>356.7</v>
      </c>
      <c r="Q69" s="29">
        <v>360.4</v>
      </c>
      <c r="R69" s="29">
        <v>364.1</v>
      </c>
      <c r="S69" s="29">
        <v>367.8</v>
      </c>
      <c r="T69" s="29">
        <v>371.6</v>
      </c>
      <c r="U69" s="29">
        <v>375.7</v>
      </c>
      <c r="V69" s="29">
        <v>379.7</v>
      </c>
      <c r="W69" s="29">
        <v>383.8</v>
      </c>
      <c r="X69" s="29">
        <v>388.1</v>
      </c>
      <c r="Y69" s="29">
        <v>392.5</v>
      </c>
      <c r="Z69" s="29">
        <v>397</v>
      </c>
      <c r="AA69" s="29">
        <v>401.5</v>
      </c>
      <c r="AB69" s="29">
        <v>406.2</v>
      </c>
      <c r="AC69" s="29">
        <v>411.1</v>
      </c>
      <c r="AD69" s="29">
        <v>416</v>
      </c>
      <c r="AE69" s="29">
        <v>421</v>
      </c>
      <c r="AF69" s="29">
        <v>425.9</v>
      </c>
      <c r="AG69" s="29">
        <v>430.9</v>
      </c>
      <c r="AH69" s="40"/>
    </row>
    <row r="70" spans="1:34" x14ac:dyDescent="0.35">
      <c r="A70" s="27" t="s">
        <v>38</v>
      </c>
      <c r="B70" s="31">
        <v>115.8</v>
      </c>
      <c r="C70" s="31">
        <v>116.7</v>
      </c>
      <c r="D70" s="31">
        <v>117.5</v>
      </c>
      <c r="E70" s="31">
        <v>118.2</v>
      </c>
      <c r="F70" s="31">
        <v>119.1</v>
      </c>
      <c r="G70" s="31">
        <v>119.9</v>
      </c>
      <c r="H70" s="31">
        <v>120.8</v>
      </c>
      <c r="I70" s="31">
        <v>121.8</v>
      </c>
      <c r="J70" s="31">
        <v>122.8</v>
      </c>
      <c r="K70" s="31">
        <v>123.8</v>
      </c>
      <c r="L70" s="31">
        <v>124.8</v>
      </c>
      <c r="M70" s="31">
        <v>125.8</v>
      </c>
      <c r="N70" s="31">
        <v>126.8</v>
      </c>
      <c r="O70" s="31">
        <v>127.9</v>
      </c>
      <c r="P70" s="31">
        <v>128.9</v>
      </c>
      <c r="Q70" s="31">
        <v>129.80000000000001</v>
      </c>
      <c r="R70" s="31">
        <v>130.9</v>
      </c>
      <c r="S70" s="31">
        <v>131.9</v>
      </c>
      <c r="T70" s="31">
        <v>132.9</v>
      </c>
      <c r="U70" s="31">
        <v>134.1</v>
      </c>
      <c r="V70" s="31">
        <v>135.1</v>
      </c>
      <c r="W70" s="31">
        <v>136.30000000000001</v>
      </c>
      <c r="X70" s="31">
        <v>137.5</v>
      </c>
      <c r="Y70" s="31">
        <v>138.80000000000001</v>
      </c>
      <c r="Z70" s="31">
        <v>140</v>
      </c>
      <c r="AA70" s="31">
        <v>141.4</v>
      </c>
      <c r="AB70" s="31">
        <v>142.80000000000001</v>
      </c>
      <c r="AC70" s="31">
        <v>144.30000000000001</v>
      </c>
      <c r="AD70" s="31">
        <v>145.9</v>
      </c>
      <c r="AE70" s="31">
        <v>147.4</v>
      </c>
      <c r="AF70" s="31">
        <v>149</v>
      </c>
      <c r="AG70" s="31">
        <v>150.6</v>
      </c>
      <c r="AH70" s="40"/>
    </row>
    <row r="71" spans="1:34" x14ac:dyDescent="0.35">
      <c r="A71" s="32" t="s">
        <v>39</v>
      </c>
      <c r="B71" s="55">
        <v>183.3</v>
      </c>
      <c r="C71" s="55">
        <v>186.6</v>
      </c>
      <c r="D71" s="55">
        <v>189.9</v>
      </c>
      <c r="E71" s="55">
        <v>193</v>
      </c>
      <c r="F71" s="55">
        <v>196.4</v>
      </c>
      <c r="G71" s="55">
        <v>199.7</v>
      </c>
      <c r="H71" s="55">
        <v>202.9</v>
      </c>
      <c r="I71" s="55">
        <v>206</v>
      </c>
      <c r="J71" s="55">
        <v>209.2</v>
      </c>
      <c r="K71" s="55">
        <v>212.4</v>
      </c>
      <c r="L71" s="55">
        <v>215.6</v>
      </c>
      <c r="M71" s="55">
        <v>218.9</v>
      </c>
      <c r="N71" s="55">
        <v>222.1</v>
      </c>
      <c r="O71" s="55">
        <v>225.3</v>
      </c>
      <c r="P71" s="55">
        <v>227.9</v>
      </c>
      <c r="Q71" s="55">
        <v>230.6</v>
      </c>
      <c r="R71" s="55">
        <v>233.2</v>
      </c>
      <c r="S71" s="55">
        <v>236</v>
      </c>
      <c r="T71" s="55">
        <v>238.7</v>
      </c>
      <c r="U71" s="55">
        <v>241.7</v>
      </c>
      <c r="V71" s="55">
        <v>244.5</v>
      </c>
      <c r="W71" s="55">
        <v>247.5</v>
      </c>
      <c r="X71" s="55">
        <v>250.6</v>
      </c>
      <c r="Y71" s="55">
        <v>253.7</v>
      </c>
      <c r="Z71" s="55">
        <v>256.89999999999998</v>
      </c>
      <c r="AA71" s="55">
        <v>260.10000000000002</v>
      </c>
      <c r="AB71" s="55">
        <v>263.39999999999998</v>
      </c>
      <c r="AC71" s="55">
        <v>266.8</v>
      </c>
      <c r="AD71" s="55">
        <v>270.2</v>
      </c>
      <c r="AE71" s="55">
        <v>273.5</v>
      </c>
      <c r="AF71" s="55">
        <v>276.89999999999998</v>
      </c>
      <c r="AG71" s="55">
        <v>280.2</v>
      </c>
      <c r="AH71" s="40"/>
    </row>
    <row r="72" spans="1:34" x14ac:dyDescent="0.3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0"/>
    </row>
    <row r="73" spans="1:34" x14ac:dyDescent="0.35">
      <c r="A73" s="18" t="s">
        <v>45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40"/>
    </row>
    <row r="74" spans="1:34" x14ac:dyDescent="0.35">
      <c r="A74" s="20" t="s">
        <v>46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40"/>
    </row>
    <row r="75" spans="1:34" x14ac:dyDescent="0.35">
      <c r="A75" s="22" t="s">
        <v>20</v>
      </c>
      <c r="B75" s="29">
        <v>1.8</v>
      </c>
      <c r="C75" s="29">
        <v>1.8</v>
      </c>
      <c r="D75" s="29">
        <v>1.79</v>
      </c>
      <c r="E75" s="29">
        <v>1.79</v>
      </c>
      <c r="F75" s="29">
        <v>1.78</v>
      </c>
      <c r="G75" s="29">
        <v>1.77</v>
      </c>
      <c r="H75" s="29">
        <v>1.77</v>
      </c>
      <c r="I75" s="29">
        <v>1.76</v>
      </c>
      <c r="J75" s="29">
        <v>1.76</v>
      </c>
      <c r="K75" s="29">
        <v>1.75</v>
      </c>
      <c r="L75" s="29">
        <v>1.75</v>
      </c>
      <c r="M75" s="29">
        <v>1.75</v>
      </c>
      <c r="N75" s="29">
        <v>1.74</v>
      </c>
      <c r="O75" s="29">
        <v>1.74</v>
      </c>
      <c r="P75" s="29">
        <v>1.74</v>
      </c>
      <c r="Q75" s="29">
        <v>1.74</v>
      </c>
      <c r="R75" s="29">
        <v>1.73</v>
      </c>
      <c r="S75" s="29">
        <v>1.73</v>
      </c>
      <c r="T75" s="29">
        <v>1.73</v>
      </c>
      <c r="U75" s="29">
        <v>1.73</v>
      </c>
      <c r="V75" s="29">
        <v>1.72</v>
      </c>
      <c r="W75" s="29">
        <v>1.72</v>
      </c>
      <c r="X75" s="29">
        <v>1.72</v>
      </c>
      <c r="Y75" s="29">
        <v>1.72</v>
      </c>
      <c r="Z75" s="29">
        <v>1.72</v>
      </c>
      <c r="AA75" s="29">
        <v>1.72</v>
      </c>
      <c r="AB75" s="29">
        <v>1.72</v>
      </c>
      <c r="AC75" s="29">
        <v>1.72</v>
      </c>
      <c r="AD75" s="29">
        <v>1.72</v>
      </c>
      <c r="AE75" s="29">
        <v>1.72</v>
      </c>
      <c r="AF75" s="29">
        <v>1.73</v>
      </c>
      <c r="AG75" s="29">
        <v>1.73</v>
      </c>
      <c r="AH75" s="40"/>
    </row>
    <row r="76" spans="1:34" x14ac:dyDescent="0.35">
      <c r="A76" s="25" t="s">
        <v>21</v>
      </c>
      <c r="B76" s="30">
        <v>1.2</v>
      </c>
      <c r="C76" s="30">
        <v>1.2</v>
      </c>
      <c r="D76" s="30">
        <v>1.21</v>
      </c>
      <c r="E76" s="30">
        <v>1.21</v>
      </c>
      <c r="F76" s="30">
        <v>1.21</v>
      </c>
      <c r="G76" s="30">
        <v>1.21</v>
      </c>
      <c r="H76" s="30">
        <v>1.21</v>
      </c>
      <c r="I76" s="30">
        <v>1.21</v>
      </c>
      <c r="J76" s="30">
        <v>1.21</v>
      </c>
      <c r="K76" s="30">
        <v>1.21</v>
      </c>
      <c r="L76" s="30">
        <v>1.2</v>
      </c>
      <c r="M76" s="30">
        <v>1.2</v>
      </c>
      <c r="N76" s="30">
        <v>1.19</v>
      </c>
      <c r="O76" s="30">
        <v>1.19</v>
      </c>
      <c r="P76" s="30">
        <v>1.18</v>
      </c>
      <c r="Q76" s="30">
        <v>1.18</v>
      </c>
      <c r="R76" s="30">
        <v>1.17</v>
      </c>
      <c r="S76" s="30">
        <v>1.1599999999999999</v>
      </c>
      <c r="T76" s="30">
        <v>1.1599999999999999</v>
      </c>
      <c r="U76" s="30">
        <v>1.1499999999999999</v>
      </c>
      <c r="V76" s="30">
        <v>1.1399999999999999</v>
      </c>
      <c r="W76" s="30">
        <v>1.1399999999999999</v>
      </c>
      <c r="X76" s="30">
        <v>1.1299999999999999</v>
      </c>
      <c r="Y76" s="30">
        <v>1.1200000000000001</v>
      </c>
      <c r="Z76" s="30">
        <v>1.1200000000000001</v>
      </c>
      <c r="AA76" s="30">
        <v>1.1100000000000001</v>
      </c>
      <c r="AB76" s="30">
        <v>1.1000000000000001</v>
      </c>
      <c r="AC76" s="30">
        <v>1.0900000000000001</v>
      </c>
      <c r="AD76" s="30">
        <v>1.0900000000000001</v>
      </c>
      <c r="AE76" s="30">
        <v>1.08</v>
      </c>
      <c r="AF76" s="30">
        <v>1.07</v>
      </c>
      <c r="AG76" s="30">
        <v>1.06</v>
      </c>
      <c r="AH76" s="40"/>
    </row>
    <row r="77" spans="1:34" x14ac:dyDescent="0.35">
      <c r="A77" s="27" t="s">
        <v>22</v>
      </c>
      <c r="B77" s="31">
        <v>1.65</v>
      </c>
      <c r="C77" s="31">
        <v>1.65</v>
      </c>
      <c r="D77" s="31">
        <v>1.65</v>
      </c>
      <c r="E77" s="31">
        <v>1.64</v>
      </c>
      <c r="F77" s="31">
        <v>1.63</v>
      </c>
      <c r="G77" s="31">
        <v>1.63</v>
      </c>
      <c r="H77" s="31">
        <v>1.62</v>
      </c>
      <c r="I77" s="31">
        <v>1.62</v>
      </c>
      <c r="J77" s="31">
        <v>1.61</v>
      </c>
      <c r="K77" s="31">
        <v>1.61</v>
      </c>
      <c r="L77" s="31">
        <v>1.61</v>
      </c>
      <c r="M77" s="31">
        <v>1.6</v>
      </c>
      <c r="N77" s="31">
        <v>1.6</v>
      </c>
      <c r="O77" s="31">
        <v>1.6</v>
      </c>
      <c r="P77" s="31">
        <v>1.6</v>
      </c>
      <c r="Q77" s="31">
        <v>1.59</v>
      </c>
      <c r="R77" s="31">
        <v>1.59</v>
      </c>
      <c r="S77" s="31">
        <v>1.59</v>
      </c>
      <c r="T77" s="31">
        <v>1.59</v>
      </c>
      <c r="U77" s="31">
        <v>1.58</v>
      </c>
      <c r="V77" s="31">
        <v>1.58</v>
      </c>
      <c r="W77" s="31">
        <v>1.58</v>
      </c>
      <c r="X77" s="31">
        <v>1.58</v>
      </c>
      <c r="Y77" s="31">
        <v>1.58</v>
      </c>
      <c r="Z77" s="31">
        <v>1.58</v>
      </c>
      <c r="AA77" s="31">
        <v>1.58</v>
      </c>
      <c r="AB77" s="31">
        <v>1.58</v>
      </c>
      <c r="AC77" s="31">
        <v>1.58</v>
      </c>
      <c r="AD77" s="31">
        <v>1.58</v>
      </c>
      <c r="AE77" s="31">
        <v>1.58</v>
      </c>
      <c r="AF77" s="31">
        <v>1.58</v>
      </c>
      <c r="AG77" s="31">
        <v>1.58</v>
      </c>
      <c r="AH77" s="40"/>
    </row>
    <row r="78" spans="1:34" x14ac:dyDescent="0.35">
      <c r="A78" s="27" t="s">
        <v>23</v>
      </c>
      <c r="B78" s="31">
        <v>18.95</v>
      </c>
      <c r="C78" s="31">
        <v>18.920000000000002</v>
      </c>
      <c r="D78" s="31">
        <v>18.899999999999999</v>
      </c>
      <c r="E78" s="31">
        <v>18.88</v>
      </c>
      <c r="F78" s="31">
        <v>18.86</v>
      </c>
      <c r="G78" s="31">
        <v>18.850000000000001</v>
      </c>
      <c r="H78" s="31">
        <v>18.86</v>
      </c>
      <c r="I78" s="31">
        <v>18.84</v>
      </c>
      <c r="J78" s="31">
        <v>18.829999999999998</v>
      </c>
      <c r="K78" s="31">
        <v>18.809999999999999</v>
      </c>
      <c r="L78" s="31">
        <v>18.809999999999999</v>
      </c>
      <c r="M78" s="31">
        <v>18.8</v>
      </c>
      <c r="N78" s="31">
        <v>18.79</v>
      </c>
      <c r="O78" s="31">
        <v>18.78</v>
      </c>
      <c r="P78" s="31">
        <v>18.77</v>
      </c>
      <c r="Q78" s="31">
        <v>18.760000000000002</v>
      </c>
      <c r="R78" s="31">
        <v>18.760000000000002</v>
      </c>
      <c r="S78" s="31">
        <v>18.75</v>
      </c>
      <c r="T78" s="31">
        <v>18.739999999999998</v>
      </c>
      <c r="U78" s="31">
        <v>18.72</v>
      </c>
      <c r="V78" s="31">
        <v>18.7</v>
      </c>
      <c r="W78" s="31">
        <v>18.68</v>
      </c>
      <c r="X78" s="31">
        <v>18.670000000000002</v>
      </c>
      <c r="Y78" s="31">
        <v>18.66</v>
      </c>
      <c r="Z78" s="31">
        <v>18.649999999999999</v>
      </c>
      <c r="AA78" s="31">
        <v>18.649999999999999</v>
      </c>
      <c r="AB78" s="31">
        <v>18.649999999999999</v>
      </c>
      <c r="AC78" s="31">
        <v>18.649999999999999</v>
      </c>
      <c r="AD78" s="31">
        <v>18.649999999999999</v>
      </c>
      <c r="AE78" s="31">
        <v>18.66</v>
      </c>
      <c r="AF78" s="31">
        <v>18.66</v>
      </c>
      <c r="AG78" s="31">
        <v>18.68</v>
      </c>
      <c r="AH78" s="40"/>
    </row>
    <row r="79" spans="1:34" x14ac:dyDescent="0.35">
      <c r="A79" s="22" t="s">
        <v>24</v>
      </c>
      <c r="B79" s="29">
        <v>116.65</v>
      </c>
      <c r="C79" s="29">
        <v>117.45</v>
      </c>
      <c r="D79" s="29">
        <v>118.02</v>
      </c>
      <c r="E79" s="29">
        <v>118.67</v>
      </c>
      <c r="F79" s="29">
        <v>119.49</v>
      </c>
      <c r="G79" s="29">
        <v>120.12</v>
      </c>
      <c r="H79" s="29">
        <v>121.19</v>
      </c>
      <c r="I79" s="29">
        <v>122.11</v>
      </c>
      <c r="J79" s="29">
        <v>123.06</v>
      </c>
      <c r="K79" s="29">
        <v>123.85</v>
      </c>
      <c r="L79" s="29">
        <v>124.59</v>
      </c>
      <c r="M79" s="29">
        <v>125.42</v>
      </c>
      <c r="N79" s="29">
        <v>126.1</v>
      </c>
      <c r="O79" s="29">
        <v>126.96</v>
      </c>
      <c r="P79" s="29">
        <v>127.98</v>
      </c>
      <c r="Q79" s="29">
        <v>128.93</v>
      </c>
      <c r="R79" s="29">
        <v>129.94</v>
      </c>
      <c r="S79" s="29">
        <v>130.83000000000001</v>
      </c>
      <c r="T79" s="29">
        <v>131.6</v>
      </c>
      <c r="U79" s="29">
        <v>132.44999999999999</v>
      </c>
      <c r="V79" s="29">
        <v>133.26</v>
      </c>
      <c r="W79" s="29">
        <v>134.01</v>
      </c>
      <c r="X79" s="29">
        <v>134.74</v>
      </c>
      <c r="Y79" s="29">
        <v>135.44</v>
      </c>
      <c r="Z79" s="29">
        <v>136.19999999999999</v>
      </c>
      <c r="AA79" s="29">
        <v>136.91</v>
      </c>
      <c r="AB79" s="29">
        <v>137.66999999999999</v>
      </c>
      <c r="AC79" s="29">
        <v>138.33000000000001</v>
      </c>
      <c r="AD79" s="29">
        <v>138.99</v>
      </c>
      <c r="AE79" s="29">
        <v>139.68</v>
      </c>
      <c r="AF79" s="29">
        <v>140.25</v>
      </c>
      <c r="AG79" s="29">
        <v>140.97999999999999</v>
      </c>
      <c r="AH79" s="40"/>
    </row>
    <row r="80" spans="1:34" x14ac:dyDescent="0.35">
      <c r="A80" s="25" t="s">
        <v>25</v>
      </c>
      <c r="B80" s="30">
        <v>111.87</v>
      </c>
      <c r="C80" s="30">
        <v>112.43</v>
      </c>
      <c r="D80" s="30">
        <v>112.68</v>
      </c>
      <c r="E80" s="30">
        <v>112.87</v>
      </c>
      <c r="F80" s="30">
        <v>113.29</v>
      </c>
      <c r="G80" s="30">
        <v>113.63</v>
      </c>
      <c r="H80" s="30">
        <v>114.29</v>
      </c>
      <c r="I80" s="30">
        <v>114.67</v>
      </c>
      <c r="J80" s="30">
        <v>114.93</v>
      </c>
      <c r="K80" s="30">
        <v>115.12</v>
      </c>
      <c r="L80" s="30">
        <v>115.31</v>
      </c>
      <c r="M80" s="30">
        <v>115.69</v>
      </c>
      <c r="N80" s="30">
        <v>115.85</v>
      </c>
      <c r="O80" s="30">
        <v>116.14</v>
      </c>
      <c r="P80" s="30">
        <v>116.81</v>
      </c>
      <c r="Q80" s="30">
        <v>117.42</v>
      </c>
      <c r="R80" s="30">
        <v>118.1</v>
      </c>
      <c r="S80" s="30">
        <v>118.66</v>
      </c>
      <c r="T80" s="30">
        <v>119.04</v>
      </c>
      <c r="U80" s="30">
        <v>119.59</v>
      </c>
      <c r="V80" s="30">
        <v>120.11</v>
      </c>
      <c r="W80" s="30">
        <v>120.55</v>
      </c>
      <c r="X80" s="30">
        <v>121</v>
      </c>
      <c r="Y80" s="30">
        <v>121.39</v>
      </c>
      <c r="Z80" s="30">
        <v>121.87</v>
      </c>
      <c r="AA80" s="30">
        <v>122.27</v>
      </c>
      <c r="AB80" s="30">
        <v>122.76</v>
      </c>
      <c r="AC80" s="30">
        <v>123.14</v>
      </c>
      <c r="AD80" s="30">
        <v>123.57</v>
      </c>
      <c r="AE80" s="30">
        <v>124.09</v>
      </c>
      <c r="AF80" s="30">
        <v>124.39</v>
      </c>
      <c r="AG80" s="30">
        <v>124.88</v>
      </c>
      <c r="AH80" s="40"/>
    </row>
    <row r="81" spans="1:34" x14ac:dyDescent="0.35">
      <c r="A81" s="27" t="s">
        <v>26</v>
      </c>
      <c r="B81" s="31">
        <v>289.73</v>
      </c>
      <c r="C81" s="31">
        <v>291.22000000000003</v>
      </c>
      <c r="D81" s="31">
        <v>292.79000000000002</v>
      </c>
      <c r="E81" s="31">
        <v>293.92</v>
      </c>
      <c r="F81" s="31">
        <v>295.95999999999998</v>
      </c>
      <c r="G81" s="31">
        <v>298.07</v>
      </c>
      <c r="H81" s="31">
        <v>300.08999999999997</v>
      </c>
      <c r="I81" s="31">
        <v>302.17</v>
      </c>
      <c r="J81" s="31">
        <v>304.25</v>
      </c>
      <c r="K81" s="31">
        <v>306.02</v>
      </c>
      <c r="L81" s="31">
        <v>307.83</v>
      </c>
      <c r="M81" s="31">
        <v>310.08</v>
      </c>
      <c r="N81" s="31">
        <v>312.02999999999997</v>
      </c>
      <c r="O81" s="31">
        <v>314.05</v>
      </c>
      <c r="P81" s="31">
        <v>316.56</v>
      </c>
      <c r="Q81" s="31">
        <v>319.29000000000002</v>
      </c>
      <c r="R81" s="31">
        <v>321.92</v>
      </c>
      <c r="S81" s="31">
        <v>324.75</v>
      </c>
      <c r="T81" s="31">
        <v>327.64999999999998</v>
      </c>
      <c r="U81" s="31">
        <v>330.49</v>
      </c>
      <c r="V81" s="31">
        <v>333.52</v>
      </c>
      <c r="W81" s="31">
        <v>336.59</v>
      </c>
      <c r="X81" s="31">
        <v>339.56</v>
      </c>
      <c r="Y81" s="31">
        <v>342.73</v>
      </c>
      <c r="Z81" s="31">
        <v>345.96</v>
      </c>
      <c r="AA81" s="31">
        <v>349.18</v>
      </c>
      <c r="AB81" s="31">
        <v>352.58</v>
      </c>
      <c r="AC81" s="31">
        <v>355.62</v>
      </c>
      <c r="AD81" s="31">
        <v>358.58</v>
      </c>
      <c r="AE81" s="31">
        <v>361.85</v>
      </c>
      <c r="AF81" s="31">
        <v>365.2</v>
      </c>
      <c r="AG81" s="31">
        <v>368.54</v>
      </c>
      <c r="AH81" s="40"/>
    </row>
    <row r="82" spans="1:34" x14ac:dyDescent="0.35">
      <c r="A82" s="27" t="s">
        <v>27</v>
      </c>
      <c r="B82" s="31">
        <v>75.83</v>
      </c>
      <c r="C82" s="31">
        <v>75.98</v>
      </c>
      <c r="D82" s="31">
        <v>75.989999999999995</v>
      </c>
      <c r="E82" s="31">
        <v>75.959999999999994</v>
      </c>
      <c r="F82" s="31">
        <v>76.05</v>
      </c>
      <c r="G82" s="31">
        <v>76.13</v>
      </c>
      <c r="H82" s="31">
        <v>76.38</v>
      </c>
      <c r="I82" s="31">
        <v>76.48</v>
      </c>
      <c r="J82" s="31">
        <v>76.47</v>
      </c>
      <c r="K82" s="31">
        <v>76.459999999999994</v>
      </c>
      <c r="L82" s="31">
        <v>76.430000000000007</v>
      </c>
      <c r="M82" s="31">
        <v>76.47</v>
      </c>
      <c r="N82" s="31">
        <v>76.459999999999994</v>
      </c>
      <c r="O82" s="31">
        <v>76.52</v>
      </c>
      <c r="P82" s="31">
        <v>76.7</v>
      </c>
      <c r="Q82" s="31">
        <v>76.900000000000006</v>
      </c>
      <c r="R82" s="31">
        <v>77.11</v>
      </c>
      <c r="S82" s="31">
        <v>77.33</v>
      </c>
      <c r="T82" s="31">
        <v>77.540000000000006</v>
      </c>
      <c r="U82" s="31">
        <v>77.739999999999995</v>
      </c>
      <c r="V82" s="31">
        <v>77.91</v>
      </c>
      <c r="W82" s="31">
        <v>78.06</v>
      </c>
      <c r="X82" s="31">
        <v>78.19</v>
      </c>
      <c r="Y82" s="31">
        <v>78.319999999999993</v>
      </c>
      <c r="Z82" s="31">
        <v>78.459999999999994</v>
      </c>
      <c r="AA82" s="31">
        <v>78.599999999999994</v>
      </c>
      <c r="AB82" s="31">
        <v>78.75</v>
      </c>
      <c r="AC82" s="31">
        <v>78.89</v>
      </c>
      <c r="AD82" s="31">
        <v>79.069999999999993</v>
      </c>
      <c r="AE82" s="31">
        <v>79.23</v>
      </c>
      <c r="AF82" s="31">
        <v>79.38</v>
      </c>
      <c r="AG82" s="31">
        <v>79.55</v>
      </c>
      <c r="AH82" s="40"/>
    </row>
    <row r="83" spans="1:34" x14ac:dyDescent="0.35">
      <c r="A83" s="22" t="s">
        <v>28</v>
      </c>
      <c r="B83" s="29">
        <v>144.99</v>
      </c>
      <c r="C83" s="29">
        <v>146.22999999999999</v>
      </c>
      <c r="D83" s="29">
        <v>147.26</v>
      </c>
      <c r="E83" s="29">
        <v>148.30000000000001</v>
      </c>
      <c r="F83" s="29">
        <v>149.22</v>
      </c>
      <c r="G83" s="29">
        <v>150.62</v>
      </c>
      <c r="H83" s="29">
        <v>151.57</v>
      </c>
      <c r="I83" s="29">
        <v>152.21</v>
      </c>
      <c r="J83" s="29">
        <v>152.65</v>
      </c>
      <c r="K83" s="29">
        <v>153.07</v>
      </c>
      <c r="L83" s="29">
        <v>153.80000000000001</v>
      </c>
      <c r="M83" s="29">
        <v>154.22</v>
      </c>
      <c r="N83" s="29">
        <v>154.56</v>
      </c>
      <c r="O83" s="29">
        <v>155.41999999999999</v>
      </c>
      <c r="P83" s="29">
        <v>155.80000000000001</v>
      </c>
      <c r="Q83" s="29">
        <v>156.56</v>
      </c>
      <c r="R83" s="29">
        <v>157.16</v>
      </c>
      <c r="S83" s="29">
        <v>157.82</v>
      </c>
      <c r="T83" s="29">
        <v>158.86000000000001</v>
      </c>
      <c r="U83" s="29">
        <v>158.83000000000001</v>
      </c>
      <c r="V83" s="29">
        <v>159.59</v>
      </c>
      <c r="W83" s="29">
        <v>160.44</v>
      </c>
      <c r="X83" s="29">
        <v>161.07</v>
      </c>
      <c r="Y83" s="29">
        <v>161.87</v>
      </c>
      <c r="Z83" s="29">
        <v>162.56</v>
      </c>
      <c r="AA83" s="29">
        <v>163.34</v>
      </c>
      <c r="AB83" s="29">
        <v>163.65</v>
      </c>
      <c r="AC83" s="29">
        <v>164.37</v>
      </c>
      <c r="AD83" s="29">
        <v>165.23</v>
      </c>
      <c r="AE83" s="29">
        <v>165.29</v>
      </c>
      <c r="AF83" s="29">
        <v>166.06</v>
      </c>
      <c r="AG83" s="29">
        <v>166.33</v>
      </c>
      <c r="AH83" s="40"/>
    </row>
    <row r="84" spans="1:34" x14ac:dyDescent="0.35">
      <c r="A84" s="25" t="s">
        <v>29</v>
      </c>
      <c r="B84" s="30">
        <v>85.57</v>
      </c>
      <c r="C84" s="30">
        <v>86.62</v>
      </c>
      <c r="D84" s="30">
        <v>87.68</v>
      </c>
      <c r="E84" s="30">
        <v>88.76</v>
      </c>
      <c r="F84" s="30">
        <v>89.85</v>
      </c>
      <c r="G84" s="30">
        <v>90.87</v>
      </c>
      <c r="H84" s="30">
        <v>91.9</v>
      </c>
      <c r="I84" s="30">
        <v>92.9</v>
      </c>
      <c r="J84" s="30">
        <v>93.81</v>
      </c>
      <c r="K84" s="30">
        <v>94.54</v>
      </c>
      <c r="L84" s="30">
        <v>95.22</v>
      </c>
      <c r="M84" s="30">
        <v>95.86</v>
      </c>
      <c r="N84" s="30">
        <v>96.47</v>
      </c>
      <c r="O84" s="30">
        <v>97.19</v>
      </c>
      <c r="P84" s="30">
        <v>97.76</v>
      </c>
      <c r="Q84" s="30">
        <v>98.52</v>
      </c>
      <c r="R84" s="30">
        <v>99.23</v>
      </c>
      <c r="S84" s="30">
        <v>99.86</v>
      </c>
      <c r="T84" s="30">
        <v>100.57</v>
      </c>
      <c r="U84" s="30">
        <v>100.61</v>
      </c>
      <c r="V84" s="30">
        <v>101.35</v>
      </c>
      <c r="W84" s="30">
        <v>102.01</v>
      </c>
      <c r="X84" s="30">
        <v>102.63</v>
      </c>
      <c r="Y84" s="30">
        <v>103.37</v>
      </c>
      <c r="Z84" s="30">
        <v>104.06</v>
      </c>
      <c r="AA84" s="30">
        <v>104.84</v>
      </c>
      <c r="AB84" s="30">
        <v>105.46</v>
      </c>
      <c r="AC84" s="30">
        <v>106.17</v>
      </c>
      <c r="AD84" s="30">
        <v>107.06</v>
      </c>
      <c r="AE84" s="30">
        <v>107.7</v>
      </c>
      <c r="AF84" s="30">
        <v>108.56</v>
      </c>
      <c r="AG84" s="30">
        <v>109.4</v>
      </c>
      <c r="AH84" s="40"/>
    </row>
    <row r="85" spans="1:34" x14ac:dyDescent="0.35">
      <c r="A85" s="27" t="s">
        <v>30</v>
      </c>
      <c r="B85" s="31">
        <v>126.6</v>
      </c>
      <c r="C85" s="31">
        <v>127.53</v>
      </c>
      <c r="D85" s="31">
        <v>128.29</v>
      </c>
      <c r="E85" s="31">
        <v>129.4</v>
      </c>
      <c r="F85" s="31">
        <v>130.13999999999999</v>
      </c>
      <c r="G85" s="31">
        <v>130.91</v>
      </c>
      <c r="H85" s="31">
        <v>131.96</v>
      </c>
      <c r="I85" s="31">
        <v>132.72999999999999</v>
      </c>
      <c r="J85" s="31">
        <v>133.36000000000001</v>
      </c>
      <c r="K85" s="31">
        <v>133.72999999999999</v>
      </c>
      <c r="L85" s="31">
        <v>134.22999999999999</v>
      </c>
      <c r="M85" s="31">
        <v>134.56</v>
      </c>
      <c r="N85" s="31">
        <v>134.82</v>
      </c>
      <c r="O85" s="31">
        <v>135.53</v>
      </c>
      <c r="P85" s="31">
        <v>135.97</v>
      </c>
      <c r="Q85" s="31">
        <v>136.72999999999999</v>
      </c>
      <c r="R85" s="31">
        <v>137.44</v>
      </c>
      <c r="S85" s="31">
        <v>138.12</v>
      </c>
      <c r="T85" s="31">
        <v>139.05000000000001</v>
      </c>
      <c r="U85" s="31">
        <v>139.13999999999999</v>
      </c>
      <c r="V85" s="31">
        <v>139.87</v>
      </c>
      <c r="W85" s="31">
        <v>140.66</v>
      </c>
      <c r="X85" s="31">
        <v>141.22999999999999</v>
      </c>
      <c r="Y85" s="31">
        <v>141.88</v>
      </c>
      <c r="Z85" s="31">
        <v>142.44999999999999</v>
      </c>
      <c r="AA85" s="31">
        <v>143.01</v>
      </c>
      <c r="AB85" s="31">
        <v>143.25</v>
      </c>
      <c r="AC85" s="31">
        <v>143.78</v>
      </c>
      <c r="AD85" s="31">
        <v>144.38</v>
      </c>
      <c r="AE85" s="31">
        <v>144.47</v>
      </c>
      <c r="AF85" s="31">
        <v>145.01</v>
      </c>
      <c r="AG85" s="31">
        <v>145.26</v>
      </c>
      <c r="AH85" s="40"/>
    </row>
    <row r="86" spans="1:34" x14ac:dyDescent="0.35">
      <c r="A86" s="27" t="s">
        <v>31</v>
      </c>
      <c r="B86" s="31">
        <v>168.48</v>
      </c>
      <c r="C86" s="31">
        <v>169.61</v>
      </c>
      <c r="D86" s="31">
        <v>170.52</v>
      </c>
      <c r="E86" s="31">
        <v>171.22</v>
      </c>
      <c r="F86" s="31">
        <v>171.96</v>
      </c>
      <c r="G86" s="31">
        <v>173.79</v>
      </c>
      <c r="H86" s="31">
        <v>174.64</v>
      </c>
      <c r="I86" s="31">
        <v>175.04</v>
      </c>
      <c r="J86" s="31">
        <v>175.18</v>
      </c>
      <c r="K86" s="31">
        <v>175.51</v>
      </c>
      <c r="L86" s="31">
        <v>176.35</v>
      </c>
      <c r="M86" s="31">
        <v>176.76</v>
      </c>
      <c r="N86" s="31">
        <v>177.06</v>
      </c>
      <c r="O86" s="31">
        <v>178</v>
      </c>
      <c r="P86" s="31">
        <v>178.28</v>
      </c>
      <c r="Q86" s="31">
        <v>179.01</v>
      </c>
      <c r="R86" s="31">
        <v>179.5</v>
      </c>
      <c r="S86" s="31">
        <v>180.12</v>
      </c>
      <c r="T86" s="31">
        <v>181.29</v>
      </c>
      <c r="U86" s="31">
        <v>181.17</v>
      </c>
      <c r="V86" s="31">
        <v>181.95</v>
      </c>
      <c r="W86" s="31">
        <v>182.89</v>
      </c>
      <c r="X86" s="31">
        <v>183.58</v>
      </c>
      <c r="Y86" s="31">
        <v>184.46</v>
      </c>
      <c r="Z86" s="31">
        <v>185.27</v>
      </c>
      <c r="AA86" s="31">
        <v>186.23</v>
      </c>
      <c r="AB86" s="31">
        <v>186.56</v>
      </c>
      <c r="AC86" s="31">
        <v>187.43</v>
      </c>
      <c r="AD86" s="31">
        <v>188.51</v>
      </c>
      <c r="AE86" s="31">
        <v>188.48</v>
      </c>
      <c r="AF86" s="31">
        <v>189.43</v>
      </c>
      <c r="AG86" s="31">
        <v>189.64</v>
      </c>
      <c r="AH86" s="40"/>
    </row>
    <row r="87" spans="1:34" x14ac:dyDescent="0.35">
      <c r="A87" s="20" t="s">
        <v>47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40"/>
    </row>
    <row r="88" spans="1:34" x14ac:dyDescent="0.35">
      <c r="A88" s="22" t="s">
        <v>20</v>
      </c>
      <c r="B88" s="29">
        <v>3.18</v>
      </c>
      <c r="C88" s="29">
        <v>3.18</v>
      </c>
      <c r="D88" s="29">
        <v>3.18</v>
      </c>
      <c r="E88" s="29">
        <v>3.19</v>
      </c>
      <c r="F88" s="29">
        <v>3.19</v>
      </c>
      <c r="G88" s="29">
        <v>3.18</v>
      </c>
      <c r="H88" s="29">
        <v>3.18</v>
      </c>
      <c r="I88" s="29">
        <v>3.17</v>
      </c>
      <c r="J88" s="29">
        <v>3.17</v>
      </c>
      <c r="K88" s="29">
        <v>3.16</v>
      </c>
      <c r="L88" s="29">
        <v>3.16</v>
      </c>
      <c r="M88" s="29">
        <v>3.15</v>
      </c>
      <c r="N88" s="29">
        <v>3.15</v>
      </c>
      <c r="O88" s="29">
        <v>3.14</v>
      </c>
      <c r="P88" s="29">
        <v>3.14</v>
      </c>
      <c r="Q88" s="29">
        <v>3.14</v>
      </c>
      <c r="R88" s="29">
        <v>3.13</v>
      </c>
      <c r="S88" s="29">
        <v>3.13</v>
      </c>
      <c r="T88" s="29">
        <v>3.13</v>
      </c>
      <c r="U88" s="29">
        <v>3.12</v>
      </c>
      <c r="V88" s="29">
        <v>3.12</v>
      </c>
      <c r="W88" s="29">
        <v>3.12</v>
      </c>
      <c r="X88" s="29">
        <v>3.11</v>
      </c>
      <c r="Y88" s="29">
        <v>3.11</v>
      </c>
      <c r="Z88" s="29">
        <v>3.11</v>
      </c>
      <c r="AA88" s="29">
        <v>3.11</v>
      </c>
      <c r="AB88" s="29">
        <v>3.1</v>
      </c>
      <c r="AC88" s="29">
        <v>3.1</v>
      </c>
      <c r="AD88" s="29">
        <v>3.09</v>
      </c>
      <c r="AE88" s="29">
        <v>3.09</v>
      </c>
      <c r="AF88" s="29">
        <v>3.08</v>
      </c>
      <c r="AG88" s="29">
        <v>3.07</v>
      </c>
      <c r="AH88" s="40"/>
    </row>
    <row r="89" spans="1:34" x14ac:dyDescent="0.35">
      <c r="A89" s="27" t="s">
        <v>33</v>
      </c>
      <c r="B89" s="31">
        <v>0.27</v>
      </c>
      <c r="C89" s="31">
        <v>0.27</v>
      </c>
      <c r="D89" s="31">
        <v>0.27</v>
      </c>
      <c r="E89" s="31">
        <v>0.27</v>
      </c>
      <c r="F89" s="31">
        <v>0.27</v>
      </c>
      <c r="G89" s="31">
        <v>0.27</v>
      </c>
      <c r="H89" s="31">
        <v>0.27</v>
      </c>
      <c r="I89" s="31">
        <v>0.27</v>
      </c>
      <c r="J89" s="31">
        <v>0.28000000000000003</v>
      </c>
      <c r="K89" s="31">
        <v>0.28000000000000003</v>
      </c>
      <c r="L89" s="31">
        <v>0.28000000000000003</v>
      </c>
      <c r="M89" s="31">
        <v>0.28000000000000003</v>
      </c>
      <c r="N89" s="31">
        <v>0.28000000000000003</v>
      </c>
      <c r="O89" s="31">
        <v>0.28000000000000003</v>
      </c>
      <c r="P89" s="31">
        <v>0.28000000000000003</v>
      </c>
      <c r="Q89" s="31">
        <v>0.28000000000000003</v>
      </c>
      <c r="R89" s="31">
        <v>0.28000000000000003</v>
      </c>
      <c r="S89" s="31">
        <v>0.28999999999999998</v>
      </c>
      <c r="T89" s="31">
        <v>0.28999999999999998</v>
      </c>
      <c r="U89" s="31">
        <v>0.28999999999999998</v>
      </c>
      <c r="V89" s="31">
        <v>0.28999999999999998</v>
      </c>
      <c r="W89" s="31">
        <v>0.28999999999999998</v>
      </c>
      <c r="X89" s="31">
        <v>0.28999999999999998</v>
      </c>
      <c r="Y89" s="31">
        <v>0.28999999999999998</v>
      </c>
      <c r="Z89" s="31">
        <v>0.28999999999999998</v>
      </c>
      <c r="AA89" s="31">
        <v>0.3</v>
      </c>
      <c r="AB89" s="31">
        <v>0.3</v>
      </c>
      <c r="AC89" s="31">
        <v>0.3</v>
      </c>
      <c r="AD89" s="31">
        <v>0.3</v>
      </c>
      <c r="AE89" s="31">
        <v>0.3</v>
      </c>
      <c r="AF89" s="31">
        <v>0.3</v>
      </c>
      <c r="AG89" s="31">
        <v>0.3</v>
      </c>
      <c r="AH89" s="40"/>
    </row>
    <row r="90" spans="1:34" x14ac:dyDescent="0.35">
      <c r="A90" s="32" t="s">
        <v>34</v>
      </c>
      <c r="B90" s="55">
        <v>11.06</v>
      </c>
      <c r="C90" s="55">
        <v>11.05</v>
      </c>
      <c r="D90" s="55">
        <v>11.05</v>
      </c>
      <c r="E90" s="55">
        <v>11.05</v>
      </c>
      <c r="F90" s="55">
        <v>11.04</v>
      </c>
      <c r="G90" s="55">
        <v>11.03</v>
      </c>
      <c r="H90" s="55">
        <v>11.02</v>
      </c>
      <c r="I90" s="55">
        <v>11.01</v>
      </c>
      <c r="J90" s="55">
        <v>10.99</v>
      </c>
      <c r="K90" s="55">
        <v>10.98</v>
      </c>
      <c r="L90" s="55">
        <v>10.97</v>
      </c>
      <c r="M90" s="55">
        <v>10.96</v>
      </c>
      <c r="N90" s="55">
        <v>10.94</v>
      </c>
      <c r="O90" s="55">
        <v>10.93</v>
      </c>
      <c r="P90" s="55">
        <v>10.92</v>
      </c>
      <c r="Q90" s="55">
        <v>10.91</v>
      </c>
      <c r="R90" s="55">
        <v>10.9</v>
      </c>
      <c r="S90" s="55">
        <v>10.89</v>
      </c>
      <c r="T90" s="55">
        <v>10.88</v>
      </c>
      <c r="U90" s="55">
        <v>10.87</v>
      </c>
      <c r="V90" s="55">
        <v>10.86</v>
      </c>
      <c r="W90" s="55">
        <v>10.84</v>
      </c>
      <c r="X90" s="55">
        <v>10.83</v>
      </c>
      <c r="Y90" s="55">
        <v>10.83</v>
      </c>
      <c r="Z90" s="55">
        <v>10.82</v>
      </c>
      <c r="AA90" s="55">
        <v>10.82</v>
      </c>
      <c r="AB90" s="55">
        <v>10.81</v>
      </c>
      <c r="AC90" s="55">
        <v>10.8</v>
      </c>
      <c r="AD90" s="55">
        <v>10.79</v>
      </c>
      <c r="AE90" s="55">
        <v>10.79</v>
      </c>
      <c r="AF90" s="55">
        <v>10.78</v>
      </c>
      <c r="AG90" s="55">
        <v>10.77</v>
      </c>
      <c r="AH90" s="40"/>
    </row>
    <row r="91" spans="1:34" x14ac:dyDescent="0.35">
      <c r="A91" s="22" t="s">
        <v>35</v>
      </c>
      <c r="B91" s="55">
        <v>571.97</v>
      </c>
      <c r="C91" s="55">
        <v>572.03</v>
      </c>
      <c r="D91" s="55">
        <v>571.71</v>
      </c>
      <c r="E91" s="55">
        <v>571.63</v>
      </c>
      <c r="F91" s="55">
        <v>572.4</v>
      </c>
      <c r="G91" s="55">
        <v>572.98</v>
      </c>
      <c r="H91" s="55">
        <v>573.73</v>
      </c>
      <c r="I91" s="55">
        <v>574.13</v>
      </c>
      <c r="J91" s="55">
        <v>574.45000000000005</v>
      </c>
      <c r="K91" s="55">
        <v>574.74</v>
      </c>
      <c r="L91" s="55">
        <v>575.02</v>
      </c>
      <c r="M91" s="55">
        <v>575.33000000000004</v>
      </c>
      <c r="N91" s="55">
        <v>575.47</v>
      </c>
      <c r="O91" s="55">
        <v>575.49</v>
      </c>
      <c r="P91" s="55">
        <v>576.16999999999996</v>
      </c>
      <c r="Q91" s="55">
        <v>576.48</v>
      </c>
      <c r="R91" s="55">
        <v>576.79</v>
      </c>
      <c r="S91" s="55">
        <v>577.14</v>
      </c>
      <c r="T91" s="55">
        <v>577.15</v>
      </c>
      <c r="U91" s="55">
        <v>577.17999999999995</v>
      </c>
      <c r="V91" s="55">
        <v>577.16999999999996</v>
      </c>
      <c r="W91" s="55">
        <v>576.83000000000004</v>
      </c>
      <c r="X91" s="55">
        <v>576.30999999999995</v>
      </c>
      <c r="Y91" s="55">
        <v>576.12</v>
      </c>
      <c r="Z91" s="55">
        <v>575.74</v>
      </c>
      <c r="AA91" s="55">
        <v>575.42999999999995</v>
      </c>
      <c r="AB91" s="55">
        <v>574.78</v>
      </c>
      <c r="AC91" s="55">
        <v>574.4</v>
      </c>
      <c r="AD91" s="55">
        <v>573.36</v>
      </c>
      <c r="AE91" s="55">
        <v>572.12</v>
      </c>
      <c r="AF91" s="55">
        <v>570.86</v>
      </c>
      <c r="AG91" s="55">
        <v>569.71</v>
      </c>
      <c r="AH91" s="40"/>
    </row>
    <row r="92" spans="1:34" x14ac:dyDescent="0.35">
      <c r="A92" s="22" t="s">
        <v>28</v>
      </c>
      <c r="B92" s="29">
        <v>46.7</v>
      </c>
      <c r="C92" s="29">
        <v>46.65</v>
      </c>
      <c r="D92" s="29">
        <v>46.62</v>
      </c>
      <c r="E92" s="29">
        <v>46.63</v>
      </c>
      <c r="F92" s="29">
        <v>46.63</v>
      </c>
      <c r="G92" s="29">
        <v>47.03</v>
      </c>
      <c r="H92" s="29">
        <v>47.17</v>
      </c>
      <c r="I92" s="29">
        <v>47.18</v>
      </c>
      <c r="J92" s="29">
        <v>47.13</v>
      </c>
      <c r="K92" s="29">
        <v>47.05</v>
      </c>
      <c r="L92" s="29">
        <v>47.2</v>
      </c>
      <c r="M92" s="29">
        <v>47.23</v>
      </c>
      <c r="N92" s="29">
        <v>47.29</v>
      </c>
      <c r="O92" s="29">
        <v>47.56</v>
      </c>
      <c r="P92" s="29">
        <v>47.7</v>
      </c>
      <c r="Q92" s="29">
        <v>47.88</v>
      </c>
      <c r="R92" s="29">
        <v>48.15</v>
      </c>
      <c r="S92" s="29">
        <v>48.32</v>
      </c>
      <c r="T92" s="29">
        <v>48.65</v>
      </c>
      <c r="U92" s="29">
        <v>48.4</v>
      </c>
      <c r="V92" s="29">
        <v>48.36</v>
      </c>
      <c r="W92" s="29">
        <v>48.35</v>
      </c>
      <c r="X92" s="29">
        <v>48.21</v>
      </c>
      <c r="Y92" s="29">
        <v>48.12</v>
      </c>
      <c r="Z92" s="29">
        <v>48.05</v>
      </c>
      <c r="AA92" s="29">
        <v>48.01</v>
      </c>
      <c r="AB92" s="29">
        <v>47.79</v>
      </c>
      <c r="AC92" s="29">
        <v>47.78</v>
      </c>
      <c r="AD92" s="29">
        <v>47.81</v>
      </c>
      <c r="AE92" s="29">
        <v>47.53</v>
      </c>
      <c r="AF92" s="29">
        <v>47.54</v>
      </c>
      <c r="AG92" s="29">
        <v>47.4</v>
      </c>
      <c r="AH92" s="40"/>
    </row>
    <row r="93" spans="1:34" x14ac:dyDescent="0.35">
      <c r="A93" s="25" t="s">
        <v>36</v>
      </c>
      <c r="B93" s="30">
        <v>23.63</v>
      </c>
      <c r="C93" s="30">
        <v>23.76</v>
      </c>
      <c r="D93" s="30">
        <v>23.83</v>
      </c>
      <c r="E93" s="30">
        <v>24.05</v>
      </c>
      <c r="F93" s="30">
        <v>24.18</v>
      </c>
      <c r="G93" s="30">
        <v>24.33</v>
      </c>
      <c r="H93" s="30">
        <v>24.51</v>
      </c>
      <c r="I93" s="30">
        <v>24.69</v>
      </c>
      <c r="J93" s="30">
        <v>24.85</v>
      </c>
      <c r="K93" s="30">
        <v>25.01</v>
      </c>
      <c r="L93" s="30">
        <v>25.17</v>
      </c>
      <c r="M93" s="30">
        <v>25.26</v>
      </c>
      <c r="N93" s="30">
        <v>25.33</v>
      </c>
      <c r="O93" s="30">
        <v>25.57</v>
      </c>
      <c r="P93" s="30">
        <v>25.71</v>
      </c>
      <c r="Q93" s="30">
        <v>25.86</v>
      </c>
      <c r="R93" s="30">
        <v>26</v>
      </c>
      <c r="S93" s="30">
        <v>26.1</v>
      </c>
      <c r="T93" s="30">
        <v>26.24</v>
      </c>
      <c r="U93" s="30">
        <v>26.06</v>
      </c>
      <c r="V93" s="30">
        <v>26.01</v>
      </c>
      <c r="W93" s="30">
        <v>26.06</v>
      </c>
      <c r="X93" s="30">
        <v>26.1</v>
      </c>
      <c r="Y93" s="30">
        <v>26.19</v>
      </c>
      <c r="Z93" s="30">
        <v>26.23</v>
      </c>
      <c r="AA93" s="30">
        <v>26.3</v>
      </c>
      <c r="AB93" s="30">
        <v>26.26</v>
      </c>
      <c r="AC93" s="30">
        <v>26.34</v>
      </c>
      <c r="AD93" s="30">
        <v>26.43</v>
      </c>
      <c r="AE93" s="30">
        <v>26.36</v>
      </c>
      <c r="AF93" s="30">
        <v>26.46</v>
      </c>
      <c r="AG93" s="30">
        <v>26.48</v>
      </c>
      <c r="AH93" s="40"/>
    </row>
    <row r="94" spans="1:34" x14ac:dyDescent="0.35">
      <c r="A94" s="32" t="s">
        <v>31</v>
      </c>
      <c r="B94" s="55">
        <v>50.75</v>
      </c>
      <c r="C94" s="55">
        <v>50.73</v>
      </c>
      <c r="D94" s="55">
        <v>50.74</v>
      </c>
      <c r="E94" s="55">
        <v>50.77</v>
      </c>
      <c r="F94" s="55">
        <v>50.78</v>
      </c>
      <c r="G94" s="55">
        <v>51.32</v>
      </c>
      <c r="H94" s="55">
        <v>51.53</v>
      </c>
      <c r="I94" s="55">
        <v>51.59</v>
      </c>
      <c r="J94" s="55">
        <v>51.58</v>
      </c>
      <c r="K94" s="55">
        <v>51.53</v>
      </c>
      <c r="L94" s="55">
        <v>51.76</v>
      </c>
      <c r="M94" s="55">
        <v>51.86</v>
      </c>
      <c r="N94" s="55">
        <v>52</v>
      </c>
      <c r="O94" s="55">
        <v>52.36</v>
      </c>
      <c r="P94" s="55">
        <v>52.57</v>
      </c>
      <c r="Q94" s="55">
        <v>52.84</v>
      </c>
      <c r="R94" s="55">
        <v>53.24</v>
      </c>
      <c r="S94" s="55">
        <v>53.52</v>
      </c>
      <c r="T94" s="55">
        <v>53.99</v>
      </c>
      <c r="U94" s="55">
        <v>53.82</v>
      </c>
      <c r="V94" s="55">
        <v>53.88</v>
      </c>
      <c r="W94" s="55">
        <v>53.92</v>
      </c>
      <c r="X94" s="55">
        <v>53.79</v>
      </c>
      <c r="Y94" s="55">
        <v>53.7</v>
      </c>
      <c r="Z94" s="55">
        <v>53.66</v>
      </c>
      <c r="AA94" s="55">
        <v>53.64</v>
      </c>
      <c r="AB94" s="55">
        <v>53.43</v>
      </c>
      <c r="AC94" s="55">
        <v>53.45</v>
      </c>
      <c r="AD94" s="55">
        <v>53.5</v>
      </c>
      <c r="AE94" s="55">
        <v>53.2</v>
      </c>
      <c r="AF94" s="55">
        <v>53.21</v>
      </c>
      <c r="AG94" s="55">
        <v>53.06</v>
      </c>
      <c r="AH94" s="40"/>
    </row>
    <row r="95" spans="1:34" x14ac:dyDescent="0.35">
      <c r="A95" s="22" t="s">
        <v>37</v>
      </c>
      <c r="B95" s="51">
        <v>1143.31</v>
      </c>
      <c r="C95" s="51">
        <v>1142.28</v>
      </c>
      <c r="D95" s="51">
        <v>1142.47</v>
      </c>
      <c r="E95" s="51">
        <v>1142.04</v>
      </c>
      <c r="F95" s="51">
        <v>1141.3499999999999</v>
      </c>
      <c r="G95" s="51">
        <v>1140.56</v>
      </c>
      <c r="H95" s="51">
        <v>1139.33</v>
      </c>
      <c r="I95" s="51">
        <v>1138.3499999999999</v>
      </c>
      <c r="J95" s="51">
        <v>1137.47</v>
      </c>
      <c r="K95" s="51">
        <v>1136.3699999999999</v>
      </c>
      <c r="L95" s="51">
        <v>1135.44</v>
      </c>
      <c r="M95" s="51">
        <v>1134.23</v>
      </c>
      <c r="N95" s="51">
        <v>1133.3499999999999</v>
      </c>
      <c r="O95" s="51">
        <v>1132.67</v>
      </c>
      <c r="P95" s="51">
        <v>1133.6300000000001</v>
      </c>
      <c r="Q95" s="51">
        <v>1134.6500000000001</v>
      </c>
      <c r="R95" s="51">
        <v>1135.8900000000001</v>
      </c>
      <c r="S95" s="51">
        <v>1137.25</v>
      </c>
      <c r="T95" s="51">
        <v>1138.8399999999999</v>
      </c>
      <c r="U95" s="51">
        <v>1139.9100000000001</v>
      </c>
      <c r="V95" s="51">
        <v>1141.83</v>
      </c>
      <c r="W95" s="51">
        <v>1143.77</v>
      </c>
      <c r="X95" s="51">
        <v>1145.6400000000001</v>
      </c>
      <c r="Y95" s="51">
        <v>1147.54</v>
      </c>
      <c r="Z95" s="51">
        <v>1149.46</v>
      </c>
      <c r="AA95" s="51">
        <v>1151.75</v>
      </c>
      <c r="AB95" s="51">
        <v>1153.8499999999999</v>
      </c>
      <c r="AC95" s="51">
        <v>1156.17</v>
      </c>
      <c r="AD95" s="51">
        <v>1158.45</v>
      </c>
      <c r="AE95" s="51">
        <v>1160.96</v>
      </c>
      <c r="AF95" s="51">
        <v>1163.4000000000001</v>
      </c>
      <c r="AG95" s="51">
        <v>1165.93</v>
      </c>
      <c r="AH95" s="40"/>
    </row>
    <row r="96" spans="1:34" x14ac:dyDescent="0.35">
      <c r="A96" s="27" t="s">
        <v>38</v>
      </c>
      <c r="B96" s="53">
        <v>1621.69</v>
      </c>
      <c r="C96" s="53">
        <v>1625.07</v>
      </c>
      <c r="D96" s="53">
        <v>1632.29</v>
      </c>
      <c r="E96" s="53">
        <v>1638.36</v>
      </c>
      <c r="F96" s="53">
        <v>1644.04</v>
      </c>
      <c r="G96" s="53">
        <v>1649.42</v>
      </c>
      <c r="H96" s="53">
        <v>1652.8</v>
      </c>
      <c r="I96" s="53">
        <v>1657.17</v>
      </c>
      <c r="J96" s="53">
        <v>1661.63</v>
      </c>
      <c r="K96" s="53">
        <v>1665.6</v>
      </c>
      <c r="L96" s="53">
        <v>1670.03</v>
      </c>
      <c r="M96" s="53">
        <v>1673.59</v>
      </c>
      <c r="N96" s="53">
        <v>1677.73</v>
      </c>
      <c r="O96" s="53">
        <v>1681.73</v>
      </c>
      <c r="P96" s="53">
        <v>1685.39</v>
      </c>
      <c r="Q96" s="53">
        <v>1689.4</v>
      </c>
      <c r="R96" s="53">
        <v>1693.63</v>
      </c>
      <c r="S96" s="53">
        <v>1697.97</v>
      </c>
      <c r="T96" s="53">
        <v>1702.68</v>
      </c>
      <c r="U96" s="53">
        <v>1706.09</v>
      </c>
      <c r="V96" s="53">
        <v>1711.05</v>
      </c>
      <c r="W96" s="53">
        <v>1715.77</v>
      </c>
      <c r="X96" s="53">
        <v>1720.45</v>
      </c>
      <c r="Y96" s="53">
        <v>1725.29</v>
      </c>
      <c r="Z96" s="53">
        <v>1729.93</v>
      </c>
      <c r="AA96" s="53">
        <v>1735.01</v>
      </c>
      <c r="AB96" s="53">
        <v>1739.44</v>
      </c>
      <c r="AC96" s="53">
        <v>1744.38</v>
      </c>
      <c r="AD96" s="53">
        <v>1749.14</v>
      </c>
      <c r="AE96" s="53">
        <v>1754.13</v>
      </c>
      <c r="AF96" s="53">
        <v>1759.07</v>
      </c>
      <c r="AG96" s="53">
        <v>1763.67</v>
      </c>
      <c r="AH96" s="40"/>
    </row>
    <row r="97" spans="1:34" x14ac:dyDescent="0.35">
      <c r="A97" s="32" t="s">
        <v>39</v>
      </c>
      <c r="B97" s="55">
        <v>840.96</v>
      </c>
      <c r="C97" s="55">
        <v>840.43</v>
      </c>
      <c r="D97" s="55">
        <v>839.47</v>
      </c>
      <c r="E97" s="55">
        <v>838.02</v>
      </c>
      <c r="F97" s="55">
        <v>836.64</v>
      </c>
      <c r="G97" s="55">
        <v>835.05</v>
      </c>
      <c r="H97" s="55">
        <v>833.54</v>
      </c>
      <c r="I97" s="55">
        <v>831.66</v>
      </c>
      <c r="J97" s="55">
        <v>829.84</v>
      </c>
      <c r="K97" s="55">
        <v>827.94</v>
      </c>
      <c r="L97" s="55">
        <v>826.14</v>
      </c>
      <c r="M97" s="55">
        <v>824.23</v>
      </c>
      <c r="N97" s="55">
        <v>822.54</v>
      </c>
      <c r="O97" s="55">
        <v>821.03</v>
      </c>
      <c r="P97" s="55">
        <v>821.65</v>
      </c>
      <c r="Q97" s="55">
        <v>822.23</v>
      </c>
      <c r="R97" s="55">
        <v>822.99</v>
      </c>
      <c r="S97" s="55">
        <v>823.87</v>
      </c>
      <c r="T97" s="55">
        <v>824.94</v>
      </c>
      <c r="U97" s="55">
        <v>825.79</v>
      </c>
      <c r="V97" s="55">
        <v>827.23</v>
      </c>
      <c r="W97" s="55">
        <v>828.75</v>
      </c>
      <c r="X97" s="55">
        <v>830.14</v>
      </c>
      <c r="Y97" s="55">
        <v>831.57</v>
      </c>
      <c r="Z97" s="55">
        <v>833.05</v>
      </c>
      <c r="AA97" s="55">
        <v>834.76</v>
      </c>
      <c r="AB97" s="55">
        <v>836.33</v>
      </c>
      <c r="AC97" s="55">
        <v>837.9</v>
      </c>
      <c r="AD97" s="55">
        <v>839.47</v>
      </c>
      <c r="AE97" s="55">
        <v>841.21</v>
      </c>
      <c r="AF97" s="55">
        <v>842.81</v>
      </c>
      <c r="AG97" s="55">
        <v>844.61</v>
      </c>
      <c r="AH97" s="40"/>
    </row>
    <row r="98" spans="1:34" x14ac:dyDescent="0.35">
      <c r="A98" s="48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0"/>
    </row>
    <row r="99" spans="1:34" x14ac:dyDescent="0.35">
      <c r="A99" s="18" t="s">
        <v>48</v>
      </c>
      <c r="B99" s="56">
        <v>377380.49</v>
      </c>
      <c r="C99" s="56">
        <v>377127</v>
      </c>
      <c r="D99" s="56">
        <v>376021.7</v>
      </c>
      <c r="E99" s="56">
        <v>374649.96</v>
      </c>
      <c r="F99" s="56">
        <v>372843.95</v>
      </c>
      <c r="G99" s="56">
        <v>370850.49</v>
      </c>
      <c r="H99" s="56">
        <v>369191.44</v>
      </c>
      <c r="I99" s="56">
        <v>368029.88</v>
      </c>
      <c r="J99" s="56">
        <v>367327.93</v>
      </c>
      <c r="K99" s="56">
        <v>367171.61</v>
      </c>
      <c r="L99" s="56">
        <v>367184.9</v>
      </c>
      <c r="M99" s="56">
        <v>367352.99</v>
      </c>
      <c r="N99" s="56">
        <v>367540.89</v>
      </c>
      <c r="O99" s="56">
        <v>367624.6</v>
      </c>
      <c r="P99" s="56">
        <v>367440.01</v>
      </c>
      <c r="Q99" s="56">
        <v>367011.35</v>
      </c>
      <c r="R99" s="56">
        <v>366429.87</v>
      </c>
      <c r="S99" s="56">
        <v>365756.11</v>
      </c>
      <c r="T99" s="56">
        <v>364856.49</v>
      </c>
      <c r="U99" s="56">
        <v>363961.57</v>
      </c>
      <c r="V99" s="56">
        <v>362820.14</v>
      </c>
      <c r="W99" s="56">
        <v>361670.2</v>
      </c>
      <c r="X99" s="56">
        <v>360679.09</v>
      </c>
      <c r="Y99" s="56">
        <v>359644.35</v>
      </c>
      <c r="Z99" s="56">
        <v>358611.17</v>
      </c>
      <c r="AA99" s="56">
        <v>357552.39</v>
      </c>
      <c r="AB99" s="56">
        <v>356764.73</v>
      </c>
      <c r="AC99" s="56">
        <v>356008.41</v>
      </c>
      <c r="AD99" s="56">
        <v>355086.61</v>
      </c>
      <c r="AE99" s="56">
        <v>354390.52</v>
      </c>
      <c r="AF99" s="56">
        <v>353660.01</v>
      </c>
      <c r="AG99" s="56">
        <v>353112.65</v>
      </c>
      <c r="AH99" s="40"/>
    </row>
    <row r="100" spans="1:34" x14ac:dyDescent="0.35">
      <c r="A100" s="57" t="s">
        <v>20</v>
      </c>
      <c r="B100" s="58">
        <v>304957.02</v>
      </c>
      <c r="C100" s="58">
        <v>303157.87</v>
      </c>
      <c r="D100" s="58">
        <v>300567.90999999997</v>
      </c>
      <c r="E100" s="58">
        <v>297847.17</v>
      </c>
      <c r="F100" s="58">
        <v>294843.77</v>
      </c>
      <c r="G100" s="58">
        <v>291960.8</v>
      </c>
      <c r="H100" s="58">
        <v>289317.39</v>
      </c>
      <c r="I100" s="58">
        <v>287136.77</v>
      </c>
      <c r="J100" s="58">
        <v>285345.43</v>
      </c>
      <c r="K100" s="58">
        <v>284077.34999999998</v>
      </c>
      <c r="L100" s="58">
        <v>283031.15000000002</v>
      </c>
      <c r="M100" s="58">
        <v>282202.40999999997</v>
      </c>
      <c r="N100" s="58">
        <v>281420.12</v>
      </c>
      <c r="O100" s="58">
        <v>280671.23</v>
      </c>
      <c r="P100" s="58">
        <v>279745.12</v>
      </c>
      <c r="Q100" s="58">
        <v>278716.51</v>
      </c>
      <c r="R100" s="58">
        <v>277569.28999999998</v>
      </c>
      <c r="S100" s="58">
        <v>276298.92</v>
      </c>
      <c r="T100" s="58">
        <v>274923.67</v>
      </c>
      <c r="U100" s="58">
        <v>273437.99</v>
      </c>
      <c r="V100" s="58">
        <v>271857.40000000002</v>
      </c>
      <c r="W100" s="58">
        <v>270242.40000000002</v>
      </c>
      <c r="X100" s="58">
        <v>268715.32</v>
      </c>
      <c r="Y100" s="58">
        <v>267185.39</v>
      </c>
      <c r="Z100" s="58">
        <v>265693.19</v>
      </c>
      <c r="AA100" s="58">
        <v>264241.94</v>
      </c>
      <c r="AB100" s="58">
        <v>262934.48</v>
      </c>
      <c r="AC100" s="58">
        <v>261705.37</v>
      </c>
      <c r="AD100" s="58">
        <v>260545.58</v>
      </c>
      <c r="AE100" s="58">
        <v>259464.26</v>
      </c>
      <c r="AF100" s="58">
        <v>258508.55</v>
      </c>
      <c r="AG100" s="58">
        <v>257743.73</v>
      </c>
      <c r="AH100" s="40"/>
    </row>
    <row r="101" spans="1:34" x14ac:dyDescent="0.35">
      <c r="A101" s="59" t="s">
        <v>49</v>
      </c>
      <c r="B101" s="52">
        <v>75934.81</v>
      </c>
      <c r="C101" s="52">
        <v>74372.44</v>
      </c>
      <c r="D101" s="52">
        <v>72673.67</v>
      </c>
      <c r="E101" s="52">
        <v>71112.23</v>
      </c>
      <c r="F101" s="52">
        <v>69572.58</v>
      </c>
      <c r="G101" s="52">
        <v>68284.39</v>
      </c>
      <c r="H101" s="52">
        <v>67263.13</v>
      </c>
      <c r="I101" s="52">
        <v>66541.759999999995</v>
      </c>
      <c r="J101" s="52">
        <v>66042.080000000002</v>
      </c>
      <c r="K101" s="52">
        <v>65784.990000000005</v>
      </c>
      <c r="L101" s="52">
        <v>65630.55</v>
      </c>
      <c r="M101" s="52">
        <v>65522.71</v>
      </c>
      <c r="N101" s="52">
        <v>65400.78</v>
      </c>
      <c r="O101" s="52">
        <v>65227.47</v>
      </c>
      <c r="P101" s="52">
        <v>64985.38</v>
      </c>
      <c r="Q101" s="52">
        <v>64662.11</v>
      </c>
      <c r="R101" s="52">
        <v>64266.6</v>
      </c>
      <c r="S101" s="52">
        <v>63802.080000000002</v>
      </c>
      <c r="T101" s="52">
        <v>63284.23</v>
      </c>
      <c r="U101" s="52">
        <v>62716.65</v>
      </c>
      <c r="V101" s="52">
        <v>62108.45</v>
      </c>
      <c r="W101" s="52">
        <v>61477.71</v>
      </c>
      <c r="X101" s="52">
        <v>60858.26</v>
      </c>
      <c r="Y101" s="52">
        <v>60227.51</v>
      </c>
      <c r="Z101" s="52">
        <v>59604.42</v>
      </c>
      <c r="AA101" s="52">
        <v>58981.72</v>
      </c>
      <c r="AB101" s="52">
        <v>58403.03</v>
      </c>
      <c r="AC101" s="52">
        <v>57854.34</v>
      </c>
      <c r="AD101" s="52">
        <v>57339.48</v>
      </c>
      <c r="AE101" s="52">
        <v>56860.69</v>
      </c>
      <c r="AF101" s="52">
        <v>56439.05</v>
      </c>
      <c r="AG101" s="52">
        <v>56069.760000000002</v>
      </c>
      <c r="AH101" s="40"/>
    </row>
    <row r="102" spans="1:34" x14ac:dyDescent="0.35">
      <c r="A102" s="60" t="s">
        <v>50</v>
      </c>
      <c r="B102" s="53">
        <v>220259.43</v>
      </c>
      <c r="C102" s="53">
        <v>219815.62</v>
      </c>
      <c r="D102" s="53">
        <v>218082.86</v>
      </c>
      <c r="E102" s="53">
        <v>215870.85</v>
      </c>
      <c r="F102" s="53">
        <v>213149.38</v>
      </c>
      <c r="G102" s="53">
        <v>210321.09</v>
      </c>
      <c r="H102" s="53">
        <v>207455.19</v>
      </c>
      <c r="I102" s="53">
        <v>204834.65</v>
      </c>
      <c r="J102" s="53">
        <v>202423.23</v>
      </c>
      <c r="K102" s="53">
        <v>200375.13</v>
      </c>
      <c r="L102" s="53">
        <v>198506.33</v>
      </c>
      <c r="M102" s="53">
        <v>196754.19</v>
      </c>
      <c r="N102" s="53">
        <v>194991.12</v>
      </c>
      <c r="O102" s="53">
        <v>193210.79</v>
      </c>
      <c r="P102" s="53">
        <v>191233.15</v>
      </c>
      <c r="Q102" s="53">
        <v>189125.34</v>
      </c>
      <c r="R102" s="53">
        <v>186858.7</v>
      </c>
      <c r="S102" s="53">
        <v>184424.81</v>
      </c>
      <c r="T102" s="53">
        <v>181829.65</v>
      </c>
      <c r="U102" s="53">
        <v>179085.45</v>
      </c>
      <c r="V102" s="53">
        <v>176219.67</v>
      </c>
      <c r="W102" s="53">
        <v>173264.76</v>
      </c>
      <c r="X102" s="53">
        <v>170317.47</v>
      </c>
      <c r="Y102" s="53">
        <v>167339.97</v>
      </c>
      <c r="Z102" s="53">
        <v>164367.09</v>
      </c>
      <c r="AA102" s="53">
        <v>161390.54999999999</v>
      </c>
      <c r="AB102" s="53">
        <v>158461.1</v>
      </c>
      <c r="AC102" s="53">
        <v>155531.1</v>
      </c>
      <c r="AD102" s="53">
        <v>152594.81</v>
      </c>
      <c r="AE102" s="53">
        <v>149646.06</v>
      </c>
      <c r="AF102" s="53">
        <v>146691.85999999999</v>
      </c>
      <c r="AG102" s="53">
        <v>143782.82999999999</v>
      </c>
      <c r="AH102" s="40"/>
    </row>
    <row r="103" spans="1:34" x14ac:dyDescent="0.35">
      <c r="A103" s="60" t="s">
        <v>51</v>
      </c>
      <c r="B103" s="53">
        <v>5926.48</v>
      </c>
      <c r="C103" s="53">
        <v>5801.88</v>
      </c>
      <c r="D103" s="53">
        <v>5610.13</v>
      </c>
      <c r="E103" s="53">
        <v>5443.26</v>
      </c>
      <c r="F103" s="53">
        <v>5269.98</v>
      </c>
      <c r="G103" s="53">
        <v>5124.96</v>
      </c>
      <c r="H103" s="53">
        <v>5009.84</v>
      </c>
      <c r="I103" s="53">
        <v>4926.09</v>
      </c>
      <c r="J103" s="53">
        <v>4861.91</v>
      </c>
      <c r="K103" s="53">
        <v>4836.8</v>
      </c>
      <c r="L103" s="53">
        <v>4822.55</v>
      </c>
      <c r="M103" s="53">
        <v>4807.28</v>
      </c>
      <c r="N103" s="53">
        <v>4787.9399999999996</v>
      </c>
      <c r="O103" s="53">
        <v>4762.93</v>
      </c>
      <c r="P103" s="53">
        <v>4730.91</v>
      </c>
      <c r="Q103" s="53">
        <v>4691.8100000000004</v>
      </c>
      <c r="R103" s="53">
        <v>4643.18</v>
      </c>
      <c r="S103" s="53">
        <v>4585.58</v>
      </c>
      <c r="T103" s="53">
        <v>4517.5</v>
      </c>
      <c r="U103" s="53">
        <v>4441.12</v>
      </c>
      <c r="V103" s="53">
        <v>4356.22</v>
      </c>
      <c r="W103" s="53">
        <v>4266.18</v>
      </c>
      <c r="X103" s="53">
        <v>4173.82</v>
      </c>
      <c r="Y103" s="53">
        <v>4079.45</v>
      </c>
      <c r="Z103" s="53">
        <v>3983.95</v>
      </c>
      <c r="AA103" s="53">
        <v>3888.86</v>
      </c>
      <c r="AB103" s="53">
        <v>3796.31</v>
      </c>
      <c r="AC103" s="53">
        <v>3706.6</v>
      </c>
      <c r="AD103" s="53">
        <v>3619.3</v>
      </c>
      <c r="AE103" s="53">
        <v>3535.45</v>
      </c>
      <c r="AF103" s="53">
        <v>3454.44</v>
      </c>
      <c r="AG103" s="53">
        <v>3375.64</v>
      </c>
      <c r="AH103" s="40"/>
    </row>
    <row r="104" spans="1:34" x14ac:dyDescent="0.35">
      <c r="A104" s="60" t="s">
        <v>52</v>
      </c>
      <c r="B104" s="53">
        <v>2216.54</v>
      </c>
      <c r="C104" s="53">
        <v>2287.0700000000002</v>
      </c>
      <c r="D104" s="53">
        <v>2346.31</v>
      </c>
      <c r="E104" s="53">
        <v>2416.44</v>
      </c>
      <c r="F104" s="53">
        <v>2491.4499999999998</v>
      </c>
      <c r="G104" s="53">
        <v>2576.4</v>
      </c>
      <c r="H104" s="53">
        <v>2670.85</v>
      </c>
      <c r="I104" s="53">
        <v>2778.74</v>
      </c>
      <c r="J104" s="53">
        <v>2897.82</v>
      </c>
      <c r="K104" s="53">
        <v>3033.71</v>
      </c>
      <c r="L104" s="53">
        <v>3179.04</v>
      </c>
      <c r="M104" s="53">
        <v>3331.98</v>
      </c>
      <c r="N104" s="53">
        <v>3492.79</v>
      </c>
      <c r="O104" s="53">
        <v>3659.14</v>
      </c>
      <c r="P104" s="53">
        <v>3831.62</v>
      </c>
      <c r="Q104" s="53">
        <v>4010.23</v>
      </c>
      <c r="R104" s="53">
        <v>4190.53</v>
      </c>
      <c r="S104" s="53">
        <v>4372.1099999999997</v>
      </c>
      <c r="T104" s="53">
        <v>4555.76</v>
      </c>
      <c r="U104" s="53">
        <v>4742.3599999999997</v>
      </c>
      <c r="V104" s="53">
        <v>4934.18</v>
      </c>
      <c r="W104" s="53">
        <v>5137.3900000000003</v>
      </c>
      <c r="X104" s="53">
        <v>5351.31</v>
      </c>
      <c r="Y104" s="53">
        <v>5580.05</v>
      </c>
      <c r="Z104" s="53">
        <v>5826.82</v>
      </c>
      <c r="AA104" s="53">
        <v>6095.08</v>
      </c>
      <c r="AB104" s="53">
        <v>6388.12</v>
      </c>
      <c r="AC104" s="53">
        <v>6709.11</v>
      </c>
      <c r="AD104" s="53">
        <v>7058.44</v>
      </c>
      <c r="AE104" s="53">
        <v>7442.15</v>
      </c>
      <c r="AF104" s="53">
        <v>7860.58</v>
      </c>
      <c r="AG104" s="53">
        <v>8319.92</v>
      </c>
      <c r="AH104" s="40"/>
    </row>
    <row r="105" spans="1:34" x14ac:dyDescent="0.35">
      <c r="A105" s="60" t="s">
        <v>53</v>
      </c>
      <c r="B105" s="31">
        <v>11.97</v>
      </c>
      <c r="C105" s="31">
        <v>17.72</v>
      </c>
      <c r="D105" s="31">
        <v>27.34</v>
      </c>
      <c r="E105" s="31">
        <v>38.11</v>
      </c>
      <c r="F105" s="31">
        <v>50.16</v>
      </c>
      <c r="G105" s="31">
        <v>63.17</v>
      </c>
      <c r="H105" s="31">
        <v>77.27</v>
      </c>
      <c r="I105" s="31">
        <v>92.1</v>
      </c>
      <c r="J105" s="31">
        <v>108.01</v>
      </c>
      <c r="K105" s="31">
        <v>124.74</v>
      </c>
      <c r="L105" s="31">
        <v>142.56</v>
      </c>
      <c r="M105" s="31">
        <v>162.54</v>
      </c>
      <c r="N105" s="31">
        <v>184.81</v>
      </c>
      <c r="O105" s="31">
        <v>209.83</v>
      </c>
      <c r="P105" s="31">
        <v>237.95</v>
      </c>
      <c r="Q105" s="31">
        <v>269.64</v>
      </c>
      <c r="R105" s="31">
        <v>305.33999999999997</v>
      </c>
      <c r="S105" s="31">
        <v>345.07</v>
      </c>
      <c r="T105" s="31">
        <v>389.28</v>
      </c>
      <c r="U105" s="31">
        <v>438.5</v>
      </c>
      <c r="V105" s="31">
        <v>492.87</v>
      </c>
      <c r="W105" s="31">
        <v>552.69000000000005</v>
      </c>
      <c r="X105" s="31">
        <v>617.74</v>
      </c>
      <c r="Y105" s="31">
        <v>687.64</v>
      </c>
      <c r="Z105" s="31">
        <v>762.44</v>
      </c>
      <c r="AA105" s="31">
        <v>841.61</v>
      </c>
      <c r="AB105" s="31">
        <v>925.59</v>
      </c>
      <c r="AC105" s="53">
        <v>1012.98</v>
      </c>
      <c r="AD105" s="53">
        <v>1103.48</v>
      </c>
      <c r="AE105" s="53">
        <v>1196.8699999999999</v>
      </c>
      <c r="AF105" s="53">
        <v>1293.1600000000001</v>
      </c>
      <c r="AG105" s="53">
        <v>1392.05</v>
      </c>
      <c r="AH105" s="40"/>
    </row>
    <row r="106" spans="1:34" x14ac:dyDescent="0.35">
      <c r="A106" s="60" t="s">
        <v>54</v>
      </c>
      <c r="B106" s="31">
        <v>2.27</v>
      </c>
      <c r="C106" s="31">
        <v>3.59</v>
      </c>
      <c r="D106" s="31">
        <v>3.93</v>
      </c>
      <c r="E106" s="31">
        <v>3.97</v>
      </c>
      <c r="F106" s="31">
        <v>3.96</v>
      </c>
      <c r="G106" s="31">
        <v>3.86</v>
      </c>
      <c r="H106" s="31">
        <v>3.69</v>
      </c>
      <c r="I106" s="31">
        <v>3.5</v>
      </c>
      <c r="J106" s="31">
        <v>3.22</v>
      </c>
      <c r="K106" s="31">
        <v>2.9</v>
      </c>
      <c r="L106" s="31">
        <v>2.85</v>
      </c>
      <c r="M106" s="31">
        <v>9.26</v>
      </c>
      <c r="N106" s="31">
        <v>26.83</v>
      </c>
      <c r="O106" s="31">
        <v>54.61</v>
      </c>
      <c r="P106" s="31">
        <v>92.22</v>
      </c>
      <c r="Q106" s="31">
        <v>137.51</v>
      </c>
      <c r="R106" s="31">
        <v>188.93</v>
      </c>
      <c r="S106" s="31">
        <v>244.06</v>
      </c>
      <c r="T106" s="31">
        <v>300.77</v>
      </c>
      <c r="U106" s="31">
        <v>356.78</v>
      </c>
      <c r="V106" s="31">
        <v>409.47</v>
      </c>
      <c r="W106" s="31">
        <v>459.33</v>
      </c>
      <c r="X106" s="31">
        <v>505.93</v>
      </c>
      <c r="Y106" s="31">
        <v>548.75</v>
      </c>
      <c r="Z106" s="31">
        <v>587.4</v>
      </c>
      <c r="AA106" s="31">
        <v>620.64</v>
      </c>
      <c r="AB106" s="31">
        <v>650.09</v>
      </c>
      <c r="AC106" s="31">
        <v>675.84</v>
      </c>
      <c r="AD106" s="31">
        <v>698.31</v>
      </c>
      <c r="AE106" s="31">
        <v>717.48</v>
      </c>
      <c r="AF106" s="31">
        <v>733.86</v>
      </c>
      <c r="AG106" s="31">
        <v>748.69</v>
      </c>
      <c r="AH106" s="40"/>
    </row>
    <row r="107" spans="1:34" x14ac:dyDescent="0.35">
      <c r="A107" s="60" t="s">
        <v>55</v>
      </c>
      <c r="B107" s="31">
        <v>0.21</v>
      </c>
      <c r="C107" s="31">
        <v>0.34</v>
      </c>
      <c r="D107" s="31">
        <v>0.56000000000000005</v>
      </c>
      <c r="E107" s="31">
        <v>0.95</v>
      </c>
      <c r="F107" s="31">
        <v>1.43</v>
      </c>
      <c r="G107" s="31">
        <v>2.2200000000000002</v>
      </c>
      <c r="H107" s="31">
        <v>3.3</v>
      </c>
      <c r="I107" s="31">
        <v>5.1100000000000003</v>
      </c>
      <c r="J107" s="31">
        <v>7.53</v>
      </c>
      <c r="K107" s="31">
        <v>10.73</v>
      </c>
      <c r="L107" s="31">
        <v>15.08</v>
      </c>
      <c r="M107" s="31">
        <v>20.78</v>
      </c>
      <c r="N107" s="31">
        <v>28.3</v>
      </c>
      <c r="O107" s="31">
        <v>38.409999999999997</v>
      </c>
      <c r="P107" s="31">
        <v>51.8</v>
      </c>
      <c r="Q107" s="31">
        <v>70.239999999999995</v>
      </c>
      <c r="R107" s="31">
        <v>93.37</v>
      </c>
      <c r="S107" s="31">
        <v>123.08</v>
      </c>
      <c r="T107" s="31">
        <v>162.51</v>
      </c>
      <c r="U107" s="31">
        <v>213.47</v>
      </c>
      <c r="V107" s="31">
        <v>279.92</v>
      </c>
      <c r="W107" s="31">
        <v>365.03</v>
      </c>
      <c r="X107" s="31">
        <v>472.98</v>
      </c>
      <c r="Y107" s="31">
        <v>607.39</v>
      </c>
      <c r="Z107" s="31">
        <v>775.49</v>
      </c>
      <c r="AA107" s="31">
        <v>985.12</v>
      </c>
      <c r="AB107" s="53">
        <v>1243.6600000000001</v>
      </c>
      <c r="AC107" s="53">
        <v>1559.67</v>
      </c>
      <c r="AD107" s="53">
        <v>1940.65</v>
      </c>
      <c r="AE107" s="53">
        <v>2395.06</v>
      </c>
      <c r="AF107" s="53">
        <v>2924.56</v>
      </c>
      <c r="AG107" s="53">
        <v>3546.06</v>
      </c>
      <c r="AH107" s="40"/>
    </row>
    <row r="108" spans="1:34" x14ac:dyDescent="0.35">
      <c r="A108" s="60" t="s">
        <v>56</v>
      </c>
      <c r="B108" s="31">
        <v>0.12</v>
      </c>
      <c r="C108" s="31">
        <v>0.28999999999999998</v>
      </c>
      <c r="D108" s="31">
        <v>0.38</v>
      </c>
      <c r="E108" s="31">
        <v>0.41</v>
      </c>
      <c r="F108" s="31">
        <v>0.43</v>
      </c>
      <c r="G108" s="31">
        <v>0.44</v>
      </c>
      <c r="H108" s="31">
        <v>0.45</v>
      </c>
      <c r="I108" s="31">
        <v>0.46</v>
      </c>
      <c r="J108" s="31">
        <v>0.46</v>
      </c>
      <c r="K108" s="31">
        <v>0.45</v>
      </c>
      <c r="L108" s="31">
        <v>0.56999999999999995</v>
      </c>
      <c r="M108" s="31">
        <v>5.65</v>
      </c>
      <c r="N108" s="31">
        <v>21.94</v>
      </c>
      <c r="O108" s="31">
        <v>52.2</v>
      </c>
      <c r="P108" s="31">
        <v>99.38</v>
      </c>
      <c r="Q108" s="31">
        <v>165.61</v>
      </c>
      <c r="R108" s="31">
        <v>252.95</v>
      </c>
      <c r="S108" s="31">
        <v>362.29</v>
      </c>
      <c r="T108" s="31">
        <v>495.08</v>
      </c>
      <c r="U108" s="31">
        <v>648.89</v>
      </c>
      <c r="V108" s="31">
        <v>824.44</v>
      </c>
      <c r="W108" s="53">
        <v>1022.48</v>
      </c>
      <c r="X108" s="53">
        <v>1244.33</v>
      </c>
      <c r="Y108" s="53">
        <v>1488.99</v>
      </c>
      <c r="Z108" s="53">
        <v>1754.13</v>
      </c>
      <c r="AA108" s="53">
        <v>2040.19</v>
      </c>
      <c r="AB108" s="53">
        <v>2347.1</v>
      </c>
      <c r="AC108" s="53">
        <v>2669.3</v>
      </c>
      <c r="AD108" s="53">
        <v>3009.87</v>
      </c>
      <c r="AE108" s="53">
        <v>3362.95</v>
      </c>
      <c r="AF108" s="53">
        <v>3729.77</v>
      </c>
      <c r="AG108" s="53">
        <v>4106</v>
      </c>
      <c r="AH108" s="40"/>
    </row>
    <row r="109" spans="1:34" x14ac:dyDescent="0.35">
      <c r="A109" s="60" t="s">
        <v>57</v>
      </c>
      <c r="B109" s="31">
        <v>605.19000000000005</v>
      </c>
      <c r="C109" s="31">
        <v>858.92</v>
      </c>
      <c r="D109" s="53">
        <v>1822.73</v>
      </c>
      <c r="E109" s="53">
        <v>2960.94</v>
      </c>
      <c r="F109" s="53">
        <v>4304.41</v>
      </c>
      <c r="G109" s="53">
        <v>5584.27</v>
      </c>
      <c r="H109" s="53">
        <v>6833.67</v>
      </c>
      <c r="I109" s="53">
        <v>7954.36</v>
      </c>
      <c r="J109" s="53">
        <v>9001.18</v>
      </c>
      <c r="K109" s="53">
        <v>9907.89</v>
      </c>
      <c r="L109" s="53">
        <v>10731.62</v>
      </c>
      <c r="M109" s="53">
        <v>11588.01</v>
      </c>
      <c r="N109" s="53">
        <v>12485.61</v>
      </c>
      <c r="O109" s="53">
        <v>13455.83</v>
      </c>
      <c r="P109" s="53">
        <v>14482.7</v>
      </c>
      <c r="Q109" s="53">
        <v>15584.02</v>
      </c>
      <c r="R109" s="53">
        <v>16769.68</v>
      </c>
      <c r="S109" s="53">
        <v>18039.830000000002</v>
      </c>
      <c r="T109" s="53">
        <v>19388.88</v>
      </c>
      <c r="U109" s="53">
        <v>20794.78</v>
      </c>
      <c r="V109" s="53">
        <v>22232.17</v>
      </c>
      <c r="W109" s="53">
        <v>23696.84</v>
      </c>
      <c r="X109" s="53">
        <v>25173.49</v>
      </c>
      <c r="Y109" s="53">
        <v>26625.66</v>
      </c>
      <c r="Z109" s="53">
        <v>28031.45</v>
      </c>
      <c r="AA109" s="53">
        <v>29398.17</v>
      </c>
      <c r="AB109" s="53">
        <v>30719.48</v>
      </c>
      <c r="AC109" s="53">
        <v>31986.44</v>
      </c>
      <c r="AD109" s="53">
        <v>33181.24</v>
      </c>
      <c r="AE109" s="53">
        <v>34307.53</v>
      </c>
      <c r="AF109" s="53">
        <v>35381.279999999999</v>
      </c>
      <c r="AG109" s="53">
        <v>36402.79</v>
      </c>
      <c r="AH109" s="40"/>
    </row>
    <row r="110" spans="1:34" x14ac:dyDescent="0.35">
      <c r="A110" s="57" t="s">
        <v>24</v>
      </c>
      <c r="B110" s="58">
        <v>7692.47</v>
      </c>
      <c r="C110" s="58">
        <v>7779.56</v>
      </c>
      <c r="D110" s="58">
        <v>7861.9</v>
      </c>
      <c r="E110" s="58">
        <v>7941.34</v>
      </c>
      <c r="F110" s="58">
        <v>8011.53</v>
      </c>
      <c r="G110" s="58">
        <v>8067.69</v>
      </c>
      <c r="H110" s="58">
        <v>8137.31</v>
      </c>
      <c r="I110" s="58">
        <v>8219.2199999999993</v>
      </c>
      <c r="J110" s="58">
        <v>8311.91</v>
      </c>
      <c r="K110" s="58">
        <v>8387.07</v>
      </c>
      <c r="L110" s="58">
        <v>8460.2999999999993</v>
      </c>
      <c r="M110" s="58">
        <v>8523.73</v>
      </c>
      <c r="N110" s="58">
        <v>8542.7099999999991</v>
      </c>
      <c r="O110" s="58">
        <v>8608.0300000000007</v>
      </c>
      <c r="P110" s="58">
        <v>8656.86</v>
      </c>
      <c r="Q110" s="58">
        <v>8693.7800000000007</v>
      </c>
      <c r="R110" s="58">
        <v>8727.0300000000007</v>
      </c>
      <c r="S110" s="58">
        <v>8752.26</v>
      </c>
      <c r="T110" s="58">
        <v>8772.3799999999992</v>
      </c>
      <c r="U110" s="58">
        <v>8786.4500000000007</v>
      </c>
      <c r="V110" s="58">
        <v>8797.06</v>
      </c>
      <c r="W110" s="58">
        <v>8805.81</v>
      </c>
      <c r="X110" s="58">
        <v>8814.57</v>
      </c>
      <c r="Y110" s="58">
        <v>8816.02</v>
      </c>
      <c r="Z110" s="58">
        <v>8813.89</v>
      </c>
      <c r="AA110" s="58">
        <v>8807.3799999999992</v>
      </c>
      <c r="AB110" s="58">
        <v>8798.7199999999993</v>
      </c>
      <c r="AC110" s="58">
        <v>8782.7800000000007</v>
      </c>
      <c r="AD110" s="58">
        <v>8755.4699999999993</v>
      </c>
      <c r="AE110" s="58">
        <v>8722.2199999999993</v>
      </c>
      <c r="AF110" s="58">
        <v>8693.1299999999992</v>
      </c>
      <c r="AG110" s="58">
        <v>8674.8700000000008</v>
      </c>
      <c r="AH110" s="40"/>
    </row>
    <row r="111" spans="1:34" x14ac:dyDescent="0.35">
      <c r="A111" s="59" t="s">
        <v>50</v>
      </c>
      <c r="B111" s="52">
        <v>2234.0500000000002</v>
      </c>
      <c r="C111" s="52">
        <v>2248.37</v>
      </c>
      <c r="D111" s="52">
        <v>2262.42</v>
      </c>
      <c r="E111" s="52">
        <v>2273.5100000000002</v>
      </c>
      <c r="F111" s="52">
        <v>2283.8000000000002</v>
      </c>
      <c r="G111" s="52">
        <v>2292</v>
      </c>
      <c r="H111" s="52">
        <v>2299.81</v>
      </c>
      <c r="I111" s="52">
        <v>2310.87</v>
      </c>
      <c r="J111" s="52">
        <v>2319.6799999999998</v>
      </c>
      <c r="K111" s="52">
        <v>2326.16</v>
      </c>
      <c r="L111" s="52">
        <v>2335.91</v>
      </c>
      <c r="M111" s="52">
        <v>2344.6999999999998</v>
      </c>
      <c r="N111" s="52">
        <v>2330.88</v>
      </c>
      <c r="O111" s="52">
        <v>2335.16</v>
      </c>
      <c r="P111" s="52">
        <v>2338.63</v>
      </c>
      <c r="Q111" s="52">
        <v>2340.46</v>
      </c>
      <c r="R111" s="52">
        <v>2340.69</v>
      </c>
      <c r="S111" s="52">
        <v>2340.11</v>
      </c>
      <c r="T111" s="52">
        <v>2333.8000000000002</v>
      </c>
      <c r="U111" s="52">
        <v>2324.5700000000002</v>
      </c>
      <c r="V111" s="52">
        <v>2311.38</v>
      </c>
      <c r="W111" s="52">
        <v>2296.4699999999998</v>
      </c>
      <c r="X111" s="52">
        <v>2281.65</v>
      </c>
      <c r="Y111" s="52">
        <v>2267.31</v>
      </c>
      <c r="Z111" s="52">
        <v>2249.5</v>
      </c>
      <c r="AA111" s="52">
        <v>2227.86</v>
      </c>
      <c r="AB111" s="52">
        <v>2207.61</v>
      </c>
      <c r="AC111" s="52">
        <v>2183.9899999999998</v>
      </c>
      <c r="AD111" s="52">
        <v>2144.36</v>
      </c>
      <c r="AE111" s="52">
        <v>2102.7800000000002</v>
      </c>
      <c r="AF111" s="52">
        <v>2058.11</v>
      </c>
      <c r="AG111" s="52">
        <v>2022.19</v>
      </c>
      <c r="AH111" s="40"/>
    </row>
    <row r="112" spans="1:34" x14ac:dyDescent="0.35">
      <c r="A112" s="60" t="s">
        <v>57</v>
      </c>
      <c r="B112" s="53">
        <v>5458.42</v>
      </c>
      <c r="C112" s="53">
        <v>5531.19</v>
      </c>
      <c r="D112" s="53">
        <v>5599.48</v>
      </c>
      <c r="E112" s="53">
        <v>5667.83</v>
      </c>
      <c r="F112" s="53">
        <v>5727.73</v>
      </c>
      <c r="G112" s="53">
        <v>5775.7</v>
      </c>
      <c r="H112" s="53">
        <v>5837.5</v>
      </c>
      <c r="I112" s="53">
        <v>5908.35</v>
      </c>
      <c r="J112" s="53">
        <v>5992.23</v>
      </c>
      <c r="K112" s="53">
        <v>6060.91</v>
      </c>
      <c r="L112" s="53">
        <v>6124.39</v>
      </c>
      <c r="M112" s="53">
        <v>6179.03</v>
      </c>
      <c r="N112" s="53">
        <v>6211.83</v>
      </c>
      <c r="O112" s="53">
        <v>6272.87</v>
      </c>
      <c r="P112" s="53">
        <v>6318.22</v>
      </c>
      <c r="Q112" s="53">
        <v>6353.32</v>
      </c>
      <c r="R112" s="53">
        <v>6386.34</v>
      </c>
      <c r="S112" s="53">
        <v>6412.16</v>
      </c>
      <c r="T112" s="53">
        <v>6438.58</v>
      </c>
      <c r="U112" s="53">
        <v>6461.88</v>
      </c>
      <c r="V112" s="53">
        <v>6485.68</v>
      </c>
      <c r="W112" s="53">
        <v>6509.34</v>
      </c>
      <c r="X112" s="53">
        <v>6532.91</v>
      </c>
      <c r="Y112" s="53">
        <v>6548.71</v>
      </c>
      <c r="Z112" s="53">
        <v>6564.39</v>
      </c>
      <c r="AA112" s="53">
        <v>6579.52</v>
      </c>
      <c r="AB112" s="53">
        <v>6591.12</v>
      </c>
      <c r="AC112" s="53">
        <v>6598.79</v>
      </c>
      <c r="AD112" s="53">
        <v>6611.11</v>
      </c>
      <c r="AE112" s="53">
        <v>6619.44</v>
      </c>
      <c r="AF112" s="53">
        <v>6635.02</v>
      </c>
      <c r="AG112" s="53">
        <v>6652.68</v>
      </c>
      <c r="AH112" s="40"/>
    </row>
    <row r="113" spans="1:34" x14ac:dyDescent="0.35">
      <c r="A113" s="57" t="s">
        <v>28</v>
      </c>
      <c r="B113" s="58">
        <v>59950.97</v>
      </c>
      <c r="C113" s="58">
        <v>61366.32</v>
      </c>
      <c r="D113" s="58">
        <v>62730.26</v>
      </c>
      <c r="E113" s="58">
        <v>63962.31</v>
      </c>
      <c r="F113" s="58">
        <v>65046.76</v>
      </c>
      <c r="G113" s="58">
        <v>65839.88</v>
      </c>
      <c r="H113" s="58">
        <v>66713.149999999994</v>
      </c>
      <c r="I113" s="58">
        <v>67609.56</v>
      </c>
      <c r="J113" s="58">
        <v>68564.899999999994</v>
      </c>
      <c r="K113" s="58">
        <v>69559.58</v>
      </c>
      <c r="L113" s="58">
        <v>70505.36</v>
      </c>
      <c r="M113" s="58">
        <v>71398.570000000007</v>
      </c>
      <c r="N113" s="58">
        <v>72308.03</v>
      </c>
      <c r="O113" s="58">
        <v>73032.88</v>
      </c>
      <c r="P113" s="58">
        <v>73689.83</v>
      </c>
      <c r="Q113" s="58">
        <v>74217.09</v>
      </c>
      <c r="R113" s="58">
        <v>74713.759999999995</v>
      </c>
      <c r="S113" s="58">
        <v>75250.22</v>
      </c>
      <c r="T113" s="58">
        <v>75668.56</v>
      </c>
      <c r="U113" s="58">
        <v>76225.960000000006</v>
      </c>
      <c r="V113" s="58">
        <v>76614.11</v>
      </c>
      <c r="W113" s="58">
        <v>77034</v>
      </c>
      <c r="X113" s="58">
        <v>77518.25</v>
      </c>
      <c r="Y113" s="58">
        <v>77970.34</v>
      </c>
      <c r="Z113" s="58">
        <v>78389.48</v>
      </c>
      <c r="AA113" s="58">
        <v>78744.84</v>
      </c>
      <c r="AB113" s="58">
        <v>79227.960000000006</v>
      </c>
      <c r="AC113" s="58">
        <v>79667.179999999993</v>
      </c>
      <c r="AD113" s="58">
        <v>79882.45</v>
      </c>
      <c r="AE113" s="58">
        <v>80251.360000000001</v>
      </c>
      <c r="AF113" s="58">
        <v>80453.08</v>
      </c>
      <c r="AG113" s="58">
        <v>80637.87</v>
      </c>
      <c r="AH113" s="40"/>
    </row>
    <row r="114" spans="1:34" x14ac:dyDescent="0.35">
      <c r="A114" s="59" t="s">
        <v>58</v>
      </c>
      <c r="B114" s="52">
        <v>59950.97</v>
      </c>
      <c r="C114" s="52">
        <v>61366.32</v>
      </c>
      <c r="D114" s="52">
        <v>62730.26</v>
      </c>
      <c r="E114" s="52">
        <v>63962.31</v>
      </c>
      <c r="F114" s="52">
        <v>65046.76</v>
      </c>
      <c r="G114" s="52">
        <v>65839.88</v>
      </c>
      <c r="H114" s="52">
        <v>66713.149999999994</v>
      </c>
      <c r="I114" s="52">
        <v>67609.56</v>
      </c>
      <c r="J114" s="52">
        <v>68564.899999999994</v>
      </c>
      <c r="K114" s="52">
        <v>69559.58</v>
      </c>
      <c r="L114" s="52">
        <v>70505.36</v>
      </c>
      <c r="M114" s="52">
        <v>71398.570000000007</v>
      </c>
      <c r="N114" s="52">
        <v>72308.03</v>
      </c>
      <c r="O114" s="52">
        <v>73032.88</v>
      </c>
      <c r="P114" s="52">
        <v>73689.83</v>
      </c>
      <c r="Q114" s="52">
        <v>74217.09</v>
      </c>
      <c r="R114" s="52">
        <v>74713.759999999995</v>
      </c>
      <c r="S114" s="52">
        <v>75250.22</v>
      </c>
      <c r="T114" s="52">
        <v>75668.56</v>
      </c>
      <c r="U114" s="52">
        <v>76225.960000000006</v>
      </c>
      <c r="V114" s="52">
        <v>76614.11</v>
      </c>
      <c r="W114" s="52">
        <v>77034</v>
      </c>
      <c r="X114" s="52">
        <v>77518.25</v>
      </c>
      <c r="Y114" s="52">
        <v>77970.34</v>
      </c>
      <c r="Z114" s="52">
        <v>78389.48</v>
      </c>
      <c r="AA114" s="52">
        <v>78744.84</v>
      </c>
      <c r="AB114" s="52">
        <v>79227.960000000006</v>
      </c>
      <c r="AC114" s="52">
        <v>79667.179999999993</v>
      </c>
      <c r="AD114" s="52">
        <v>79882.45</v>
      </c>
      <c r="AE114" s="52">
        <v>80251.360000000001</v>
      </c>
      <c r="AF114" s="52">
        <v>80453.08</v>
      </c>
      <c r="AG114" s="52">
        <v>80637.87</v>
      </c>
      <c r="AH114" s="40"/>
    </row>
    <row r="115" spans="1:34" x14ac:dyDescent="0.35">
      <c r="A115" s="60" t="s">
        <v>56</v>
      </c>
      <c r="B115" s="31">
        <v>0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40"/>
    </row>
    <row r="116" spans="1:34" x14ac:dyDescent="0.35">
      <c r="A116" s="61" t="s">
        <v>57</v>
      </c>
      <c r="B116" s="55">
        <v>0</v>
      </c>
      <c r="C116" s="55">
        <v>0</v>
      </c>
      <c r="D116" s="55">
        <v>0</v>
      </c>
      <c r="E116" s="55">
        <v>0</v>
      </c>
      <c r="F116" s="55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0</v>
      </c>
      <c r="P116" s="55">
        <v>0</v>
      </c>
      <c r="Q116" s="55">
        <v>0</v>
      </c>
      <c r="R116" s="55">
        <v>0</v>
      </c>
      <c r="S116" s="55">
        <v>0</v>
      </c>
      <c r="T116" s="55">
        <v>0</v>
      </c>
      <c r="U116" s="55">
        <v>0</v>
      </c>
      <c r="V116" s="55">
        <v>0</v>
      </c>
      <c r="W116" s="55">
        <v>0</v>
      </c>
      <c r="X116" s="55">
        <v>0</v>
      </c>
      <c r="Y116" s="55">
        <v>0</v>
      </c>
      <c r="Z116" s="55">
        <v>0</v>
      </c>
      <c r="AA116" s="55">
        <v>0</v>
      </c>
      <c r="AB116" s="55">
        <v>0</v>
      </c>
      <c r="AC116" s="55">
        <v>0</v>
      </c>
      <c r="AD116" s="55">
        <v>0</v>
      </c>
      <c r="AE116" s="55">
        <v>0</v>
      </c>
      <c r="AF116" s="55">
        <v>0</v>
      </c>
      <c r="AG116" s="55">
        <v>0</v>
      </c>
      <c r="AH116" s="40"/>
    </row>
    <row r="117" spans="1:34" x14ac:dyDescent="0.35">
      <c r="A117" s="57" t="s">
        <v>37</v>
      </c>
      <c r="B117" s="58">
        <v>4780.04</v>
      </c>
      <c r="C117" s="58">
        <v>4823.25</v>
      </c>
      <c r="D117" s="58">
        <v>4861.63</v>
      </c>
      <c r="E117" s="58">
        <v>4899.1400000000003</v>
      </c>
      <c r="F117" s="58">
        <v>4941.8900000000003</v>
      </c>
      <c r="G117" s="58">
        <v>4982.1099999999997</v>
      </c>
      <c r="H117" s="58">
        <v>5023.59</v>
      </c>
      <c r="I117" s="58">
        <v>5064.32</v>
      </c>
      <c r="J117" s="58">
        <v>5105.7</v>
      </c>
      <c r="K117" s="58">
        <v>5147.6000000000004</v>
      </c>
      <c r="L117" s="58">
        <v>5188.09</v>
      </c>
      <c r="M117" s="58">
        <v>5228.2700000000004</v>
      </c>
      <c r="N117" s="58">
        <v>5270.02</v>
      </c>
      <c r="O117" s="58">
        <v>5312.46</v>
      </c>
      <c r="P117" s="58">
        <v>5348.22</v>
      </c>
      <c r="Q117" s="58">
        <v>5383.97</v>
      </c>
      <c r="R117" s="58">
        <v>5419.8</v>
      </c>
      <c r="S117" s="58">
        <v>5454.71</v>
      </c>
      <c r="T117" s="58">
        <v>5491.88</v>
      </c>
      <c r="U117" s="58">
        <v>5511.17</v>
      </c>
      <c r="V117" s="58">
        <v>5551.56</v>
      </c>
      <c r="W117" s="58">
        <v>5588</v>
      </c>
      <c r="X117" s="58">
        <v>5630.95</v>
      </c>
      <c r="Y117" s="58">
        <v>5672.61</v>
      </c>
      <c r="Z117" s="58">
        <v>5714.61</v>
      </c>
      <c r="AA117" s="58">
        <v>5758.23</v>
      </c>
      <c r="AB117" s="58">
        <v>5803.56</v>
      </c>
      <c r="AC117" s="58">
        <v>5853.08</v>
      </c>
      <c r="AD117" s="58">
        <v>5903.11</v>
      </c>
      <c r="AE117" s="58">
        <v>5952.69</v>
      </c>
      <c r="AF117" s="58">
        <v>6005.25</v>
      </c>
      <c r="AG117" s="58">
        <v>6056.18</v>
      </c>
      <c r="AH117" s="40"/>
    </row>
    <row r="118" spans="1:34" x14ac:dyDescent="0.35">
      <c r="A118" s="59" t="s">
        <v>50</v>
      </c>
      <c r="B118" s="30">
        <v>0.26</v>
      </c>
      <c r="C118" s="30">
        <v>0.34</v>
      </c>
      <c r="D118" s="30">
        <v>0.42</v>
      </c>
      <c r="E118" s="30">
        <v>0.49</v>
      </c>
      <c r="F118" s="30">
        <v>0.56000000000000005</v>
      </c>
      <c r="G118" s="30">
        <v>0.63</v>
      </c>
      <c r="H118" s="30">
        <v>0.71</v>
      </c>
      <c r="I118" s="30">
        <v>0.78</v>
      </c>
      <c r="J118" s="30">
        <v>0.85</v>
      </c>
      <c r="K118" s="30">
        <v>0.92</v>
      </c>
      <c r="L118" s="30">
        <v>0.99</v>
      </c>
      <c r="M118" s="30">
        <v>1.08</v>
      </c>
      <c r="N118" s="30">
        <v>1.1499999999999999</v>
      </c>
      <c r="O118" s="30">
        <v>1.22</v>
      </c>
      <c r="P118" s="30">
        <v>1.29</v>
      </c>
      <c r="Q118" s="30">
        <v>1.36</v>
      </c>
      <c r="R118" s="30">
        <v>1.43</v>
      </c>
      <c r="S118" s="30">
        <v>1.51</v>
      </c>
      <c r="T118" s="30">
        <v>1.59</v>
      </c>
      <c r="U118" s="30">
        <v>1.74</v>
      </c>
      <c r="V118" s="30">
        <v>1.81</v>
      </c>
      <c r="W118" s="30">
        <v>1.91</v>
      </c>
      <c r="X118" s="30">
        <v>2.0099999999999998</v>
      </c>
      <c r="Y118" s="30">
        <v>2.11</v>
      </c>
      <c r="Z118" s="30">
        <v>2.2200000000000002</v>
      </c>
      <c r="AA118" s="30">
        <v>2.37</v>
      </c>
      <c r="AB118" s="30">
        <v>2.4900000000000002</v>
      </c>
      <c r="AC118" s="30">
        <v>2.61</v>
      </c>
      <c r="AD118" s="30">
        <v>2.73</v>
      </c>
      <c r="AE118" s="30">
        <v>2.86</v>
      </c>
      <c r="AF118" s="30">
        <v>3.06</v>
      </c>
      <c r="AG118" s="30">
        <v>3.21</v>
      </c>
      <c r="AH118" s="40"/>
    </row>
    <row r="119" spans="1:34" x14ac:dyDescent="0.35">
      <c r="A119" s="60" t="s">
        <v>59</v>
      </c>
      <c r="B119" s="53">
        <v>4779.7700000000004</v>
      </c>
      <c r="C119" s="53">
        <v>4822.91</v>
      </c>
      <c r="D119" s="53">
        <v>4861.21</v>
      </c>
      <c r="E119" s="53">
        <v>4898.6499999999996</v>
      </c>
      <c r="F119" s="53">
        <v>4941.33</v>
      </c>
      <c r="G119" s="53">
        <v>4981.4799999999996</v>
      </c>
      <c r="H119" s="53">
        <v>5022.88</v>
      </c>
      <c r="I119" s="53">
        <v>5063.55</v>
      </c>
      <c r="J119" s="53">
        <v>5104.8500000000004</v>
      </c>
      <c r="K119" s="53">
        <v>5146.68</v>
      </c>
      <c r="L119" s="53">
        <v>5187.09</v>
      </c>
      <c r="M119" s="53">
        <v>5227.2</v>
      </c>
      <c r="N119" s="53">
        <v>5268.87</v>
      </c>
      <c r="O119" s="53">
        <v>5311.24</v>
      </c>
      <c r="P119" s="53">
        <v>5346.92</v>
      </c>
      <c r="Q119" s="53">
        <v>5382.61</v>
      </c>
      <c r="R119" s="53">
        <v>5418.36</v>
      </c>
      <c r="S119" s="53">
        <v>5453.19</v>
      </c>
      <c r="T119" s="53">
        <v>5490.29</v>
      </c>
      <c r="U119" s="53">
        <v>5509.42</v>
      </c>
      <c r="V119" s="53">
        <v>5549.73</v>
      </c>
      <c r="W119" s="53">
        <v>5586.07</v>
      </c>
      <c r="X119" s="53">
        <v>5628.91</v>
      </c>
      <c r="Y119" s="53">
        <v>5670.46</v>
      </c>
      <c r="Z119" s="53">
        <v>5712.34</v>
      </c>
      <c r="AA119" s="53">
        <v>5755.78</v>
      </c>
      <c r="AB119" s="53">
        <v>5800.96</v>
      </c>
      <c r="AC119" s="53">
        <v>5850.34</v>
      </c>
      <c r="AD119" s="53">
        <v>5900.2</v>
      </c>
      <c r="AE119" s="53">
        <v>5949.59</v>
      </c>
      <c r="AF119" s="53">
        <v>6001.85</v>
      </c>
      <c r="AG119" s="53">
        <v>6052.56</v>
      </c>
      <c r="AH119" s="40"/>
    </row>
    <row r="120" spans="1:34" x14ac:dyDescent="0.35">
      <c r="A120" s="60" t="s">
        <v>52</v>
      </c>
      <c r="B120" s="31">
        <v>0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0.01</v>
      </c>
      <c r="U120" s="31">
        <v>0.01</v>
      </c>
      <c r="V120" s="31">
        <v>0.01</v>
      </c>
      <c r="W120" s="31">
        <v>0.02</v>
      </c>
      <c r="X120" s="31">
        <v>0.03</v>
      </c>
      <c r="Y120" s="31">
        <v>0.04</v>
      </c>
      <c r="Z120" s="31">
        <v>0.05</v>
      </c>
      <c r="AA120" s="31">
        <v>0.08</v>
      </c>
      <c r="AB120" s="31">
        <v>0.11</v>
      </c>
      <c r="AC120" s="31">
        <v>0.14000000000000001</v>
      </c>
      <c r="AD120" s="31">
        <v>0.18</v>
      </c>
      <c r="AE120" s="31">
        <v>0.23</v>
      </c>
      <c r="AF120" s="31">
        <v>0.33</v>
      </c>
      <c r="AG120" s="31">
        <v>0.41</v>
      </c>
      <c r="AH120" s="40"/>
    </row>
    <row r="121" spans="1:34" x14ac:dyDescent="0.35">
      <c r="A121" s="60" t="s">
        <v>54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40"/>
    </row>
    <row r="122" spans="1:34" x14ac:dyDescent="0.35">
      <c r="A122" s="60" t="s">
        <v>56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40"/>
    </row>
    <row r="123" spans="1:34" x14ac:dyDescent="0.35">
      <c r="A123" s="61" t="s">
        <v>60</v>
      </c>
      <c r="B123" s="55">
        <v>0</v>
      </c>
      <c r="C123" s="55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55">
        <v>0</v>
      </c>
      <c r="AB123" s="55">
        <v>0</v>
      </c>
      <c r="AC123" s="55">
        <v>0</v>
      </c>
      <c r="AD123" s="55">
        <v>0</v>
      </c>
      <c r="AE123" s="55">
        <v>0</v>
      </c>
      <c r="AF123" s="55">
        <v>0</v>
      </c>
      <c r="AG123" s="55">
        <v>0</v>
      </c>
      <c r="AH123" s="40"/>
    </row>
    <row r="124" spans="1:34" x14ac:dyDescent="0.35">
      <c r="A124" s="48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0"/>
    </row>
    <row r="125" spans="1:34" x14ac:dyDescent="0.35">
      <c r="A125" s="18" t="s">
        <v>61</v>
      </c>
      <c r="B125" s="56">
        <v>377380.49</v>
      </c>
      <c r="C125" s="56">
        <v>377127</v>
      </c>
      <c r="D125" s="56">
        <v>376021.7</v>
      </c>
      <c r="E125" s="56">
        <v>374649.96</v>
      </c>
      <c r="F125" s="56">
        <v>372843.95</v>
      </c>
      <c r="G125" s="56">
        <v>370850.49</v>
      </c>
      <c r="H125" s="56">
        <v>369191.44</v>
      </c>
      <c r="I125" s="56">
        <v>368029.88</v>
      </c>
      <c r="J125" s="56">
        <v>367327.93</v>
      </c>
      <c r="K125" s="56">
        <v>367171.61</v>
      </c>
      <c r="L125" s="56">
        <v>367184.9</v>
      </c>
      <c r="M125" s="56">
        <v>367352.99</v>
      </c>
      <c r="N125" s="56">
        <v>367540.89</v>
      </c>
      <c r="O125" s="56">
        <v>367624.6</v>
      </c>
      <c r="P125" s="56">
        <v>367440.01</v>
      </c>
      <c r="Q125" s="56">
        <v>367011.35</v>
      </c>
      <c r="R125" s="56">
        <v>366429.87</v>
      </c>
      <c r="S125" s="56">
        <v>365756.11</v>
      </c>
      <c r="T125" s="56">
        <v>364856.49</v>
      </c>
      <c r="U125" s="56">
        <v>363961.57</v>
      </c>
      <c r="V125" s="56">
        <v>362820.14</v>
      </c>
      <c r="W125" s="56">
        <v>361670.2</v>
      </c>
      <c r="X125" s="56">
        <v>360679.09</v>
      </c>
      <c r="Y125" s="56">
        <v>359644.35</v>
      </c>
      <c r="Z125" s="56">
        <v>358611.17</v>
      </c>
      <c r="AA125" s="56">
        <v>357552.39</v>
      </c>
      <c r="AB125" s="56">
        <v>356764.73</v>
      </c>
      <c r="AC125" s="56">
        <v>356008.41</v>
      </c>
      <c r="AD125" s="56">
        <v>355086.61</v>
      </c>
      <c r="AE125" s="56">
        <v>354390.52</v>
      </c>
      <c r="AF125" s="56">
        <v>353660.01</v>
      </c>
      <c r="AG125" s="56">
        <v>353112.65</v>
      </c>
      <c r="AH125" s="40"/>
    </row>
    <row r="126" spans="1:34" x14ac:dyDescent="0.35">
      <c r="A126" s="20" t="s">
        <v>43</v>
      </c>
      <c r="B126" s="50">
        <v>252788.4</v>
      </c>
      <c r="C126" s="50">
        <v>251802.23999999999</v>
      </c>
      <c r="D126" s="50">
        <v>250216.21</v>
      </c>
      <c r="E126" s="50">
        <v>248551.63</v>
      </c>
      <c r="F126" s="50">
        <v>246499.42</v>
      </c>
      <c r="G126" s="50">
        <v>244298.33</v>
      </c>
      <c r="H126" s="50">
        <v>242424.4</v>
      </c>
      <c r="I126" s="50">
        <v>240943.46</v>
      </c>
      <c r="J126" s="50">
        <v>239849.66</v>
      </c>
      <c r="K126" s="50">
        <v>239249.11</v>
      </c>
      <c r="L126" s="50">
        <v>238806.18</v>
      </c>
      <c r="M126" s="50">
        <v>238500.82</v>
      </c>
      <c r="N126" s="50">
        <v>238245.34</v>
      </c>
      <c r="O126" s="50">
        <v>237898.45</v>
      </c>
      <c r="P126" s="50">
        <v>237460.82</v>
      </c>
      <c r="Q126" s="50">
        <v>236859.31</v>
      </c>
      <c r="R126" s="50">
        <v>236173.22</v>
      </c>
      <c r="S126" s="50">
        <v>235449.24</v>
      </c>
      <c r="T126" s="50">
        <v>234555.23</v>
      </c>
      <c r="U126" s="50">
        <v>233723.34</v>
      </c>
      <c r="V126" s="50">
        <v>232650.05</v>
      </c>
      <c r="W126" s="50">
        <v>231596.39</v>
      </c>
      <c r="X126" s="50">
        <v>230647.71</v>
      </c>
      <c r="Y126" s="50">
        <v>229645.6</v>
      </c>
      <c r="Z126" s="50">
        <v>228626.85</v>
      </c>
      <c r="AA126" s="50">
        <v>227549.1</v>
      </c>
      <c r="AB126" s="50">
        <v>226662.96</v>
      </c>
      <c r="AC126" s="50">
        <v>225756.02</v>
      </c>
      <c r="AD126" s="50">
        <v>224677.32</v>
      </c>
      <c r="AE126" s="50">
        <v>223751.41</v>
      </c>
      <c r="AF126" s="50">
        <v>222737.76</v>
      </c>
      <c r="AG126" s="50">
        <v>221744.58</v>
      </c>
      <c r="AH126" s="40"/>
    </row>
    <row r="127" spans="1:34" x14ac:dyDescent="0.35">
      <c r="A127" s="22" t="s">
        <v>20</v>
      </c>
      <c r="B127" s="51">
        <v>190962.2</v>
      </c>
      <c r="C127" s="51">
        <v>188659.69</v>
      </c>
      <c r="D127" s="51">
        <v>185805.39</v>
      </c>
      <c r="E127" s="51">
        <v>182996.26</v>
      </c>
      <c r="F127" s="51">
        <v>179936.48</v>
      </c>
      <c r="G127" s="51">
        <v>176996.56</v>
      </c>
      <c r="H127" s="51">
        <v>174290.45</v>
      </c>
      <c r="I127" s="51">
        <v>171958.96</v>
      </c>
      <c r="J127" s="51">
        <v>169959.99</v>
      </c>
      <c r="K127" s="51">
        <v>168433.68</v>
      </c>
      <c r="L127" s="51">
        <v>167115.45000000001</v>
      </c>
      <c r="M127" s="51">
        <v>165986.48000000001</v>
      </c>
      <c r="N127" s="51">
        <v>164935.99</v>
      </c>
      <c r="O127" s="51">
        <v>163926.13</v>
      </c>
      <c r="P127" s="51">
        <v>162898.44</v>
      </c>
      <c r="Q127" s="51">
        <v>161831.89000000001</v>
      </c>
      <c r="R127" s="51">
        <v>160709.04999999999</v>
      </c>
      <c r="S127" s="51">
        <v>159519.32</v>
      </c>
      <c r="T127" s="51">
        <v>158277.57</v>
      </c>
      <c r="U127" s="51">
        <v>156970.82</v>
      </c>
      <c r="V127" s="51">
        <v>155604.85</v>
      </c>
      <c r="W127" s="51">
        <v>154237.49</v>
      </c>
      <c r="X127" s="51">
        <v>152929.43</v>
      </c>
      <c r="Y127" s="51">
        <v>151605.68</v>
      </c>
      <c r="Z127" s="51">
        <v>150294.94</v>
      </c>
      <c r="AA127" s="51">
        <v>148989.74</v>
      </c>
      <c r="AB127" s="51">
        <v>147763.53</v>
      </c>
      <c r="AC127" s="51">
        <v>146572.01</v>
      </c>
      <c r="AD127" s="51">
        <v>145406.95000000001</v>
      </c>
      <c r="AE127" s="51">
        <v>144264.63</v>
      </c>
      <c r="AF127" s="51">
        <v>143174.51999999999</v>
      </c>
      <c r="AG127" s="51">
        <v>142105.23000000001</v>
      </c>
      <c r="AH127" s="40"/>
    </row>
    <row r="128" spans="1:34" x14ac:dyDescent="0.35">
      <c r="A128" s="25" t="s">
        <v>21</v>
      </c>
      <c r="B128" s="52">
        <v>3842.74</v>
      </c>
      <c r="C128" s="52">
        <v>3799.14</v>
      </c>
      <c r="D128" s="52">
        <v>3736.69</v>
      </c>
      <c r="E128" s="52">
        <v>3665.57</v>
      </c>
      <c r="F128" s="52">
        <v>3589.9</v>
      </c>
      <c r="G128" s="52">
        <v>3517.05</v>
      </c>
      <c r="H128" s="52">
        <v>3459.13</v>
      </c>
      <c r="I128" s="52">
        <v>3417.35</v>
      </c>
      <c r="J128" s="52">
        <v>3391.62</v>
      </c>
      <c r="K128" s="52">
        <v>3381.82</v>
      </c>
      <c r="L128" s="52">
        <v>3383.1</v>
      </c>
      <c r="M128" s="52">
        <v>3392.69</v>
      </c>
      <c r="N128" s="52">
        <v>3407.39</v>
      </c>
      <c r="O128" s="52">
        <v>3423.79</v>
      </c>
      <c r="P128" s="52">
        <v>3440.61</v>
      </c>
      <c r="Q128" s="52">
        <v>3456.81</v>
      </c>
      <c r="R128" s="52">
        <v>3470.99</v>
      </c>
      <c r="S128" s="52">
        <v>3483.94</v>
      </c>
      <c r="T128" s="52">
        <v>3495.73</v>
      </c>
      <c r="U128" s="52">
        <v>3506.16</v>
      </c>
      <c r="V128" s="52">
        <v>3514.62</v>
      </c>
      <c r="W128" s="52">
        <v>3521.01</v>
      </c>
      <c r="X128" s="52">
        <v>3525.69</v>
      </c>
      <c r="Y128" s="52">
        <v>3530.08</v>
      </c>
      <c r="Z128" s="52">
        <v>3535.82</v>
      </c>
      <c r="AA128" s="52">
        <v>3541.84</v>
      </c>
      <c r="AB128" s="52">
        <v>3549.83</v>
      </c>
      <c r="AC128" s="52">
        <v>3558.17</v>
      </c>
      <c r="AD128" s="52">
        <v>3567.11</v>
      </c>
      <c r="AE128" s="52">
        <v>3577.09</v>
      </c>
      <c r="AF128" s="52">
        <v>3587.28</v>
      </c>
      <c r="AG128" s="52">
        <v>3599.17</v>
      </c>
      <c r="AH128" s="40"/>
    </row>
    <row r="129" spans="1:34" x14ac:dyDescent="0.35">
      <c r="A129" s="27" t="s">
        <v>22</v>
      </c>
      <c r="B129" s="53">
        <v>171803.39</v>
      </c>
      <c r="C129" s="53">
        <v>169511.48</v>
      </c>
      <c r="D129" s="53">
        <v>166726.04</v>
      </c>
      <c r="E129" s="53">
        <v>164040.24</v>
      </c>
      <c r="F129" s="53">
        <v>161113.41</v>
      </c>
      <c r="G129" s="53">
        <v>158310.28</v>
      </c>
      <c r="H129" s="53">
        <v>155732.6</v>
      </c>
      <c r="I129" s="53">
        <v>153512.46</v>
      </c>
      <c r="J129" s="53">
        <v>151609.47</v>
      </c>
      <c r="K129" s="53">
        <v>150152.74</v>
      </c>
      <c r="L129" s="53">
        <v>148892.88</v>
      </c>
      <c r="M129" s="53">
        <v>147814.39999999999</v>
      </c>
      <c r="N129" s="53">
        <v>146817.42000000001</v>
      </c>
      <c r="O129" s="53">
        <v>145865.70000000001</v>
      </c>
      <c r="P129" s="53">
        <v>144897.25</v>
      </c>
      <c r="Q129" s="53">
        <v>143877.81</v>
      </c>
      <c r="R129" s="53">
        <v>142813.23000000001</v>
      </c>
      <c r="S129" s="53">
        <v>141692.44</v>
      </c>
      <c r="T129" s="53">
        <v>140525.43</v>
      </c>
      <c r="U129" s="53">
        <v>139304.68</v>
      </c>
      <c r="V129" s="53">
        <v>138034.25</v>
      </c>
      <c r="W129" s="53">
        <v>136758.47</v>
      </c>
      <c r="X129" s="53">
        <v>135548.64000000001</v>
      </c>
      <c r="Y129" s="53">
        <v>134330.39000000001</v>
      </c>
      <c r="Z129" s="53">
        <v>133127.41</v>
      </c>
      <c r="AA129" s="53">
        <v>131930.5</v>
      </c>
      <c r="AB129" s="53">
        <v>130809.77</v>
      </c>
      <c r="AC129" s="53">
        <v>129722.26</v>
      </c>
      <c r="AD129" s="53">
        <v>128656.05</v>
      </c>
      <c r="AE129" s="53">
        <v>127606.62</v>
      </c>
      <c r="AF129" s="53">
        <v>126605.14</v>
      </c>
      <c r="AG129" s="53">
        <v>125618.32</v>
      </c>
      <c r="AH129" s="40"/>
    </row>
    <row r="130" spans="1:34" x14ac:dyDescent="0.35">
      <c r="A130" s="27" t="s">
        <v>23</v>
      </c>
      <c r="B130" s="53">
        <v>15316.07</v>
      </c>
      <c r="C130" s="53">
        <v>15349.06</v>
      </c>
      <c r="D130" s="53">
        <v>15342.66</v>
      </c>
      <c r="E130" s="53">
        <v>15290.45</v>
      </c>
      <c r="F130" s="53">
        <v>15233.16</v>
      </c>
      <c r="G130" s="53">
        <v>15169.23</v>
      </c>
      <c r="H130" s="53">
        <v>15098.72</v>
      </c>
      <c r="I130" s="53">
        <v>15029.15</v>
      </c>
      <c r="J130" s="53">
        <v>14958.89</v>
      </c>
      <c r="K130" s="53">
        <v>14899.12</v>
      </c>
      <c r="L130" s="53">
        <v>14839.47</v>
      </c>
      <c r="M130" s="53">
        <v>14779.38</v>
      </c>
      <c r="N130" s="53">
        <v>14711.18</v>
      </c>
      <c r="O130" s="53">
        <v>14636.63</v>
      </c>
      <c r="P130" s="53">
        <v>14560.58</v>
      </c>
      <c r="Q130" s="53">
        <v>14497.27</v>
      </c>
      <c r="R130" s="53">
        <v>14424.82</v>
      </c>
      <c r="S130" s="53">
        <v>14342.94</v>
      </c>
      <c r="T130" s="53">
        <v>14256.42</v>
      </c>
      <c r="U130" s="53">
        <v>14159.98</v>
      </c>
      <c r="V130" s="53">
        <v>14055.99</v>
      </c>
      <c r="W130" s="53">
        <v>13958.01</v>
      </c>
      <c r="X130" s="53">
        <v>13855.1</v>
      </c>
      <c r="Y130" s="53">
        <v>13745.21</v>
      </c>
      <c r="Z130" s="53">
        <v>13631.71</v>
      </c>
      <c r="AA130" s="53">
        <v>13517.4</v>
      </c>
      <c r="AB130" s="53">
        <v>13403.93</v>
      </c>
      <c r="AC130" s="53">
        <v>13291.58</v>
      </c>
      <c r="AD130" s="53">
        <v>13183.79</v>
      </c>
      <c r="AE130" s="53">
        <v>13080.93</v>
      </c>
      <c r="AF130" s="53">
        <v>12982.1</v>
      </c>
      <c r="AG130" s="53">
        <v>12887.74</v>
      </c>
      <c r="AH130" s="40"/>
    </row>
    <row r="131" spans="1:34" x14ac:dyDescent="0.35">
      <c r="A131" s="22" t="s">
        <v>24</v>
      </c>
      <c r="B131" s="51">
        <v>6076.4</v>
      </c>
      <c r="C131" s="51">
        <v>6140.03</v>
      </c>
      <c r="D131" s="51">
        <v>6199.14</v>
      </c>
      <c r="E131" s="51">
        <v>6257.85</v>
      </c>
      <c r="F131" s="51">
        <v>6311.94</v>
      </c>
      <c r="G131" s="51">
        <v>6352.31</v>
      </c>
      <c r="H131" s="51">
        <v>6406.65</v>
      </c>
      <c r="I131" s="51">
        <v>6472.87</v>
      </c>
      <c r="J131" s="51">
        <v>6550.36</v>
      </c>
      <c r="K131" s="51">
        <v>6609.45</v>
      </c>
      <c r="L131" s="51">
        <v>6666.68</v>
      </c>
      <c r="M131" s="51">
        <v>6714.2</v>
      </c>
      <c r="N131" s="51">
        <v>6730.75</v>
      </c>
      <c r="O131" s="51">
        <v>6781.95</v>
      </c>
      <c r="P131" s="51">
        <v>6817.4</v>
      </c>
      <c r="Q131" s="51">
        <v>6842.51</v>
      </c>
      <c r="R131" s="51">
        <v>6863.52</v>
      </c>
      <c r="S131" s="51">
        <v>6878.17</v>
      </c>
      <c r="T131" s="51">
        <v>6888.95</v>
      </c>
      <c r="U131" s="51">
        <v>6893.75</v>
      </c>
      <c r="V131" s="51">
        <v>6896.5</v>
      </c>
      <c r="W131" s="51">
        <v>6897.47</v>
      </c>
      <c r="X131" s="51">
        <v>6896.7</v>
      </c>
      <c r="Y131" s="51">
        <v>6890.93</v>
      </c>
      <c r="Z131" s="51">
        <v>6882.65</v>
      </c>
      <c r="AA131" s="51">
        <v>6868.88</v>
      </c>
      <c r="AB131" s="51">
        <v>6854.83</v>
      </c>
      <c r="AC131" s="51">
        <v>6833.54</v>
      </c>
      <c r="AD131" s="51">
        <v>6805.96</v>
      </c>
      <c r="AE131" s="51">
        <v>6773.25</v>
      </c>
      <c r="AF131" s="51">
        <v>6744.39</v>
      </c>
      <c r="AG131" s="51">
        <v>6726.72</v>
      </c>
      <c r="AH131" s="40"/>
    </row>
    <row r="132" spans="1:34" x14ac:dyDescent="0.35">
      <c r="A132" s="25" t="s">
        <v>25</v>
      </c>
      <c r="B132" s="52">
        <v>4528.0600000000004</v>
      </c>
      <c r="C132" s="52">
        <v>4553.93</v>
      </c>
      <c r="D132" s="52">
        <v>4576.92</v>
      </c>
      <c r="E132" s="52">
        <v>4591.97</v>
      </c>
      <c r="F132" s="52">
        <v>4605.57</v>
      </c>
      <c r="G132" s="52">
        <v>4616.43</v>
      </c>
      <c r="H132" s="52">
        <v>4627.22</v>
      </c>
      <c r="I132" s="52">
        <v>4643.29</v>
      </c>
      <c r="J132" s="52">
        <v>4660.8100000000004</v>
      </c>
      <c r="K132" s="52">
        <v>4671.45</v>
      </c>
      <c r="L132" s="52">
        <v>4684.51</v>
      </c>
      <c r="M132" s="52">
        <v>4694.3599999999997</v>
      </c>
      <c r="N132" s="52">
        <v>4678.03</v>
      </c>
      <c r="O132" s="52">
        <v>4687.42</v>
      </c>
      <c r="P132" s="52">
        <v>4691.1400000000003</v>
      </c>
      <c r="Q132" s="52">
        <v>4692.4399999999996</v>
      </c>
      <c r="R132" s="52">
        <v>4689.87</v>
      </c>
      <c r="S132" s="52">
        <v>4685.8599999999997</v>
      </c>
      <c r="T132" s="52">
        <v>4679.42</v>
      </c>
      <c r="U132" s="52">
        <v>4669.32</v>
      </c>
      <c r="V132" s="52">
        <v>4658.24</v>
      </c>
      <c r="W132" s="52">
        <v>4646.76</v>
      </c>
      <c r="X132" s="52">
        <v>4633.95</v>
      </c>
      <c r="Y132" s="52">
        <v>4618.58</v>
      </c>
      <c r="Z132" s="52">
        <v>4601.3</v>
      </c>
      <c r="AA132" s="52">
        <v>4579.2700000000004</v>
      </c>
      <c r="AB132" s="52">
        <v>4557.13</v>
      </c>
      <c r="AC132" s="52">
        <v>4528.96</v>
      </c>
      <c r="AD132" s="52">
        <v>4495.95</v>
      </c>
      <c r="AE132" s="52">
        <v>4463.34</v>
      </c>
      <c r="AF132" s="52">
        <v>4433.83</v>
      </c>
      <c r="AG132" s="52">
        <v>4412.82</v>
      </c>
      <c r="AH132" s="40"/>
    </row>
    <row r="133" spans="1:34" x14ac:dyDescent="0.35">
      <c r="A133" s="27" t="s">
        <v>26</v>
      </c>
      <c r="B133" s="31">
        <v>936.48</v>
      </c>
      <c r="C133" s="31">
        <v>965.15</v>
      </c>
      <c r="D133" s="31">
        <v>992.89</v>
      </c>
      <c r="E133" s="53">
        <v>1029.4100000000001</v>
      </c>
      <c r="F133" s="53">
        <v>1062.8800000000001</v>
      </c>
      <c r="G133" s="53">
        <v>1085.3800000000001</v>
      </c>
      <c r="H133" s="53">
        <v>1121.8399999999999</v>
      </c>
      <c r="I133" s="53">
        <v>1165.08</v>
      </c>
      <c r="J133" s="53">
        <v>1218.17</v>
      </c>
      <c r="K133" s="53">
        <v>1260.3699999999999</v>
      </c>
      <c r="L133" s="53">
        <v>1298.6500000000001</v>
      </c>
      <c r="M133" s="53">
        <v>1331</v>
      </c>
      <c r="N133" s="53">
        <v>1361.73</v>
      </c>
      <c r="O133" s="53">
        <v>1397.59</v>
      </c>
      <c r="P133" s="53">
        <v>1423.98</v>
      </c>
      <c r="Q133" s="53">
        <v>1442.99</v>
      </c>
      <c r="R133" s="53">
        <v>1462.01</v>
      </c>
      <c r="S133" s="53">
        <v>1476.39</v>
      </c>
      <c r="T133" s="53">
        <v>1489.49</v>
      </c>
      <c r="U133" s="53">
        <v>1500.51</v>
      </c>
      <c r="V133" s="53">
        <v>1510.5</v>
      </c>
      <c r="W133" s="53">
        <v>1519.2</v>
      </c>
      <c r="X133" s="53">
        <v>1527.44</v>
      </c>
      <c r="Y133" s="53">
        <v>1533.5</v>
      </c>
      <c r="Z133" s="53">
        <v>1539.04</v>
      </c>
      <c r="AA133" s="53">
        <v>1543.87</v>
      </c>
      <c r="AB133" s="53">
        <v>1548.44</v>
      </c>
      <c r="AC133" s="53">
        <v>1551.68</v>
      </c>
      <c r="AD133" s="53">
        <v>1553.89</v>
      </c>
      <c r="AE133" s="53">
        <v>1550.57</v>
      </c>
      <c r="AF133" s="53">
        <v>1547.78</v>
      </c>
      <c r="AG133" s="53">
        <v>1547.67</v>
      </c>
      <c r="AH133" s="40"/>
    </row>
    <row r="134" spans="1:34" x14ac:dyDescent="0.35">
      <c r="A134" s="27" t="s">
        <v>27</v>
      </c>
      <c r="B134" s="31">
        <v>611.87</v>
      </c>
      <c r="C134" s="31">
        <v>620.94000000000005</v>
      </c>
      <c r="D134" s="31">
        <v>629.33000000000004</v>
      </c>
      <c r="E134" s="31">
        <v>636.48</v>
      </c>
      <c r="F134" s="31">
        <v>643.49</v>
      </c>
      <c r="G134" s="31">
        <v>650.5</v>
      </c>
      <c r="H134" s="31">
        <v>657.58</v>
      </c>
      <c r="I134" s="31">
        <v>664.5</v>
      </c>
      <c r="J134" s="31">
        <v>671.37</v>
      </c>
      <c r="K134" s="31">
        <v>677.64</v>
      </c>
      <c r="L134" s="31">
        <v>683.53</v>
      </c>
      <c r="M134" s="31">
        <v>688.83</v>
      </c>
      <c r="N134" s="31">
        <v>690.99</v>
      </c>
      <c r="O134" s="31">
        <v>696.94</v>
      </c>
      <c r="P134" s="31">
        <v>702.28</v>
      </c>
      <c r="Q134" s="31">
        <v>707.08</v>
      </c>
      <c r="R134" s="31">
        <v>711.63</v>
      </c>
      <c r="S134" s="31">
        <v>715.92</v>
      </c>
      <c r="T134" s="31">
        <v>720.04</v>
      </c>
      <c r="U134" s="31">
        <v>723.92</v>
      </c>
      <c r="V134" s="31">
        <v>727.75</v>
      </c>
      <c r="W134" s="31">
        <v>731.5</v>
      </c>
      <c r="X134" s="31">
        <v>735.31</v>
      </c>
      <c r="Y134" s="31">
        <v>738.84</v>
      </c>
      <c r="Z134" s="31">
        <v>742.31</v>
      </c>
      <c r="AA134" s="31">
        <v>745.73</v>
      </c>
      <c r="AB134" s="31">
        <v>749.26</v>
      </c>
      <c r="AC134" s="31">
        <v>752.91</v>
      </c>
      <c r="AD134" s="31">
        <v>756.12</v>
      </c>
      <c r="AE134" s="31">
        <v>759.34</v>
      </c>
      <c r="AF134" s="31">
        <v>762.78</v>
      </c>
      <c r="AG134" s="31">
        <v>766.24</v>
      </c>
      <c r="AH134" s="40"/>
    </row>
    <row r="135" spans="1:34" x14ac:dyDescent="0.35">
      <c r="A135" s="22" t="s">
        <v>28</v>
      </c>
      <c r="B135" s="51">
        <v>55749.79</v>
      </c>
      <c r="C135" s="51">
        <v>57002.52</v>
      </c>
      <c r="D135" s="51">
        <v>58211.68</v>
      </c>
      <c r="E135" s="51">
        <v>59297.52</v>
      </c>
      <c r="F135" s="51">
        <v>60251.01</v>
      </c>
      <c r="G135" s="51">
        <v>60949.46</v>
      </c>
      <c r="H135" s="51">
        <v>61727.31</v>
      </c>
      <c r="I135" s="51">
        <v>62511.64</v>
      </c>
      <c r="J135" s="51">
        <v>63339.31</v>
      </c>
      <c r="K135" s="51">
        <v>64205.98</v>
      </c>
      <c r="L135" s="51">
        <v>65024.05</v>
      </c>
      <c r="M135" s="51">
        <v>65800.14</v>
      </c>
      <c r="N135" s="51">
        <v>66578.600000000006</v>
      </c>
      <c r="O135" s="51">
        <v>67190.37</v>
      </c>
      <c r="P135" s="51">
        <v>67744.98</v>
      </c>
      <c r="Q135" s="51">
        <v>68184.91</v>
      </c>
      <c r="R135" s="51">
        <v>68600.649999999994</v>
      </c>
      <c r="S135" s="51">
        <v>69051.75</v>
      </c>
      <c r="T135" s="51">
        <v>69388.710000000006</v>
      </c>
      <c r="U135" s="51">
        <v>69858.77</v>
      </c>
      <c r="V135" s="51">
        <v>70148.7</v>
      </c>
      <c r="W135" s="51">
        <v>70461.429999999993</v>
      </c>
      <c r="X135" s="51">
        <v>70821.58</v>
      </c>
      <c r="Y135" s="51">
        <v>71149</v>
      </c>
      <c r="Z135" s="51">
        <v>71449.259999999995</v>
      </c>
      <c r="AA135" s="51">
        <v>71690.490000000005</v>
      </c>
      <c r="AB135" s="51">
        <v>72044.600000000006</v>
      </c>
      <c r="AC135" s="51">
        <v>72350.47</v>
      </c>
      <c r="AD135" s="51">
        <v>72464.41</v>
      </c>
      <c r="AE135" s="51">
        <v>72713.53</v>
      </c>
      <c r="AF135" s="51">
        <v>72818.850000000006</v>
      </c>
      <c r="AG135" s="51">
        <v>72912.63</v>
      </c>
      <c r="AH135" s="40"/>
    </row>
    <row r="136" spans="1:34" x14ac:dyDescent="0.35">
      <c r="A136" s="25" t="s">
        <v>29</v>
      </c>
      <c r="B136" s="52">
        <v>7561.73</v>
      </c>
      <c r="C136" s="52">
        <v>7625.55</v>
      </c>
      <c r="D136" s="52">
        <v>7686.2</v>
      </c>
      <c r="E136" s="52">
        <v>7735.02</v>
      </c>
      <c r="F136" s="52">
        <v>7760.12</v>
      </c>
      <c r="G136" s="52">
        <v>7806.91</v>
      </c>
      <c r="H136" s="52">
        <v>7867.76</v>
      </c>
      <c r="I136" s="52">
        <v>7911.66</v>
      </c>
      <c r="J136" s="52">
        <v>7947.02</v>
      </c>
      <c r="K136" s="52">
        <v>8003.13</v>
      </c>
      <c r="L136" s="52">
        <v>8063.71</v>
      </c>
      <c r="M136" s="52">
        <v>8127.16</v>
      </c>
      <c r="N136" s="52">
        <v>8189.73</v>
      </c>
      <c r="O136" s="52">
        <v>8239.92</v>
      </c>
      <c r="P136" s="52">
        <v>8298.16</v>
      </c>
      <c r="Q136" s="52">
        <v>8345.99</v>
      </c>
      <c r="R136" s="52">
        <v>8391.27</v>
      </c>
      <c r="S136" s="52">
        <v>8442.77</v>
      </c>
      <c r="T136" s="52">
        <v>8482.4500000000007</v>
      </c>
      <c r="U136" s="52">
        <v>8545.4599999999991</v>
      </c>
      <c r="V136" s="52">
        <v>8577.2000000000007</v>
      </c>
      <c r="W136" s="52">
        <v>8613.49</v>
      </c>
      <c r="X136" s="52">
        <v>8656.3700000000008</v>
      </c>
      <c r="Y136" s="52">
        <v>8689.94</v>
      </c>
      <c r="Z136" s="52">
        <v>8719.0300000000007</v>
      </c>
      <c r="AA136" s="52">
        <v>8738.01</v>
      </c>
      <c r="AB136" s="52">
        <v>8759.48</v>
      </c>
      <c r="AC136" s="52">
        <v>8773.5</v>
      </c>
      <c r="AD136" s="52">
        <v>8762.26</v>
      </c>
      <c r="AE136" s="52">
        <v>8757.48</v>
      </c>
      <c r="AF136" s="52">
        <v>8735.5499999999993</v>
      </c>
      <c r="AG136" s="52">
        <v>8707.07</v>
      </c>
      <c r="AH136" s="40"/>
    </row>
    <row r="137" spans="1:34" x14ac:dyDescent="0.35">
      <c r="A137" s="27" t="s">
        <v>30</v>
      </c>
      <c r="B137" s="53">
        <v>23431.25</v>
      </c>
      <c r="C137" s="53">
        <v>23889.53</v>
      </c>
      <c r="D137" s="53">
        <v>24359.84</v>
      </c>
      <c r="E137" s="53">
        <v>24756.21</v>
      </c>
      <c r="F137" s="53">
        <v>25097.94</v>
      </c>
      <c r="G137" s="53">
        <v>25426.61</v>
      </c>
      <c r="H137" s="53">
        <v>25794.7</v>
      </c>
      <c r="I137" s="53">
        <v>26143.59</v>
      </c>
      <c r="J137" s="53">
        <v>26510.45</v>
      </c>
      <c r="K137" s="53">
        <v>26880.639999999999</v>
      </c>
      <c r="L137" s="53">
        <v>27238.560000000001</v>
      </c>
      <c r="M137" s="53">
        <v>27557.83</v>
      </c>
      <c r="N137" s="53">
        <v>27878.22</v>
      </c>
      <c r="O137" s="53">
        <v>28116.1</v>
      </c>
      <c r="P137" s="53">
        <v>28318.42</v>
      </c>
      <c r="Q137" s="53">
        <v>28464.9</v>
      </c>
      <c r="R137" s="53">
        <v>28594.29</v>
      </c>
      <c r="S137" s="53">
        <v>28756.98</v>
      </c>
      <c r="T137" s="53">
        <v>28847.97</v>
      </c>
      <c r="U137" s="53">
        <v>28998.61</v>
      </c>
      <c r="V137" s="53">
        <v>29087.79</v>
      </c>
      <c r="W137" s="53">
        <v>29178.36</v>
      </c>
      <c r="X137" s="53">
        <v>29291.200000000001</v>
      </c>
      <c r="Y137" s="53">
        <v>29399.99</v>
      </c>
      <c r="Z137" s="53">
        <v>29502.16</v>
      </c>
      <c r="AA137" s="53">
        <v>29603.34</v>
      </c>
      <c r="AB137" s="53">
        <v>29752.95</v>
      </c>
      <c r="AC137" s="53">
        <v>29887.9</v>
      </c>
      <c r="AD137" s="53">
        <v>29967.41</v>
      </c>
      <c r="AE137" s="53">
        <v>30092.38</v>
      </c>
      <c r="AF137" s="53">
        <v>30158.91</v>
      </c>
      <c r="AG137" s="53">
        <v>30219.4</v>
      </c>
      <c r="AH137" s="40"/>
    </row>
    <row r="138" spans="1:34" x14ac:dyDescent="0.35">
      <c r="A138" s="27" t="s">
        <v>31</v>
      </c>
      <c r="B138" s="53">
        <v>24756.81</v>
      </c>
      <c r="C138" s="53">
        <v>25487.439999999999</v>
      </c>
      <c r="D138" s="53">
        <v>26165.65</v>
      </c>
      <c r="E138" s="53">
        <v>26806.29</v>
      </c>
      <c r="F138" s="53">
        <v>27392.95</v>
      </c>
      <c r="G138" s="53">
        <v>27715.94</v>
      </c>
      <c r="H138" s="53">
        <v>28064.85</v>
      </c>
      <c r="I138" s="53">
        <v>28456.39</v>
      </c>
      <c r="J138" s="53">
        <v>28881.84</v>
      </c>
      <c r="K138" s="53">
        <v>29322.21</v>
      </c>
      <c r="L138" s="53">
        <v>29721.78</v>
      </c>
      <c r="M138" s="53">
        <v>30115.15</v>
      </c>
      <c r="N138" s="53">
        <v>30510.65</v>
      </c>
      <c r="O138" s="53">
        <v>30834.35</v>
      </c>
      <c r="P138" s="53">
        <v>31128.400000000001</v>
      </c>
      <c r="Q138" s="53">
        <v>31374.02</v>
      </c>
      <c r="R138" s="53">
        <v>31615.09</v>
      </c>
      <c r="S138" s="53">
        <v>31852</v>
      </c>
      <c r="T138" s="53">
        <v>32058.28</v>
      </c>
      <c r="U138" s="53">
        <v>32314.7</v>
      </c>
      <c r="V138" s="53">
        <v>32483.71</v>
      </c>
      <c r="W138" s="53">
        <v>32669.58</v>
      </c>
      <c r="X138" s="53">
        <v>32874.01</v>
      </c>
      <c r="Y138" s="53">
        <v>33059.06</v>
      </c>
      <c r="Z138" s="53">
        <v>33228.06</v>
      </c>
      <c r="AA138" s="53">
        <v>33349.14</v>
      </c>
      <c r="AB138" s="53">
        <v>33532.17</v>
      </c>
      <c r="AC138" s="53">
        <v>33689.06</v>
      </c>
      <c r="AD138" s="53">
        <v>33734.74</v>
      </c>
      <c r="AE138" s="53">
        <v>33863.68</v>
      </c>
      <c r="AF138" s="53">
        <v>33924.39</v>
      </c>
      <c r="AG138" s="53">
        <v>33986.160000000003</v>
      </c>
      <c r="AH138" s="40"/>
    </row>
    <row r="139" spans="1:34" x14ac:dyDescent="0.35">
      <c r="A139" s="20" t="s">
        <v>44</v>
      </c>
      <c r="B139" s="50">
        <v>124592.1</v>
      </c>
      <c r="C139" s="50">
        <v>125324.76</v>
      </c>
      <c r="D139" s="50">
        <v>125805.48</v>
      </c>
      <c r="E139" s="50">
        <v>126098.33</v>
      </c>
      <c r="F139" s="50">
        <v>126344.53</v>
      </c>
      <c r="G139" s="50">
        <v>126552.16</v>
      </c>
      <c r="H139" s="50">
        <v>126767.03999999999</v>
      </c>
      <c r="I139" s="50">
        <v>127086.41</v>
      </c>
      <c r="J139" s="50">
        <v>127478.27</v>
      </c>
      <c r="K139" s="50">
        <v>127922.51</v>
      </c>
      <c r="L139" s="50">
        <v>128378.72</v>
      </c>
      <c r="M139" s="50">
        <v>128852.17</v>
      </c>
      <c r="N139" s="50">
        <v>129295.55</v>
      </c>
      <c r="O139" s="50">
        <v>129726.15</v>
      </c>
      <c r="P139" s="50">
        <v>129979.2</v>
      </c>
      <c r="Q139" s="50">
        <v>130152.04</v>
      </c>
      <c r="R139" s="50">
        <v>130256.65</v>
      </c>
      <c r="S139" s="50">
        <v>130306.88</v>
      </c>
      <c r="T139" s="50">
        <v>130301.26</v>
      </c>
      <c r="U139" s="50">
        <v>130238.22</v>
      </c>
      <c r="V139" s="50">
        <v>130170.09</v>
      </c>
      <c r="W139" s="50">
        <v>130073.81</v>
      </c>
      <c r="X139" s="50">
        <v>130031.37</v>
      </c>
      <c r="Y139" s="50">
        <v>129998.75</v>
      </c>
      <c r="Z139" s="50">
        <v>129984.32000000001</v>
      </c>
      <c r="AA139" s="50">
        <v>130003.28</v>
      </c>
      <c r="AB139" s="50">
        <v>130101.77</v>
      </c>
      <c r="AC139" s="50">
        <v>130252.39</v>
      </c>
      <c r="AD139" s="50">
        <v>130409.29</v>
      </c>
      <c r="AE139" s="50">
        <v>130639.11</v>
      </c>
      <c r="AF139" s="50">
        <v>130922.24000000001</v>
      </c>
      <c r="AG139" s="50">
        <v>131368.07</v>
      </c>
      <c r="AH139" s="40"/>
    </row>
    <row r="140" spans="1:34" x14ac:dyDescent="0.35">
      <c r="A140" s="22" t="s">
        <v>20</v>
      </c>
      <c r="B140" s="51">
        <v>113994.82</v>
      </c>
      <c r="C140" s="51">
        <v>114498.18</v>
      </c>
      <c r="D140" s="51">
        <v>114762.52</v>
      </c>
      <c r="E140" s="51">
        <v>114850.91</v>
      </c>
      <c r="F140" s="51">
        <v>114907.29</v>
      </c>
      <c r="G140" s="51">
        <v>114964.25</v>
      </c>
      <c r="H140" s="51">
        <v>115026.94</v>
      </c>
      <c r="I140" s="51">
        <v>115177.81</v>
      </c>
      <c r="J140" s="51">
        <v>115385.44</v>
      </c>
      <c r="K140" s="51">
        <v>115643.68</v>
      </c>
      <c r="L140" s="51">
        <v>115915.71</v>
      </c>
      <c r="M140" s="51">
        <v>116215.93</v>
      </c>
      <c r="N140" s="51">
        <v>116484.13</v>
      </c>
      <c r="O140" s="51">
        <v>116745.1</v>
      </c>
      <c r="P140" s="51">
        <v>116846.68</v>
      </c>
      <c r="Q140" s="51">
        <v>116884.63</v>
      </c>
      <c r="R140" s="51">
        <v>116860.24</v>
      </c>
      <c r="S140" s="51">
        <v>116779.6</v>
      </c>
      <c r="T140" s="51">
        <v>116646.1</v>
      </c>
      <c r="U140" s="51">
        <v>116467.17</v>
      </c>
      <c r="V140" s="51">
        <v>116252.55</v>
      </c>
      <c r="W140" s="51">
        <v>116004.91</v>
      </c>
      <c r="X140" s="51">
        <v>115785.89</v>
      </c>
      <c r="Y140" s="51">
        <v>115579.71</v>
      </c>
      <c r="Z140" s="51">
        <v>115398.25</v>
      </c>
      <c r="AA140" s="51">
        <v>115252.2</v>
      </c>
      <c r="AB140" s="51">
        <v>115170.96</v>
      </c>
      <c r="AC140" s="51">
        <v>115133.36</v>
      </c>
      <c r="AD140" s="51">
        <v>115138.63</v>
      </c>
      <c r="AE140" s="51">
        <v>115199.62</v>
      </c>
      <c r="AF140" s="51">
        <v>115334.03</v>
      </c>
      <c r="AG140" s="51">
        <v>115638.5</v>
      </c>
      <c r="AH140" s="40"/>
    </row>
    <row r="141" spans="1:34" x14ac:dyDescent="0.35">
      <c r="A141" s="27" t="s">
        <v>33</v>
      </c>
      <c r="B141" s="53">
        <v>34710.54</v>
      </c>
      <c r="C141" s="53">
        <v>34440.050000000003</v>
      </c>
      <c r="D141" s="53">
        <v>34118.83</v>
      </c>
      <c r="E141" s="53">
        <v>33769.050000000003</v>
      </c>
      <c r="F141" s="53">
        <v>33451.660000000003</v>
      </c>
      <c r="G141" s="53">
        <v>33167.410000000003</v>
      </c>
      <c r="H141" s="53">
        <v>32915.800000000003</v>
      </c>
      <c r="I141" s="53">
        <v>32732.05</v>
      </c>
      <c r="J141" s="53">
        <v>32597.77</v>
      </c>
      <c r="K141" s="53">
        <v>32509.11</v>
      </c>
      <c r="L141" s="53">
        <v>32450</v>
      </c>
      <c r="M141" s="53">
        <v>32421.279999999999</v>
      </c>
      <c r="N141" s="53">
        <v>32396.34</v>
      </c>
      <c r="O141" s="53">
        <v>32356.9</v>
      </c>
      <c r="P141" s="53">
        <v>32271.27</v>
      </c>
      <c r="Q141" s="53">
        <v>32168.93</v>
      </c>
      <c r="R141" s="53">
        <v>32056.62</v>
      </c>
      <c r="S141" s="53">
        <v>31937.33</v>
      </c>
      <c r="T141" s="53">
        <v>31814.84</v>
      </c>
      <c r="U141" s="53">
        <v>31693.07</v>
      </c>
      <c r="V141" s="53">
        <v>31582.17</v>
      </c>
      <c r="W141" s="53">
        <v>31486.74</v>
      </c>
      <c r="X141" s="53">
        <v>31418.09</v>
      </c>
      <c r="Y141" s="53">
        <v>31373.73</v>
      </c>
      <c r="Z141" s="53">
        <v>31351.83</v>
      </c>
      <c r="AA141" s="53">
        <v>31353.25</v>
      </c>
      <c r="AB141" s="53">
        <v>31383.72</v>
      </c>
      <c r="AC141" s="53">
        <v>31439.81</v>
      </c>
      <c r="AD141" s="53">
        <v>31509.5</v>
      </c>
      <c r="AE141" s="53">
        <v>31598.37</v>
      </c>
      <c r="AF141" s="53">
        <v>31716.9</v>
      </c>
      <c r="AG141" s="53">
        <v>31867.279999999999</v>
      </c>
      <c r="AH141" s="40"/>
    </row>
    <row r="142" spans="1:34" x14ac:dyDescent="0.35">
      <c r="A142" s="32" t="s">
        <v>34</v>
      </c>
      <c r="B142" s="54">
        <v>79284.28</v>
      </c>
      <c r="C142" s="54">
        <v>80058.14</v>
      </c>
      <c r="D142" s="54">
        <v>80643.69</v>
      </c>
      <c r="E142" s="54">
        <v>81081.850000000006</v>
      </c>
      <c r="F142" s="54">
        <v>81455.64</v>
      </c>
      <c r="G142" s="54">
        <v>81796.83</v>
      </c>
      <c r="H142" s="54">
        <v>82111.14</v>
      </c>
      <c r="I142" s="54">
        <v>82445.77</v>
      </c>
      <c r="J142" s="54">
        <v>82787.67</v>
      </c>
      <c r="K142" s="54">
        <v>83134.570000000007</v>
      </c>
      <c r="L142" s="54">
        <v>83465.710000000006</v>
      </c>
      <c r="M142" s="54">
        <v>83794.649999999994</v>
      </c>
      <c r="N142" s="54">
        <v>84087.79</v>
      </c>
      <c r="O142" s="54">
        <v>84388.2</v>
      </c>
      <c r="P142" s="54">
        <v>84575.41</v>
      </c>
      <c r="Q142" s="54">
        <v>84715.69</v>
      </c>
      <c r="R142" s="54">
        <v>84803.62</v>
      </c>
      <c r="S142" s="54">
        <v>84842.27</v>
      </c>
      <c r="T142" s="54">
        <v>84831.25</v>
      </c>
      <c r="U142" s="54">
        <v>84774.09</v>
      </c>
      <c r="V142" s="54">
        <v>84670.39</v>
      </c>
      <c r="W142" s="54">
        <v>84518.17</v>
      </c>
      <c r="X142" s="54">
        <v>84367.8</v>
      </c>
      <c r="Y142" s="54">
        <v>84205.98</v>
      </c>
      <c r="Z142" s="54">
        <v>84046.42</v>
      </c>
      <c r="AA142" s="54">
        <v>83898.95</v>
      </c>
      <c r="AB142" s="54">
        <v>83787.23</v>
      </c>
      <c r="AC142" s="54">
        <v>83693.55</v>
      </c>
      <c r="AD142" s="54">
        <v>83629.13</v>
      </c>
      <c r="AE142" s="54">
        <v>83601.259999999995</v>
      </c>
      <c r="AF142" s="54">
        <v>83617.13</v>
      </c>
      <c r="AG142" s="54">
        <v>83771.22</v>
      </c>
      <c r="AH142" s="40"/>
    </row>
    <row r="143" spans="1:34" x14ac:dyDescent="0.35">
      <c r="A143" s="22" t="s">
        <v>35</v>
      </c>
      <c r="B143" s="54">
        <v>1616.06</v>
      </c>
      <c r="C143" s="54">
        <v>1639.53</v>
      </c>
      <c r="D143" s="54">
        <v>1662.76</v>
      </c>
      <c r="E143" s="54">
        <v>1683.48</v>
      </c>
      <c r="F143" s="54">
        <v>1699.59</v>
      </c>
      <c r="G143" s="54">
        <v>1715.38</v>
      </c>
      <c r="H143" s="54">
        <v>1730.66</v>
      </c>
      <c r="I143" s="54">
        <v>1746.36</v>
      </c>
      <c r="J143" s="54">
        <v>1761.55</v>
      </c>
      <c r="K143" s="54">
        <v>1777.62</v>
      </c>
      <c r="L143" s="54">
        <v>1793.62</v>
      </c>
      <c r="M143" s="54">
        <v>1809.53</v>
      </c>
      <c r="N143" s="54">
        <v>1811.96</v>
      </c>
      <c r="O143" s="54">
        <v>1826.07</v>
      </c>
      <c r="P143" s="54">
        <v>1839.46</v>
      </c>
      <c r="Q143" s="54">
        <v>1851.27</v>
      </c>
      <c r="R143" s="54">
        <v>1863.51</v>
      </c>
      <c r="S143" s="54">
        <v>1874.1</v>
      </c>
      <c r="T143" s="54">
        <v>1883.43</v>
      </c>
      <c r="U143" s="54">
        <v>1892.7</v>
      </c>
      <c r="V143" s="54">
        <v>1900.57</v>
      </c>
      <c r="W143" s="54">
        <v>1908.34</v>
      </c>
      <c r="X143" s="54">
        <v>1917.87</v>
      </c>
      <c r="Y143" s="54">
        <v>1925.09</v>
      </c>
      <c r="Z143" s="54">
        <v>1931.24</v>
      </c>
      <c r="AA143" s="54">
        <v>1938.5</v>
      </c>
      <c r="AB143" s="54">
        <v>1943.89</v>
      </c>
      <c r="AC143" s="54">
        <v>1949.23</v>
      </c>
      <c r="AD143" s="54">
        <v>1949.51</v>
      </c>
      <c r="AE143" s="54">
        <v>1948.98</v>
      </c>
      <c r="AF143" s="54">
        <v>1948.74</v>
      </c>
      <c r="AG143" s="54">
        <v>1948.15</v>
      </c>
      <c r="AH143" s="40"/>
    </row>
    <row r="144" spans="1:34" x14ac:dyDescent="0.35">
      <c r="A144" s="22" t="s">
        <v>28</v>
      </c>
      <c r="B144" s="51">
        <v>4201.18</v>
      </c>
      <c r="C144" s="51">
        <v>4363.8</v>
      </c>
      <c r="D144" s="51">
        <v>4518.57</v>
      </c>
      <c r="E144" s="51">
        <v>4664.8</v>
      </c>
      <c r="F144" s="51">
        <v>4795.75</v>
      </c>
      <c r="G144" s="51">
        <v>4890.43</v>
      </c>
      <c r="H144" s="51">
        <v>4985.8500000000004</v>
      </c>
      <c r="I144" s="51">
        <v>5097.92</v>
      </c>
      <c r="J144" s="51">
        <v>5225.59</v>
      </c>
      <c r="K144" s="51">
        <v>5353.61</v>
      </c>
      <c r="L144" s="51">
        <v>5481.31</v>
      </c>
      <c r="M144" s="51">
        <v>5598.43</v>
      </c>
      <c r="N144" s="51">
        <v>5729.44</v>
      </c>
      <c r="O144" s="51">
        <v>5842.52</v>
      </c>
      <c r="P144" s="51">
        <v>5944.84</v>
      </c>
      <c r="Q144" s="51">
        <v>6032.18</v>
      </c>
      <c r="R144" s="51">
        <v>6113.11</v>
      </c>
      <c r="S144" s="51">
        <v>6198.47</v>
      </c>
      <c r="T144" s="51">
        <v>6279.86</v>
      </c>
      <c r="U144" s="51">
        <v>6367.19</v>
      </c>
      <c r="V144" s="51">
        <v>6465.41</v>
      </c>
      <c r="W144" s="51">
        <v>6572.56</v>
      </c>
      <c r="X144" s="51">
        <v>6696.67</v>
      </c>
      <c r="Y144" s="51">
        <v>6821.34</v>
      </c>
      <c r="Z144" s="51">
        <v>6940.22</v>
      </c>
      <c r="AA144" s="51">
        <v>7054.35</v>
      </c>
      <c r="AB144" s="51">
        <v>7183.36</v>
      </c>
      <c r="AC144" s="51">
        <v>7316.71</v>
      </c>
      <c r="AD144" s="51">
        <v>7418.04</v>
      </c>
      <c r="AE144" s="51">
        <v>7537.83</v>
      </c>
      <c r="AF144" s="51">
        <v>7634.23</v>
      </c>
      <c r="AG144" s="51">
        <v>7725.24</v>
      </c>
      <c r="AH144" s="40"/>
    </row>
    <row r="145" spans="1:34" x14ac:dyDescent="0.35">
      <c r="A145" s="25" t="s">
        <v>36</v>
      </c>
      <c r="B145" s="30">
        <v>760.34</v>
      </c>
      <c r="C145" s="30">
        <v>799.93</v>
      </c>
      <c r="D145" s="30">
        <v>837.97</v>
      </c>
      <c r="E145" s="30">
        <v>874.48</v>
      </c>
      <c r="F145" s="30">
        <v>906.93</v>
      </c>
      <c r="G145" s="30">
        <v>943.09</v>
      </c>
      <c r="H145" s="30">
        <v>978.24</v>
      </c>
      <c r="I145" s="52">
        <v>1017.67</v>
      </c>
      <c r="J145" s="52">
        <v>1062.1600000000001</v>
      </c>
      <c r="K145" s="52">
        <v>1106.99</v>
      </c>
      <c r="L145" s="52">
        <v>1151.3900000000001</v>
      </c>
      <c r="M145" s="52">
        <v>1197.0899999999999</v>
      </c>
      <c r="N145" s="52">
        <v>1245.77</v>
      </c>
      <c r="O145" s="52">
        <v>1287.07</v>
      </c>
      <c r="P145" s="52">
        <v>1330.63</v>
      </c>
      <c r="Q145" s="52">
        <v>1370.94</v>
      </c>
      <c r="R145" s="52">
        <v>1409.31</v>
      </c>
      <c r="S145" s="52">
        <v>1452.69</v>
      </c>
      <c r="T145" s="52">
        <v>1492.64</v>
      </c>
      <c r="U145" s="52">
        <v>1533.64</v>
      </c>
      <c r="V145" s="52">
        <v>1580.19</v>
      </c>
      <c r="W145" s="52">
        <v>1627.7</v>
      </c>
      <c r="X145" s="52">
        <v>1675.3</v>
      </c>
      <c r="Y145" s="52">
        <v>1720.21</v>
      </c>
      <c r="Z145" s="52">
        <v>1764.21</v>
      </c>
      <c r="AA145" s="52">
        <v>1805.65</v>
      </c>
      <c r="AB145" s="52">
        <v>1851.92</v>
      </c>
      <c r="AC145" s="52">
        <v>1899</v>
      </c>
      <c r="AD145" s="52">
        <v>1936.91</v>
      </c>
      <c r="AE145" s="52">
        <v>1979.72</v>
      </c>
      <c r="AF145" s="52">
        <v>2012.47</v>
      </c>
      <c r="AG145" s="52">
        <v>2044.18</v>
      </c>
      <c r="AH145" s="40"/>
    </row>
    <row r="146" spans="1:34" x14ac:dyDescent="0.35">
      <c r="A146" s="32" t="s">
        <v>31</v>
      </c>
      <c r="B146" s="54">
        <v>3440.84</v>
      </c>
      <c r="C146" s="54">
        <v>3563.87</v>
      </c>
      <c r="D146" s="54">
        <v>3680.61</v>
      </c>
      <c r="E146" s="54">
        <v>3790.31</v>
      </c>
      <c r="F146" s="54">
        <v>3888.82</v>
      </c>
      <c r="G146" s="54">
        <v>3947.33</v>
      </c>
      <c r="H146" s="54">
        <v>4007.6</v>
      </c>
      <c r="I146" s="54">
        <v>4080.25</v>
      </c>
      <c r="J146" s="54">
        <v>4163.43</v>
      </c>
      <c r="K146" s="54">
        <v>4246.62</v>
      </c>
      <c r="L146" s="54">
        <v>4329.92</v>
      </c>
      <c r="M146" s="54">
        <v>4401.34</v>
      </c>
      <c r="N146" s="54">
        <v>4483.67</v>
      </c>
      <c r="O146" s="54">
        <v>4555.4399999999996</v>
      </c>
      <c r="P146" s="54">
        <v>4614.21</v>
      </c>
      <c r="Q146" s="54">
        <v>4661.2299999999996</v>
      </c>
      <c r="R146" s="54">
        <v>4703.8</v>
      </c>
      <c r="S146" s="54">
        <v>4745.78</v>
      </c>
      <c r="T146" s="54">
        <v>4787.22</v>
      </c>
      <c r="U146" s="54">
        <v>4833.55</v>
      </c>
      <c r="V146" s="54">
        <v>4885.22</v>
      </c>
      <c r="W146" s="54">
        <v>4944.8599999999997</v>
      </c>
      <c r="X146" s="54">
        <v>5021.37</v>
      </c>
      <c r="Y146" s="54">
        <v>5101.13</v>
      </c>
      <c r="Z146" s="54">
        <v>5176.01</v>
      </c>
      <c r="AA146" s="54">
        <v>5248.71</v>
      </c>
      <c r="AB146" s="54">
        <v>5331.44</v>
      </c>
      <c r="AC146" s="54">
        <v>5417.71</v>
      </c>
      <c r="AD146" s="54">
        <v>5481.13</v>
      </c>
      <c r="AE146" s="54">
        <v>5558.1</v>
      </c>
      <c r="AF146" s="54">
        <v>5621.76</v>
      </c>
      <c r="AG146" s="54">
        <v>5681.05</v>
      </c>
      <c r="AH146" s="40"/>
    </row>
    <row r="147" spans="1:34" x14ac:dyDescent="0.35">
      <c r="A147" s="22" t="s">
        <v>37</v>
      </c>
      <c r="B147" s="51">
        <v>4780.04</v>
      </c>
      <c r="C147" s="51">
        <v>4823.25</v>
      </c>
      <c r="D147" s="51">
        <v>4861.63</v>
      </c>
      <c r="E147" s="51">
        <v>4899.1400000000003</v>
      </c>
      <c r="F147" s="51">
        <v>4941.8900000000003</v>
      </c>
      <c r="G147" s="51">
        <v>4982.1099999999997</v>
      </c>
      <c r="H147" s="51">
        <v>5023.59</v>
      </c>
      <c r="I147" s="51">
        <v>5064.32</v>
      </c>
      <c r="J147" s="51">
        <v>5105.7</v>
      </c>
      <c r="K147" s="51">
        <v>5147.6000000000004</v>
      </c>
      <c r="L147" s="51">
        <v>5188.09</v>
      </c>
      <c r="M147" s="51">
        <v>5228.2700000000004</v>
      </c>
      <c r="N147" s="51">
        <v>5270.02</v>
      </c>
      <c r="O147" s="51">
        <v>5312.46</v>
      </c>
      <c r="P147" s="51">
        <v>5348.22</v>
      </c>
      <c r="Q147" s="51">
        <v>5383.97</v>
      </c>
      <c r="R147" s="51">
        <v>5419.8</v>
      </c>
      <c r="S147" s="51">
        <v>5454.71</v>
      </c>
      <c r="T147" s="51">
        <v>5491.88</v>
      </c>
      <c r="U147" s="51">
        <v>5511.17</v>
      </c>
      <c r="V147" s="51">
        <v>5551.56</v>
      </c>
      <c r="W147" s="51">
        <v>5588</v>
      </c>
      <c r="X147" s="51">
        <v>5630.95</v>
      </c>
      <c r="Y147" s="51">
        <v>5672.61</v>
      </c>
      <c r="Z147" s="51">
        <v>5714.61</v>
      </c>
      <c r="AA147" s="51">
        <v>5758.23</v>
      </c>
      <c r="AB147" s="51">
        <v>5803.56</v>
      </c>
      <c r="AC147" s="51">
        <v>5853.08</v>
      </c>
      <c r="AD147" s="51">
        <v>5903.11</v>
      </c>
      <c r="AE147" s="51">
        <v>5952.69</v>
      </c>
      <c r="AF147" s="51">
        <v>6005.25</v>
      </c>
      <c r="AG147" s="51">
        <v>6056.18</v>
      </c>
      <c r="AH147" s="40"/>
    </row>
    <row r="148" spans="1:34" x14ac:dyDescent="0.35">
      <c r="A148" s="27" t="s">
        <v>38</v>
      </c>
      <c r="B148" s="53">
        <v>3636.73</v>
      </c>
      <c r="C148" s="53">
        <v>3659.67</v>
      </c>
      <c r="D148" s="53">
        <v>3678.97</v>
      </c>
      <c r="E148" s="53">
        <v>3698.49</v>
      </c>
      <c r="F148" s="53">
        <v>3722.03</v>
      </c>
      <c r="G148" s="53">
        <v>3743.98</v>
      </c>
      <c r="H148" s="53">
        <v>3768.02</v>
      </c>
      <c r="I148" s="53">
        <v>3791.52</v>
      </c>
      <c r="J148" s="53">
        <v>3816.06</v>
      </c>
      <c r="K148" s="53">
        <v>3840.75</v>
      </c>
      <c r="L148" s="53">
        <v>3863.72</v>
      </c>
      <c r="M148" s="53">
        <v>3886.31</v>
      </c>
      <c r="N148" s="53">
        <v>3910.75</v>
      </c>
      <c r="O148" s="53">
        <v>3936.36</v>
      </c>
      <c r="P148" s="53">
        <v>3959.27</v>
      </c>
      <c r="Q148" s="53">
        <v>3982.19</v>
      </c>
      <c r="R148" s="53">
        <v>4004.96</v>
      </c>
      <c r="S148" s="53">
        <v>4026.8</v>
      </c>
      <c r="T148" s="53">
        <v>4051.46</v>
      </c>
      <c r="U148" s="53">
        <v>4062.44</v>
      </c>
      <c r="V148" s="53">
        <v>4089.04</v>
      </c>
      <c r="W148" s="53">
        <v>4111.9799999999996</v>
      </c>
      <c r="X148" s="53">
        <v>4140.54</v>
      </c>
      <c r="Y148" s="53">
        <v>4167.83</v>
      </c>
      <c r="Z148" s="53">
        <v>4196.59</v>
      </c>
      <c r="AA148" s="53">
        <v>4226.99</v>
      </c>
      <c r="AB148" s="53">
        <v>4258.79</v>
      </c>
      <c r="AC148" s="53">
        <v>4294.2700000000004</v>
      </c>
      <c r="AD148" s="53">
        <v>4330.13</v>
      </c>
      <c r="AE148" s="53">
        <v>4365.55</v>
      </c>
      <c r="AF148" s="53">
        <v>4404.7700000000004</v>
      </c>
      <c r="AG148" s="53">
        <v>4441.72</v>
      </c>
      <c r="AH148" s="40"/>
    </row>
    <row r="149" spans="1:34" x14ac:dyDescent="0.35">
      <c r="A149" s="32" t="s">
        <v>39</v>
      </c>
      <c r="B149" s="54">
        <v>1143.31</v>
      </c>
      <c r="C149" s="54">
        <v>1163.58</v>
      </c>
      <c r="D149" s="54">
        <v>1182.6600000000001</v>
      </c>
      <c r="E149" s="54">
        <v>1200.6400000000001</v>
      </c>
      <c r="F149" s="54">
        <v>1219.8599999999999</v>
      </c>
      <c r="G149" s="54">
        <v>1238.1400000000001</v>
      </c>
      <c r="H149" s="54">
        <v>1255.57</v>
      </c>
      <c r="I149" s="54">
        <v>1272.81</v>
      </c>
      <c r="J149" s="54">
        <v>1289.6400000000001</v>
      </c>
      <c r="K149" s="54">
        <v>1306.8599999999999</v>
      </c>
      <c r="L149" s="54">
        <v>1324.36</v>
      </c>
      <c r="M149" s="54">
        <v>1341.97</v>
      </c>
      <c r="N149" s="54">
        <v>1359.27</v>
      </c>
      <c r="O149" s="54">
        <v>1376.1</v>
      </c>
      <c r="P149" s="54">
        <v>1388.95</v>
      </c>
      <c r="Q149" s="54">
        <v>1401.78</v>
      </c>
      <c r="R149" s="54">
        <v>1414.83</v>
      </c>
      <c r="S149" s="54">
        <v>1427.91</v>
      </c>
      <c r="T149" s="54">
        <v>1440.42</v>
      </c>
      <c r="U149" s="54">
        <v>1448.73</v>
      </c>
      <c r="V149" s="54">
        <v>1462.52</v>
      </c>
      <c r="W149" s="54">
        <v>1476.02</v>
      </c>
      <c r="X149" s="54">
        <v>1490.42</v>
      </c>
      <c r="Y149" s="54">
        <v>1504.78</v>
      </c>
      <c r="Z149" s="54">
        <v>1518.02</v>
      </c>
      <c r="AA149" s="54">
        <v>1531.24</v>
      </c>
      <c r="AB149" s="54">
        <v>1544.78</v>
      </c>
      <c r="AC149" s="54">
        <v>1558.82</v>
      </c>
      <c r="AD149" s="54">
        <v>1572.98</v>
      </c>
      <c r="AE149" s="54">
        <v>1587.13</v>
      </c>
      <c r="AF149" s="54">
        <v>1600.48</v>
      </c>
      <c r="AG149" s="54">
        <v>1614.45</v>
      </c>
      <c r="AH149" s="40"/>
    </row>
    <row r="150" spans="1:34" x14ac:dyDescent="0.35">
      <c r="A150" s="48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0"/>
    </row>
    <row r="151" spans="1:34" x14ac:dyDescent="0.35">
      <c r="A151" s="18" t="s">
        <v>62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40"/>
    </row>
    <row r="152" spans="1:34" x14ac:dyDescent="0.35">
      <c r="A152" s="20" t="s">
        <v>63</v>
      </c>
      <c r="B152" s="21">
        <v>0.03</v>
      </c>
      <c r="C152" s="21">
        <v>2.9000000000000001E-2</v>
      </c>
      <c r="D152" s="21">
        <v>2.9000000000000001E-2</v>
      </c>
      <c r="E152" s="21">
        <v>2.8000000000000001E-2</v>
      </c>
      <c r="F152" s="21">
        <v>2.7E-2</v>
      </c>
      <c r="G152" s="21">
        <v>2.7E-2</v>
      </c>
      <c r="H152" s="21">
        <v>2.5999999999999999E-2</v>
      </c>
      <c r="I152" s="21">
        <v>2.5999999999999999E-2</v>
      </c>
      <c r="J152" s="21">
        <v>2.5000000000000001E-2</v>
      </c>
      <c r="K152" s="21">
        <v>2.5000000000000001E-2</v>
      </c>
      <c r="L152" s="21">
        <v>2.5000000000000001E-2</v>
      </c>
      <c r="M152" s="21">
        <v>2.5000000000000001E-2</v>
      </c>
      <c r="N152" s="21">
        <v>2.4E-2</v>
      </c>
      <c r="O152" s="21">
        <v>2.4E-2</v>
      </c>
      <c r="P152" s="21">
        <v>2.4E-2</v>
      </c>
      <c r="Q152" s="21">
        <v>2.3E-2</v>
      </c>
      <c r="R152" s="21">
        <v>2.3E-2</v>
      </c>
      <c r="S152" s="21">
        <v>2.3E-2</v>
      </c>
      <c r="T152" s="21">
        <v>2.3E-2</v>
      </c>
      <c r="U152" s="21">
        <v>2.1999999999999999E-2</v>
      </c>
      <c r="V152" s="21">
        <v>2.1999999999999999E-2</v>
      </c>
      <c r="W152" s="21">
        <v>2.1999999999999999E-2</v>
      </c>
      <c r="X152" s="21">
        <v>2.1000000000000001E-2</v>
      </c>
      <c r="Y152" s="21">
        <v>2.1000000000000001E-2</v>
      </c>
      <c r="Z152" s="21">
        <v>2.1000000000000001E-2</v>
      </c>
      <c r="AA152" s="21">
        <v>2.1000000000000001E-2</v>
      </c>
      <c r="AB152" s="21">
        <v>0.02</v>
      </c>
      <c r="AC152" s="21">
        <v>0.02</v>
      </c>
      <c r="AD152" s="21">
        <v>0.02</v>
      </c>
      <c r="AE152" s="21">
        <v>0.02</v>
      </c>
      <c r="AF152" s="21">
        <v>1.9E-2</v>
      </c>
      <c r="AG152" s="21">
        <v>1.9E-2</v>
      </c>
      <c r="AH152" s="40"/>
    </row>
    <row r="153" spans="1:34" x14ac:dyDescent="0.35">
      <c r="A153" s="22" t="s">
        <v>20</v>
      </c>
      <c r="B153" s="29">
        <v>3.3000000000000002E-2</v>
      </c>
      <c r="C153" s="29">
        <v>3.2000000000000001E-2</v>
      </c>
      <c r="D153" s="29">
        <v>3.1E-2</v>
      </c>
      <c r="E153" s="29">
        <v>3.1E-2</v>
      </c>
      <c r="F153" s="29">
        <v>0.03</v>
      </c>
      <c r="G153" s="29">
        <v>2.9000000000000001E-2</v>
      </c>
      <c r="H153" s="29">
        <v>2.9000000000000001E-2</v>
      </c>
      <c r="I153" s="29">
        <v>2.8000000000000001E-2</v>
      </c>
      <c r="J153" s="29">
        <v>2.8000000000000001E-2</v>
      </c>
      <c r="K153" s="29">
        <v>2.7E-2</v>
      </c>
      <c r="L153" s="29">
        <v>2.7E-2</v>
      </c>
      <c r="M153" s="29">
        <v>2.7E-2</v>
      </c>
      <c r="N153" s="29">
        <v>2.5999999999999999E-2</v>
      </c>
      <c r="O153" s="29">
        <v>2.5999999999999999E-2</v>
      </c>
      <c r="P153" s="29">
        <v>2.5999999999999999E-2</v>
      </c>
      <c r="Q153" s="29">
        <v>2.5000000000000001E-2</v>
      </c>
      <c r="R153" s="29">
        <v>2.5000000000000001E-2</v>
      </c>
      <c r="S153" s="29">
        <v>2.5000000000000001E-2</v>
      </c>
      <c r="T153" s="29">
        <v>2.5000000000000001E-2</v>
      </c>
      <c r="U153" s="29">
        <v>2.4E-2</v>
      </c>
      <c r="V153" s="29">
        <v>2.4E-2</v>
      </c>
      <c r="W153" s="29">
        <v>2.4E-2</v>
      </c>
      <c r="X153" s="29">
        <v>2.3E-2</v>
      </c>
      <c r="Y153" s="29">
        <v>2.3E-2</v>
      </c>
      <c r="Z153" s="29">
        <v>2.3E-2</v>
      </c>
      <c r="AA153" s="29">
        <v>2.1999999999999999E-2</v>
      </c>
      <c r="AB153" s="29">
        <v>2.1999999999999999E-2</v>
      </c>
      <c r="AC153" s="29">
        <v>2.1999999999999999E-2</v>
      </c>
      <c r="AD153" s="29">
        <v>2.1999999999999999E-2</v>
      </c>
      <c r="AE153" s="29">
        <v>2.1000000000000001E-2</v>
      </c>
      <c r="AF153" s="29">
        <v>2.1000000000000001E-2</v>
      </c>
      <c r="AG153" s="29">
        <v>2.1000000000000001E-2</v>
      </c>
      <c r="AH153" s="40"/>
    </row>
    <row r="154" spans="1:34" x14ac:dyDescent="0.35">
      <c r="A154" s="25" t="s">
        <v>21</v>
      </c>
      <c r="B154" s="30">
        <v>2.7E-2</v>
      </c>
      <c r="C154" s="30">
        <v>2.7E-2</v>
      </c>
      <c r="D154" s="30">
        <v>2.5999999999999999E-2</v>
      </c>
      <c r="E154" s="30">
        <v>2.5000000000000001E-2</v>
      </c>
      <c r="F154" s="30">
        <v>2.4E-2</v>
      </c>
      <c r="G154" s="30">
        <v>2.3E-2</v>
      </c>
      <c r="H154" s="30">
        <v>2.3E-2</v>
      </c>
      <c r="I154" s="30">
        <v>2.1999999999999999E-2</v>
      </c>
      <c r="J154" s="30">
        <v>2.1999999999999999E-2</v>
      </c>
      <c r="K154" s="30">
        <v>2.1000000000000001E-2</v>
      </c>
      <c r="L154" s="30">
        <v>2.1000000000000001E-2</v>
      </c>
      <c r="M154" s="30">
        <v>2.1000000000000001E-2</v>
      </c>
      <c r="N154" s="30">
        <v>2.1000000000000001E-2</v>
      </c>
      <c r="O154" s="30">
        <v>2.1000000000000001E-2</v>
      </c>
      <c r="P154" s="30">
        <v>2.1000000000000001E-2</v>
      </c>
      <c r="Q154" s="30">
        <v>0.02</v>
      </c>
      <c r="R154" s="30">
        <v>0.02</v>
      </c>
      <c r="S154" s="30">
        <v>0.02</v>
      </c>
      <c r="T154" s="30">
        <v>0.02</v>
      </c>
      <c r="U154" s="30">
        <v>0.02</v>
      </c>
      <c r="V154" s="30">
        <v>0.02</v>
      </c>
      <c r="W154" s="30">
        <v>0.02</v>
      </c>
      <c r="X154" s="30">
        <v>0.02</v>
      </c>
      <c r="Y154" s="30">
        <v>0.02</v>
      </c>
      <c r="Z154" s="30">
        <v>0.02</v>
      </c>
      <c r="AA154" s="30">
        <v>1.9E-2</v>
      </c>
      <c r="AB154" s="30">
        <v>1.9E-2</v>
      </c>
      <c r="AC154" s="30">
        <v>1.9E-2</v>
      </c>
      <c r="AD154" s="30">
        <v>1.9E-2</v>
      </c>
      <c r="AE154" s="30">
        <v>1.9E-2</v>
      </c>
      <c r="AF154" s="30">
        <v>1.9E-2</v>
      </c>
      <c r="AG154" s="30">
        <v>1.9E-2</v>
      </c>
      <c r="AH154" s="40"/>
    </row>
    <row r="155" spans="1:34" x14ac:dyDescent="0.35">
      <c r="A155" s="27" t="s">
        <v>22</v>
      </c>
      <c r="B155" s="31">
        <v>3.4000000000000002E-2</v>
      </c>
      <c r="C155" s="31">
        <v>3.3000000000000002E-2</v>
      </c>
      <c r="D155" s="31">
        <v>3.2000000000000001E-2</v>
      </c>
      <c r="E155" s="31">
        <v>3.1E-2</v>
      </c>
      <c r="F155" s="31">
        <v>3.1E-2</v>
      </c>
      <c r="G155" s="31">
        <v>0.03</v>
      </c>
      <c r="H155" s="31">
        <v>2.9000000000000001E-2</v>
      </c>
      <c r="I155" s="31">
        <v>2.9000000000000001E-2</v>
      </c>
      <c r="J155" s="31">
        <v>2.8000000000000001E-2</v>
      </c>
      <c r="K155" s="31">
        <v>2.8000000000000001E-2</v>
      </c>
      <c r="L155" s="31">
        <v>2.7E-2</v>
      </c>
      <c r="M155" s="31">
        <v>2.7E-2</v>
      </c>
      <c r="N155" s="31">
        <v>2.7E-2</v>
      </c>
      <c r="O155" s="31">
        <v>2.5999999999999999E-2</v>
      </c>
      <c r="P155" s="31">
        <v>2.5999999999999999E-2</v>
      </c>
      <c r="Q155" s="31">
        <v>2.5999999999999999E-2</v>
      </c>
      <c r="R155" s="31">
        <v>2.5999999999999999E-2</v>
      </c>
      <c r="S155" s="31">
        <v>2.5000000000000001E-2</v>
      </c>
      <c r="T155" s="31">
        <v>2.5000000000000001E-2</v>
      </c>
      <c r="U155" s="31">
        <v>2.5000000000000001E-2</v>
      </c>
      <c r="V155" s="31">
        <v>2.4E-2</v>
      </c>
      <c r="W155" s="31">
        <v>2.4E-2</v>
      </c>
      <c r="X155" s="31">
        <v>2.4E-2</v>
      </c>
      <c r="Y155" s="31">
        <v>2.3E-2</v>
      </c>
      <c r="Z155" s="31">
        <v>2.3E-2</v>
      </c>
      <c r="AA155" s="31">
        <v>2.3E-2</v>
      </c>
      <c r="AB155" s="31">
        <v>2.3E-2</v>
      </c>
      <c r="AC155" s="31">
        <v>2.1999999999999999E-2</v>
      </c>
      <c r="AD155" s="31">
        <v>2.1999999999999999E-2</v>
      </c>
      <c r="AE155" s="31">
        <v>2.1999999999999999E-2</v>
      </c>
      <c r="AF155" s="31">
        <v>2.1999999999999999E-2</v>
      </c>
      <c r="AG155" s="31">
        <v>2.1000000000000001E-2</v>
      </c>
      <c r="AH155" s="40"/>
    </row>
    <row r="156" spans="1:34" x14ac:dyDescent="0.35">
      <c r="A156" s="27" t="s">
        <v>23</v>
      </c>
      <c r="B156" s="31">
        <v>2.7E-2</v>
      </c>
      <c r="C156" s="31">
        <v>2.5999999999999999E-2</v>
      </c>
      <c r="D156" s="31">
        <v>2.5999999999999999E-2</v>
      </c>
      <c r="E156" s="31">
        <v>2.5999999999999999E-2</v>
      </c>
      <c r="F156" s="31">
        <v>2.5999999999999999E-2</v>
      </c>
      <c r="G156" s="31">
        <v>2.5000000000000001E-2</v>
      </c>
      <c r="H156" s="31">
        <v>2.5000000000000001E-2</v>
      </c>
      <c r="I156" s="31">
        <v>2.5000000000000001E-2</v>
      </c>
      <c r="J156" s="31">
        <v>2.5000000000000001E-2</v>
      </c>
      <c r="K156" s="31">
        <v>2.4E-2</v>
      </c>
      <c r="L156" s="31">
        <v>2.4E-2</v>
      </c>
      <c r="M156" s="31">
        <v>2.4E-2</v>
      </c>
      <c r="N156" s="31">
        <v>2.4E-2</v>
      </c>
      <c r="O156" s="31">
        <v>2.3E-2</v>
      </c>
      <c r="P156" s="31">
        <v>2.3E-2</v>
      </c>
      <c r="Q156" s="31">
        <v>2.3E-2</v>
      </c>
      <c r="R156" s="31">
        <v>2.3E-2</v>
      </c>
      <c r="S156" s="31">
        <v>2.1999999999999999E-2</v>
      </c>
      <c r="T156" s="31">
        <v>2.1999999999999999E-2</v>
      </c>
      <c r="U156" s="31">
        <v>2.1999999999999999E-2</v>
      </c>
      <c r="V156" s="31">
        <v>2.1000000000000001E-2</v>
      </c>
      <c r="W156" s="31">
        <v>2.1000000000000001E-2</v>
      </c>
      <c r="X156" s="31">
        <v>2.1000000000000001E-2</v>
      </c>
      <c r="Y156" s="31">
        <v>0.02</v>
      </c>
      <c r="Z156" s="31">
        <v>0.02</v>
      </c>
      <c r="AA156" s="31">
        <v>0.02</v>
      </c>
      <c r="AB156" s="31">
        <v>1.9E-2</v>
      </c>
      <c r="AC156" s="31">
        <v>1.9E-2</v>
      </c>
      <c r="AD156" s="31">
        <v>1.9E-2</v>
      </c>
      <c r="AE156" s="31">
        <v>1.7999999999999999E-2</v>
      </c>
      <c r="AF156" s="31">
        <v>1.7999999999999999E-2</v>
      </c>
      <c r="AG156" s="31">
        <v>1.7999999999999999E-2</v>
      </c>
      <c r="AH156" s="40"/>
    </row>
    <row r="157" spans="1:34" x14ac:dyDescent="0.35">
      <c r="A157" s="22" t="s">
        <v>24</v>
      </c>
      <c r="B157" s="29">
        <v>0.01</v>
      </c>
      <c r="C157" s="29">
        <v>0.01</v>
      </c>
      <c r="D157" s="29">
        <v>0.01</v>
      </c>
      <c r="E157" s="29">
        <v>0.01</v>
      </c>
      <c r="F157" s="29">
        <v>0.01</v>
      </c>
      <c r="G157" s="29">
        <v>0.01</v>
      </c>
      <c r="H157" s="29">
        <v>8.9999999999999993E-3</v>
      </c>
      <c r="I157" s="29">
        <v>8.9999999999999993E-3</v>
      </c>
      <c r="J157" s="29">
        <v>8.9999999999999993E-3</v>
      </c>
      <c r="K157" s="29">
        <v>8.9999999999999993E-3</v>
      </c>
      <c r="L157" s="29">
        <v>8.9999999999999993E-3</v>
      </c>
      <c r="M157" s="29">
        <v>8.9999999999999993E-3</v>
      </c>
      <c r="N157" s="29">
        <v>8.9999999999999993E-3</v>
      </c>
      <c r="O157" s="29">
        <v>8.9999999999999993E-3</v>
      </c>
      <c r="P157" s="29">
        <v>8.9999999999999993E-3</v>
      </c>
      <c r="Q157" s="29">
        <v>8.9999999999999993E-3</v>
      </c>
      <c r="R157" s="29">
        <v>8.9999999999999993E-3</v>
      </c>
      <c r="S157" s="29">
        <v>8.0000000000000002E-3</v>
      </c>
      <c r="T157" s="29">
        <v>8.0000000000000002E-3</v>
      </c>
      <c r="U157" s="29">
        <v>8.0000000000000002E-3</v>
      </c>
      <c r="V157" s="29">
        <v>8.0000000000000002E-3</v>
      </c>
      <c r="W157" s="29">
        <v>8.0000000000000002E-3</v>
      </c>
      <c r="X157" s="29">
        <v>8.0000000000000002E-3</v>
      </c>
      <c r="Y157" s="29">
        <v>8.0000000000000002E-3</v>
      </c>
      <c r="Z157" s="29">
        <v>8.0000000000000002E-3</v>
      </c>
      <c r="AA157" s="29">
        <v>8.0000000000000002E-3</v>
      </c>
      <c r="AB157" s="29">
        <v>8.0000000000000002E-3</v>
      </c>
      <c r="AC157" s="29">
        <v>7.0000000000000001E-3</v>
      </c>
      <c r="AD157" s="29">
        <v>7.0000000000000001E-3</v>
      </c>
      <c r="AE157" s="29">
        <v>7.0000000000000001E-3</v>
      </c>
      <c r="AF157" s="29">
        <v>7.0000000000000001E-3</v>
      </c>
      <c r="AG157" s="29">
        <v>7.0000000000000001E-3</v>
      </c>
      <c r="AH157" s="40"/>
    </row>
    <row r="158" spans="1:34" x14ac:dyDescent="0.35">
      <c r="A158" s="25" t="s">
        <v>25</v>
      </c>
      <c r="B158" s="30">
        <v>1.2999999999999999E-2</v>
      </c>
      <c r="C158" s="30">
        <v>1.2E-2</v>
      </c>
      <c r="D158" s="30">
        <v>1.2E-2</v>
      </c>
      <c r="E158" s="30">
        <v>1.2E-2</v>
      </c>
      <c r="F158" s="30">
        <v>1.2E-2</v>
      </c>
      <c r="G158" s="30">
        <v>1.2E-2</v>
      </c>
      <c r="H158" s="30">
        <v>1.2E-2</v>
      </c>
      <c r="I158" s="30">
        <v>1.2E-2</v>
      </c>
      <c r="J158" s="30">
        <v>1.2E-2</v>
      </c>
      <c r="K158" s="30">
        <v>1.2E-2</v>
      </c>
      <c r="L158" s="30">
        <v>1.2E-2</v>
      </c>
      <c r="M158" s="30">
        <v>1.2E-2</v>
      </c>
      <c r="N158" s="30">
        <v>1.0999999999999999E-2</v>
      </c>
      <c r="O158" s="30">
        <v>1.0999999999999999E-2</v>
      </c>
      <c r="P158" s="30">
        <v>1.0999999999999999E-2</v>
      </c>
      <c r="Q158" s="30">
        <v>1.0999999999999999E-2</v>
      </c>
      <c r="R158" s="30">
        <v>1.0999999999999999E-2</v>
      </c>
      <c r="S158" s="30">
        <v>1.0999999999999999E-2</v>
      </c>
      <c r="T158" s="30">
        <v>1.0999999999999999E-2</v>
      </c>
      <c r="U158" s="30">
        <v>1.0999999999999999E-2</v>
      </c>
      <c r="V158" s="30">
        <v>1.0999999999999999E-2</v>
      </c>
      <c r="W158" s="30">
        <v>1.0999999999999999E-2</v>
      </c>
      <c r="X158" s="30">
        <v>1.0999999999999999E-2</v>
      </c>
      <c r="Y158" s="30">
        <v>0.01</v>
      </c>
      <c r="Z158" s="30">
        <v>0.01</v>
      </c>
      <c r="AA158" s="30">
        <v>0.01</v>
      </c>
      <c r="AB158" s="30">
        <v>0.01</v>
      </c>
      <c r="AC158" s="30">
        <v>0.01</v>
      </c>
      <c r="AD158" s="30">
        <v>0.01</v>
      </c>
      <c r="AE158" s="30">
        <v>0.01</v>
      </c>
      <c r="AF158" s="30">
        <v>0.01</v>
      </c>
      <c r="AG158" s="30">
        <v>8.9999999999999993E-3</v>
      </c>
      <c r="AH158" s="40"/>
    </row>
    <row r="159" spans="1:34" x14ac:dyDescent="0.35">
      <c r="A159" s="27" t="s">
        <v>26</v>
      </c>
      <c r="B159" s="31">
        <v>7.0000000000000001E-3</v>
      </c>
      <c r="C159" s="31">
        <v>7.0000000000000001E-3</v>
      </c>
      <c r="D159" s="31">
        <v>7.0000000000000001E-3</v>
      </c>
      <c r="E159" s="31">
        <v>7.0000000000000001E-3</v>
      </c>
      <c r="F159" s="31">
        <v>7.0000000000000001E-3</v>
      </c>
      <c r="G159" s="31">
        <v>7.0000000000000001E-3</v>
      </c>
      <c r="H159" s="31">
        <v>7.0000000000000001E-3</v>
      </c>
      <c r="I159" s="31">
        <v>7.0000000000000001E-3</v>
      </c>
      <c r="J159" s="31">
        <v>7.0000000000000001E-3</v>
      </c>
      <c r="K159" s="31">
        <v>7.0000000000000001E-3</v>
      </c>
      <c r="L159" s="31">
        <v>7.0000000000000001E-3</v>
      </c>
      <c r="M159" s="31">
        <v>7.0000000000000001E-3</v>
      </c>
      <c r="N159" s="31">
        <v>6.0000000000000001E-3</v>
      </c>
      <c r="O159" s="31">
        <v>6.0000000000000001E-3</v>
      </c>
      <c r="P159" s="31">
        <v>6.0000000000000001E-3</v>
      </c>
      <c r="Q159" s="31">
        <v>6.0000000000000001E-3</v>
      </c>
      <c r="R159" s="31">
        <v>6.0000000000000001E-3</v>
      </c>
      <c r="S159" s="31">
        <v>6.0000000000000001E-3</v>
      </c>
      <c r="T159" s="31">
        <v>6.0000000000000001E-3</v>
      </c>
      <c r="U159" s="31">
        <v>6.0000000000000001E-3</v>
      </c>
      <c r="V159" s="31">
        <v>6.0000000000000001E-3</v>
      </c>
      <c r="W159" s="31">
        <v>6.0000000000000001E-3</v>
      </c>
      <c r="X159" s="31">
        <v>6.0000000000000001E-3</v>
      </c>
      <c r="Y159" s="31">
        <v>6.0000000000000001E-3</v>
      </c>
      <c r="Z159" s="31">
        <v>5.0000000000000001E-3</v>
      </c>
      <c r="AA159" s="31">
        <v>5.0000000000000001E-3</v>
      </c>
      <c r="AB159" s="31">
        <v>5.0000000000000001E-3</v>
      </c>
      <c r="AC159" s="31">
        <v>5.0000000000000001E-3</v>
      </c>
      <c r="AD159" s="31">
        <v>5.0000000000000001E-3</v>
      </c>
      <c r="AE159" s="31">
        <v>5.0000000000000001E-3</v>
      </c>
      <c r="AF159" s="31">
        <v>5.0000000000000001E-3</v>
      </c>
      <c r="AG159" s="31">
        <v>5.0000000000000001E-3</v>
      </c>
      <c r="AH159" s="40"/>
    </row>
    <row r="160" spans="1:34" x14ac:dyDescent="0.35">
      <c r="A160" s="27" t="s">
        <v>27</v>
      </c>
      <c r="B160" s="31">
        <v>5.0000000000000001E-3</v>
      </c>
      <c r="C160" s="31">
        <v>5.0000000000000001E-3</v>
      </c>
      <c r="D160" s="31">
        <v>5.0000000000000001E-3</v>
      </c>
      <c r="E160" s="31">
        <v>5.0000000000000001E-3</v>
      </c>
      <c r="F160" s="31">
        <v>5.0000000000000001E-3</v>
      </c>
      <c r="G160" s="31">
        <v>5.0000000000000001E-3</v>
      </c>
      <c r="H160" s="31">
        <v>5.0000000000000001E-3</v>
      </c>
      <c r="I160" s="31">
        <v>5.0000000000000001E-3</v>
      </c>
      <c r="J160" s="31">
        <v>5.0000000000000001E-3</v>
      </c>
      <c r="K160" s="31">
        <v>5.0000000000000001E-3</v>
      </c>
      <c r="L160" s="31">
        <v>5.0000000000000001E-3</v>
      </c>
      <c r="M160" s="31">
        <v>5.0000000000000001E-3</v>
      </c>
      <c r="N160" s="31">
        <v>5.0000000000000001E-3</v>
      </c>
      <c r="O160" s="31">
        <v>5.0000000000000001E-3</v>
      </c>
      <c r="P160" s="31">
        <v>5.0000000000000001E-3</v>
      </c>
      <c r="Q160" s="31">
        <v>5.0000000000000001E-3</v>
      </c>
      <c r="R160" s="31">
        <v>5.0000000000000001E-3</v>
      </c>
      <c r="S160" s="31">
        <v>5.0000000000000001E-3</v>
      </c>
      <c r="T160" s="31">
        <v>5.0000000000000001E-3</v>
      </c>
      <c r="U160" s="31">
        <v>5.0000000000000001E-3</v>
      </c>
      <c r="V160" s="31">
        <v>5.0000000000000001E-3</v>
      </c>
      <c r="W160" s="31">
        <v>5.0000000000000001E-3</v>
      </c>
      <c r="X160" s="31">
        <v>5.0000000000000001E-3</v>
      </c>
      <c r="Y160" s="31">
        <v>5.0000000000000001E-3</v>
      </c>
      <c r="Z160" s="31">
        <v>5.0000000000000001E-3</v>
      </c>
      <c r="AA160" s="31">
        <v>5.0000000000000001E-3</v>
      </c>
      <c r="AB160" s="31">
        <v>5.0000000000000001E-3</v>
      </c>
      <c r="AC160" s="31">
        <v>4.0000000000000001E-3</v>
      </c>
      <c r="AD160" s="31">
        <v>4.0000000000000001E-3</v>
      </c>
      <c r="AE160" s="31">
        <v>4.0000000000000001E-3</v>
      </c>
      <c r="AF160" s="31">
        <v>4.0000000000000001E-3</v>
      </c>
      <c r="AG160" s="31">
        <v>4.0000000000000001E-3</v>
      </c>
      <c r="AH160" s="40"/>
    </row>
    <row r="161" spans="1:34" x14ac:dyDescent="0.35">
      <c r="A161" s="22" t="s">
        <v>28</v>
      </c>
      <c r="B161" s="29">
        <v>2.7E-2</v>
      </c>
      <c r="C161" s="29">
        <v>2.7E-2</v>
      </c>
      <c r="D161" s="29">
        <v>2.5999999999999999E-2</v>
      </c>
      <c r="E161" s="29">
        <v>2.5999999999999999E-2</v>
      </c>
      <c r="F161" s="29">
        <v>2.5999999999999999E-2</v>
      </c>
      <c r="G161" s="29">
        <v>2.5000000000000001E-2</v>
      </c>
      <c r="H161" s="29">
        <v>2.5000000000000001E-2</v>
      </c>
      <c r="I161" s="29">
        <v>2.5000000000000001E-2</v>
      </c>
      <c r="J161" s="29">
        <v>2.5000000000000001E-2</v>
      </c>
      <c r="K161" s="29">
        <v>2.5000000000000001E-2</v>
      </c>
      <c r="L161" s="29">
        <v>2.4E-2</v>
      </c>
      <c r="M161" s="29">
        <v>2.4E-2</v>
      </c>
      <c r="N161" s="29">
        <v>2.4E-2</v>
      </c>
      <c r="O161" s="29">
        <v>2.4E-2</v>
      </c>
      <c r="P161" s="29">
        <v>2.3E-2</v>
      </c>
      <c r="Q161" s="29">
        <v>2.3E-2</v>
      </c>
      <c r="R161" s="29">
        <v>2.3E-2</v>
      </c>
      <c r="S161" s="29">
        <v>2.3E-2</v>
      </c>
      <c r="T161" s="29">
        <v>2.1999999999999999E-2</v>
      </c>
      <c r="U161" s="29">
        <v>2.1999999999999999E-2</v>
      </c>
      <c r="V161" s="29">
        <v>2.1999999999999999E-2</v>
      </c>
      <c r="W161" s="29">
        <v>2.1999999999999999E-2</v>
      </c>
      <c r="X161" s="29">
        <v>2.1000000000000001E-2</v>
      </c>
      <c r="Y161" s="29">
        <v>2.1000000000000001E-2</v>
      </c>
      <c r="Z161" s="29">
        <v>2.1000000000000001E-2</v>
      </c>
      <c r="AA161" s="29">
        <v>0.02</v>
      </c>
      <c r="AB161" s="29">
        <v>0.02</v>
      </c>
      <c r="AC161" s="29">
        <v>0.02</v>
      </c>
      <c r="AD161" s="29">
        <v>0.02</v>
      </c>
      <c r="AE161" s="29">
        <v>1.9E-2</v>
      </c>
      <c r="AF161" s="29">
        <v>1.9E-2</v>
      </c>
      <c r="AG161" s="29">
        <v>1.9E-2</v>
      </c>
      <c r="AH161" s="40"/>
    </row>
    <row r="162" spans="1:34" x14ac:dyDescent="0.35">
      <c r="A162" s="25" t="s">
        <v>29</v>
      </c>
      <c r="B162" s="30">
        <v>6.8000000000000005E-2</v>
      </c>
      <c r="C162" s="30">
        <v>6.7000000000000004E-2</v>
      </c>
      <c r="D162" s="30">
        <v>6.6000000000000003E-2</v>
      </c>
      <c r="E162" s="30">
        <v>6.5000000000000002E-2</v>
      </c>
      <c r="F162" s="30">
        <v>6.4000000000000001E-2</v>
      </c>
      <c r="G162" s="30">
        <v>6.3E-2</v>
      </c>
      <c r="H162" s="30">
        <v>6.2E-2</v>
      </c>
      <c r="I162" s="30">
        <v>6.0999999999999999E-2</v>
      </c>
      <c r="J162" s="30">
        <v>0.06</v>
      </c>
      <c r="K162" s="30">
        <v>0.06</v>
      </c>
      <c r="L162" s="30">
        <v>5.8999999999999997E-2</v>
      </c>
      <c r="M162" s="30">
        <v>5.8999999999999997E-2</v>
      </c>
      <c r="N162" s="30">
        <v>5.8000000000000003E-2</v>
      </c>
      <c r="O162" s="30">
        <v>5.7000000000000002E-2</v>
      </c>
      <c r="P162" s="30">
        <v>5.7000000000000002E-2</v>
      </c>
      <c r="Q162" s="30">
        <v>5.6000000000000001E-2</v>
      </c>
      <c r="R162" s="30">
        <v>5.5E-2</v>
      </c>
      <c r="S162" s="30">
        <v>5.5E-2</v>
      </c>
      <c r="T162" s="30">
        <v>5.3999999999999999E-2</v>
      </c>
      <c r="U162" s="30">
        <v>5.2999999999999999E-2</v>
      </c>
      <c r="V162" s="30">
        <v>5.2999999999999999E-2</v>
      </c>
      <c r="W162" s="30">
        <v>5.1999999999999998E-2</v>
      </c>
      <c r="X162" s="30">
        <v>5.0999999999999997E-2</v>
      </c>
      <c r="Y162" s="30">
        <v>0.05</v>
      </c>
      <c r="Z162" s="30">
        <v>0.05</v>
      </c>
      <c r="AA162" s="30">
        <v>4.9000000000000002E-2</v>
      </c>
      <c r="AB162" s="30">
        <v>4.8000000000000001E-2</v>
      </c>
      <c r="AC162" s="30">
        <v>4.7E-2</v>
      </c>
      <c r="AD162" s="30">
        <v>4.5999999999999999E-2</v>
      </c>
      <c r="AE162" s="30">
        <v>4.4999999999999998E-2</v>
      </c>
      <c r="AF162" s="30">
        <v>4.3999999999999997E-2</v>
      </c>
      <c r="AG162" s="30">
        <v>4.2999999999999997E-2</v>
      </c>
      <c r="AH162" s="40"/>
    </row>
    <row r="163" spans="1:34" x14ac:dyDescent="0.35">
      <c r="A163" s="27" t="s">
        <v>30</v>
      </c>
      <c r="B163" s="31">
        <v>3.5000000000000003E-2</v>
      </c>
      <c r="C163" s="31">
        <v>3.4000000000000002E-2</v>
      </c>
      <c r="D163" s="31">
        <v>3.4000000000000002E-2</v>
      </c>
      <c r="E163" s="31">
        <v>3.3000000000000002E-2</v>
      </c>
      <c r="F163" s="31">
        <v>3.3000000000000002E-2</v>
      </c>
      <c r="G163" s="31">
        <v>3.3000000000000002E-2</v>
      </c>
      <c r="H163" s="31">
        <v>3.2000000000000001E-2</v>
      </c>
      <c r="I163" s="31">
        <v>3.2000000000000001E-2</v>
      </c>
      <c r="J163" s="31">
        <v>3.1E-2</v>
      </c>
      <c r="K163" s="31">
        <v>3.1E-2</v>
      </c>
      <c r="L163" s="31">
        <v>3.1E-2</v>
      </c>
      <c r="M163" s="31">
        <v>3.1E-2</v>
      </c>
      <c r="N163" s="31">
        <v>0.03</v>
      </c>
      <c r="O163" s="31">
        <v>0.03</v>
      </c>
      <c r="P163" s="31">
        <v>0.03</v>
      </c>
      <c r="Q163" s="31">
        <v>2.9000000000000001E-2</v>
      </c>
      <c r="R163" s="31">
        <v>2.9000000000000001E-2</v>
      </c>
      <c r="S163" s="31">
        <v>2.8000000000000001E-2</v>
      </c>
      <c r="T163" s="31">
        <v>2.8000000000000001E-2</v>
      </c>
      <c r="U163" s="31">
        <v>2.8000000000000001E-2</v>
      </c>
      <c r="V163" s="31">
        <v>2.7E-2</v>
      </c>
      <c r="W163" s="31">
        <v>2.7E-2</v>
      </c>
      <c r="X163" s="31">
        <v>2.7E-2</v>
      </c>
      <c r="Y163" s="31">
        <v>2.5999999999999999E-2</v>
      </c>
      <c r="Z163" s="31">
        <v>2.5999999999999999E-2</v>
      </c>
      <c r="AA163" s="31">
        <v>2.5000000000000001E-2</v>
      </c>
      <c r="AB163" s="31">
        <v>2.5000000000000001E-2</v>
      </c>
      <c r="AC163" s="31">
        <v>2.5000000000000001E-2</v>
      </c>
      <c r="AD163" s="31">
        <v>2.4E-2</v>
      </c>
      <c r="AE163" s="31">
        <v>2.4E-2</v>
      </c>
      <c r="AF163" s="31">
        <v>2.4E-2</v>
      </c>
      <c r="AG163" s="31">
        <v>2.4E-2</v>
      </c>
      <c r="AH163" s="40"/>
    </row>
    <row r="164" spans="1:34" x14ac:dyDescent="0.35">
      <c r="A164" s="27" t="s">
        <v>31</v>
      </c>
      <c r="B164" s="31">
        <v>0.02</v>
      </c>
      <c r="C164" s="31">
        <v>1.9E-2</v>
      </c>
      <c r="D164" s="31">
        <v>1.9E-2</v>
      </c>
      <c r="E164" s="31">
        <v>1.9E-2</v>
      </c>
      <c r="F164" s="31">
        <v>1.9E-2</v>
      </c>
      <c r="G164" s="31">
        <v>1.9E-2</v>
      </c>
      <c r="H164" s="31">
        <v>1.7999999999999999E-2</v>
      </c>
      <c r="I164" s="31">
        <v>1.7999999999999999E-2</v>
      </c>
      <c r="J164" s="31">
        <v>1.7999999999999999E-2</v>
      </c>
      <c r="K164" s="31">
        <v>1.7999999999999999E-2</v>
      </c>
      <c r="L164" s="31">
        <v>1.7999999999999999E-2</v>
      </c>
      <c r="M164" s="31">
        <v>1.7999999999999999E-2</v>
      </c>
      <c r="N164" s="31">
        <v>1.7999999999999999E-2</v>
      </c>
      <c r="O164" s="31">
        <v>1.7000000000000001E-2</v>
      </c>
      <c r="P164" s="31">
        <v>1.7000000000000001E-2</v>
      </c>
      <c r="Q164" s="31">
        <v>1.7000000000000001E-2</v>
      </c>
      <c r="R164" s="31">
        <v>1.7000000000000001E-2</v>
      </c>
      <c r="S164" s="31">
        <v>1.7000000000000001E-2</v>
      </c>
      <c r="T164" s="31">
        <v>1.7000000000000001E-2</v>
      </c>
      <c r="U164" s="31">
        <v>1.7000000000000001E-2</v>
      </c>
      <c r="V164" s="31">
        <v>1.6E-2</v>
      </c>
      <c r="W164" s="31">
        <v>1.6E-2</v>
      </c>
      <c r="X164" s="31">
        <v>1.6E-2</v>
      </c>
      <c r="Y164" s="31">
        <v>1.6E-2</v>
      </c>
      <c r="Z164" s="31">
        <v>1.6E-2</v>
      </c>
      <c r="AA164" s="31">
        <v>1.4999999999999999E-2</v>
      </c>
      <c r="AB164" s="31">
        <v>1.4999999999999999E-2</v>
      </c>
      <c r="AC164" s="31">
        <v>1.4999999999999999E-2</v>
      </c>
      <c r="AD164" s="31">
        <v>1.4999999999999999E-2</v>
      </c>
      <c r="AE164" s="31">
        <v>1.4999999999999999E-2</v>
      </c>
      <c r="AF164" s="31">
        <v>1.4999999999999999E-2</v>
      </c>
      <c r="AG164" s="31">
        <v>1.4E-2</v>
      </c>
      <c r="AH164" s="40"/>
    </row>
    <row r="165" spans="1:34" x14ac:dyDescent="0.35">
      <c r="A165" s="20" t="s">
        <v>64</v>
      </c>
      <c r="B165" s="21">
        <v>4.2000000000000003E-2</v>
      </c>
      <c r="C165" s="21">
        <v>4.2000000000000003E-2</v>
      </c>
      <c r="D165" s="21">
        <v>4.1000000000000002E-2</v>
      </c>
      <c r="E165" s="21">
        <v>4.1000000000000002E-2</v>
      </c>
      <c r="F165" s="21">
        <v>0.04</v>
      </c>
      <c r="G165" s="21">
        <v>0.04</v>
      </c>
      <c r="H165" s="21">
        <v>3.9E-2</v>
      </c>
      <c r="I165" s="21">
        <v>3.9E-2</v>
      </c>
      <c r="J165" s="21">
        <v>3.9E-2</v>
      </c>
      <c r="K165" s="21">
        <v>3.7999999999999999E-2</v>
      </c>
      <c r="L165" s="21">
        <v>3.7999999999999999E-2</v>
      </c>
      <c r="M165" s="21">
        <v>3.7999999999999999E-2</v>
      </c>
      <c r="N165" s="21">
        <v>3.7999999999999999E-2</v>
      </c>
      <c r="O165" s="21">
        <v>3.6999999999999998E-2</v>
      </c>
      <c r="P165" s="21">
        <v>3.6999999999999998E-2</v>
      </c>
      <c r="Q165" s="21">
        <v>3.6999999999999998E-2</v>
      </c>
      <c r="R165" s="21">
        <v>3.5999999999999997E-2</v>
      </c>
      <c r="S165" s="21">
        <v>3.5999999999999997E-2</v>
      </c>
      <c r="T165" s="21">
        <v>3.5999999999999997E-2</v>
      </c>
      <c r="U165" s="21">
        <v>3.5000000000000003E-2</v>
      </c>
      <c r="V165" s="21">
        <v>3.5000000000000003E-2</v>
      </c>
      <c r="W165" s="21">
        <v>3.4000000000000002E-2</v>
      </c>
      <c r="X165" s="21">
        <v>3.4000000000000002E-2</v>
      </c>
      <c r="Y165" s="21">
        <v>3.4000000000000002E-2</v>
      </c>
      <c r="Z165" s="21">
        <v>3.3000000000000002E-2</v>
      </c>
      <c r="AA165" s="21">
        <v>3.3000000000000002E-2</v>
      </c>
      <c r="AB165" s="21">
        <v>3.2000000000000001E-2</v>
      </c>
      <c r="AC165" s="21">
        <v>3.2000000000000001E-2</v>
      </c>
      <c r="AD165" s="21">
        <v>3.2000000000000001E-2</v>
      </c>
      <c r="AE165" s="21">
        <v>3.1E-2</v>
      </c>
      <c r="AF165" s="21">
        <v>3.1E-2</v>
      </c>
      <c r="AG165" s="21">
        <v>3.1E-2</v>
      </c>
      <c r="AH165" s="40"/>
    </row>
    <row r="166" spans="1:34" x14ac:dyDescent="0.35">
      <c r="A166" s="22" t="s">
        <v>20</v>
      </c>
      <c r="B166" s="29">
        <v>5.3999999999999999E-2</v>
      </c>
      <c r="C166" s="29">
        <v>5.2999999999999999E-2</v>
      </c>
      <c r="D166" s="29">
        <v>5.2999999999999999E-2</v>
      </c>
      <c r="E166" s="29">
        <v>5.1999999999999998E-2</v>
      </c>
      <c r="F166" s="29">
        <v>5.0999999999999997E-2</v>
      </c>
      <c r="G166" s="29">
        <v>5.0999999999999997E-2</v>
      </c>
      <c r="H166" s="29">
        <v>0.05</v>
      </c>
      <c r="I166" s="29">
        <v>0.05</v>
      </c>
      <c r="J166" s="29">
        <v>4.9000000000000002E-2</v>
      </c>
      <c r="K166" s="29">
        <v>4.9000000000000002E-2</v>
      </c>
      <c r="L166" s="29">
        <v>4.9000000000000002E-2</v>
      </c>
      <c r="M166" s="29">
        <v>4.8000000000000001E-2</v>
      </c>
      <c r="N166" s="29">
        <v>4.8000000000000001E-2</v>
      </c>
      <c r="O166" s="29">
        <v>4.7E-2</v>
      </c>
      <c r="P166" s="29">
        <v>4.7E-2</v>
      </c>
      <c r="Q166" s="29">
        <v>4.5999999999999999E-2</v>
      </c>
      <c r="R166" s="29">
        <v>4.5999999999999999E-2</v>
      </c>
      <c r="S166" s="29">
        <v>4.5999999999999999E-2</v>
      </c>
      <c r="T166" s="29">
        <v>4.4999999999999998E-2</v>
      </c>
      <c r="U166" s="29">
        <v>4.4999999999999998E-2</v>
      </c>
      <c r="V166" s="29">
        <v>4.3999999999999997E-2</v>
      </c>
      <c r="W166" s="29">
        <v>4.2999999999999997E-2</v>
      </c>
      <c r="X166" s="29">
        <v>4.2999999999999997E-2</v>
      </c>
      <c r="Y166" s="29">
        <v>4.2000000000000003E-2</v>
      </c>
      <c r="Z166" s="29">
        <v>4.2000000000000003E-2</v>
      </c>
      <c r="AA166" s="29">
        <v>4.1000000000000002E-2</v>
      </c>
      <c r="AB166" s="29">
        <v>4.1000000000000002E-2</v>
      </c>
      <c r="AC166" s="29">
        <v>0.04</v>
      </c>
      <c r="AD166" s="29">
        <v>0.04</v>
      </c>
      <c r="AE166" s="29">
        <v>3.9E-2</v>
      </c>
      <c r="AF166" s="29">
        <v>3.9E-2</v>
      </c>
      <c r="AG166" s="29">
        <v>3.9E-2</v>
      </c>
      <c r="AH166" s="40"/>
    </row>
    <row r="167" spans="1:34" x14ac:dyDescent="0.35">
      <c r="A167" s="27" t="s">
        <v>33</v>
      </c>
      <c r="B167" s="31">
        <v>0.26800000000000002</v>
      </c>
      <c r="C167" s="31">
        <v>0.26</v>
      </c>
      <c r="D167" s="31">
        <v>0.253</v>
      </c>
      <c r="E167" s="31">
        <v>0.247</v>
      </c>
      <c r="F167" s="31">
        <v>0.24</v>
      </c>
      <c r="G167" s="31">
        <v>0.23400000000000001</v>
      </c>
      <c r="H167" s="31">
        <v>0.22900000000000001</v>
      </c>
      <c r="I167" s="31">
        <v>0.224</v>
      </c>
      <c r="J167" s="31">
        <v>0.219</v>
      </c>
      <c r="K167" s="31">
        <v>0.215</v>
      </c>
      <c r="L167" s="31">
        <v>0.21099999999999999</v>
      </c>
      <c r="M167" s="31">
        <v>0.20699999999999999</v>
      </c>
      <c r="N167" s="31">
        <v>0.20399999999999999</v>
      </c>
      <c r="O167" s="31">
        <v>0.2</v>
      </c>
      <c r="P167" s="31">
        <v>0.19700000000000001</v>
      </c>
      <c r="Q167" s="31">
        <v>0.193</v>
      </c>
      <c r="R167" s="31">
        <v>0.19</v>
      </c>
      <c r="S167" s="31">
        <v>0.186</v>
      </c>
      <c r="T167" s="31">
        <v>0.183</v>
      </c>
      <c r="U167" s="31">
        <v>0.17899999999999999</v>
      </c>
      <c r="V167" s="31">
        <v>0.17599999999999999</v>
      </c>
      <c r="W167" s="31">
        <v>0.17299999999999999</v>
      </c>
      <c r="X167" s="31">
        <v>0.17</v>
      </c>
      <c r="Y167" s="31">
        <v>0.16700000000000001</v>
      </c>
      <c r="Z167" s="31">
        <v>0.16400000000000001</v>
      </c>
      <c r="AA167" s="31">
        <v>0.161</v>
      </c>
      <c r="AB167" s="31">
        <v>0.158</v>
      </c>
      <c r="AC167" s="31">
        <v>0.156</v>
      </c>
      <c r="AD167" s="31">
        <v>0.154</v>
      </c>
      <c r="AE167" s="31">
        <v>0.152</v>
      </c>
      <c r="AF167" s="31">
        <v>0.15</v>
      </c>
      <c r="AG167" s="31">
        <v>0.14799999999999999</v>
      </c>
      <c r="AH167" s="40"/>
    </row>
    <row r="168" spans="1:34" x14ac:dyDescent="0.35">
      <c r="A168" s="32" t="s">
        <v>34</v>
      </c>
      <c r="B168" s="55">
        <v>0.04</v>
      </c>
      <c r="C168" s="55">
        <v>0.04</v>
      </c>
      <c r="D168" s="55">
        <v>3.9E-2</v>
      </c>
      <c r="E168" s="55">
        <v>3.9E-2</v>
      </c>
      <c r="F168" s="55">
        <v>3.9E-2</v>
      </c>
      <c r="G168" s="55">
        <v>3.9E-2</v>
      </c>
      <c r="H168" s="55">
        <v>3.7999999999999999E-2</v>
      </c>
      <c r="I168" s="55">
        <v>3.7999999999999999E-2</v>
      </c>
      <c r="J168" s="55">
        <v>3.7999999999999999E-2</v>
      </c>
      <c r="K168" s="55">
        <v>3.7999999999999999E-2</v>
      </c>
      <c r="L168" s="55">
        <v>3.6999999999999998E-2</v>
      </c>
      <c r="M168" s="55">
        <v>3.6999999999999998E-2</v>
      </c>
      <c r="N168" s="55">
        <v>3.6999999999999998E-2</v>
      </c>
      <c r="O168" s="55">
        <v>3.6999999999999998E-2</v>
      </c>
      <c r="P168" s="55">
        <v>3.5999999999999997E-2</v>
      </c>
      <c r="Q168" s="55">
        <v>3.5999999999999997E-2</v>
      </c>
      <c r="R168" s="55">
        <v>3.5999999999999997E-2</v>
      </c>
      <c r="S168" s="55">
        <v>3.5000000000000003E-2</v>
      </c>
      <c r="T168" s="55">
        <v>3.5000000000000003E-2</v>
      </c>
      <c r="U168" s="55">
        <v>3.5000000000000003E-2</v>
      </c>
      <c r="V168" s="55">
        <v>3.4000000000000002E-2</v>
      </c>
      <c r="W168" s="55">
        <v>3.4000000000000002E-2</v>
      </c>
      <c r="X168" s="55">
        <v>3.4000000000000002E-2</v>
      </c>
      <c r="Y168" s="55">
        <v>3.3000000000000002E-2</v>
      </c>
      <c r="Z168" s="55">
        <v>3.3000000000000002E-2</v>
      </c>
      <c r="AA168" s="55">
        <v>3.2000000000000001E-2</v>
      </c>
      <c r="AB168" s="55">
        <v>3.2000000000000001E-2</v>
      </c>
      <c r="AC168" s="55">
        <v>3.2000000000000001E-2</v>
      </c>
      <c r="AD168" s="55">
        <v>3.1E-2</v>
      </c>
      <c r="AE168" s="55">
        <v>3.1E-2</v>
      </c>
      <c r="AF168" s="55">
        <v>3.1E-2</v>
      </c>
      <c r="AG168" s="55">
        <v>0.03</v>
      </c>
      <c r="AH168" s="40"/>
    </row>
    <row r="169" spans="1:34" x14ac:dyDescent="0.35">
      <c r="A169" s="22" t="s">
        <v>35</v>
      </c>
      <c r="B169" s="55">
        <v>4.0000000000000001E-3</v>
      </c>
      <c r="C169" s="55">
        <v>4.0000000000000001E-3</v>
      </c>
      <c r="D169" s="55">
        <v>4.0000000000000001E-3</v>
      </c>
      <c r="E169" s="55">
        <v>4.0000000000000001E-3</v>
      </c>
      <c r="F169" s="55">
        <v>4.0000000000000001E-3</v>
      </c>
      <c r="G169" s="55">
        <v>3.0000000000000001E-3</v>
      </c>
      <c r="H169" s="55">
        <v>3.0000000000000001E-3</v>
      </c>
      <c r="I169" s="55">
        <v>3.0000000000000001E-3</v>
      </c>
      <c r="J169" s="55">
        <v>3.0000000000000001E-3</v>
      </c>
      <c r="K169" s="55">
        <v>3.0000000000000001E-3</v>
      </c>
      <c r="L169" s="55">
        <v>3.0000000000000001E-3</v>
      </c>
      <c r="M169" s="55">
        <v>3.0000000000000001E-3</v>
      </c>
      <c r="N169" s="55">
        <v>3.0000000000000001E-3</v>
      </c>
      <c r="O169" s="55">
        <v>3.0000000000000001E-3</v>
      </c>
      <c r="P169" s="55">
        <v>3.0000000000000001E-3</v>
      </c>
      <c r="Q169" s="55">
        <v>3.0000000000000001E-3</v>
      </c>
      <c r="R169" s="55">
        <v>3.0000000000000001E-3</v>
      </c>
      <c r="S169" s="55">
        <v>3.0000000000000001E-3</v>
      </c>
      <c r="T169" s="55">
        <v>3.0000000000000001E-3</v>
      </c>
      <c r="U169" s="55">
        <v>3.0000000000000001E-3</v>
      </c>
      <c r="V169" s="55">
        <v>3.0000000000000001E-3</v>
      </c>
      <c r="W169" s="55">
        <v>3.0000000000000001E-3</v>
      </c>
      <c r="X169" s="55">
        <v>3.0000000000000001E-3</v>
      </c>
      <c r="Y169" s="55">
        <v>3.0000000000000001E-3</v>
      </c>
      <c r="Z169" s="55">
        <v>3.0000000000000001E-3</v>
      </c>
      <c r="AA169" s="55">
        <v>3.0000000000000001E-3</v>
      </c>
      <c r="AB169" s="55">
        <v>3.0000000000000001E-3</v>
      </c>
      <c r="AC169" s="55">
        <v>3.0000000000000001E-3</v>
      </c>
      <c r="AD169" s="55">
        <v>3.0000000000000001E-3</v>
      </c>
      <c r="AE169" s="55">
        <v>3.0000000000000001E-3</v>
      </c>
      <c r="AF169" s="55">
        <v>3.0000000000000001E-3</v>
      </c>
      <c r="AG169" s="55">
        <v>3.0000000000000001E-3</v>
      </c>
      <c r="AH169" s="40"/>
    </row>
    <row r="170" spans="1:34" x14ac:dyDescent="0.35">
      <c r="A170" s="22" t="s">
        <v>28</v>
      </c>
      <c r="B170" s="29">
        <v>9.5000000000000001E-2</v>
      </c>
      <c r="C170" s="29">
        <v>9.5000000000000001E-2</v>
      </c>
      <c r="D170" s="29">
        <v>9.4E-2</v>
      </c>
      <c r="E170" s="29">
        <v>9.4E-2</v>
      </c>
      <c r="F170" s="29">
        <v>9.2999999999999999E-2</v>
      </c>
      <c r="G170" s="29">
        <v>9.1999999999999998E-2</v>
      </c>
      <c r="H170" s="29">
        <v>9.0999999999999998E-2</v>
      </c>
      <c r="I170" s="29">
        <v>0.09</v>
      </c>
      <c r="J170" s="29">
        <v>0.09</v>
      </c>
      <c r="K170" s="29">
        <v>8.8999999999999996E-2</v>
      </c>
      <c r="L170" s="29">
        <v>8.8999999999999996E-2</v>
      </c>
      <c r="M170" s="29">
        <v>8.7999999999999995E-2</v>
      </c>
      <c r="N170" s="29">
        <v>8.6999999999999994E-2</v>
      </c>
      <c r="O170" s="29">
        <v>8.5999999999999993E-2</v>
      </c>
      <c r="P170" s="29">
        <v>8.5999999999999993E-2</v>
      </c>
      <c r="Q170" s="29">
        <v>8.5000000000000006E-2</v>
      </c>
      <c r="R170" s="29">
        <v>8.3000000000000004E-2</v>
      </c>
      <c r="S170" s="29">
        <v>8.3000000000000004E-2</v>
      </c>
      <c r="T170" s="29">
        <v>8.1000000000000003E-2</v>
      </c>
      <c r="U170" s="29">
        <v>0.08</v>
      </c>
      <c r="V170" s="29">
        <v>0.08</v>
      </c>
      <c r="W170" s="29">
        <v>7.9000000000000001E-2</v>
      </c>
      <c r="X170" s="29">
        <v>7.8E-2</v>
      </c>
      <c r="Y170" s="29">
        <v>7.8E-2</v>
      </c>
      <c r="Z170" s="29">
        <v>7.6999999999999999E-2</v>
      </c>
      <c r="AA170" s="29">
        <v>7.5999999999999998E-2</v>
      </c>
      <c r="AB170" s="29">
        <v>7.5999999999999998E-2</v>
      </c>
      <c r="AC170" s="29">
        <v>7.4999999999999997E-2</v>
      </c>
      <c r="AD170" s="29">
        <v>7.4999999999999997E-2</v>
      </c>
      <c r="AE170" s="29">
        <v>7.3999999999999996E-2</v>
      </c>
      <c r="AF170" s="29">
        <v>7.2999999999999995E-2</v>
      </c>
      <c r="AG170" s="29">
        <v>7.2999999999999995E-2</v>
      </c>
      <c r="AH170" s="40"/>
    </row>
    <row r="171" spans="1:34" x14ac:dyDescent="0.35">
      <c r="A171" s="25" t="s">
        <v>36</v>
      </c>
      <c r="B171" s="30">
        <v>0.22700000000000001</v>
      </c>
      <c r="C171" s="30">
        <v>0.22500000000000001</v>
      </c>
      <c r="D171" s="30">
        <v>0.223</v>
      </c>
      <c r="E171" s="30">
        <v>0.22</v>
      </c>
      <c r="F171" s="30">
        <v>0.217</v>
      </c>
      <c r="G171" s="30">
        <v>0.215</v>
      </c>
      <c r="H171" s="30">
        <v>0.21199999999999999</v>
      </c>
      <c r="I171" s="30">
        <v>0.21</v>
      </c>
      <c r="J171" s="30">
        <v>0.20799999999999999</v>
      </c>
      <c r="K171" s="30">
        <v>0.20599999999999999</v>
      </c>
      <c r="L171" s="30">
        <v>0.20399999999999999</v>
      </c>
      <c r="M171" s="30">
        <v>0.20200000000000001</v>
      </c>
      <c r="N171" s="30">
        <v>0.20100000000000001</v>
      </c>
      <c r="O171" s="30">
        <v>0.19800000000000001</v>
      </c>
      <c r="P171" s="30">
        <v>0.19600000000000001</v>
      </c>
      <c r="Q171" s="30">
        <v>0.193</v>
      </c>
      <c r="R171" s="30">
        <v>0.191</v>
      </c>
      <c r="S171" s="30">
        <v>0.189</v>
      </c>
      <c r="T171" s="30">
        <v>0.186</v>
      </c>
      <c r="U171" s="30">
        <v>0.184</v>
      </c>
      <c r="V171" s="30">
        <v>0.183</v>
      </c>
      <c r="W171" s="30">
        <v>0.18099999999999999</v>
      </c>
      <c r="X171" s="30">
        <v>0.17899999999999999</v>
      </c>
      <c r="Y171" s="30">
        <v>0.17699999999999999</v>
      </c>
      <c r="Z171" s="30">
        <v>0.17499999999999999</v>
      </c>
      <c r="AA171" s="30">
        <v>0.17299999999999999</v>
      </c>
      <c r="AB171" s="30">
        <v>0.17199999999999999</v>
      </c>
      <c r="AC171" s="30">
        <v>0.17</v>
      </c>
      <c r="AD171" s="30">
        <v>0.16800000000000001</v>
      </c>
      <c r="AE171" s="30">
        <v>0.16600000000000001</v>
      </c>
      <c r="AF171" s="30">
        <v>0.16400000000000001</v>
      </c>
      <c r="AG171" s="30">
        <v>0.16200000000000001</v>
      </c>
      <c r="AH171" s="40"/>
    </row>
    <row r="172" spans="1:34" x14ac:dyDescent="0.35">
      <c r="A172" s="32" t="s">
        <v>31</v>
      </c>
      <c r="B172" s="55">
        <v>8.4000000000000005E-2</v>
      </c>
      <c r="C172" s="55">
        <v>8.4000000000000005E-2</v>
      </c>
      <c r="D172" s="55">
        <v>8.3000000000000004E-2</v>
      </c>
      <c r="E172" s="55">
        <v>8.3000000000000004E-2</v>
      </c>
      <c r="F172" s="55">
        <v>8.2000000000000003E-2</v>
      </c>
      <c r="G172" s="55">
        <v>8.1000000000000003E-2</v>
      </c>
      <c r="H172" s="55">
        <v>0.08</v>
      </c>
      <c r="I172" s="55">
        <v>7.9000000000000001E-2</v>
      </c>
      <c r="J172" s="55">
        <v>7.9000000000000001E-2</v>
      </c>
      <c r="K172" s="55">
        <v>7.8E-2</v>
      </c>
      <c r="L172" s="55">
        <v>7.6999999999999999E-2</v>
      </c>
      <c r="M172" s="55">
        <v>7.5999999999999998E-2</v>
      </c>
      <c r="N172" s="55">
        <v>7.5999999999999998E-2</v>
      </c>
      <c r="O172" s="55">
        <v>7.3999999999999996E-2</v>
      </c>
      <c r="P172" s="55">
        <v>7.3999999999999996E-2</v>
      </c>
      <c r="Q172" s="55">
        <v>7.2999999999999995E-2</v>
      </c>
      <c r="R172" s="55">
        <v>7.0999999999999994E-2</v>
      </c>
      <c r="S172" s="55">
        <v>7.0000000000000007E-2</v>
      </c>
      <c r="T172" s="55">
        <v>6.9000000000000006E-2</v>
      </c>
      <c r="U172" s="55">
        <v>6.8000000000000005E-2</v>
      </c>
      <c r="V172" s="55">
        <v>6.7000000000000004E-2</v>
      </c>
      <c r="W172" s="55">
        <v>6.6000000000000003E-2</v>
      </c>
      <c r="X172" s="55">
        <v>6.6000000000000003E-2</v>
      </c>
      <c r="Y172" s="55">
        <v>6.5000000000000002E-2</v>
      </c>
      <c r="Z172" s="55">
        <v>6.5000000000000002E-2</v>
      </c>
      <c r="AA172" s="55">
        <v>6.4000000000000001E-2</v>
      </c>
      <c r="AB172" s="55">
        <v>6.4000000000000001E-2</v>
      </c>
      <c r="AC172" s="55">
        <v>6.3E-2</v>
      </c>
      <c r="AD172" s="55">
        <v>6.2E-2</v>
      </c>
      <c r="AE172" s="55">
        <v>6.2E-2</v>
      </c>
      <c r="AF172" s="55">
        <v>6.0999999999999999E-2</v>
      </c>
      <c r="AG172" s="55">
        <v>6.0999999999999999E-2</v>
      </c>
      <c r="AH172" s="40"/>
    </row>
    <row r="173" spans="1:34" x14ac:dyDescent="0.35">
      <c r="A173" s="22" t="s">
        <v>37</v>
      </c>
      <c r="B173" s="29">
        <v>1.4E-2</v>
      </c>
      <c r="C173" s="29">
        <v>1.4E-2</v>
      </c>
      <c r="D173" s="29">
        <v>1.4E-2</v>
      </c>
      <c r="E173" s="29">
        <v>1.4E-2</v>
      </c>
      <c r="F173" s="29">
        <v>1.4E-2</v>
      </c>
      <c r="G173" s="29">
        <v>1.4E-2</v>
      </c>
      <c r="H173" s="29">
        <v>1.4E-2</v>
      </c>
      <c r="I173" s="29">
        <v>1.4E-2</v>
      </c>
      <c r="J173" s="29">
        <v>1.4E-2</v>
      </c>
      <c r="K173" s="29">
        <v>1.2999999999999999E-2</v>
      </c>
      <c r="L173" s="29">
        <v>1.2999999999999999E-2</v>
      </c>
      <c r="M173" s="29">
        <v>1.2999999999999999E-2</v>
      </c>
      <c r="N173" s="29">
        <v>1.2999999999999999E-2</v>
      </c>
      <c r="O173" s="29">
        <v>1.2999999999999999E-2</v>
      </c>
      <c r="P173" s="29">
        <v>1.2999999999999999E-2</v>
      </c>
      <c r="Q173" s="29">
        <v>1.2999999999999999E-2</v>
      </c>
      <c r="R173" s="29">
        <v>1.2999999999999999E-2</v>
      </c>
      <c r="S173" s="29">
        <v>1.2999999999999999E-2</v>
      </c>
      <c r="T173" s="29">
        <v>1.2999999999999999E-2</v>
      </c>
      <c r="U173" s="29">
        <v>1.2999999999999999E-2</v>
      </c>
      <c r="V173" s="29">
        <v>1.2999999999999999E-2</v>
      </c>
      <c r="W173" s="29">
        <v>1.2999999999999999E-2</v>
      </c>
      <c r="X173" s="29">
        <v>1.2999999999999999E-2</v>
      </c>
      <c r="Y173" s="29">
        <v>1.2999999999999999E-2</v>
      </c>
      <c r="Z173" s="29">
        <v>1.2999999999999999E-2</v>
      </c>
      <c r="AA173" s="29">
        <v>1.2E-2</v>
      </c>
      <c r="AB173" s="29">
        <v>1.2E-2</v>
      </c>
      <c r="AC173" s="29">
        <v>1.2E-2</v>
      </c>
      <c r="AD173" s="29">
        <v>1.2E-2</v>
      </c>
      <c r="AE173" s="29">
        <v>1.2E-2</v>
      </c>
      <c r="AF173" s="29">
        <v>1.2E-2</v>
      </c>
      <c r="AG173" s="29">
        <v>1.2E-2</v>
      </c>
      <c r="AH173" s="40"/>
    </row>
    <row r="174" spans="1:34" x14ac:dyDescent="0.35">
      <c r="A174" s="27" t="s">
        <v>38</v>
      </c>
      <c r="B174" s="31">
        <v>1.9E-2</v>
      </c>
      <c r="C174" s="31">
        <v>1.9E-2</v>
      </c>
      <c r="D174" s="31">
        <v>1.9E-2</v>
      </c>
      <c r="E174" s="31">
        <v>1.9E-2</v>
      </c>
      <c r="F174" s="31">
        <v>1.9E-2</v>
      </c>
      <c r="G174" s="31">
        <v>1.9E-2</v>
      </c>
      <c r="H174" s="31">
        <v>1.9E-2</v>
      </c>
      <c r="I174" s="31">
        <v>1.9E-2</v>
      </c>
      <c r="J174" s="31">
        <v>1.9E-2</v>
      </c>
      <c r="K174" s="31">
        <v>1.9E-2</v>
      </c>
      <c r="L174" s="31">
        <v>1.9E-2</v>
      </c>
      <c r="M174" s="31">
        <v>1.7999999999999999E-2</v>
      </c>
      <c r="N174" s="31">
        <v>1.7999999999999999E-2</v>
      </c>
      <c r="O174" s="31">
        <v>1.7999999999999999E-2</v>
      </c>
      <c r="P174" s="31">
        <v>1.7999999999999999E-2</v>
      </c>
      <c r="Q174" s="31">
        <v>1.7999999999999999E-2</v>
      </c>
      <c r="R174" s="31">
        <v>1.7999999999999999E-2</v>
      </c>
      <c r="S174" s="31">
        <v>1.7999999999999999E-2</v>
      </c>
      <c r="T174" s="31">
        <v>1.7999999999999999E-2</v>
      </c>
      <c r="U174" s="31">
        <v>1.7999999999999999E-2</v>
      </c>
      <c r="V174" s="31">
        <v>1.7999999999999999E-2</v>
      </c>
      <c r="W174" s="31">
        <v>1.7999999999999999E-2</v>
      </c>
      <c r="X174" s="31">
        <v>1.7000000000000001E-2</v>
      </c>
      <c r="Y174" s="31">
        <v>1.7000000000000001E-2</v>
      </c>
      <c r="Z174" s="31">
        <v>1.7000000000000001E-2</v>
      </c>
      <c r="AA174" s="31">
        <v>1.7000000000000001E-2</v>
      </c>
      <c r="AB174" s="31">
        <v>1.7000000000000001E-2</v>
      </c>
      <c r="AC174" s="31">
        <v>1.7000000000000001E-2</v>
      </c>
      <c r="AD174" s="31">
        <v>1.7000000000000001E-2</v>
      </c>
      <c r="AE174" s="31">
        <v>1.7000000000000001E-2</v>
      </c>
      <c r="AF174" s="31">
        <v>1.7000000000000001E-2</v>
      </c>
      <c r="AG174" s="31">
        <v>1.7000000000000001E-2</v>
      </c>
      <c r="AH174" s="40"/>
    </row>
    <row r="175" spans="1:34" x14ac:dyDescent="0.35">
      <c r="A175" s="32" t="s">
        <v>39</v>
      </c>
      <c r="B175" s="55">
        <v>7.0000000000000001E-3</v>
      </c>
      <c r="C175" s="55">
        <v>7.0000000000000001E-3</v>
      </c>
      <c r="D175" s="55">
        <v>7.0000000000000001E-3</v>
      </c>
      <c r="E175" s="55">
        <v>7.0000000000000001E-3</v>
      </c>
      <c r="F175" s="55">
        <v>7.0000000000000001E-3</v>
      </c>
      <c r="G175" s="55">
        <v>7.0000000000000001E-3</v>
      </c>
      <c r="H175" s="55">
        <v>7.0000000000000001E-3</v>
      </c>
      <c r="I175" s="55">
        <v>7.0000000000000001E-3</v>
      </c>
      <c r="J175" s="55">
        <v>7.0000000000000001E-3</v>
      </c>
      <c r="K175" s="55">
        <v>7.0000000000000001E-3</v>
      </c>
      <c r="L175" s="55">
        <v>7.0000000000000001E-3</v>
      </c>
      <c r="M175" s="55">
        <v>7.0000000000000001E-3</v>
      </c>
      <c r="N175" s="55">
        <v>7.0000000000000001E-3</v>
      </c>
      <c r="O175" s="55">
        <v>7.0000000000000001E-3</v>
      </c>
      <c r="P175" s="55">
        <v>7.0000000000000001E-3</v>
      </c>
      <c r="Q175" s="55">
        <v>7.0000000000000001E-3</v>
      </c>
      <c r="R175" s="55">
        <v>7.0000000000000001E-3</v>
      </c>
      <c r="S175" s="55">
        <v>7.0000000000000001E-3</v>
      </c>
      <c r="T175" s="55">
        <v>7.0000000000000001E-3</v>
      </c>
      <c r="U175" s="55">
        <v>7.0000000000000001E-3</v>
      </c>
      <c r="V175" s="55">
        <v>7.0000000000000001E-3</v>
      </c>
      <c r="W175" s="55">
        <v>7.0000000000000001E-3</v>
      </c>
      <c r="X175" s="55">
        <v>7.0000000000000001E-3</v>
      </c>
      <c r="Y175" s="55">
        <v>7.0000000000000001E-3</v>
      </c>
      <c r="Z175" s="55">
        <v>7.0000000000000001E-3</v>
      </c>
      <c r="AA175" s="55">
        <v>7.0000000000000001E-3</v>
      </c>
      <c r="AB175" s="55">
        <v>7.0000000000000001E-3</v>
      </c>
      <c r="AC175" s="55">
        <v>7.0000000000000001E-3</v>
      </c>
      <c r="AD175" s="55">
        <v>7.0000000000000001E-3</v>
      </c>
      <c r="AE175" s="55">
        <v>7.0000000000000001E-3</v>
      </c>
      <c r="AF175" s="55">
        <v>7.0000000000000001E-3</v>
      </c>
      <c r="AG175" s="55">
        <v>7.0000000000000001E-3</v>
      </c>
      <c r="AH175" s="40"/>
    </row>
    <row r="176" spans="1:34" x14ac:dyDescent="0.35">
      <c r="A176" s="48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0"/>
    </row>
    <row r="177" spans="1:34" x14ac:dyDescent="0.35">
      <c r="A177" s="18" t="s">
        <v>65</v>
      </c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40"/>
    </row>
    <row r="178" spans="1:34" x14ac:dyDescent="0.35">
      <c r="A178" s="20" t="s">
        <v>43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40"/>
    </row>
    <row r="179" spans="1:34" x14ac:dyDescent="0.35">
      <c r="A179" s="22" t="s">
        <v>20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40"/>
    </row>
    <row r="180" spans="1:34" x14ac:dyDescent="0.35">
      <c r="A180" s="25" t="s">
        <v>21</v>
      </c>
      <c r="B180" s="30">
        <v>3.3</v>
      </c>
      <c r="C180" s="30">
        <v>3.2</v>
      </c>
      <c r="D180" s="30">
        <v>3.1</v>
      </c>
      <c r="E180" s="30">
        <v>3.01</v>
      </c>
      <c r="F180" s="30">
        <v>2.91</v>
      </c>
      <c r="G180" s="30">
        <v>2.82</v>
      </c>
      <c r="H180" s="30">
        <v>2.74</v>
      </c>
      <c r="I180" s="30">
        <v>2.67</v>
      </c>
      <c r="J180" s="30">
        <v>2.61</v>
      </c>
      <c r="K180" s="30">
        <v>2.57</v>
      </c>
      <c r="L180" s="30">
        <v>2.5299999999999998</v>
      </c>
      <c r="M180" s="30">
        <v>2.5</v>
      </c>
      <c r="N180" s="30">
        <v>2.48</v>
      </c>
      <c r="O180" s="30">
        <v>2.4500000000000002</v>
      </c>
      <c r="P180" s="30">
        <v>2.4300000000000002</v>
      </c>
      <c r="Q180" s="30">
        <v>2.41</v>
      </c>
      <c r="R180" s="30">
        <v>2.39</v>
      </c>
      <c r="S180" s="30">
        <v>2.36</v>
      </c>
      <c r="T180" s="30">
        <v>2.34</v>
      </c>
      <c r="U180" s="30">
        <v>2.31</v>
      </c>
      <c r="V180" s="30">
        <v>2.2799999999999998</v>
      </c>
      <c r="W180" s="30">
        <v>2.2599999999999998</v>
      </c>
      <c r="X180" s="30">
        <v>2.23</v>
      </c>
      <c r="Y180" s="30">
        <v>2.2000000000000002</v>
      </c>
      <c r="Z180" s="30">
        <v>2.1800000000000002</v>
      </c>
      <c r="AA180" s="30">
        <v>2.15</v>
      </c>
      <c r="AB180" s="30">
        <v>2.13</v>
      </c>
      <c r="AC180" s="30">
        <v>2.11</v>
      </c>
      <c r="AD180" s="30">
        <v>2.08</v>
      </c>
      <c r="AE180" s="30">
        <v>2.06</v>
      </c>
      <c r="AF180" s="30">
        <v>2.04</v>
      </c>
      <c r="AG180" s="30">
        <v>2.02</v>
      </c>
      <c r="AH180" s="40"/>
    </row>
    <row r="181" spans="1:34" x14ac:dyDescent="0.35">
      <c r="A181" s="27" t="s">
        <v>22</v>
      </c>
      <c r="B181" s="31">
        <v>5.55</v>
      </c>
      <c r="C181" s="31">
        <v>5.43</v>
      </c>
      <c r="D181" s="31">
        <v>5.29</v>
      </c>
      <c r="E181" s="31">
        <v>5.14</v>
      </c>
      <c r="F181" s="31">
        <v>5</v>
      </c>
      <c r="G181" s="31">
        <v>4.87</v>
      </c>
      <c r="H181" s="31">
        <v>4.75</v>
      </c>
      <c r="I181" s="31">
        <v>4.6500000000000004</v>
      </c>
      <c r="J181" s="31">
        <v>4.55</v>
      </c>
      <c r="K181" s="31">
        <v>4.47</v>
      </c>
      <c r="L181" s="31">
        <v>4.4000000000000004</v>
      </c>
      <c r="M181" s="31">
        <v>4.34</v>
      </c>
      <c r="N181" s="31">
        <v>4.28</v>
      </c>
      <c r="O181" s="31">
        <v>4.2300000000000004</v>
      </c>
      <c r="P181" s="31">
        <v>4.18</v>
      </c>
      <c r="Q181" s="31">
        <v>4.13</v>
      </c>
      <c r="R181" s="31">
        <v>4.07</v>
      </c>
      <c r="S181" s="31">
        <v>4.0199999999999996</v>
      </c>
      <c r="T181" s="31">
        <v>3.97</v>
      </c>
      <c r="U181" s="31">
        <v>3.92</v>
      </c>
      <c r="V181" s="31">
        <v>3.87</v>
      </c>
      <c r="W181" s="31">
        <v>3.81</v>
      </c>
      <c r="X181" s="31">
        <v>3.76</v>
      </c>
      <c r="Y181" s="31">
        <v>3.71</v>
      </c>
      <c r="Z181" s="31">
        <v>3.66</v>
      </c>
      <c r="AA181" s="31">
        <v>3.62</v>
      </c>
      <c r="AB181" s="31">
        <v>3.57</v>
      </c>
      <c r="AC181" s="31">
        <v>3.53</v>
      </c>
      <c r="AD181" s="31">
        <v>3.48</v>
      </c>
      <c r="AE181" s="31">
        <v>3.44</v>
      </c>
      <c r="AF181" s="31">
        <v>3.41</v>
      </c>
      <c r="AG181" s="31">
        <v>3.37</v>
      </c>
      <c r="AH181" s="40"/>
    </row>
    <row r="182" spans="1:34" x14ac:dyDescent="0.35">
      <c r="A182" s="27" t="s">
        <v>23</v>
      </c>
      <c r="B182" s="31">
        <v>50.52</v>
      </c>
      <c r="C182" s="31">
        <v>50.01</v>
      </c>
      <c r="D182" s="31">
        <v>49.48</v>
      </c>
      <c r="E182" s="31">
        <v>48.95</v>
      </c>
      <c r="F182" s="31">
        <v>48.41</v>
      </c>
      <c r="G182" s="31">
        <v>47.88</v>
      </c>
      <c r="H182" s="31">
        <v>47.36</v>
      </c>
      <c r="I182" s="31">
        <v>46.86</v>
      </c>
      <c r="J182" s="31">
        <v>46.36</v>
      </c>
      <c r="K182" s="31">
        <v>45.87</v>
      </c>
      <c r="L182" s="31">
        <v>45.39</v>
      </c>
      <c r="M182" s="31">
        <v>44.89</v>
      </c>
      <c r="N182" s="31">
        <v>44.39</v>
      </c>
      <c r="O182" s="31">
        <v>43.87</v>
      </c>
      <c r="P182" s="31">
        <v>43.33</v>
      </c>
      <c r="Q182" s="31">
        <v>42.79</v>
      </c>
      <c r="R182" s="31">
        <v>42.23</v>
      </c>
      <c r="S182" s="31">
        <v>41.66</v>
      </c>
      <c r="T182" s="31">
        <v>41.08</v>
      </c>
      <c r="U182" s="31">
        <v>40.49</v>
      </c>
      <c r="V182" s="31">
        <v>39.880000000000003</v>
      </c>
      <c r="W182" s="31">
        <v>39.26</v>
      </c>
      <c r="X182" s="31">
        <v>38.619999999999997</v>
      </c>
      <c r="Y182" s="31">
        <v>37.979999999999997</v>
      </c>
      <c r="Z182" s="31">
        <v>37.340000000000003</v>
      </c>
      <c r="AA182" s="31">
        <v>36.700000000000003</v>
      </c>
      <c r="AB182" s="31">
        <v>36.07</v>
      </c>
      <c r="AC182" s="31">
        <v>35.44</v>
      </c>
      <c r="AD182" s="31">
        <v>34.83</v>
      </c>
      <c r="AE182" s="31">
        <v>34.229999999999997</v>
      </c>
      <c r="AF182" s="31">
        <v>33.65</v>
      </c>
      <c r="AG182" s="31">
        <v>33.090000000000003</v>
      </c>
      <c r="AH182" s="40"/>
    </row>
    <row r="183" spans="1:34" x14ac:dyDescent="0.35">
      <c r="A183" s="22" t="s">
        <v>24</v>
      </c>
      <c r="B183" s="29">
        <v>117.1</v>
      </c>
      <c r="C183" s="29">
        <v>116.51</v>
      </c>
      <c r="D183" s="29">
        <v>115.95</v>
      </c>
      <c r="E183" s="29">
        <v>115.56</v>
      </c>
      <c r="F183" s="29">
        <v>115.17</v>
      </c>
      <c r="G183" s="29">
        <v>114.65</v>
      </c>
      <c r="H183" s="29">
        <v>114.31</v>
      </c>
      <c r="I183" s="29">
        <v>114.06</v>
      </c>
      <c r="J183" s="29">
        <v>113.93</v>
      </c>
      <c r="K183" s="29">
        <v>113.68</v>
      </c>
      <c r="L183" s="29">
        <v>113.41</v>
      </c>
      <c r="M183" s="29">
        <v>113.12</v>
      </c>
      <c r="N183" s="29">
        <v>112.16</v>
      </c>
      <c r="O183" s="29">
        <v>112</v>
      </c>
      <c r="P183" s="29">
        <v>111.71</v>
      </c>
      <c r="Q183" s="29">
        <v>111.33</v>
      </c>
      <c r="R183" s="29">
        <v>110.89</v>
      </c>
      <c r="S183" s="29">
        <v>110.38</v>
      </c>
      <c r="T183" s="29">
        <v>109.81</v>
      </c>
      <c r="U183" s="29">
        <v>109.16</v>
      </c>
      <c r="V183" s="29">
        <v>108.45</v>
      </c>
      <c r="W183" s="29">
        <v>107.71</v>
      </c>
      <c r="X183" s="29">
        <v>106.93</v>
      </c>
      <c r="Y183" s="29">
        <v>106.11</v>
      </c>
      <c r="Z183" s="29">
        <v>105.27</v>
      </c>
      <c r="AA183" s="29">
        <v>104.35</v>
      </c>
      <c r="AB183" s="29">
        <v>103.45</v>
      </c>
      <c r="AC183" s="29">
        <v>102.47</v>
      </c>
      <c r="AD183" s="29">
        <v>101.36</v>
      </c>
      <c r="AE183" s="29">
        <v>100.17</v>
      </c>
      <c r="AF183" s="29">
        <v>98.97</v>
      </c>
      <c r="AG183" s="29">
        <v>97.83</v>
      </c>
      <c r="AH183" s="40"/>
    </row>
    <row r="184" spans="1:34" x14ac:dyDescent="0.35">
      <c r="A184" s="25" t="s">
        <v>25</v>
      </c>
      <c r="B184" s="30">
        <v>140.97</v>
      </c>
      <c r="C184" s="30">
        <v>140.26</v>
      </c>
      <c r="D184" s="30">
        <v>139.54</v>
      </c>
      <c r="E184" s="30">
        <v>138.9</v>
      </c>
      <c r="F184" s="30">
        <v>138.26</v>
      </c>
      <c r="G184" s="30">
        <v>137.6</v>
      </c>
      <c r="H184" s="30">
        <v>137</v>
      </c>
      <c r="I184" s="30">
        <v>136.4</v>
      </c>
      <c r="J184" s="30">
        <v>135.83000000000001</v>
      </c>
      <c r="K184" s="30">
        <v>135.31</v>
      </c>
      <c r="L184" s="30">
        <v>134.82</v>
      </c>
      <c r="M184" s="30">
        <v>134.34</v>
      </c>
      <c r="N184" s="30">
        <v>132.9</v>
      </c>
      <c r="O184" s="30">
        <v>132.63999999999999</v>
      </c>
      <c r="P184" s="30">
        <v>132.28</v>
      </c>
      <c r="Q184" s="30">
        <v>131.88</v>
      </c>
      <c r="R184" s="30">
        <v>131.44</v>
      </c>
      <c r="S184" s="30">
        <v>130.93</v>
      </c>
      <c r="T184" s="30">
        <v>130.35</v>
      </c>
      <c r="U184" s="30">
        <v>129.69</v>
      </c>
      <c r="V184" s="30">
        <v>128.94</v>
      </c>
      <c r="W184" s="30">
        <v>128.16999999999999</v>
      </c>
      <c r="X184" s="30">
        <v>127.38</v>
      </c>
      <c r="Y184" s="30">
        <v>126.56</v>
      </c>
      <c r="Z184" s="30">
        <v>125.74</v>
      </c>
      <c r="AA184" s="30">
        <v>124.8</v>
      </c>
      <c r="AB184" s="30">
        <v>123.92</v>
      </c>
      <c r="AC184" s="30">
        <v>122.95</v>
      </c>
      <c r="AD184" s="30">
        <v>121.76</v>
      </c>
      <c r="AE184" s="30">
        <v>120.51</v>
      </c>
      <c r="AF184" s="30">
        <v>119.22</v>
      </c>
      <c r="AG184" s="30">
        <v>117.97</v>
      </c>
      <c r="AH184" s="40"/>
    </row>
    <row r="185" spans="1:34" x14ac:dyDescent="0.35">
      <c r="A185" s="27" t="s">
        <v>26</v>
      </c>
      <c r="B185" s="31">
        <v>208.51</v>
      </c>
      <c r="C185" s="31">
        <v>207.3</v>
      </c>
      <c r="D185" s="31">
        <v>206.21</v>
      </c>
      <c r="E185" s="31">
        <v>205.32</v>
      </c>
      <c r="F185" s="31">
        <v>204.96</v>
      </c>
      <c r="G185" s="31">
        <v>204.23</v>
      </c>
      <c r="H185" s="31">
        <v>203.93</v>
      </c>
      <c r="I185" s="31">
        <v>203.95</v>
      </c>
      <c r="J185" s="31">
        <v>204.25</v>
      </c>
      <c r="K185" s="31">
        <v>203.67</v>
      </c>
      <c r="L185" s="31">
        <v>203.09</v>
      </c>
      <c r="M185" s="31">
        <v>202.62</v>
      </c>
      <c r="N185" s="31">
        <v>201.47</v>
      </c>
      <c r="O185" s="31">
        <v>200.72</v>
      </c>
      <c r="P185" s="31">
        <v>200.08</v>
      </c>
      <c r="Q185" s="31">
        <v>199.16</v>
      </c>
      <c r="R185" s="31">
        <v>198.05</v>
      </c>
      <c r="S185" s="31">
        <v>196.97</v>
      </c>
      <c r="T185" s="31">
        <v>195.88</v>
      </c>
      <c r="U185" s="31">
        <v>194.61</v>
      </c>
      <c r="V185" s="31">
        <v>193.47</v>
      </c>
      <c r="W185" s="31">
        <v>192.29</v>
      </c>
      <c r="X185" s="31">
        <v>191.04</v>
      </c>
      <c r="Y185" s="31">
        <v>189.65</v>
      </c>
      <c r="Z185" s="31">
        <v>188.24</v>
      </c>
      <c r="AA185" s="31">
        <v>186.83</v>
      </c>
      <c r="AB185" s="31">
        <v>185.53</v>
      </c>
      <c r="AC185" s="31">
        <v>184</v>
      </c>
      <c r="AD185" s="31">
        <v>182.45</v>
      </c>
      <c r="AE185" s="31">
        <v>180.63</v>
      </c>
      <c r="AF185" s="31">
        <v>178.79</v>
      </c>
      <c r="AG185" s="31">
        <v>176.88</v>
      </c>
      <c r="AH185" s="40"/>
    </row>
    <row r="186" spans="1:34" x14ac:dyDescent="0.35">
      <c r="A186" s="27" t="s">
        <v>27</v>
      </c>
      <c r="B186" s="31">
        <v>40.049999999999997</v>
      </c>
      <c r="C186" s="31">
        <v>39.869999999999997</v>
      </c>
      <c r="D186" s="31">
        <v>39.71</v>
      </c>
      <c r="E186" s="31">
        <v>39.58</v>
      </c>
      <c r="F186" s="31">
        <v>39.46</v>
      </c>
      <c r="G186" s="31">
        <v>39.32</v>
      </c>
      <c r="H186" s="31">
        <v>39.21</v>
      </c>
      <c r="I186" s="31">
        <v>39.1</v>
      </c>
      <c r="J186" s="31">
        <v>39</v>
      </c>
      <c r="K186" s="31">
        <v>38.880000000000003</v>
      </c>
      <c r="L186" s="31">
        <v>38.74</v>
      </c>
      <c r="M186" s="31">
        <v>38.61</v>
      </c>
      <c r="N186" s="31">
        <v>38.28</v>
      </c>
      <c r="O186" s="31">
        <v>38.18</v>
      </c>
      <c r="P186" s="31">
        <v>38.07</v>
      </c>
      <c r="Q186" s="31">
        <v>37.94</v>
      </c>
      <c r="R186" s="31">
        <v>37.79</v>
      </c>
      <c r="S186" s="31">
        <v>37.619999999999997</v>
      </c>
      <c r="T186" s="31">
        <v>37.44</v>
      </c>
      <c r="U186" s="31">
        <v>37.24</v>
      </c>
      <c r="V186" s="31">
        <v>37.020000000000003</v>
      </c>
      <c r="W186" s="31">
        <v>36.79</v>
      </c>
      <c r="X186" s="31">
        <v>36.54</v>
      </c>
      <c r="Y186" s="31">
        <v>36.28</v>
      </c>
      <c r="Z186" s="31">
        <v>36.01</v>
      </c>
      <c r="AA186" s="31">
        <v>35.729999999999997</v>
      </c>
      <c r="AB186" s="31">
        <v>35.450000000000003</v>
      </c>
      <c r="AC186" s="31">
        <v>35.15</v>
      </c>
      <c r="AD186" s="31">
        <v>34.83</v>
      </c>
      <c r="AE186" s="31">
        <v>34.520000000000003</v>
      </c>
      <c r="AF186" s="31">
        <v>34.21</v>
      </c>
      <c r="AG186" s="31">
        <v>33.9</v>
      </c>
      <c r="AH186" s="40"/>
    </row>
    <row r="187" spans="1:34" x14ac:dyDescent="0.35">
      <c r="A187" s="22" t="s">
        <v>28</v>
      </c>
      <c r="B187" s="29">
        <v>393.55</v>
      </c>
      <c r="C187" s="29">
        <v>391.72</v>
      </c>
      <c r="D187" s="29">
        <v>389.87</v>
      </c>
      <c r="E187" s="29">
        <v>387.79</v>
      </c>
      <c r="F187" s="29">
        <v>385.64</v>
      </c>
      <c r="G187" s="29">
        <v>383.53</v>
      </c>
      <c r="H187" s="29">
        <v>381.51</v>
      </c>
      <c r="I187" s="29">
        <v>379.35</v>
      </c>
      <c r="J187" s="29">
        <v>377.29</v>
      </c>
      <c r="K187" s="29">
        <v>375.08</v>
      </c>
      <c r="L187" s="29">
        <v>373.03</v>
      </c>
      <c r="M187" s="29">
        <v>370.85</v>
      </c>
      <c r="N187" s="29">
        <v>368.63</v>
      </c>
      <c r="O187" s="29">
        <v>366.43</v>
      </c>
      <c r="P187" s="29">
        <v>364.06</v>
      </c>
      <c r="Q187" s="29">
        <v>361.71</v>
      </c>
      <c r="R187" s="29">
        <v>359.35</v>
      </c>
      <c r="S187" s="29">
        <v>357.01</v>
      </c>
      <c r="T187" s="29">
        <v>354.44</v>
      </c>
      <c r="U187" s="29">
        <v>350.99</v>
      </c>
      <c r="V187" s="29">
        <v>348.39</v>
      </c>
      <c r="W187" s="29">
        <v>345.86</v>
      </c>
      <c r="X187" s="29">
        <v>343.14</v>
      </c>
      <c r="Y187" s="29">
        <v>340.22</v>
      </c>
      <c r="Z187" s="29">
        <v>337.34</v>
      </c>
      <c r="AA187" s="29">
        <v>334.41</v>
      </c>
      <c r="AB187" s="29">
        <v>331.41</v>
      </c>
      <c r="AC187" s="29">
        <v>328.45</v>
      </c>
      <c r="AD187" s="29">
        <v>325.41000000000003</v>
      </c>
      <c r="AE187" s="29">
        <v>322.29000000000002</v>
      </c>
      <c r="AF187" s="29">
        <v>318.91000000000003</v>
      </c>
      <c r="AG187" s="29">
        <v>315.60000000000002</v>
      </c>
      <c r="AH187" s="40"/>
    </row>
    <row r="188" spans="1:34" x14ac:dyDescent="0.35">
      <c r="A188" s="25" t="s">
        <v>29</v>
      </c>
      <c r="B188" s="30">
        <v>579.51</v>
      </c>
      <c r="C188" s="30">
        <v>578.13</v>
      </c>
      <c r="D188" s="30">
        <v>576.76</v>
      </c>
      <c r="E188" s="30">
        <v>575.08000000000004</v>
      </c>
      <c r="F188" s="30">
        <v>573.36</v>
      </c>
      <c r="G188" s="30">
        <v>571.72</v>
      </c>
      <c r="H188" s="30">
        <v>569.74</v>
      </c>
      <c r="I188" s="30">
        <v>568.08000000000004</v>
      </c>
      <c r="J188" s="30">
        <v>566.64</v>
      </c>
      <c r="K188" s="30">
        <v>564.85</v>
      </c>
      <c r="L188" s="30">
        <v>563.04999999999995</v>
      </c>
      <c r="M188" s="30">
        <v>561.27</v>
      </c>
      <c r="N188" s="30">
        <v>559.52</v>
      </c>
      <c r="O188" s="30">
        <v>557.35</v>
      </c>
      <c r="P188" s="30">
        <v>554.74</v>
      </c>
      <c r="Q188" s="30">
        <v>552.07000000000005</v>
      </c>
      <c r="R188" s="30">
        <v>548.98</v>
      </c>
      <c r="S188" s="30">
        <v>545.83000000000004</v>
      </c>
      <c r="T188" s="30">
        <v>542.38</v>
      </c>
      <c r="U188" s="30">
        <v>536.85</v>
      </c>
      <c r="V188" s="30">
        <v>533.16</v>
      </c>
      <c r="W188" s="30">
        <v>529.11</v>
      </c>
      <c r="X188" s="30">
        <v>525.20000000000005</v>
      </c>
      <c r="Y188" s="30">
        <v>521.22</v>
      </c>
      <c r="Z188" s="30">
        <v>516.64</v>
      </c>
      <c r="AA188" s="30">
        <v>511.79</v>
      </c>
      <c r="AB188" s="30">
        <v>506.28</v>
      </c>
      <c r="AC188" s="30">
        <v>500.69</v>
      </c>
      <c r="AD188" s="30">
        <v>494.6</v>
      </c>
      <c r="AE188" s="30">
        <v>487.85</v>
      </c>
      <c r="AF188" s="30">
        <v>480.9</v>
      </c>
      <c r="AG188" s="30">
        <v>473.89</v>
      </c>
      <c r="AH188" s="40"/>
    </row>
    <row r="189" spans="1:34" x14ac:dyDescent="0.35">
      <c r="A189" s="27" t="s">
        <v>30</v>
      </c>
      <c r="B189" s="31">
        <v>436.92</v>
      </c>
      <c r="C189" s="31">
        <v>435.6</v>
      </c>
      <c r="D189" s="31">
        <v>434.19</v>
      </c>
      <c r="E189" s="31">
        <v>432.13</v>
      </c>
      <c r="F189" s="31">
        <v>429.98</v>
      </c>
      <c r="G189" s="31">
        <v>427.49</v>
      </c>
      <c r="H189" s="31">
        <v>425.05</v>
      </c>
      <c r="I189" s="31">
        <v>422.37</v>
      </c>
      <c r="J189" s="31">
        <v>419.83</v>
      </c>
      <c r="K189" s="31">
        <v>416.86</v>
      </c>
      <c r="L189" s="31">
        <v>414.31</v>
      </c>
      <c r="M189" s="31">
        <v>411.36</v>
      </c>
      <c r="N189" s="31">
        <v>408.42</v>
      </c>
      <c r="O189" s="31">
        <v>405.39</v>
      </c>
      <c r="P189" s="31">
        <v>402.2</v>
      </c>
      <c r="Q189" s="31">
        <v>399.06</v>
      </c>
      <c r="R189" s="31">
        <v>395.92</v>
      </c>
      <c r="S189" s="31">
        <v>393.03</v>
      </c>
      <c r="T189" s="31">
        <v>389.51</v>
      </c>
      <c r="U189" s="31">
        <v>385.12</v>
      </c>
      <c r="V189" s="31">
        <v>381.74</v>
      </c>
      <c r="W189" s="31">
        <v>378.4</v>
      </c>
      <c r="X189" s="31">
        <v>374.78</v>
      </c>
      <c r="Y189" s="31">
        <v>371.1</v>
      </c>
      <c r="Z189" s="31">
        <v>367.38</v>
      </c>
      <c r="AA189" s="31">
        <v>363.72</v>
      </c>
      <c r="AB189" s="31">
        <v>360.16</v>
      </c>
      <c r="AC189" s="31">
        <v>356.79</v>
      </c>
      <c r="AD189" s="31">
        <v>353.41</v>
      </c>
      <c r="AE189" s="31">
        <v>350.09</v>
      </c>
      <c r="AF189" s="31">
        <v>346.37</v>
      </c>
      <c r="AG189" s="31">
        <v>342.86</v>
      </c>
      <c r="AH189" s="40"/>
    </row>
    <row r="190" spans="1:34" x14ac:dyDescent="0.35">
      <c r="A190" s="27" t="s">
        <v>31</v>
      </c>
      <c r="B190" s="31">
        <v>330.18</v>
      </c>
      <c r="C190" s="31">
        <v>328.93</v>
      </c>
      <c r="D190" s="31">
        <v>327.57</v>
      </c>
      <c r="E190" s="31">
        <v>326.22000000000003</v>
      </c>
      <c r="F190" s="31">
        <v>324.82</v>
      </c>
      <c r="G190" s="31">
        <v>323.08999999999997</v>
      </c>
      <c r="H190" s="31">
        <v>321.47000000000003</v>
      </c>
      <c r="I190" s="31">
        <v>319.87</v>
      </c>
      <c r="J190" s="31">
        <v>318.39999999999998</v>
      </c>
      <c r="K190" s="31">
        <v>316.89999999999998</v>
      </c>
      <c r="L190" s="31">
        <v>315.36</v>
      </c>
      <c r="M190" s="31">
        <v>313.83</v>
      </c>
      <c r="N190" s="31">
        <v>312.24</v>
      </c>
      <c r="O190" s="31">
        <v>310.75</v>
      </c>
      <c r="P190" s="31">
        <v>309.07</v>
      </c>
      <c r="Q190" s="31">
        <v>307.41000000000003</v>
      </c>
      <c r="R190" s="31">
        <v>305.77</v>
      </c>
      <c r="S190" s="31">
        <v>303.98</v>
      </c>
      <c r="T190" s="31">
        <v>302.25</v>
      </c>
      <c r="U190" s="31">
        <v>299.72000000000003</v>
      </c>
      <c r="V190" s="31">
        <v>297.83999999999997</v>
      </c>
      <c r="W190" s="31">
        <v>296.08</v>
      </c>
      <c r="X190" s="31">
        <v>294.16000000000003</v>
      </c>
      <c r="Y190" s="31">
        <v>291.97000000000003</v>
      </c>
      <c r="Z190" s="31">
        <v>289.89</v>
      </c>
      <c r="AA190" s="31">
        <v>287.70999999999998</v>
      </c>
      <c r="AB190" s="31">
        <v>285.43</v>
      </c>
      <c r="AC190" s="31">
        <v>283.13</v>
      </c>
      <c r="AD190" s="31">
        <v>280.70999999999998</v>
      </c>
      <c r="AE190" s="31">
        <v>278.24</v>
      </c>
      <c r="AF190" s="31">
        <v>275.58</v>
      </c>
      <c r="AG190" s="31">
        <v>272.95</v>
      </c>
      <c r="AH190" s="40"/>
    </row>
    <row r="191" spans="1:34" x14ac:dyDescent="0.35">
      <c r="A191" s="20" t="s">
        <v>44</v>
      </c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40"/>
    </row>
    <row r="192" spans="1:34" x14ac:dyDescent="0.35">
      <c r="A192" s="22" t="s">
        <v>20</v>
      </c>
      <c r="B192" s="29">
        <v>17.09</v>
      </c>
      <c r="C192" s="29">
        <v>16.91</v>
      </c>
      <c r="D192" s="29">
        <v>16.72</v>
      </c>
      <c r="E192" s="29">
        <v>16.54</v>
      </c>
      <c r="F192" s="29">
        <v>16.350000000000001</v>
      </c>
      <c r="G192" s="29">
        <v>16.170000000000002</v>
      </c>
      <c r="H192" s="29">
        <v>15.98</v>
      </c>
      <c r="I192" s="29">
        <v>15.81</v>
      </c>
      <c r="J192" s="29">
        <v>15.64</v>
      </c>
      <c r="K192" s="29">
        <v>15.48</v>
      </c>
      <c r="L192" s="29">
        <v>15.33</v>
      </c>
      <c r="M192" s="29">
        <v>15.18</v>
      </c>
      <c r="N192" s="29">
        <v>15.02</v>
      </c>
      <c r="O192" s="29">
        <v>14.88</v>
      </c>
      <c r="P192" s="29">
        <v>14.73</v>
      </c>
      <c r="Q192" s="29">
        <v>14.57</v>
      </c>
      <c r="R192" s="29">
        <v>14.42</v>
      </c>
      <c r="S192" s="29">
        <v>14.25</v>
      </c>
      <c r="T192" s="29">
        <v>14.08</v>
      </c>
      <c r="U192" s="29">
        <v>13.91</v>
      </c>
      <c r="V192" s="29">
        <v>13.73</v>
      </c>
      <c r="W192" s="29">
        <v>13.54</v>
      </c>
      <c r="X192" s="29">
        <v>13.36</v>
      </c>
      <c r="Y192" s="29">
        <v>13.18</v>
      </c>
      <c r="Z192" s="29">
        <v>13</v>
      </c>
      <c r="AA192" s="29">
        <v>12.83</v>
      </c>
      <c r="AB192" s="29">
        <v>12.66</v>
      </c>
      <c r="AC192" s="29">
        <v>12.5</v>
      </c>
      <c r="AD192" s="29">
        <v>12.34</v>
      </c>
      <c r="AE192" s="29">
        <v>12.2</v>
      </c>
      <c r="AF192" s="29">
        <v>12.05</v>
      </c>
      <c r="AG192" s="29">
        <v>11.92</v>
      </c>
      <c r="AH192" s="40"/>
    </row>
    <row r="193" spans="1:34" x14ac:dyDescent="0.35">
      <c r="A193" s="27" t="s">
        <v>33</v>
      </c>
      <c r="B193" s="31">
        <v>7.12</v>
      </c>
      <c r="C193" s="31">
        <v>6.97</v>
      </c>
      <c r="D193" s="31">
        <v>6.81</v>
      </c>
      <c r="E193" s="31">
        <v>6.67</v>
      </c>
      <c r="F193" s="31">
        <v>6.53</v>
      </c>
      <c r="G193" s="31">
        <v>6.39</v>
      </c>
      <c r="H193" s="31">
        <v>6.27</v>
      </c>
      <c r="I193" s="31">
        <v>6.15</v>
      </c>
      <c r="J193" s="31">
        <v>6.05</v>
      </c>
      <c r="K193" s="31">
        <v>5.96</v>
      </c>
      <c r="L193" s="31">
        <v>5.87</v>
      </c>
      <c r="M193" s="31">
        <v>5.79</v>
      </c>
      <c r="N193" s="31">
        <v>5.71</v>
      </c>
      <c r="O193" s="31">
        <v>5.64</v>
      </c>
      <c r="P193" s="31">
        <v>5.56</v>
      </c>
      <c r="Q193" s="31">
        <v>5.48</v>
      </c>
      <c r="R193" s="31">
        <v>5.4</v>
      </c>
      <c r="S193" s="31">
        <v>5.33</v>
      </c>
      <c r="T193" s="31">
        <v>5.25</v>
      </c>
      <c r="U193" s="31">
        <v>5.17</v>
      </c>
      <c r="V193" s="31">
        <v>5.09</v>
      </c>
      <c r="W193" s="31">
        <v>5.0199999999999996</v>
      </c>
      <c r="X193" s="31">
        <v>4.95</v>
      </c>
      <c r="Y193" s="31">
        <v>4.88</v>
      </c>
      <c r="Z193" s="31">
        <v>4.82</v>
      </c>
      <c r="AA193" s="31">
        <v>4.76</v>
      </c>
      <c r="AB193" s="31">
        <v>4.71</v>
      </c>
      <c r="AC193" s="31">
        <v>4.6500000000000004</v>
      </c>
      <c r="AD193" s="31">
        <v>4.5999999999999996</v>
      </c>
      <c r="AE193" s="31">
        <v>4.5599999999999996</v>
      </c>
      <c r="AF193" s="31">
        <v>4.51</v>
      </c>
      <c r="AG193" s="31">
        <v>4.47</v>
      </c>
      <c r="AH193" s="40"/>
    </row>
    <row r="194" spans="1:34" x14ac:dyDescent="0.35">
      <c r="A194" s="32" t="s">
        <v>34</v>
      </c>
      <c r="B194" s="55">
        <v>44.06</v>
      </c>
      <c r="C194" s="55">
        <v>43.77</v>
      </c>
      <c r="D194" s="55">
        <v>43.47</v>
      </c>
      <c r="E194" s="55">
        <v>43.16</v>
      </c>
      <c r="F194" s="55">
        <v>42.85</v>
      </c>
      <c r="G194" s="55">
        <v>42.53</v>
      </c>
      <c r="H194" s="55">
        <v>42.22</v>
      </c>
      <c r="I194" s="55">
        <v>41.9</v>
      </c>
      <c r="J194" s="55">
        <v>41.59</v>
      </c>
      <c r="K194" s="55">
        <v>41.28</v>
      </c>
      <c r="L194" s="55">
        <v>40.97</v>
      </c>
      <c r="M194" s="55">
        <v>40.67</v>
      </c>
      <c r="N194" s="55">
        <v>40.36</v>
      </c>
      <c r="O194" s="55">
        <v>40.04</v>
      </c>
      <c r="P194" s="55">
        <v>39.71</v>
      </c>
      <c r="Q194" s="55">
        <v>39.36</v>
      </c>
      <c r="R194" s="55">
        <v>38.99</v>
      </c>
      <c r="S194" s="55">
        <v>38.6</v>
      </c>
      <c r="T194" s="55">
        <v>38.19</v>
      </c>
      <c r="U194" s="55">
        <v>37.75</v>
      </c>
      <c r="V194" s="55">
        <v>37.31</v>
      </c>
      <c r="W194" s="55">
        <v>36.840000000000003</v>
      </c>
      <c r="X194" s="55">
        <v>36.369999999999997</v>
      </c>
      <c r="Y194" s="55">
        <v>35.89</v>
      </c>
      <c r="Z194" s="55">
        <v>35.43</v>
      </c>
      <c r="AA194" s="55">
        <v>34.97</v>
      </c>
      <c r="AB194" s="55">
        <v>34.520000000000003</v>
      </c>
      <c r="AC194" s="55">
        <v>34.090000000000003</v>
      </c>
      <c r="AD194" s="55">
        <v>33.68</v>
      </c>
      <c r="AE194" s="55">
        <v>33.299999999999997</v>
      </c>
      <c r="AF194" s="55">
        <v>32.93</v>
      </c>
      <c r="AG194" s="55">
        <v>32.619999999999997</v>
      </c>
      <c r="AH194" s="40"/>
    </row>
    <row r="195" spans="1:34" x14ac:dyDescent="0.35">
      <c r="A195" s="22" t="s">
        <v>35</v>
      </c>
      <c r="B195" s="55">
        <v>204.41</v>
      </c>
      <c r="C195" s="55">
        <v>203.18</v>
      </c>
      <c r="D195" s="55">
        <v>202.2</v>
      </c>
      <c r="E195" s="55">
        <v>201.31</v>
      </c>
      <c r="F195" s="55">
        <v>200.49</v>
      </c>
      <c r="G195" s="55">
        <v>199.71</v>
      </c>
      <c r="H195" s="55">
        <v>198.91</v>
      </c>
      <c r="I195" s="55">
        <v>198.19</v>
      </c>
      <c r="J195" s="55">
        <v>197.42</v>
      </c>
      <c r="K195" s="55">
        <v>196.77</v>
      </c>
      <c r="L195" s="55">
        <v>196.14</v>
      </c>
      <c r="M195" s="55">
        <v>195.55</v>
      </c>
      <c r="N195" s="55">
        <v>193.73</v>
      </c>
      <c r="O195" s="55">
        <v>193.23</v>
      </c>
      <c r="P195" s="55">
        <v>192.84</v>
      </c>
      <c r="Q195" s="55">
        <v>192.18</v>
      </c>
      <c r="R195" s="55">
        <v>191.58</v>
      </c>
      <c r="S195" s="55">
        <v>190.85</v>
      </c>
      <c r="T195" s="55">
        <v>189.85</v>
      </c>
      <c r="U195" s="55">
        <v>188.84</v>
      </c>
      <c r="V195" s="55">
        <v>187.67</v>
      </c>
      <c r="W195" s="55">
        <v>186.38</v>
      </c>
      <c r="X195" s="55">
        <v>185.21</v>
      </c>
      <c r="Y195" s="55">
        <v>183.9</v>
      </c>
      <c r="Z195" s="55">
        <v>182.42</v>
      </c>
      <c r="AA195" s="55">
        <v>181.13</v>
      </c>
      <c r="AB195" s="55">
        <v>179.54</v>
      </c>
      <c r="AC195" s="55">
        <v>178.08</v>
      </c>
      <c r="AD195" s="55">
        <v>175.95</v>
      </c>
      <c r="AE195" s="55">
        <v>173.77</v>
      </c>
      <c r="AF195" s="55">
        <v>171.65</v>
      </c>
      <c r="AG195" s="55">
        <v>169.57</v>
      </c>
      <c r="AH195" s="40"/>
    </row>
    <row r="196" spans="1:34" x14ac:dyDescent="0.35">
      <c r="A196" s="22" t="s">
        <v>28</v>
      </c>
      <c r="B196" s="29">
        <v>442.57</v>
      </c>
      <c r="C196" s="29">
        <v>440.93</v>
      </c>
      <c r="D196" s="29">
        <v>438.81</v>
      </c>
      <c r="E196" s="29">
        <v>436.78</v>
      </c>
      <c r="F196" s="29">
        <v>433.79</v>
      </c>
      <c r="G196" s="29">
        <v>431.79</v>
      </c>
      <c r="H196" s="29">
        <v>428.63</v>
      </c>
      <c r="I196" s="29">
        <v>425.94</v>
      </c>
      <c r="J196" s="29">
        <v>423.76</v>
      </c>
      <c r="K196" s="29">
        <v>420.86</v>
      </c>
      <c r="L196" s="29">
        <v>418.58</v>
      </c>
      <c r="M196" s="29">
        <v>415.34</v>
      </c>
      <c r="N196" s="29">
        <v>413.21</v>
      </c>
      <c r="O196" s="29">
        <v>410.71</v>
      </c>
      <c r="P196" s="29">
        <v>408.01</v>
      </c>
      <c r="Q196" s="29">
        <v>404.6</v>
      </c>
      <c r="R196" s="29">
        <v>401.98</v>
      </c>
      <c r="S196" s="29">
        <v>398.66</v>
      </c>
      <c r="T196" s="29">
        <v>395.24</v>
      </c>
      <c r="U196" s="29">
        <v>388.82</v>
      </c>
      <c r="V196" s="29">
        <v>384.7</v>
      </c>
      <c r="W196" s="29">
        <v>380.78</v>
      </c>
      <c r="X196" s="29">
        <v>377.08</v>
      </c>
      <c r="Y196" s="29">
        <v>373.21</v>
      </c>
      <c r="Z196" s="29">
        <v>369.88</v>
      </c>
      <c r="AA196" s="29">
        <v>366.59</v>
      </c>
      <c r="AB196" s="29">
        <v>363.05</v>
      </c>
      <c r="AC196" s="29">
        <v>359.97</v>
      </c>
      <c r="AD196" s="29">
        <v>356.62</v>
      </c>
      <c r="AE196" s="29">
        <v>353.04</v>
      </c>
      <c r="AF196" s="29">
        <v>349.36</v>
      </c>
      <c r="AG196" s="29">
        <v>345.87</v>
      </c>
      <c r="AH196" s="40"/>
    </row>
    <row r="197" spans="1:34" x14ac:dyDescent="0.35">
      <c r="A197" s="25" t="s">
        <v>36</v>
      </c>
      <c r="B197" s="30">
        <v>535.39</v>
      </c>
      <c r="C197" s="30">
        <v>533.69000000000005</v>
      </c>
      <c r="D197" s="30">
        <v>530.62</v>
      </c>
      <c r="E197" s="30">
        <v>528.87</v>
      </c>
      <c r="F197" s="30">
        <v>525.24</v>
      </c>
      <c r="G197" s="30">
        <v>523.72</v>
      </c>
      <c r="H197" s="30">
        <v>520.82000000000005</v>
      </c>
      <c r="I197" s="30">
        <v>518.28</v>
      </c>
      <c r="J197" s="30">
        <v>516.91999999999996</v>
      </c>
      <c r="K197" s="30">
        <v>514.91</v>
      </c>
      <c r="L197" s="30">
        <v>512.51</v>
      </c>
      <c r="M197" s="30">
        <v>510.18</v>
      </c>
      <c r="N197" s="30">
        <v>508.48</v>
      </c>
      <c r="O197" s="30">
        <v>505.49</v>
      </c>
      <c r="P197" s="30">
        <v>503.3</v>
      </c>
      <c r="Q197" s="30">
        <v>499.67</v>
      </c>
      <c r="R197" s="30">
        <v>495.94</v>
      </c>
      <c r="S197" s="30">
        <v>492.96</v>
      </c>
      <c r="T197" s="30">
        <v>488.31</v>
      </c>
      <c r="U197" s="30">
        <v>479.68</v>
      </c>
      <c r="V197" s="30">
        <v>475.05</v>
      </c>
      <c r="W197" s="30">
        <v>471.66</v>
      </c>
      <c r="X197" s="30">
        <v>468.1</v>
      </c>
      <c r="Y197" s="30">
        <v>463.98</v>
      </c>
      <c r="Z197" s="30">
        <v>459.66</v>
      </c>
      <c r="AA197" s="30">
        <v>455.55</v>
      </c>
      <c r="AB197" s="30">
        <v>450.93</v>
      </c>
      <c r="AC197" s="30">
        <v>447.18</v>
      </c>
      <c r="AD197" s="30">
        <v>442.9</v>
      </c>
      <c r="AE197" s="30">
        <v>438.85</v>
      </c>
      <c r="AF197" s="30">
        <v>433.99</v>
      </c>
      <c r="AG197" s="30">
        <v>429.73</v>
      </c>
      <c r="AH197" s="40"/>
    </row>
    <row r="198" spans="1:34" x14ac:dyDescent="0.35">
      <c r="A198" s="32" t="s">
        <v>31</v>
      </c>
      <c r="B198" s="55">
        <v>426.24</v>
      </c>
      <c r="C198" s="55">
        <v>424.38</v>
      </c>
      <c r="D198" s="55">
        <v>422.18</v>
      </c>
      <c r="E198" s="55">
        <v>419.91</v>
      </c>
      <c r="F198" s="55">
        <v>416.86</v>
      </c>
      <c r="G198" s="55">
        <v>414.42</v>
      </c>
      <c r="H198" s="55">
        <v>410.87</v>
      </c>
      <c r="I198" s="55">
        <v>407.81</v>
      </c>
      <c r="J198" s="55">
        <v>405.14</v>
      </c>
      <c r="K198" s="55">
        <v>401.74</v>
      </c>
      <c r="L198" s="55">
        <v>399.13</v>
      </c>
      <c r="M198" s="55">
        <v>395.35</v>
      </c>
      <c r="N198" s="55">
        <v>392.76</v>
      </c>
      <c r="O198" s="55">
        <v>390.04</v>
      </c>
      <c r="P198" s="55">
        <v>386.88</v>
      </c>
      <c r="Q198" s="55">
        <v>383.16</v>
      </c>
      <c r="R198" s="55">
        <v>380.38</v>
      </c>
      <c r="S198" s="55">
        <v>376.61</v>
      </c>
      <c r="T198" s="55">
        <v>373.07</v>
      </c>
      <c r="U198" s="55">
        <v>366.78</v>
      </c>
      <c r="V198" s="55">
        <v>362.4</v>
      </c>
      <c r="W198" s="55">
        <v>358.07</v>
      </c>
      <c r="X198" s="55">
        <v>354.11</v>
      </c>
      <c r="Y198" s="55">
        <v>350.11</v>
      </c>
      <c r="Z198" s="55">
        <v>346.8</v>
      </c>
      <c r="AA198" s="55">
        <v>343.51</v>
      </c>
      <c r="AB198" s="55">
        <v>340.03</v>
      </c>
      <c r="AC198" s="55">
        <v>336.94</v>
      </c>
      <c r="AD198" s="55">
        <v>333.66</v>
      </c>
      <c r="AE198" s="55">
        <v>330.05</v>
      </c>
      <c r="AF198" s="55">
        <v>326.57</v>
      </c>
      <c r="AG198" s="55">
        <v>323.18</v>
      </c>
      <c r="AH198" s="40"/>
    </row>
    <row r="199" spans="1:34" x14ac:dyDescent="0.35">
      <c r="A199" s="22" t="s">
        <v>37</v>
      </c>
      <c r="B199" s="51">
        <v>1598.29</v>
      </c>
      <c r="C199" s="51">
        <v>1590.05</v>
      </c>
      <c r="D199" s="51">
        <v>1581.75</v>
      </c>
      <c r="E199" s="51">
        <v>1574.19</v>
      </c>
      <c r="F199" s="51">
        <v>1566.46</v>
      </c>
      <c r="G199" s="51">
        <v>1558.91</v>
      </c>
      <c r="H199" s="51">
        <v>1552.01</v>
      </c>
      <c r="I199" s="51">
        <v>1544.81</v>
      </c>
      <c r="J199" s="51">
        <v>1537.93</v>
      </c>
      <c r="K199" s="51">
        <v>1531.08</v>
      </c>
      <c r="L199" s="51">
        <v>1524.17</v>
      </c>
      <c r="M199" s="51">
        <v>1516.93</v>
      </c>
      <c r="N199" s="51">
        <v>1510.49</v>
      </c>
      <c r="O199" s="51">
        <v>1504.44</v>
      </c>
      <c r="P199" s="51">
        <v>1499.22</v>
      </c>
      <c r="Q199" s="51">
        <v>1493.87</v>
      </c>
      <c r="R199" s="51">
        <v>1488.57</v>
      </c>
      <c r="S199" s="51">
        <v>1482.9</v>
      </c>
      <c r="T199" s="51">
        <v>1477.73</v>
      </c>
      <c r="U199" s="51">
        <v>1466.74</v>
      </c>
      <c r="V199" s="51">
        <v>1462.2</v>
      </c>
      <c r="W199" s="51">
        <v>1455.98</v>
      </c>
      <c r="X199" s="51">
        <v>1450.78</v>
      </c>
      <c r="Y199" s="51">
        <v>1445.38</v>
      </c>
      <c r="Z199" s="51">
        <v>1439.61</v>
      </c>
      <c r="AA199" s="51">
        <v>1434.31</v>
      </c>
      <c r="AB199" s="51">
        <v>1428.57</v>
      </c>
      <c r="AC199" s="51">
        <v>1423.68</v>
      </c>
      <c r="AD199" s="51">
        <v>1418.87</v>
      </c>
      <c r="AE199" s="51">
        <v>1414.11</v>
      </c>
      <c r="AF199" s="51">
        <v>1409.97</v>
      </c>
      <c r="AG199" s="51">
        <v>1405.58</v>
      </c>
      <c r="AH199" s="40"/>
    </row>
    <row r="200" spans="1:34" x14ac:dyDescent="0.35">
      <c r="A200" s="27" t="s">
        <v>38</v>
      </c>
      <c r="B200" s="53">
        <v>3140.05</v>
      </c>
      <c r="C200" s="53">
        <v>3136.13</v>
      </c>
      <c r="D200" s="53">
        <v>3132</v>
      </c>
      <c r="E200" s="53">
        <v>3128.53</v>
      </c>
      <c r="F200" s="53">
        <v>3126.12</v>
      </c>
      <c r="G200" s="53">
        <v>3122.72</v>
      </c>
      <c r="H200" s="53">
        <v>3118.81</v>
      </c>
      <c r="I200" s="53">
        <v>3113.06</v>
      </c>
      <c r="J200" s="53">
        <v>3107.95</v>
      </c>
      <c r="K200" s="53">
        <v>3102.57</v>
      </c>
      <c r="L200" s="53">
        <v>3096.95</v>
      </c>
      <c r="M200" s="53">
        <v>3089.44</v>
      </c>
      <c r="N200" s="53">
        <v>3084.09</v>
      </c>
      <c r="O200" s="53">
        <v>3078.71</v>
      </c>
      <c r="P200" s="53">
        <v>3072.72</v>
      </c>
      <c r="Q200" s="53">
        <v>3066.86</v>
      </c>
      <c r="R200" s="53">
        <v>3060.71</v>
      </c>
      <c r="S200" s="53">
        <v>3053.43</v>
      </c>
      <c r="T200" s="53">
        <v>3048.25</v>
      </c>
      <c r="U200" s="53">
        <v>3029.94</v>
      </c>
      <c r="V200" s="53">
        <v>3025.61</v>
      </c>
      <c r="W200" s="53">
        <v>3016.8</v>
      </c>
      <c r="X200" s="53">
        <v>3010.34</v>
      </c>
      <c r="Y200" s="53">
        <v>3003.78</v>
      </c>
      <c r="Z200" s="53">
        <v>2996.61</v>
      </c>
      <c r="AA200" s="53">
        <v>2990.21</v>
      </c>
      <c r="AB200" s="53">
        <v>2981.65</v>
      </c>
      <c r="AC200" s="53">
        <v>2974.96</v>
      </c>
      <c r="AD200" s="53">
        <v>2968.15</v>
      </c>
      <c r="AE200" s="53">
        <v>2960.89</v>
      </c>
      <c r="AF200" s="53">
        <v>2955.76</v>
      </c>
      <c r="AG200" s="53">
        <v>2948.55</v>
      </c>
      <c r="AH200" s="40"/>
    </row>
    <row r="201" spans="1:34" x14ac:dyDescent="0.35">
      <c r="A201" s="32" t="s">
        <v>39</v>
      </c>
      <c r="B201" s="55">
        <v>623.89</v>
      </c>
      <c r="C201" s="55">
        <v>623.41999999999996</v>
      </c>
      <c r="D201" s="55">
        <v>622.79999999999995</v>
      </c>
      <c r="E201" s="55">
        <v>622.1</v>
      </c>
      <c r="F201" s="55">
        <v>621.04999999999995</v>
      </c>
      <c r="G201" s="55">
        <v>620.01</v>
      </c>
      <c r="H201" s="55">
        <v>618.91</v>
      </c>
      <c r="I201" s="55">
        <v>617.77</v>
      </c>
      <c r="J201" s="55">
        <v>616.46</v>
      </c>
      <c r="K201" s="55">
        <v>615.24</v>
      </c>
      <c r="L201" s="55">
        <v>614.19000000000005</v>
      </c>
      <c r="M201" s="55">
        <v>613.14</v>
      </c>
      <c r="N201" s="55">
        <v>612.03</v>
      </c>
      <c r="O201" s="55">
        <v>610.89</v>
      </c>
      <c r="P201" s="55">
        <v>609.5</v>
      </c>
      <c r="Q201" s="55">
        <v>607.99</v>
      </c>
      <c r="R201" s="55">
        <v>606.59</v>
      </c>
      <c r="S201" s="55">
        <v>605.14</v>
      </c>
      <c r="T201" s="55">
        <v>603.36</v>
      </c>
      <c r="U201" s="55">
        <v>599.48</v>
      </c>
      <c r="V201" s="55">
        <v>598.11</v>
      </c>
      <c r="W201" s="55">
        <v>596.39</v>
      </c>
      <c r="X201" s="55">
        <v>594.77</v>
      </c>
      <c r="Y201" s="55">
        <v>593.1</v>
      </c>
      <c r="Z201" s="55">
        <v>590.87</v>
      </c>
      <c r="AA201" s="55">
        <v>588.71</v>
      </c>
      <c r="AB201" s="55">
        <v>586.44000000000005</v>
      </c>
      <c r="AC201" s="55">
        <v>584.30999999999995</v>
      </c>
      <c r="AD201" s="55">
        <v>582.25</v>
      </c>
      <c r="AE201" s="55">
        <v>580.28</v>
      </c>
      <c r="AF201" s="55">
        <v>578.02</v>
      </c>
      <c r="AG201" s="55">
        <v>576.12</v>
      </c>
      <c r="AH201" s="40"/>
    </row>
    <row r="202" spans="1:34" x14ac:dyDescent="0.35">
      <c r="A202" s="48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0"/>
    </row>
    <row r="203" spans="1:34" x14ac:dyDescent="0.35">
      <c r="A203" s="18" t="s">
        <v>66</v>
      </c>
      <c r="B203" s="56">
        <v>1077436.6000000001</v>
      </c>
      <c r="C203" s="56">
        <v>1074878.1000000001</v>
      </c>
      <c r="D203" s="56">
        <v>1068131</v>
      </c>
      <c r="E203" s="56">
        <v>1060069.3999999999</v>
      </c>
      <c r="F203" s="56">
        <v>1050488.8</v>
      </c>
      <c r="G203" s="56">
        <v>1040510.2</v>
      </c>
      <c r="H203" s="56">
        <v>1031520.7</v>
      </c>
      <c r="I203" s="56">
        <v>1024277</v>
      </c>
      <c r="J203" s="56">
        <v>1018510.7</v>
      </c>
      <c r="K203" s="56">
        <v>1014726.6</v>
      </c>
      <c r="L203" s="56">
        <v>1011648.9</v>
      </c>
      <c r="M203" s="56">
        <v>1008894.6</v>
      </c>
      <c r="N203" s="56">
        <v>1006263.1</v>
      </c>
      <c r="O203" s="56">
        <v>1002950</v>
      </c>
      <c r="P203" s="56">
        <v>998655.1</v>
      </c>
      <c r="Q203" s="56">
        <v>993345.3</v>
      </c>
      <c r="R203" s="56">
        <v>987239.3</v>
      </c>
      <c r="S203" s="56">
        <v>980601.3</v>
      </c>
      <c r="T203" s="56">
        <v>972923.4</v>
      </c>
      <c r="U203" s="56">
        <v>964991.9</v>
      </c>
      <c r="V203" s="56">
        <v>956104.5</v>
      </c>
      <c r="W203" s="56">
        <v>946937.4</v>
      </c>
      <c r="X203" s="56">
        <v>938035.19999999995</v>
      </c>
      <c r="Y203" s="56">
        <v>928845.5</v>
      </c>
      <c r="Z203" s="56">
        <v>919528.1</v>
      </c>
      <c r="AA203" s="56">
        <v>909870.3</v>
      </c>
      <c r="AB203" s="56">
        <v>900924.5</v>
      </c>
      <c r="AC203" s="56">
        <v>891727.7</v>
      </c>
      <c r="AD203" s="56">
        <v>881370.8</v>
      </c>
      <c r="AE203" s="56">
        <v>871814.5</v>
      </c>
      <c r="AF203" s="56">
        <v>860937.1</v>
      </c>
      <c r="AG203" s="56">
        <v>849894.40000000002</v>
      </c>
      <c r="AH203" s="40"/>
    </row>
    <row r="204" spans="1:34" x14ac:dyDescent="0.35">
      <c r="A204" s="20" t="s">
        <v>43</v>
      </c>
      <c r="B204" s="50">
        <v>716434.1</v>
      </c>
      <c r="C204" s="50">
        <v>712540.7</v>
      </c>
      <c r="D204" s="50">
        <v>704997.7</v>
      </c>
      <c r="E204" s="50">
        <v>696658.3</v>
      </c>
      <c r="F204" s="50">
        <v>686781</v>
      </c>
      <c r="G204" s="50">
        <v>676639.4</v>
      </c>
      <c r="H204" s="50">
        <v>667513.19999999995</v>
      </c>
      <c r="I204" s="50">
        <v>659872</v>
      </c>
      <c r="J204" s="50">
        <v>653538.69999999995</v>
      </c>
      <c r="K204" s="50">
        <v>649076.5</v>
      </c>
      <c r="L204" s="50">
        <v>645331.80000000005</v>
      </c>
      <c r="M204" s="50">
        <v>641924.5</v>
      </c>
      <c r="N204" s="50">
        <v>638720.19999999995</v>
      </c>
      <c r="O204" s="50">
        <v>634992.1</v>
      </c>
      <c r="P204" s="50">
        <v>630884.5</v>
      </c>
      <c r="Q204" s="50">
        <v>626112</v>
      </c>
      <c r="R204" s="50">
        <v>620850.80000000005</v>
      </c>
      <c r="S204" s="50">
        <v>615320.4</v>
      </c>
      <c r="T204" s="50">
        <v>609034.6</v>
      </c>
      <c r="U204" s="50">
        <v>602767.6</v>
      </c>
      <c r="V204" s="50">
        <v>595655.80000000005</v>
      </c>
      <c r="W204" s="50">
        <v>588457</v>
      </c>
      <c r="X204" s="50">
        <v>581483.69999999995</v>
      </c>
      <c r="Y204" s="50">
        <v>574320.6</v>
      </c>
      <c r="Z204" s="50">
        <v>567113.1</v>
      </c>
      <c r="AA204" s="50">
        <v>559639.80000000005</v>
      </c>
      <c r="AB204" s="50">
        <v>552837.19999999995</v>
      </c>
      <c r="AC204" s="50">
        <v>545857</v>
      </c>
      <c r="AD204" s="50">
        <v>537995.4</v>
      </c>
      <c r="AE204" s="50">
        <v>530962.1</v>
      </c>
      <c r="AF204" s="50">
        <v>522832.3</v>
      </c>
      <c r="AG204" s="50">
        <v>514455.4</v>
      </c>
      <c r="AH204" s="40"/>
    </row>
    <row r="205" spans="1:34" x14ac:dyDescent="0.35">
      <c r="A205" s="22" t="s">
        <v>20</v>
      </c>
      <c r="B205" s="51">
        <v>543434.69999999995</v>
      </c>
      <c r="C205" s="51">
        <v>535737</v>
      </c>
      <c r="D205" s="51">
        <v>524529.19999999995</v>
      </c>
      <c r="E205" s="51">
        <v>512906.1</v>
      </c>
      <c r="F205" s="51">
        <v>500147.1</v>
      </c>
      <c r="G205" s="51">
        <v>487900.1</v>
      </c>
      <c r="H205" s="51">
        <v>476427.9</v>
      </c>
      <c r="I205" s="51">
        <v>466414.3</v>
      </c>
      <c r="J205" s="51">
        <v>457582.8</v>
      </c>
      <c r="K205" s="51">
        <v>450518.3</v>
      </c>
      <c r="L205" s="51">
        <v>444310.1</v>
      </c>
      <c r="M205" s="51">
        <v>438574.6</v>
      </c>
      <c r="N205" s="51">
        <v>433084.9</v>
      </c>
      <c r="O205" s="51">
        <v>427542.6</v>
      </c>
      <c r="P205" s="51">
        <v>421812.6</v>
      </c>
      <c r="Q205" s="51">
        <v>415788.1</v>
      </c>
      <c r="R205" s="51">
        <v>409388.6</v>
      </c>
      <c r="S205" s="51">
        <v>402579.8</v>
      </c>
      <c r="T205" s="51">
        <v>395410.8</v>
      </c>
      <c r="U205" s="51">
        <v>387895</v>
      </c>
      <c r="V205" s="51">
        <v>380108.5</v>
      </c>
      <c r="W205" s="51">
        <v>372215.7</v>
      </c>
      <c r="X205" s="51">
        <v>364424.1</v>
      </c>
      <c r="Y205" s="51">
        <v>356622.9</v>
      </c>
      <c r="Z205" s="51">
        <v>348943.1</v>
      </c>
      <c r="AA205" s="51">
        <v>341352</v>
      </c>
      <c r="AB205" s="51">
        <v>334074.3</v>
      </c>
      <c r="AC205" s="51">
        <v>327017.90000000002</v>
      </c>
      <c r="AD205" s="51">
        <v>320202.3</v>
      </c>
      <c r="AE205" s="51">
        <v>313621.8</v>
      </c>
      <c r="AF205" s="51">
        <v>307322.90000000002</v>
      </c>
      <c r="AG205" s="51">
        <v>301229.09999999998</v>
      </c>
      <c r="AH205" s="40"/>
    </row>
    <row r="206" spans="1:34" x14ac:dyDescent="0.35">
      <c r="A206" s="25" t="s">
        <v>21</v>
      </c>
      <c r="B206" s="52">
        <v>10647.3</v>
      </c>
      <c r="C206" s="52">
        <v>10469.5</v>
      </c>
      <c r="D206" s="52">
        <v>10235.799999999999</v>
      </c>
      <c r="E206" s="52">
        <v>9973.4</v>
      </c>
      <c r="F206" s="52">
        <v>9695.7000000000007</v>
      </c>
      <c r="G206" s="52">
        <v>9425.2999999999993</v>
      </c>
      <c r="H206" s="52">
        <v>9196.1</v>
      </c>
      <c r="I206" s="52">
        <v>9015.7999999999993</v>
      </c>
      <c r="J206" s="52">
        <v>8885</v>
      </c>
      <c r="K206" s="52">
        <v>8802.9</v>
      </c>
      <c r="L206" s="52">
        <v>8755.2000000000007</v>
      </c>
      <c r="M206" s="52">
        <v>8733.2999999999993</v>
      </c>
      <c r="N206" s="52">
        <v>8730.7999999999993</v>
      </c>
      <c r="O206" s="52">
        <v>8733.4</v>
      </c>
      <c r="P206" s="52">
        <v>8737.2000000000007</v>
      </c>
      <c r="Q206" s="52">
        <v>8738.7999999999993</v>
      </c>
      <c r="R206" s="52">
        <v>8732.9</v>
      </c>
      <c r="S206" s="52">
        <v>8721.1</v>
      </c>
      <c r="T206" s="52">
        <v>8703.6</v>
      </c>
      <c r="U206" s="52">
        <v>8680.2999999999993</v>
      </c>
      <c r="V206" s="52">
        <v>8650.5</v>
      </c>
      <c r="W206" s="52">
        <v>8614.5</v>
      </c>
      <c r="X206" s="52">
        <v>8573.7000000000007</v>
      </c>
      <c r="Y206" s="52">
        <v>8532.6</v>
      </c>
      <c r="Z206" s="52">
        <v>8495.4</v>
      </c>
      <c r="AA206" s="52">
        <v>8459.1</v>
      </c>
      <c r="AB206" s="52">
        <v>8428</v>
      </c>
      <c r="AC206" s="52">
        <v>8398.2000000000007</v>
      </c>
      <c r="AD206" s="52">
        <v>8370.7999999999993</v>
      </c>
      <c r="AE206" s="52">
        <v>8347.1</v>
      </c>
      <c r="AF206" s="52">
        <v>8324.1</v>
      </c>
      <c r="AG206" s="52">
        <v>8306</v>
      </c>
      <c r="AH206" s="40"/>
    </row>
    <row r="207" spans="1:34" x14ac:dyDescent="0.35">
      <c r="A207" s="27" t="s">
        <v>22</v>
      </c>
      <c r="B207" s="53">
        <v>489325</v>
      </c>
      <c r="C207" s="53">
        <v>481874</v>
      </c>
      <c r="D207" s="53">
        <v>471085.2</v>
      </c>
      <c r="E207" s="53">
        <v>460057.7</v>
      </c>
      <c r="F207" s="53">
        <v>447909</v>
      </c>
      <c r="G207" s="53">
        <v>436300.5</v>
      </c>
      <c r="H207" s="53">
        <v>425458.2</v>
      </c>
      <c r="I207" s="53">
        <v>416036.7</v>
      </c>
      <c r="J207" s="53">
        <v>407763.5</v>
      </c>
      <c r="K207" s="53">
        <v>401192.9</v>
      </c>
      <c r="L207" s="53">
        <v>395460.3</v>
      </c>
      <c r="M207" s="53">
        <v>390192.4</v>
      </c>
      <c r="N207" s="53">
        <v>385183.8</v>
      </c>
      <c r="O207" s="53">
        <v>380153.7</v>
      </c>
      <c r="P207" s="53">
        <v>374952.3</v>
      </c>
      <c r="Q207" s="53">
        <v>369437.7</v>
      </c>
      <c r="R207" s="53">
        <v>363589.5</v>
      </c>
      <c r="S207" s="53">
        <v>357369.7</v>
      </c>
      <c r="T207" s="53">
        <v>350818</v>
      </c>
      <c r="U207" s="53">
        <v>343957.3</v>
      </c>
      <c r="V207" s="53">
        <v>336860.8</v>
      </c>
      <c r="W207" s="53">
        <v>329658.8</v>
      </c>
      <c r="X207" s="53">
        <v>322585.3</v>
      </c>
      <c r="Y207" s="53">
        <v>315525.7</v>
      </c>
      <c r="Z207" s="53">
        <v>308595.8</v>
      </c>
      <c r="AA207" s="53">
        <v>301754.8</v>
      </c>
      <c r="AB207" s="53">
        <v>295219.40000000002</v>
      </c>
      <c r="AC207" s="53">
        <v>288892.59999999998</v>
      </c>
      <c r="AD207" s="53">
        <v>282785.40000000002</v>
      </c>
      <c r="AE207" s="53">
        <v>276877.7</v>
      </c>
      <c r="AF207" s="53">
        <v>271229.3</v>
      </c>
      <c r="AG207" s="53">
        <v>265748.7</v>
      </c>
      <c r="AH207" s="40"/>
    </row>
    <row r="208" spans="1:34" x14ac:dyDescent="0.35">
      <c r="A208" s="27" t="s">
        <v>23</v>
      </c>
      <c r="B208" s="53">
        <v>43462.400000000001</v>
      </c>
      <c r="C208" s="53">
        <v>43393.5</v>
      </c>
      <c r="D208" s="53">
        <v>43208.1</v>
      </c>
      <c r="E208" s="53">
        <v>42875.1</v>
      </c>
      <c r="F208" s="53">
        <v>42542.400000000001</v>
      </c>
      <c r="G208" s="53">
        <v>42174.400000000001</v>
      </c>
      <c r="H208" s="53">
        <v>41773.599999999999</v>
      </c>
      <c r="I208" s="53">
        <v>41361.800000000003</v>
      </c>
      <c r="J208" s="53">
        <v>40934.300000000003</v>
      </c>
      <c r="K208" s="53">
        <v>40522.6</v>
      </c>
      <c r="L208" s="53">
        <v>40094.6</v>
      </c>
      <c r="M208" s="53">
        <v>39648.800000000003</v>
      </c>
      <c r="N208" s="53">
        <v>39170.300000000003</v>
      </c>
      <c r="O208" s="53">
        <v>38655.5</v>
      </c>
      <c r="P208" s="53">
        <v>38123.1</v>
      </c>
      <c r="Q208" s="53">
        <v>37611.599999999999</v>
      </c>
      <c r="R208" s="53">
        <v>37066.199999999997</v>
      </c>
      <c r="S208" s="53">
        <v>36489</v>
      </c>
      <c r="T208" s="53">
        <v>35889.300000000003</v>
      </c>
      <c r="U208" s="53">
        <v>35257.300000000003</v>
      </c>
      <c r="V208" s="53">
        <v>34597.199999999997</v>
      </c>
      <c r="W208" s="53">
        <v>33942.400000000001</v>
      </c>
      <c r="X208" s="53">
        <v>33265.1</v>
      </c>
      <c r="Y208" s="53">
        <v>32564.6</v>
      </c>
      <c r="Z208" s="53">
        <v>31851.9</v>
      </c>
      <c r="AA208" s="53">
        <v>31138.1</v>
      </c>
      <c r="AB208" s="53">
        <v>30426.799999999999</v>
      </c>
      <c r="AC208" s="53">
        <v>29727.1</v>
      </c>
      <c r="AD208" s="53">
        <v>29046.1</v>
      </c>
      <c r="AE208" s="53">
        <v>28397</v>
      </c>
      <c r="AF208" s="53">
        <v>27769.599999999999</v>
      </c>
      <c r="AG208" s="53">
        <v>27174.3</v>
      </c>
      <c r="AH208" s="40"/>
    </row>
    <row r="209" spans="1:34" x14ac:dyDescent="0.35">
      <c r="A209" s="22" t="s">
        <v>24</v>
      </c>
      <c r="B209" s="51">
        <v>5182.2</v>
      </c>
      <c r="C209" s="51">
        <v>5215.6000000000004</v>
      </c>
      <c r="D209" s="51">
        <v>5240.6000000000004</v>
      </c>
      <c r="E209" s="51">
        <v>5255.7</v>
      </c>
      <c r="F209" s="51">
        <v>5267.3</v>
      </c>
      <c r="G209" s="51">
        <v>5272.7</v>
      </c>
      <c r="H209" s="51">
        <v>5278.4</v>
      </c>
      <c r="I209" s="51">
        <v>5291.5</v>
      </c>
      <c r="J209" s="51">
        <v>5300.7</v>
      </c>
      <c r="K209" s="51">
        <v>5297.8</v>
      </c>
      <c r="L209" s="51">
        <v>5305</v>
      </c>
      <c r="M209" s="51">
        <v>5306.6</v>
      </c>
      <c r="N209" s="51">
        <v>5261.9</v>
      </c>
      <c r="O209" s="51">
        <v>5260.5</v>
      </c>
      <c r="P209" s="51">
        <v>5252</v>
      </c>
      <c r="Q209" s="51">
        <v>5245.4</v>
      </c>
      <c r="R209" s="51">
        <v>5229.2</v>
      </c>
      <c r="S209" s="51">
        <v>5212.8999999999996</v>
      </c>
      <c r="T209" s="51">
        <v>5186</v>
      </c>
      <c r="U209" s="51">
        <v>5150.5</v>
      </c>
      <c r="V209" s="51">
        <v>5104.8999999999996</v>
      </c>
      <c r="W209" s="51">
        <v>5054.8999999999996</v>
      </c>
      <c r="X209" s="51">
        <v>5002.8999999999996</v>
      </c>
      <c r="Y209" s="51">
        <v>4954.7</v>
      </c>
      <c r="Z209" s="51">
        <v>4901.3999999999996</v>
      </c>
      <c r="AA209" s="51">
        <v>4828.2</v>
      </c>
      <c r="AB209" s="51">
        <v>4769.8999999999996</v>
      </c>
      <c r="AC209" s="51">
        <v>4696.3</v>
      </c>
      <c r="AD209" s="51">
        <v>4598.3</v>
      </c>
      <c r="AE209" s="51">
        <v>4499.3</v>
      </c>
      <c r="AF209" s="51">
        <v>4388.8999999999996</v>
      </c>
      <c r="AG209" s="51">
        <v>4306.2</v>
      </c>
      <c r="AH209" s="40"/>
    </row>
    <row r="210" spans="1:34" x14ac:dyDescent="0.35">
      <c r="A210" s="25" t="s">
        <v>25</v>
      </c>
      <c r="B210" s="52">
        <v>5182.2</v>
      </c>
      <c r="C210" s="52">
        <v>5215.6000000000004</v>
      </c>
      <c r="D210" s="52">
        <v>5240.6000000000004</v>
      </c>
      <c r="E210" s="52">
        <v>5255.7</v>
      </c>
      <c r="F210" s="52">
        <v>5267.3</v>
      </c>
      <c r="G210" s="52">
        <v>5272.7</v>
      </c>
      <c r="H210" s="52">
        <v>5278.4</v>
      </c>
      <c r="I210" s="52">
        <v>5291.5</v>
      </c>
      <c r="J210" s="52">
        <v>5300.7</v>
      </c>
      <c r="K210" s="52">
        <v>5297.8</v>
      </c>
      <c r="L210" s="52">
        <v>5305</v>
      </c>
      <c r="M210" s="52">
        <v>5306.6</v>
      </c>
      <c r="N210" s="52">
        <v>5261.9</v>
      </c>
      <c r="O210" s="52">
        <v>5260.5</v>
      </c>
      <c r="P210" s="52">
        <v>5252</v>
      </c>
      <c r="Q210" s="52">
        <v>5245.4</v>
      </c>
      <c r="R210" s="52">
        <v>5229.2</v>
      </c>
      <c r="S210" s="52">
        <v>5212.8999999999996</v>
      </c>
      <c r="T210" s="52">
        <v>5186</v>
      </c>
      <c r="U210" s="52">
        <v>5150.5</v>
      </c>
      <c r="V210" s="52">
        <v>5104.8999999999996</v>
      </c>
      <c r="W210" s="52">
        <v>5054.8999999999996</v>
      </c>
      <c r="X210" s="52">
        <v>5002.8999999999996</v>
      </c>
      <c r="Y210" s="52">
        <v>4954.7</v>
      </c>
      <c r="Z210" s="52">
        <v>4901.3999999999996</v>
      </c>
      <c r="AA210" s="52">
        <v>4828.2</v>
      </c>
      <c r="AB210" s="52">
        <v>4769.8999999999996</v>
      </c>
      <c r="AC210" s="52">
        <v>4696.3</v>
      </c>
      <c r="AD210" s="52">
        <v>4598.3</v>
      </c>
      <c r="AE210" s="52">
        <v>4499.3</v>
      </c>
      <c r="AF210" s="52">
        <v>4388.8999999999996</v>
      </c>
      <c r="AG210" s="52">
        <v>4306.2</v>
      </c>
      <c r="AH210" s="40"/>
    </row>
    <row r="211" spans="1:34" x14ac:dyDescent="0.35">
      <c r="A211" s="27" t="s">
        <v>26</v>
      </c>
      <c r="B211" s="31">
        <v>0</v>
      </c>
      <c r="C211" s="31">
        <v>0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31">
        <v>0</v>
      </c>
      <c r="O211" s="31">
        <v>0</v>
      </c>
      <c r="P211" s="31">
        <v>0</v>
      </c>
      <c r="Q211" s="31">
        <v>0</v>
      </c>
      <c r="R211" s="31">
        <v>0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40"/>
    </row>
    <row r="212" spans="1:34" x14ac:dyDescent="0.35">
      <c r="A212" s="27" t="s">
        <v>27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31">
        <v>0</v>
      </c>
      <c r="S212" s="31">
        <v>0</v>
      </c>
      <c r="T212" s="31">
        <v>0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40"/>
    </row>
    <row r="213" spans="1:34" x14ac:dyDescent="0.35">
      <c r="A213" s="22" t="s">
        <v>28</v>
      </c>
      <c r="B213" s="51">
        <v>167817.2</v>
      </c>
      <c r="C213" s="51">
        <v>171588.2</v>
      </c>
      <c r="D213" s="51">
        <v>175227.9</v>
      </c>
      <c r="E213" s="51">
        <v>178496.5</v>
      </c>
      <c r="F213" s="51">
        <v>181366.6</v>
      </c>
      <c r="G213" s="51">
        <v>183466.5</v>
      </c>
      <c r="H213" s="51">
        <v>185806.9</v>
      </c>
      <c r="I213" s="51">
        <v>188166.2</v>
      </c>
      <c r="J213" s="51">
        <v>190655.2</v>
      </c>
      <c r="K213" s="51">
        <v>193260.4</v>
      </c>
      <c r="L213" s="51">
        <v>195716.7</v>
      </c>
      <c r="M213" s="51">
        <v>198043.4</v>
      </c>
      <c r="N213" s="51">
        <v>200373.4</v>
      </c>
      <c r="O213" s="51">
        <v>202189</v>
      </c>
      <c r="P213" s="51">
        <v>203819.9</v>
      </c>
      <c r="Q213" s="51">
        <v>205078.39999999999</v>
      </c>
      <c r="R213" s="51">
        <v>206232.9</v>
      </c>
      <c r="S213" s="51">
        <v>207527.7</v>
      </c>
      <c r="T213" s="51">
        <v>208437.8</v>
      </c>
      <c r="U213" s="51">
        <v>209722.1</v>
      </c>
      <c r="V213" s="51">
        <v>210442.5</v>
      </c>
      <c r="W213" s="51">
        <v>211186.3</v>
      </c>
      <c r="X213" s="51">
        <v>212056.7</v>
      </c>
      <c r="Y213" s="51">
        <v>212743.1</v>
      </c>
      <c r="Z213" s="51">
        <v>213268.7</v>
      </c>
      <c r="AA213" s="51">
        <v>213459.6</v>
      </c>
      <c r="AB213" s="51">
        <v>213993</v>
      </c>
      <c r="AC213" s="51">
        <v>214142.9</v>
      </c>
      <c r="AD213" s="51">
        <v>213194.8</v>
      </c>
      <c r="AE213" s="51">
        <v>212841.1</v>
      </c>
      <c r="AF213" s="51">
        <v>211120.5</v>
      </c>
      <c r="AG213" s="51">
        <v>208920.1</v>
      </c>
      <c r="AH213" s="40"/>
    </row>
    <row r="214" spans="1:34" x14ac:dyDescent="0.35">
      <c r="A214" s="25" t="s">
        <v>29</v>
      </c>
      <c r="B214" s="52">
        <v>22762.2</v>
      </c>
      <c r="C214" s="52">
        <v>22954.3</v>
      </c>
      <c r="D214" s="52">
        <v>23136.9</v>
      </c>
      <c r="E214" s="52">
        <v>23283.9</v>
      </c>
      <c r="F214" s="52">
        <v>23359.4</v>
      </c>
      <c r="G214" s="52">
        <v>23500</v>
      </c>
      <c r="H214" s="52">
        <v>23683</v>
      </c>
      <c r="I214" s="52">
        <v>23814.9</v>
      </c>
      <c r="J214" s="52">
        <v>23921.1</v>
      </c>
      <c r="K214" s="52">
        <v>24089.599999999999</v>
      </c>
      <c r="L214" s="52">
        <v>24271.200000000001</v>
      </c>
      <c r="M214" s="52">
        <v>24461.1</v>
      </c>
      <c r="N214" s="52">
        <v>24648</v>
      </c>
      <c r="O214" s="52">
        <v>24796.1</v>
      </c>
      <c r="P214" s="52">
        <v>24967</v>
      </c>
      <c r="Q214" s="52">
        <v>25103.4</v>
      </c>
      <c r="R214" s="52">
        <v>25228.7</v>
      </c>
      <c r="S214" s="52">
        <v>25376.5</v>
      </c>
      <c r="T214" s="52">
        <v>25484</v>
      </c>
      <c r="U214" s="52">
        <v>25658.7</v>
      </c>
      <c r="V214" s="52">
        <v>25736.9</v>
      </c>
      <c r="W214" s="52">
        <v>25823.599999999999</v>
      </c>
      <c r="X214" s="52">
        <v>25928.3</v>
      </c>
      <c r="Y214" s="52">
        <v>25995.3</v>
      </c>
      <c r="Z214" s="52">
        <v>26039.8</v>
      </c>
      <c r="AA214" s="52">
        <v>26036.3</v>
      </c>
      <c r="AB214" s="52">
        <v>26041</v>
      </c>
      <c r="AC214" s="52">
        <v>25996.6</v>
      </c>
      <c r="AD214" s="52">
        <v>25818</v>
      </c>
      <c r="AE214" s="52">
        <v>25681.3</v>
      </c>
      <c r="AF214" s="52">
        <v>25389.1</v>
      </c>
      <c r="AG214" s="52">
        <v>25029.5</v>
      </c>
      <c r="AH214" s="40"/>
    </row>
    <row r="215" spans="1:34" x14ac:dyDescent="0.35">
      <c r="A215" s="27" t="s">
        <v>30</v>
      </c>
      <c r="B215" s="53">
        <v>70532.399999999994</v>
      </c>
      <c r="C215" s="53">
        <v>71911.899999999994</v>
      </c>
      <c r="D215" s="53">
        <v>73327.600000000006</v>
      </c>
      <c r="E215" s="53">
        <v>74520.7</v>
      </c>
      <c r="F215" s="53">
        <v>75549.399999999994</v>
      </c>
      <c r="G215" s="53">
        <v>76537.8</v>
      </c>
      <c r="H215" s="53">
        <v>77645.3</v>
      </c>
      <c r="I215" s="53">
        <v>78694.899999999994</v>
      </c>
      <c r="J215" s="53">
        <v>79798.2</v>
      </c>
      <c r="K215" s="53">
        <v>80911.100000000006</v>
      </c>
      <c r="L215" s="53">
        <v>81986.100000000006</v>
      </c>
      <c r="M215" s="53">
        <v>82943.399999999994</v>
      </c>
      <c r="N215" s="53">
        <v>83902.6</v>
      </c>
      <c r="O215" s="53">
        <v>84608.5</v>
      </c>
      <c r="P215" s="53">
        <v>85202.5</v>
      </c>
      <c r="Q215" s="53">
        <v>85617.9</v>
      </c>
      <c r="R215" s="53">
        <v>85969.7</v>
      </c>
      <c r="S215" s="53">
        <v>86434.9</v>
      </c>
      <c r="T215" s="53">
        <v>86668.6</v>
      </c>
      <c r="U215" s="53">
        <v>87071.7</v>
      </c>
      <c r="V215" s="53">
        <v>87281.5</v>
      </c>
      <c r="W215" s="53">
        <v>87478.2</v>
      </c>
      <c r="X215" s="53">
        <v>87735.7</v>
      </c>
      <c r="Y215" s="53">
        <v>87948.2</v>
      </c>
      <c r="Z215" s="53">
        <v>88110.399999999994</v>
      </c>
      <c r="AA215" s="53">
        <v>88208.8</v>
      </c>
      <c r="AB215" s="53">
        <v>88453.5</v>
      </c>
      <c r="AC215" s="53">
        <v>88562.1</v>
      </c>
      <c r="AD215" s="53">
        <v>88301.6</v>
      </c>
      <c r="AE215" s="53">
        <v>88249.1</v>
      </c>
      <c r="AF215" s="53">
        <v>87659</v>
      </c>
      <c r="AG215" s="53">
        <v>86875.8</v>
      </c>
      <c r="AH215" s="40"/>
    </row>
    <row r="216" spans="1:34" x14ac:dyDescent="0.35">
      <c r="A216" s="27" t="s">
        <v>31</v>
      </c>
      <c r="B216" s="53">
        <v>74522.600000000006</v>
      </c>
      <c r="C216" s="53">
        <v>76721.899999999994</v>
      </c>
      <c r="D216" s="53">
        <v>78763.399999999994</v>
      </c>
      <c r="E216" s="53">
        <v>80691.899999999994</v>
      </c>
      <c r="F216" s="53">
        <v>82457.8</v>
      </c>
      <c r="G216" s="53">
        <v>83428.800000000003</v>
      </c>
      <c r="H216" s="53">
        <v>84478.6</v>
      </c>
      <c r="I216" s="53">
        <v>85656.4</v>
      </c>
      <c r="J216" s="53">
        <v>86935.9</v>
      </c>
      <c r="K216" s="53">
        <v>88259.7</v>
      </c>
      <c r="L216" s="53">
        <v>89459.4</v>
      </c>
      <c r="M216" s="53">
        <v>90638.8</v>
      </c>
      <c r="N216" s="53">
        <v>91822.8</v>
      </c>
      <c r="O216" s="53">
        <v>92784.4</v>
      </c>
      <c r="P216" s="53">
        <v>93650.4</v>
      </c>
      <c r="Q216" s="53">
        <v>94357.1</v>
      </c>
      <c r="R216" s="53">
        <v>95034.6</v>
      </c>
      <c r="S216" s="53">
        <v>95716.3</v>
      </c>
      <c r="T216" s="53">
        <v>96285.1</v>
      </c>
      <c r="U216" s="53">
        <v>96991.6</v>
      </c>
      <c r="V216" s="53">
        <v>97424.1</v>
      </c>
      <c r="W216" s="53">
        <v>97884.6</v>
      </c>
      <c r="X216" s="53">
        <v>98392.7</v>
      </c>
      <c r="Y216" s="53">
        <v>98799.6</v>
      </c>
      <c r="Z216" s="53">
        <v>99118.399999999994</v>
      </c>
      <c r="AA216" s="53">
        <v>99214.6</v>
      </c>
      <c r="AB216" s="53">
        <v>99498.5</v>
      </c>
      <c r="AC216" s="53">
        <v>99584.2</v>
      </c>
      <c r="AD216" s="53">
        <v>99075.199999999997</v>
      </c>
      <c r="AE216" s="53">
        <v>98910.6</v>
      </c>
      <c r="AF216" s="53">
        <v>98072.4</v>
      </c>
      <c r="AG216" s="53">
        <v>97014.8</v>
      </c>
      <c r="AH216" s="40"/>
    </row>
    <row r="217" spans="1:34" x14ac:dyDescent="0.35">
      <c r="A217" s="20" t="s">
        <v>44</v>
      </c>
      <c r="B217" s="50">
        <v>361002.5</v>
      </c>
      <c r="C217" s="50">
        <v>362337.4</v>
      </c>
      <c r="D217" s="50">
        <v>363133.2</v>
      </c>
      <c r="E217" s="50">
        <v>363411.1</v>
      </c>
      <c r="F217" s="50">
        <v>363707.8</v>
      </c>
      <c r="G217" s="50">
        <v>363870.8</v>
      </c>
      <c r="H217" s="50">
        <v>364007.5</v>
      </c>
      <c r="I217" s="50">
        <v>364405</v>
      </c>
      <c r="J217" s="50">
        <v>364972</v>
      </c>
      <c r="K217" s="50">
        <v>365650.2</v>
      </c>
      <c r="L217" s="50">
        <v>366317.1</v>
      </c>
      <c r="M217" s="50">
        <v>366970.1</v>
      </c>
      <c r="N217" s="50">
        <v>367542.9</v>
      </c>
      <c r="O217" s="50">
        <v>367957.9</v>
      </c>
      <c r="P217" s="50">
        <v>367770.6</v>
      </c>
      <c r="Q217" s="50">
        <v>367233.2</v>
      </c>
      <c r="R217" s="50">
        <v>366388.6</v>
      </c>
      <c r="S217" s="50">
        <v>365280.9</v>
      </c>
      <c r="T217" s="50">
        <v>363888.8</v>
      </c>
      <c r="U217" s="50">
        <v>362224.3</v>
      </c>
      <c r="V217" s="50">
        <v>360448.7</v>
      </c>
      <c r="W217" s="50">
        <v>358480.4</v>
      </c>
      <c r="X217" s="50">
        <v>356551.5</v>
      </c>
      <c r="Y217" s="50">
        <v>354524.9</v>
      </c>
      <c r="Z217" s="50">
        <v>352415</v>
      </c>
      <c r="AA217" s="50">
        <v>350230.6</v>
      </c>
      <c r="AB217" s="50">
        <v>348087.3</v>
      </c>
      <c r="AC217" s="50">
        <v>345870.6</v>
      </c>
      <c r="AD217" s="50">
        <v>343375.4</v>
      </c>
      <c r="AE217" s="50">
        <v>340852.4</v>
      </c>
      <c r="AF217" s="50">
        <v>338104.8</v>
      </c>
      <c r="AG217" s="50">
        <v>335439</v>
      </c>
      <c r="AH217" s="40"/>
    </row>
    <row r="218" spans="1:34" x14ac:dyDescent="0.35">
      <c r="A218" s="22" t="s">
        <v>20</v>
      </c>
      <c r="B218" s="51">
        <v>331855.3</v>
      </c>
      <c r="C218" s="51">
        <v>332568</v>
      </c>
      <c r="D218" s="51">
        <v>332773.3</v>
      </c>
      <c r="E218" s="51">
        <v>332488.59999999998</v>
      </c>
      <c r="F218" s="51">
        <v>332251.7</v>
      </c>
      <c r="G218" s="51">
        <v>331999.2</v>
      </c>
      <c r="H218" s="51">
        <v>331715.90000000002</v>
      </c>
      <c r="I218" s="51">
        <v>331643.90000000002</v>
      </c>
      <c r="J218" s="51">
        <v>331696.2</v>
      </c>
      <c r="K218" s="51">
        <v>331852.2</v>
      </c>
      <c r="L218" s="51">
        <v>332003.59999999998</v>
      </c>
      <c r="M218" s="51">
        <v>332172.2</v>
      </c>
      <c r="N218" s="51">
        <v>332230.8</v>
      </c>
      <c r="O218" s="51">
        <v>332173.59999999998</v>
      </c>
      <c r="P218" s="51">
        <v>331563.09999999998</v>
      </c>
      <c r="Q218" s="51">
        <v>330658.2</v>
      </c>
      <c r="R218" s="51">
        <v>329463.3</v>
      </c>
      <c r="S218" s="51">
        <v>327994.09999999998</v>
      </c>
      <c r="T218" s="51">
        <v>326256.59999999998</v>
      </c>
      <c r="U218" s="51">
        <v>324287.09999999998</v>
      </c>
      <c r="V218" s="51">
        <v>322113.3</v>
      </c>
      <c r="W218" s="51">
        <v>319738.5</v>
      </c>
      <c r="X218" s="51">
        <v>317332</v>
      </c>
      <c r="Y218" s="51">
        <v>314841.7</v>
      </c>
      <c r="Z218" s="51">
        <v>312298.8</v>
      </c>
      <c r="AA218" s="51">
        <v>309699.40000000002</v>
      </c>
      <c r="AB218" s="51">
        <v>307102.90000000002</v>
      </c>
      <c r="AC218" s="51">
        <v>304429.40000000002</v>
      </c>
      <c r="AD218" s="51">
        <v>301652.90000000002</v>
      </c>
      <c r="AE218" s="51">
        <v>298783.09999999998</v>
      </c>
      <c r="AF218" s="51">
        <v>295851.40000000002</v>
      </c>
      <c r="AG218" s="51">
        <v>293077.2</v>
      </c>
      <c r="AH218" s="40"/>
    </row>
    <row r="219" spans="1:34" x14ac:dyDescent="0.35">
      <c r="A219" s="27" t="s">
        <v>33</v>
      </c>
      <c r="B219" s="53">
        <v>100634.1</v>
      </c>
      <c r="C219" s="53">
        <v>99433.2</v>
      </c>
      <c r="D219" s="53">
        <v>98160.8</v>
      </c>
      <c r="E219" s="53">
        <v>96830.9</v>
      </c>
      <c r="F219" s="53">
        <v>95672.4</v>
      </c>
      <c r="G219" s="53">
        <v>94597.8</v>
      </c>
      <c r="H219" s="53">
        <v>93575.3</v>
      </c>
      <c r="I219" s="53">
        <v>92711.1</v>
      </c>
      <c r="J219" s="53">
        <v>91955.6</v>
      </c>
      <c r="K219" s="53">
        <v>91297.4</v>
      </c>
      <c r="L219" s="53">
        <v>90689.5</v>
      </c>
      <c r="M219" s="53">
        <v>90126.3</v>
      </c>
      <c r="N219" s="53">
        <v>89546.3</v>
      </c>
      <c r="O219" s="53">
        <v>88868</v>
      </c>
      <c r="P219" s="53">
        <v>88011.199999999997</v>
      </c>
      <c r="Q219" s="53">
        <v>87052.9</v>
      </c>
      <c r="R219" s="53">
        <v>86015.9</v>
      </c>
      <c r="S219" s="53">
        <v>84912.8</v>
      </c>
      <c r="T219" s="53">
        <v>83762.399999999994</v>
      </c>
      <c r="U219" s="53">
        <v>82589.3</v>
      </c>
      <c r="V219" s="53">
        <v>81434.5</v>
      </c>
      <c r="W219" s="53">
        <v>80320.399999999994</v>
      </c>
      <c r="X219" s="53">
        <v>79287.899999999994</v>
      </c>
      <c r="Y219" s="53">
        <v>78334.8</v>
      </c>
      <c r="Z219" s="53">
        <v>77467.8</v>
      </c>
      <c r="AA219" s="53">
        <v>76682.399999999994</v>
      </c>
      <c r="AB219" s="53">
        <v>75994.2</v>
      </c>
      <c r="AC219" s="53">
        <v>75392.100000000006</v>
      </c>
      <c r="AD219" s="53">
        <v>74847.5</v>
      </c>
      <c r="AE219" s="53">
        <v>74366.5</v>
      </c>
      <c r="AF219" s="53">
        <v>73968.600000000006</v>
      </c>
      <c r="AG219" s="53">
        <v>73654.600000000006</v>
      </c>
      <c r="AH219" s="40"/>
    </row>
    <row r="220" spans="1:34" x14ac:dyDescent="0.35">
      <c r="A220" s="32" t="s">
        <v>34</v>
      </c>
      <c r="B220" s="54">
        <v>231221.2</v>
      </c>
      <c r="C220" s="54">
        <v>233134.8</v>
      </c>
      <c r="D220" s="54">
        <v>234612.5</v>
      </c>
      <c r="E220" s="54">
        <v>235657.7</v>
      </c>
      <c r="F220" s="54">
        <v>236579.3</v>
      </c>
      <c r="G220" s="54">
        <v>237401.3</v>
      </c>
      <c r="H220" s="54">
        <v>238140.6</v>
      </c>
      <c r="I220" s="54">
        <v>238932.8</v>
      </c>
      <c r="J220" s="54">
        <v>239740.6</v>
      </c>
      <c r="K220" s="54">
        <v>240554.8</v>
      </c>
      <c r="L220" s="54">
        <v>241314.1</v>
      </c>
      <c r="M220" s="54">
        <v>242046</v>
      </c>
      <c r="N220" s="54">
        <v>242684.5</v>
      </c>
      <c r="O220" s="54">
        <v>243305.5</v>
      </c>
      <c r="P220" s="54">
        <v>243552</v>
      </c>
      <c r="Q220" s="54">
        <v>243605.2</v>
      </c>
      <c r="R220" s="54">
        <v>243447.4</v>
      </c>
      <c r="S220" s="54">
        <v>243081.3</v>
      </c>
      <c r="T220" s="54">
        <v>242494.2</v>
      </c>
      <c r="U220" s="54">
        <v>241697.7</v>
      </c>
      <c r="V220" s="54">
        <v>240678.7</v>
      </c>
      <c r="W220" s="54">
        <v>239418.1</v>
      </c>
      <c r="X220" s="54">
        <v>238044</v>
      </c>
      <c r="Y220" s="54">
        <v>236506.8</v>
      </c>
      <c r="Z220" s="54">
        <v>234831</v>
      </c>
      <c r="AA220" s="54">
        <v>233017</v>
      </c>
      <c r="AB220" s="54">
        <v>231108.7</v>
      </c>
      <c r="AC220" s="54">
        <v>229037.3</v>
      </c>
      <c r="AD220" s="54">
        <v>226805.4</v>
      </c>
      <c r="AE220" s="54">
        <v>224416.6</v>
      </c>
      <c r="AF220" s="54">
        <v>221882.9</v>
      </c>
      <c r="AG220" s="54">
        <v>219422.7</v>
      </c>
      <c r="AH220" s="40"/>
    </row>
    <row r="221" spans="1:34" x14ac:dyDescent="0.35">
      <c r="A221" s="22" t="s">
        <v>35</v>
      </c>
      <c r="B221" s="54">
        <v>1657.8</v>
      </c>
      <c r="C221" s="54">
        <v>1665.1</v>
      </c>
      <c r="D221" s="54">
        <v>1679.6</v>
      </c>
      <c r="E221" s="54">
        <v>1694.9</v>
      </c>
      <c r="F221" s="54">
        <v>1711.4</v>
      </c>
      <c r="G221" s="54">
        <v>1727.3</v>
      </c>
      <c r="H221" s="54">
        <v>1741.7</v>
      </c>
      <c r="I221" s="54">
        <v>1758.1</v>
      </c>
      <c r="J221" s="54">
        <v>1771.5</v>
      </c>
      <c r="K221" s="54">
        <v>1790.1</v>
      </c>
      <c r="L221" s="54">
        <v>1808.1</v>
      </c>
      <c r="M221" s="54">
        <v>1828.2</v>
      </c>
      <c r="N221" s="54">
        <v>1828.3</v>
      </c>
      <c r="O221" s="54">
        <v>1839.6</v>
      </c>
      <c r="P221" s="54">
        <v>1856</v>
      </c>
      <c r="Q221" s="54">
        <v>1864.8</v>
      </c>
      <c r="R221" s="54">
        <v>1878.4</v>
      </c>
      <c r="S221" s="54">
        <v>1889.9</v>
      </c>
      <c r="T221" s="54">
        <v>1894.6</v>
      </c>
      <c r="U221" s="54">
        <v>1898.7</v>
      </c>
      <c r="V221" s="54">
        <v>1901.3</v>
      </c>
      <c r="W221" s="54">
        <v>1902.4</v>
      </c>
      <c r="X221" s="54">
        <v>1905.9</v>
      </c>
      <c r="Y221" s="54">
        <v>1907.3</v>
      </c>
      <c r="Z221" s="54">
        <v>1903.3</v>
      </c>
      <c r="AA221" s="54">
        <v>1907.6</v>
      </c>
      <c r="AB221" s="54">
        <v>1901.6</v>
      </c>
      <c r="AC221" s="54">
        <v>1900.5</v>
      </c>
      <c r="AD221" s="54">
        <v>1875.6</v>
      </c>
      <c r="AE221" s="54">
        <v>1845.7</v>
      </c>
      <c r="AF221" s="54">
        <v>1818</v>
      </c>
      <c r="AG221" s="54">
        <v>1789.2</v>
      </c>
      <c r="AH221" s="40"/>
    </row>
    <row r="222" spans="1:34" x14ac:dyDescent="0.35">
      <c r="A222" s="22" t="s">
        <v>28</v>
      </c>
      <c r="B222" s="51">
        <v>12646.4</v>
      </c>
      <c r="C222" s="51">
        <v>13135.9</v>
      </c>
      <c r="D222" s="51">
        <v>13601.8</v>
      </c>
      <c r="E222" s="51">
        <v>14042</v>
      </c>
      <c r="F222" s="51">
        <v>14436.2</v>
      </c>
      <c r="G222" s="51">
        <v>14720.9</v>
      </c>
      <c r="H222" s="51">
        <v>15008.1</v>
      </c>
      <c r="I222" s="51">
        <v>15345.3</v>
      </c>
      <c r="J222" s="51">
        <v>15729.4</v>
      </c>
      <c r="K222" s="51">
        <v>16114.4</v>
      </c>
      <c r="L222" s="51">
        <v>16498.3</v>
      </c>
      <c r="M222" s="51">
        <v>16850</v>
      </c>
      <c r="N222" s="51">
        <v>17243.099999999999</v>
      </c>
      <c r="O222" s="51">
        <v>17581.099999999999</v>
      </c>
      <c r="P222" s="51">
        <v>17885.599999999999</v>
      </c>
      <c r="Q222" s="51">
        <v>18142.3</v>
      </c>
      <c r="R222" s="51">
        <v>18376.8</v>
      </c>
      <c r="S222" s="51">
        <v>18627.7</v>
      </c>
      <c r="T222" s="51">
        <v>18862.7</v>
      </c>
      <c r="U222" s="51">
        <v>19112.900000000001</v>
      </c>
      <c r="V222" s="51">
        <v>19393.400000000001</v>
      </c>
      <c r="W222" s="51">
        <v>19696</v>
      </c>
      <c r="X222" s="51">
        <v>20047.400000000001</v>
      </c>
      <c r="Y222" s="51">
        <v>20391.3</v>
      </c>
      <c r="Z222" s="51">
        <v>20709.2</v>
      </c>
      <c r="AA222" s="51">
        <v>20995.8</v>
      </c>
      <c r="AB222" s="51">
        <v>21325.9</v>
      </c>
      <c r="AC222" s="51">
        <v>21642.3</v>
      </c>
      <c r="AD222" s="51">
        <v>21805.599999999999</v>
      </c>
      <c r="AE222" s="51">
        <v>22041.1</v>
      </c>
      <c r="AF222" s="51">
        <v>22102.7</v>
      </c>
      <c r="AG222" s="51">
        <v>22095.1</v>
      </c>
      <c r="AH222" s="40"/>
    </row>
    <row r="223" spans="1:34" x14ac:dyDescent="0.35">
      <c r="A223" s="25" t="s">
        <v>36</v>
      </c>
      <c r="B223" s="52">
        <v>2288.6999999999998</v>
      </c>
      <c r="C223" s="52">
        <v>2407.9</v>
      </c>
      <c r="D223" s="52">
        <v>2522.4</v>
      </c>
      <c r="E223" s="52">
        <v>2632.3</v>
      </c>
      <c r="F223" s="52">
        <v>2730</v>
      </c>
      <c r="G223" s="52">
        <v>2838.8</v>
      </c>
      <c r="H223" s="52">
        <v>2944.6</v>
      </c>
      <c r="I223" s="52">
        <v>3063.3</v>
      </c>
      <c r="J223" s="52">
        <v>3197.2</v>
      </c>
      <c r="K223" s="52">
        <v>3332</v>
      </c>
      <c r="L223" s="52">
        <v>3465.6</v>
      </c>
      <c r="M223" s="52">
        <v>3603</v>
      </c>
      <c r="N223" s="52">
        <v>3749.3</v>
      </c>
      <c r="O223" s="52">
        <v>3873.1</v>
      </c>
      <c r="P223" s="52">
        <v>4003.5</v>
      </c>
      <c r="Q223" s="52">
        <v>4123.6000000000004</v>
      </c>
      <c r="R223" s="52">
        <v>4237.1000000000004</v>
      </c>
      <c r="S223" s="52">
        <v>4366.3999999999996</v>
      </c>
      <c r="T223" s="52">
        <v>4484.3999999999996</v>
      </c>
      <c r="U223" s="52">
        <v>4604.8999999999996</v>
      </c>
      <c r="V223" s="52">
        <v>4741.5</v>
      </c>
      <c r="W223" s="52">
        <v>4879.8999999999996</v>
      </c>
      <c r="X223" s="52">
        <v>5018</v>
      </c>
      <c r="Y223" s="52">
        <v>5145.8999999999996</v>
      </c>
      <c r="Z223" s="52">
        <v>5268.9</v>
      </c>
      <c r="AA223" s="52">
        <v>5380.2</v>
      </c>
      <c r="AB223" s="52">
        <v>5505.6</v>
      </c>
      <c r="AC223" s="52">
        <v>5626.9</v>
      </c>
      <c r="AD223" s="52">
        <v>5707.1</v>
      </c>
      <c r="AE223" s="52">
        <v>5805.5</v>
      </c>
      <c r="AF223" s="52">
        <v>5849</v>
      </c>
      <c r="AG223" s="52">
        <v>5876.2</v>
      </c>
      <c r="AH223" s="40"/>
    </row>
    <row r="224" spans="1:34" x14ac:dyDescent="0.35">
      <c r="A224" s="32" t="s">
        <v>31</v>
      </c>
      <c r="B224" s="54">
        <v>10357.700000000001</v>
      </c>
      <c r="C224" s="54">
        <v>10728</v>
      </c>
      <c r="D224" s="54">
        <v>11079.4</v>
      </c>
      <c r="E224" s="54">
        <v>11409.6</v>
      </c>
      <c r="F224" s="54">
        <v>11706.2</v>
      </c>
      <c r="G224" s="54">
        <v>11882.1</v>
      </c>
      <c r="H224" s="54">
        <v>12063.5</v>
      </c>
      <c r="I224" s="54">
        <v>12282</v>
      </c>
      <c r="J224" s="54">
        <v>12532.2</v>
      </c>
      <c r="K224" s="54">
        <v>12782.4</v>
      </c>
      <c r="L224" s="54">
        <v>13032.7</v>
      </c>
      <c r="M224" s="54">
        <v>13247</v>
      </c>
      <c r="N224" s="54">
        <v>13493.9</v>
      </c>
      <c r="O224" s="54">
        <v>13708</v>
      </c>
      <c r="P224" s="54">
        <v>13882.1</v>
      </c>
      <c r="Q224" s="54">
        <v>14018.8</v>
      </c>
      <c r="R224" s="54">
        <v>14139.7</v>
      </c>
      <c r="S224" s="54">
        <v>14261.4</v>
      </c>
      <c r="T224" s="54">
        <v>14378.3</v>
      </c>
      <c r="U224" s="54">
        <v>14508</v>
      </c>
      <c r="V224" s="54">
        <v>14651.8</v>
      </c>
      <c r="W224" s="54">
        <v>14816</v>
      </c>
      <c r="X224" s="54">
        <v>15029.4</v>
      </c>
      <c r="Y224" s="54">
        <v>15245.5</v>
      </c>
      <c r="Z224" s="54">
        <v>15440.3</v>
      </c>
      <c r="AA224" s="54">
        <v>15615.6</v>
      </c>
      <c r="AB224" s="54">
        <v>15820.3</v>
      </c>
      <c r="AC224" s="54">
        <v>16015.4</v>
      </c>
      <c r="AD224" s="54">
        <v>16098.5</v>
      </c>
      <c r="AE224" s="54">
        <v>16235.6</v>
      </c>
      <c r="AF224" s="54">
        <v>16253.6</v>
      </c>
      <c r="AG224" s="54">
        <v>16219</v>
      </c>
      <c r="AH224" s="40"/>
    </row>
    <row r="225" spans="1:34" x14ac:dyDescent="0.35">
      <c r="A225" s="22" t="s">
        <v>37</v>
      </c>
      <c r="B225" s="51">
        <v>14843</v>
      </c>
      <c r="C225" s="51">
        <v>14968.4</v>
      </c>
      <c r="D225" s="51">
        <v>15078.5</v>
      </c>
      <c r="E225" s="51">
        <v>15185.7</v>
      </c>
      <c r="F225" s="51">
        <v>15308.6</v>
      </c>
      <c r="G225" s="51">
        <v>15423.4</v>
      </c>
      <c r="H225" s="51">
        <v>15541.9</v>
      </c>
      <c r="I225" s="51">
        <v>15657.6</v>
      </c>
      <c r="J225" s="51">
        <v>15774.9</v>
      </c>
      <c r="K225" s="51">
        <v>15893.5</v>
      </c>
      <c r="L225" s="51">
        <v>16007.2</v>
      </c>
      <c r="M225" s="51">
        <v>16119.7</v>
      </c>
      <c r="N225" s="51">
        <v>16240.7</v>
      </c>
      <c r="O225" s="51">
        <v>16363.6</v>
      </c>
      <c r="P225" s="51">
        <v>16465.900000000001</v>
      </c>
      <c r="Q225" s="51">
        <v>16568</v>
      </c>
      <c r="R225" s="51">
        <v>16670.099999999999</v>
      </c>
      <c r="S225" s="51">
        <v>16769.2</v>
      </c>
      <c r="T225" s="51">
        <v>16874.900000000001</v>
      </c>
      <c r="U225" s="51">
        <v>16925.599999999999</v>
      </c>
      <c r="V225" s="51">
        <v>17040.8</v>
      </c>
      <c r="W225" s="51">
        <v>17143.599999999999</v>
      </c>
      <c r="X225" s="51">
        <v>17266.3</v>
      </c>
      <c r="Y225" s="51">
        <v>17384.599999999999</v>
      </c>
      <c r="Z225" s="51">
        <v>17503.8</v>
      </c>
      <c r="AA225" s="51">
        <v>17627.900000000001</v>
      </c>
      <c r="AB225" s="51">
        <v>17756.900000000001</v>
      </c>
      <c r="AC225" s="51">
        <v>17898.5</v>
      </c>
      <c r="AD225" s="51">
        <v>18041.3</v>
      </c>
      <c r="AE225" s="51">
        <v>18182.599999999999</v>
      </c>
      <c r="AF225" s="51">
        <v>18332.8</v>
      </c>
      <c r="AG225" s="51">
        <v>18477.5</v>
      </c>
      <c r="AH225" s="40"/>
    </row>
    <row r="226" spans="1:34" x14ac:dyDescent="0.35">
      <c r="A226" s="27" t="s">
        <v>38</v>
      </c>
      <c r="B226" s="53">
        <v>11315.7</v>
      </c>
      <c r="C226" s="53">
        <v>11380.5</v>
      </c>
      <c r="D226" s="53">
        <v>11433.9</v>
      </c>
      <c r="E226" s="53">
        <v>11487.7</v>
      </c>
      <c r="F226" s="53">
        <v>11553.7</v>
      </c>
      <c r="G226" s="53">
        <v>11614.5</v>
      </c>
      <c r="H226" s="53">
        <v>11681.7</v>
      </c>
      <c r="I226" s="53">
        <v>11746.9</v>
      </c>
      <c r="J226" s="53">
        <v>11815</v>
      </c>
      <c r="K226" s="53">
        <v>11883.2</v>
      </c>
      <c r="L226" s="53">
        <v>11945.9</v>
      </c>
      <c r="M226" s="53">
        <v>12007.1</v>
      </c>
      <c r="N226" s="53">
        <v>12076.6</v>
      </c>
      <c r="O226" s="53">
        <v>12149.6</v>
      </c>
      <c r="P226" s="53">
        <v>12214.3</v>
      </c>
      <c r="Q226" s="53">
        <v>12278.9</v>
      </c>
      <c r="R226" s="53">
        <v>12342.8</v>
      </c>
      <c r="S226" s="53">
        <v>12403.8</v>
      </c>
      <c r="T226" s="53">
        <v>12473.3</v>
      </c>
      <c r="U226" s="53">
        <v>12500.5</v>
      </c>
      <c r="V226" s="53">
        <v>12575.6</v>
      </c>
      <c r="W226" s="53">
        <v>12639.2</v>
      </c>
      <c r="X226" s="53">
        <v>12720.2</v>
      </c>
      <c r="Y226" s="53">
        <v>12796.8</v>
      </c>
      <c r="Z226" s="53">
        <v>12877.8</v>
      </c>
      <c r="AA226" s="53">
        <v>12964</v>
      </c>
      <c r="AB226" s="53">
        <v>13054.2</v>
      </c>
      <c r="AC226" s="53">
        <v>13155.4</v>
      </c>
      <c r="AD226" s="53">
        <v>13257.6</v>
      </c>
      <c r="AE226" s="53">
        <v>13358.3</v>
      </c>
      <c r="AF226" s="53">
        <v>13470.4</v>
      </c>
      <c r="AG226" s="53">
        <v>13575.3</v>
      </c>
      <c r="AH226" s="40"/>
    </row>
    <row r="227" spans="1:34" x14ac:dyDescent="0.35">
      <c r="A227" s="32" t="s">
        <v>39</v>
      </c>
      <c r="B227" s="54">
        <v>3527.3</v>
      </c>
      <c r="C227" s="54">
        <v>3587.9</v>
      </c>
      <c r="D227" s="54">
        <v>3644.6</v>
      </c>
      <c r="E227" s="54">
        <v>3697.9</v>
      </c>
      <c r="F227" s="54">
        <v>3754.9</v>
      </c>
      <c r="G227" s="54">
        <v>3808.9</v>
      </c>
      <c r="H227" s="54">
        <v>3860.2</v>
      </c>
      <c r="I227" s="54">
        <v>3910.7</v>
      </c>
      <c r="J227" s="54">
        <v>3960</v>
      </c>
      <c r="K227" s="54">
        <v>4010.2</v>
      </c>
      <c r="L227" s="54">
        <v>4061.3</v>
      </c>
      <c r="M227" s="54">
        <v>4112.6000000000004</v>
      </c>
      <c r="N227" s="54">
        <v>4164.1000000000004</v>
      </c>
      <c r="O227" s="54">
        <v>4214</v>
      </c>
      <c r="P227" s="54">
        <v>4251.6000000000004</v>
      </c>
      <c r="Q227" s="54">
        <v>4289.1000000000004</v>
      </c>
      <c r="R227" s="54">
        <v>4327.2</v>
      </c>
      <c r="S227" s="54">
        <v>4365.3</v>
      </c>
      <c r="T227" s="54">
        <v>4401.6000000000004</v>
      </c>
      <c r="U227" s="54">
        <v>4425.1000000000004</v>
      </c>
      <c r="V227" s="54">
        <v>4465.2</v>
      </c>
      <c r="W227" s="54">
        <v>4504.3</v>
      </c>
      <c r="X227" s="54">
        <v>4546.1000000000004</v>
      </c>
      <c r="Y227" s="54">
        <v>4587.7</v>
      </c>
      <c r="Z227" s="54">
        <v>4625.8999999999996</v>
      </c>
      <c r="AA227" s="54">
        <v>4663.8999999999996</v>
      </c>
      <c r="AB227" s="54">
        <v>4702.8</v>
      </c>
      <c r="AC227" s="54">
        <v>4743.1000000000004</v>
      </c>
      <c r="AD227" s="54">
        <v>4783.8</v>
      </c>
      <c r="AE227" s="54">
        <v>4824.3</v>
      </c>
      <c r="AF227" s="54">
        <v>4862.3</v>
      </c>
      <c r="AG227" s="54">
        <v>4902.2</v>
      </c>
      <c r="AH227" s="40"/>
    </row>
    <row r="228" spans="1:34" x14ac:dyDescent="0.35">
      <c r="A228" s="48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0"/>
    </row>
    <row r="229" spans="1:34" x14ac:dyDescent="0.35">
      <c r="A229" s="18" t="s">
        <v>67</v>
      </c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40"/>
    </row>
    <row r="230" spans="1:34" x14ac:dyDescent="0.35">
      <c r="A230" s="20" t="s">
        <v>68</v>
      </c>
      <c r="B230" s="21">
        <v>8.4000000000000005E-2</v>
      </c>
      <c r="C230" s="21">
        <v>8.3000000000000004E-2</v>
      </c>
      <c r="D230" s="21">
        <v>0.08</v>
      </c>
      <c r="E230" s="21">
        <v>7.8E-2</v>
      </c>
      <c r="F230" s="21">
        <v>7.5999999999999998E-2</v>
      </c>
      <c r="G230" s="21">
        <v>7.3999999999999996E-2</v>
      </c>
      <c r="H230" s="21">
        <v>7.2999999999999995E-2</v>
      </c>
      <c r="I230" s="21">
        <v>7.0999999999999994E-2</v>
      </c>
      <c r="J230" s="21">
        <v>6.9000000000000006E-2</v>
      </c>
      <c r="K230" s="21">
        <v>6.8000000000000005E-2</v>
      </c>
      <c r="L230" s="21">
        <v>6.7000000000000004E-2</v>
      </c>
      <c r="M230" s="21">
        <v>6.6000000000000003E-2</v>
      </c>
      <c r="N230" s="21">
        <v>6.5000000000000002E-2</v>
      </c>
      <c r="O230" s="21">
        <v>6.4000000000000001E-2</v>
      </c>
      <c r="P230" s="21">
        <v>6.3E-2</v>
      </c>
      <c r="Q230" s="21">
        <v>6.2E-2</v>
      </c>
      <c r="R230" s="21">
        <v>6.0999999999999999E-2</v>
      </c>
      <c r="S230" s="21">
        <v>0.06</v>
      </c>
      <c r="T230" s="21">
        <v>5.8999999999999997E-2</v>
      </c>
      <c r="U230" s="21">
        <v>5.8000000000000003E-2</v>
      </c>
      <c r="V230" s="21">
        <v>5.6000000000000001E-2</v>
      </c>
      <c r="W230" s="21">
        <v>5.5E-2</v>
      </c>
      <c r="X230" s="21">
        <v>5.3999999999999999E-2</v>
      </c>
      <c r="Y230" s="21">
        <v>5.2999999999999999E-2</v>
      </c>
      <c r="Z230" s="21">
        <v>5.1999999999999998E-2</v>
      </c>
      <c r="AA230" s="21">
        <v>5.0999999999999997E-2</v>
      </c>
      <c r="AB230" s="21">
        <v>0.05</v>
      </c>
      <c r="AC230" s="21">
        <v>4.9000000000000002E-2</v>
      </c>
      <c r="AD230" s="21">
        <v>4.7E-2</v>
      </c>
      <c r="AE230" s="21">
        <v>4.5999999999999999E-2</v>
      </c>
      <c r="AF230" s="21">
        <v>4.4999999999999998E-2</v>
      </c>
      <c r="AG230" s="21">
        <v>4.3999999999999997E-2</v>
      </c>
      <c r="AH230" s="40"/>
    </row>
    <row r="231" spans="1:34" x14ac:dyDescent="0.35">
      <c r="A231" s="22" t="s">
        <v>20</v>
      </c>
      <c r="B231" s="29">
        <v>9.2999999999999999E-2</v>
      </c>
      <c r="C231" s="29">
        <v>9.0999999999999998E-2</v>
      </c>
      <c r="D231" s="29">
        <v>8.7999999999999995E-2</v>
      </c>
      <c r="E231" s="29">
        <v>8.5999999999999993E-2</v>
      </c>
      <c r="F231" s="29">
        <v>8.3000000000000004E-2</v>
      </c>
      <c r="G231" s="29">
        <v>8.1000000000000003E-2</v>
      </c>
      <c r="H231" s="29">
        <v>7.8E-2</v>
      </c>
      <c r="I231" s="29">
        <v>7.5999999999999998E-2</v>
      </c>
      <c r="J231" s="29">
        <v>7.4999999999999997E-2</v>
      </c>
      <c r="K231" s="29">
        <v>7.2999999999999995E-2</v>
      </c>
      <c r="L231" s="29">
        <v>7.1999999999999995E-2</v>
      </c>
      <c r="M231" s="29">
        <v>7.0000000000000007E-2</v>
      </c>
      <c r="N231" s="29">
        <v>6.9000000000000006E-2</v>
      </c>
      <c r="O231" s="29">
        <v>6.8000000000000005E-2</v>
      </c>
      <c r="P231" s="29">
        <v>6.7000000000000004E-2</v>
      </c>
      <c r="Q231" s="29">
        <v>6.5000000000000002E-2</v>
      </c>
      <c r="R231" s="29">
        <v>6.4000000000000001E-2</v>
      </c>
      <c r="S231" s="29">
        <v>6.3E-2</v>
      </c>
      <c r="T231" s="29">
        <v>6.0999999999999999E-2</v>
      </c>
      <c r="U231" s="29">
        <v>0.06</v>
      </c>
      <c r="V231" s="29">
        <v>5.8999999999999997E-2</v>
      </c>
      <c r="W231" s="29">
        <v>5.7000000000000002E-2</v>
      </c>
      <c r="X231" s="29">
        <v>5.6000000000000001E-2</v>
      </c>
      <c r="Y231" s="29">
        <v>5.3999999999999999E-2</v>
      </c>
      <c r="Z231" s="29">
        <v>5.2999999999999999E-2</v>
      </c>
      <c r="AA231" s="29">
        <v>5.0999999999999997E-2</v>
      </c>
      <c r="AB231" s="29">
        <v>0.05</v>
      </c>
      <c r="AC231" s="29">
        <v>4.9000000000000002E-2</v>
      </c>
      <c r="AD231" s="29">
        <v>4.8000000000000001E-2</v>
      </c>
      <c r="AE231" s="29">
        <v>4.5999999999999999E-2</v>
      </c>
      <c r="AF231" s="29">
        <v>4.4999999999999998E-2</v>
      </c>
      <c r="AG231" s="29">
        <v>4.3999999999999997E-2</v>
      </c>
      <c r="AH231" s="40"/>
    </row>
    <row r="232" spans="1:34" x14ac:dyDescent="0.35">
      <c r="A232" s="25" t="s">
        <v>21</v>
      </c>
      <c r="B232" s="30">
        <v>7.5999999999999998E-2</v>
      </c>
      <c r="C232" s="30">
        <v>7.2999999999999995E-2</v>
      </c>
      <c r="D232" s="30">
        <v>7.0000000000000007E-2</v>
      </c>
      <c r="E232" s="30">
        <v>6.8000000000000005E-2</v>
      </c>
      <c r="F232" s="30">
        <v>6.5000000000000002E-2</v>
      </c>
      <c r="G232" s="30">
        <v>6.2E-2</v>
      </c>
      <c r="H232" s="30">
        <v>0.06</v>
      </c>
      <c r="I232" s="30">
        <v>5.8000000000000003E-2</v>
      </c>
      <c r="J232" s="30">
        <v>5.7000000000000002E-2</v>
      </c>
      <c r="K232" s="30">
        <v>5.5E-2</v>
      </c>
      <c r="L232" s="30">
        <v>5.5E-2</v>
      </c>
      <c r="M232" s="30">
        <v>5.3999999999999999E-2</v>
      </c>
      <c r="N232" s="30">
        <v>5.2999999999999999E-2</v>
      </c>
      <c r="O232" s="30">
        <v>5.2999999999999999E-2</v>
      </c>
      <c r="P232" s="30">
        <v>5.1999999999999998E-2</v>
      </c>
      <c r="Q232" s="30">
        <v>5.1999999999999998E-2</v>
      </c>
      <c r="R232" s="30">
        <v>5.0999999999999997E-2</v>
      </c>
      <c r="S232" s="30">
        <v>5.0999999999999997E-2</v>
      </c>
      <c r="T232" s="30">
        <v>0.05</v>
      </c>
      <c r="U232" s="30">
        <v>0.05</v>
      </c>
      <c r="V232" s="30">
        <v>4.9000000000000002E-2</v>
      </c>
      <c r="W232" s="30">
        <v>4.9000000000000002E-2</v>
      </c>
      <c r="X232" s="30">
        <v>4.8000000000000001E-2</v>
      </c>
      <c r="Y232" s="30">
        <v>4.7E-2</v>
      </c>
      <c r="Z232" s="30">
        <v>4.7E-2</v>
      </c>
      <c r="AA232" s="30">
        <v>4.5999999999999999E-2</v>
      </c>
      <c r="AB232" s="30">
        <v>4.5999999999999999E-2</v>
      </c>
      <c r="AC232" s="30">
        <v>4.4999999999999998E-2</v>
      </c>
      <c r="AD232" s="30">
        <v>4.4999999999999998E-2</v>
      </c>
      <c r="AE232" s="30">
        <v>4.4999999999999998E-2</v>
      </c>
      <c r="AF232" s="30">
        <v>4.3999999999999997E-2</v>
      </c>
      <c r="AG232" s="30">
        <v>4.3999999999999997E-2</v>
      </c>
      <c r="AH232" s="40"/>
    </row>
    <row r="233" spans="1:34" x14ac:dyDescent="0.35">
      <c r="A233" s="27" t="s">
        <v>22</v>
      </c>
      <c r="B233" s="31">
        <v>9.6000000000000002E-2</v>
      </c>
      <c r="C233" s="31">
        <v>9.2999999999999999E-2</v>
      </c>
      <c r="D233" s="31">
        <v>9.0999999999999998E-2</v>
      </c>
      <c r="E233" s="31">
        <v>8.7999999999999995E-2</v>
      </c>
      <c r="F233" s="31">
        <v>8.5000000000000006E-2</v>
      </c>
      <c r="G233" s="31">
        <v>8.3000000000000004E-2</v>
      </c>
      <c r="H233" s="31">
        <v>0.08</v>
      </c>
      <c r="I233" s="31">
        <v>7.8E-2</v>
      </c>
      <c r="J233" s="31">
        <v>7.5999999999999998E-2</v>
      </c>
      <c r="K233" s="31">
        <v>7.3999999999999996E-2</v>
      </c>
      <c r="L233" s="31">
        <v>7.2999999999999995E-2</v>
      </c>
      <c r="M233" s="31">
        <v>7.1999999999999995E-2</v>
      </c>
      <c r="N233" s="31">
        <v>7.0000000000000007E-2</v>
      </c>
      <c r="O233" s="31">
        <v>6.9000000000000006E-2</v>
      </c>
      <c r="P233" s="31">
        <v>6.8000000000000005E-2</v>
      </c>
      <c r="Q233" s="31">
        <v>6.6000000000000003E-2</v>
      </c>
      <c r="R233" s="31">
        <v>6.5000000000000002E-2</v>
      </c>
      <c r="S233" s="31">
        <v>6.4000000000000001E-2</v>
      </c>
      <c r="T233" s="31">
        <v>6.3E-2</v>
      </c>
      <c r="U233" s="31">
        <v>6.0999999999999999E-2</v>
      </c>
      <c r="V233" s="31">
        <v>0.06</v>
      </c>
      <c r="W233" s="31">
        <v>5.8000000000000003E-2</v>
      </c>
      <c r="X233" s="31">
        <v>5.7000000000000002E-2</v>
      </c>
      <c r="Y233" s="31">
        <v>5.5E-2</v>
      </c>
      <c r="Z233" s="31">
        <v>5.3999999999999999E-2</v>
      </c>
      <c r="AA233" s="31">
        <v>5.1999999999999998E-2</v>
      </c>
      <c r="AB233" s="31">
        <v>5.0999999999999997E-2</v>
      </c>
      <c r="AC233" s="31">
        <v>0.05</v>
      </c>
      <c r="AD233" s="31">
        <v>4.9000000000000002E-2</v>
      </c>
      <c r="AE233" s="31">
        <v>4.7E-2</v>
      </c>
      <c r="AF233" s="31">
        <v>4.5999999999999999E-2</v>
      </c>
      <c r="AG233" s="31">
        <v>4.4999999999999998E-2</v>
      </c>
      <c r="AH233" s="40"/>
    </row>
    <row r="234" spans="1:34" x14ac:dyDescent="0.35">
      <c r="A234" s="27" t="s">
        <v>23</v>
      </c>
      <c r="B234" s="31">
        <v>7.5999999999999998E-2</v>
      </c>
      <c r="C234" s="31">
        <v>7.4999999999999997E-2</v>
      </c>
      <c r="D234" s="31">
        <v>7.3999999999999996E-2</v>
      </c>
      <c r="E234" s="31">
        <v>7.2999999999999995E-2</v>
      </c>
      <c r="F234" s="31">
        <v>7.1999999999999995E-2</v>
      </c>
      <c r="G234" s="31">
        <v>7.0999999999999994E-2</v>
      </c>
      <c r="H234" s="31">
        <v>6.9000000000000006E-2</v>
      </c>
      <c r="I234" s="31">
        <v>6.8000000000000005E-2</v>
      </c>
      <c r="J234" s="31">
        <v>6.7000000000000004E-2</v>
      </c>
      <c r="K234" s="31">
        <v>6.6000000000000003E-2</v>
      </c>
      <c r="L234" s="31">
        <v>6.5000000000000002E-2</v>
      </c>
      <c r="M234" s="31">
        <v>6.4000000000000001E-2</v>
      </c>
      <c r="N234" s="31">
        <v>6.3E-2</v>
      </c>
      <c r="O234" s="31">
        <v>6.2E-2</v>
      </c>
      <c r="P234" s="31">
        <v>0.06</v>
      </c>
      <c r="Q234" s="31">
        <v>5.8999999999999997E-2</v>
      </c>
      <c r="R234" s="31">
        <v>5.8000000000000003E-2</v>
      </c>
      <c r="S234" s="31">
        <v>5.7000000000000002E-2</v>
      </c>
      <c r="T234" s="31">
        <v>5.5E-2</v>
      </c>
      <c r="U234" s="31">
        <v>5.3999999999999999E-2</v>
      </c>
      <c r="V234" s="31">
        <v>5.2999999999999999E-2</v>
      </c>
      <c r="W234" s="31">
        <v>5.0999999999999997E-2</v>
      </c>
      <c r="X234" s="31">
        <v>0.05</v>
      </c>
      <c r="Y234" s="31">
        <v>4.8000000000000001E-2</v>
      </c>
      <c r="Z234" s="31">
        <v>4.7E-2</v>
      </c>
      <c r="AA234" s="31">
        <v>4.4999999999999998E-2</v>
      </c>
      <c r="AB234" s="31">
        <v>4.3999999999999997E-2</v>
      </c>
      <c r="AC234" s="31">
        <v>4.2999999999999997E-2</v>
      </c>
      <c r="AD234" s="31">
        <v>4.1000000000000002E-2</v>
      </c>
      <c r="AE234" s="31">
        <v>0.04</v>
      </c>
      <c r="AF234" s="31">
        <v>3.9E-2</v>
      </c>
      <c r="AG234" s="31">
        <v>3.6999999999999998E-2</v>
      </c>
      <c r="AH234" s="40"/>
    </row>
    <row r="235" spans="1:34" x14ac:dyDescent="0.35">
      <c r="A235" s="22" t="s">
        <v>24</v>
      </c>
      <c r="B235" s="29">
        <v>8.9999999999999993E-3</v>
      </c>
      <c r="C235" s="29">
        <v>8.0000000000000002E-3</v>
      </c>
      <c r="D235" s="29">
        <v>8.0000000000000002E-3</v>
      </c>
      <c r="E235" s="29">
        <v>8.0000000000000002E-3</v>
      </c>
      <c r="F235" s="29">
        <v>8.0000000000000002E-3</v>
      </c>
      <c r="G235" s="29">
        <v>8.0000000000000002E-3</v>
      </c>
      <c r="H235" s="29">
        <v>8.0000000000000002E-3</v>
      </c>
      <c r="I235" s="29">
        <v>8.0000000000000002E-3</v>
      </c>
      <c r="J235" s="29">
        <v>7.0000000000000001E-3</v>
      </c>
      <c r="K235" s="29">
        <v>7.0000000000000001E-3</v>
      </c>
      <c r="L235" s="29">
        <v>7.0000000000000001E-3</v>
      </c>
      <c r="M235" s="29">
        <v>7.0000000000000001E-3</v>
      </c>
      <c r="N235" s="29">
        <v>7.0000000000000001E-3</v>
      </c>
      <c r="O235" s="29">
        <v>7.0000000000000001E-3</v>
      </c>
      <c r="P235" s="29">
        <v>7.0000000000000001E-3</v>
      </c>
      <c r="Q235" s="29">
        <v>7.0000000000000001E-3</v>
      </c>
      <c r="R235" s="29">
        <v>7.0000000000000001E-3</v>
      </c>
      <c r="S235" s="29">
        <v>6.0000000000000001E-3</v>
      </c>
      <c r="T235" s="29">
        <v>6.0000000000000001E-3</v>
      </c>
      <c r="U235" s="29">
        <v>6.0000000000000001E-3</v>
      </c>
      <c r="V235" s="29">
        <v>6.0000000000000001E-3</v>
      </c>
      <c r="W235" s="29">
        <v>6.0000000000000001E-3</v>
      </c>
      <c r="X235" s="29">
        <v>6.0000000000000001E-3</v>
      </c>
      <c r="Y235" s="29">
        <v>6.0000000000000001E-3</v>
      </c>
      <c r="Z235" s="29">
        <v>6.0000000000000001E-3</v>
      </c>
      <c r="AA235" s="29">
        <v>5.0000000000000001E-3</v>
      </c>
      <c r="AB235" s="29">
        <v>5.0000000000000001E-3</v>
      </c>
      <c r="AC235" s="29">
        <v>5.0000000000000001E-3</v>
      </c>
      <c r="AD235" s="29">
        <v>5.0000000000000001E-3</v>
      </c>
      <c r="AE235" s="29">
        <v>5.0000000000000001E-3</v>
      </c>
      <c r="AF235" s="29">
        <v>5.0000000000000001E-3</v>
      </c>
      <c r="AG235" s="29">
        <v>4.0000000000000001E-3</v>
      </c>
      <c r="AH235" s="40"/>
    </row>
    <row r="236" spans="1:34" x14ac:dyDescent="0.35">
      <c r="A236" s="25" t="s">
        <v>25</v>
      </c>
      <c r="B236" s="30">
        <v>1.4E-2</v>
      </c>
      <c r="C236" s="30">
        <v>1.4E-2</v>
      </c>
      <c r="D236" s="30">
        <v>1.4E-2</v>
      </c>
      <c r="E236" s="30">
        <v>1.4E-2</v>
      </c>
      <c r="F236" s="30">
        <v>1.4E-2</v>
      </c>
      <c r="G236" s="30">
        <v>1.4E-2</v>
      </c>
      <c r="H236" s="30">
        <v>1.4E-2</v>
      </c>
      <c r="I236" s="30">
        <v>1.4E-2</v>
      </c>
      <c r="J236" s="30">
        <v>1.2999999999999999E-2</v>
      </c>
      <c r="K236" s="30">
        <v>1.2999999999999999E-2</v>
      </c>
      <c r="L236" s="30">
        <v>1.2999999999999999E-2</v>
      </c>
      <c r="M236" s="30">
        <v>1.2999999999999999E-2</v>
      </c>
      <c r="N236" s="30">
        <v>1.2999999999999999E-2</v>
      </c>
      <c r="O236" s="30">
        <v>1.2999999999999999E-2</v>
      </c>
      <c r="P236" s="30">
        <v>1.2999999999999999E-2</v>
      </c>
      <c r="Q236" s="30">
        <v>1.2999999999999999E-2</v>
      </c>
      <c r="R236" s="30">
        <v>1.2E-2</v>
      </c>
      <c r="S236" s="30">
        <v>1.2E-2</v>
      </c>
      <c r="T236" s="30">
        <v>1.2E-2</v>
      </c>
      <c r="U236" s="30">
        <v>1.2E-2</v>
      </c>
      <c r="V236" s="30">
        <v>1.2E-2</v>
      </c>
      <c r="W236" s="30">
        <v>1.2E-2</v>
      </c>
      <c r="X236" s="30">
        <v>1.0999999999999999E-2</v>
      </c>
      <c r="Y236" s="30">
        <v>1.0999999999999999E-2</v>
      </c>
      <c r="Z236" s="30">
        <v>1.0999999999999999E-2</v>
      </c>
      <c r="AA236" s="30">
        <v>1.0999999999999999E-2</v>
      </c>
      <c r="AB236" s="30">
        <v>1.0999999999999999E-2</v>
      </c>
      <c r="AC236" s="30">
        <v>0.01</v>
      </c>
      <c r="AD236" s="30">
        <v>0.01</v>
      </c>
      <c r="AE236" s="30">
        <v>0.01</v>
      </c>
      <c r="AF236" s="30">
        <v>8.9999999999999993E-3</v>
      </c>
      <c r="AG236" s="30">
        <v>8.9999999999999993E-3</v>
      </c>
      <c r="AH236" s="40"/>
    </row>
    <row r="237" spans="1:34" x14ac:dyDescent="0.35">
      <c r="A237" s="27" t="s">
        <v>26</v>
      </c>
      <c r="B237" s="31">
        <v>0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40"/>
    </row>
    <row r="238" spans="1:34" x14ac:dyDescent="0.35">
      <c r="A238" s="27" t="s">
        <v>27</v>
      </c>
      <c r="B238" s="31">
        <v>0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0</v>
      </c>
      <c r="S238" s="31">
        <v>0</v>
      </c>
      <c r="T238" s="31">
        <v>0</v>
      </c>
      <c r="U238" s="31">
        <v>0</v>
      </c>
      <c r="V238" s="31">
        <v>0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40"/>
    </row>
    <row r="239" spans="1:34" x14ac:dyDescent="0.35">
      <c r="A239" s="22" t="s">
        <v>28</v>
      </c>
      <c r="B239" s="29">
        <v>8.2000000000000003E-2</v>
      </c>
      <c r="C239" s="29">
        <v>8.1000000000000003E-2</v>
      </c>
      <c r="D239" s="29">
        <v>0.08</v>
      </c>
      <c r="E239" s="29">
        <v>7.9000000000000001E-2</v>
      </c>
      <c r="F239" s="29">
        <v>7.8E-2</v>
      </c>
      <c r="G239" s="29">
        <v>7.6999999999999999E-2</v>
      </c>
      <c r="H239" s="29">
        <v>7.5999999999999998E-2</v>
      </c>
      <c r="I239" s="29">
        <v>7.4999999999999997E-2</v>
      </c>
      <c r="J239" s="29">
        <v>7.3999999999999996E-2</v>
      </c>
      <c r="K239" s="29">
        <v>7.3999999999999996E-2</v>
      </c>
      <c r="L239" s="29">
        <v>7.2999999999999995E-2</v>
      </c>
      <c r="M239" s="29">
        <v>7.1999999999999995E-2</v>
      </c>
      <c r="N239" s="29">
        <v>7.1999999999999995E-2</v>
      </c>
      <c r="O239" s="29">
        <v>7.0999999999999994E-2</v>
      </c>
      <c r="P239" s="29">
        <v>7.0000000000000007E-2</v>
      </c>
      <c r="Q239" s="29">
        <v>6.9000000000000006E-2</v>
      </c>
      <c r="R239" s="29">
        <v>6.9000000000000006E-2</v>
      </c>
      <c r="S239" s="29">
        <v>6.8000000000000005E-2</v>
      </c>
      <c r="T239" s="29">
        <v>6.7000000000000004E-2</v>
      </c>
      <c r="U239" s="29">
        <v>6.6000000000000003E-2</v>
      </c>
      <c r="V239" s="29">
        <v>6.5000000000000002E-2</v>
      </c>
      <c r="W239" s="29">
        <v>6.5000000000000002E-2</v>
      </c>
      <c r="X239" s="29">
        <v>6.4000000000000001E-2</v>
      </c>
      <c r="Y239" s="29">
        <v>6.3E-2</v>
      </c>
      <c r="Z239" s="29">
        <v>6.2E-2</v>
      </c>
      <c r="AA239" s="29">
        <v>6.0999999999999999E-2</v>
      </c>
      <c r="AB239" s="29">
        <v>0.06</v>
      </c>
      <c r="AC239" s="29">
        <v>5.8999999999999997E-2</v>
      </c>
      <c r="AD239" s="29">
        <v>5.8000000000000003E-2</v>
      </c>
      <c r="AE239" s="29">
        <v>5.7000000000000002E-2</v>
      </c>
      <c r="AF239" s="29">
        <v>5.6000000000000001E-2</v>
      </c>
      <c r="AG239" s="29">
        <v>5.3999999999999999E-2</v>
      </c>
      <c r="AH239" s="40"/>
    </row>
    <row r="240" spans="1:34" x14ac:dyDescent="0.35">
      <c r="A240" s="25" t="s">
        <v>29</v>
      </c>
      <c r="B240" s="30">
        <v>0.20399999999999999</v>
      </c>
      <c r="C240" s="30">
        <v>0.20100000000000001</v>
      </c>
      <c r="D240" s="30">
        <v>0.19800000000000001</v>
      </c>
      <c r="E240" s="30">
        <v>0.19500000000000001</v>
      </c>
      <c r="F240" s="30">
        <v>0.192</v>
      </c>
      <c r="G240" s="30">
        <v>0.189</v>
      </c>
      <c r="H240" s="30">
        <v>0.187</v>
      </c>
      <c r="I240" s="30">
        <v>0.184</v>
      </c>
      <c r="J240" s="30">
        <v>0.182</v>
      </c>
      <c r="K240" s="30">
        <v>0.18</v>
      </c>
      <c r="L240" s="30">
        <v>0.17799999999999999</v>
      </c>
      <c r="M240" s="30">
        <v>0.17599999999999999</v>
      </c>
      <c r="N240" s="30">
        <v>0.17499999999999999</v>
      </c>
      <c r="O240" s="30">
        <v>0.17299999999999999</v>
      </c>
      <c r="P240" s="30">
        <v>0.17100000000000001</v>
      </c>
      <c r="Q240" s="30">
        <v>0.16900000000000001</v>
      </c>
      <c r="R240" s="30">
        <v>0.16600000000000001</v>
      </c>
      <c r="S240" s="30">
        <v>0.16400000000000001</v>
      </c>
      <c r="T240" s="30">
        <v>0.16200000000000001</v>
      </c>
      <c r="U240" s="30">
        <v>0.16</v>
      </c>
      <c r="V240" s="30">
        <v>0.158</v>
      </c>
      <c r="W240" s="30">
        <v>0.156</v>
      </c>
      <c r="X240" s="30">
        <v>0.153</v>
      </c>
      <c r="Y240" s="30">
        <v>0.151</v>
      </c>
      <c r="Z240" s="30">
        <v>0.14799999999999999</v>
      </c>
      <c r="AA240" s="30">
        <v>0.14499999999999999</v>
      </c>
      <c r="AB240" s="30">
        <v>0.14299999999999999</v>
      </c>
      <c r="AC240" s="30">
        <v>0.14000000000000001</v>
      </c>
      <c r="AD240" s="30">
        <v>0.13600000000000001</v>
      </c>
      <c r="AE240" s="30">
        <v>0.13300000000000001</v>
      </c>
      <c r="AF240" s="30">
        <v>0.129</v>
      </c>
      <c r="AG240" s="30">
        <v>0.125</v>
      </c>
      <c r="AH240" s="40"/>
    </row>
    <row r="241" spans="1:34" x14ac:dyDescent="0.35">
      <c r="A241" s="27" t="s">
        <v>30</v>
      </c>
      <c r="B241" s="31">
        <v>0.104</v>
      </c>
      <c r="C241" s="31">
        <v>0.10299999999999999</v>
      </c>
      <c r="D241" s="31">
        <v>0.10199999999999999</v>
      </c>
      <c r="E241" s="31">
        <v>0.10100000000000001</v>
      </c>
      <c r="F241" s="31">
        <v>9.9000000000000005E-2</v>
      </c>
      <c r="G241" s="31">
        <v>9.8000000000000004E-2</v>
      </c>
      <c r="H241" s="31">
        <v>9.7000000000000003E-2</v>
      </c>
      <c r="I241" s="31">
        <v>9.6000000000000002E-2</v>
      </c>
      <c r="J241" s="31">
        <v>9.5000000000000001E-2</v>
      </c>
      <c r="K241" s="31">
        <v>9.4E-2</v>
      </c>
      <c r="L241" s="31">
        <v>9.2999999999999999E-2</v>
      </c>
      <c r="M241" s="31">
        <v>9.1999999999999998E-2</v>
      </c>
      <c r="N241" s="31">
        <v>9.0999999999999998E-2</v>
      </c>
      <c r="O241" s="31">
        <v>0.09</v>
      </c>
      <c r="P241" s="31">
        <v>8.8999999999999996E-2</v>
      </c>
      <c r="Q241" s="31">
        <v>8.7999999999999995E-2</v>
      </c>
      <c r="R241" s="31">
        <v>8.6999999999999994E-2</v>
      </c>
      <c r="S241" s="31">
        <v>8.5999999999999993E-2</v>
      </c>
      <c r="T241" s="31">
        <v>8.4000000000000005E-2</v>
      </c>
      <c r="U241" s="31">
        <v>8.3000000000000004E-2</v>
      </c>
      <c r="V241" s="31">
        <v>8.2000000000000003E-2</v>
      </c>
      <c r="W241" s="31">
        <v>8.1000000000000003E-2</v>
      </c>
      <c r="X241" s="31">
        <v>7.9000000000000001E-2</v>
      </c>
      <c r="Y241" s="31">
        <v>7.8E-2</v>
      </c>
      <c r="Z241" s="31">
        <v>7.6999999999999999E-2</v>
      </c>
      <c r="AA241" s="31">
        <v>7.5999999999999998E-2</v>
      </c>
      <c r="AB241" s="31">
        <v>7.4999999999999997E-2</v>
      </c>
      <c r="AC241" s="31">
        <v>7.3999999999999996E-2</v>
      </c>
      <c r="AD241" s="31">
        <v>7.1999999999999995E-2</v>
      </c>
      <c r="AE241" s="31">
        <v>7.0999999999999994E-2</v>
      </c>
      <c r="AF241" s="31">
        <v>6.9000000000000006E-2</v>
      </c>
      <c r="AG241" s="31">
        <v>6.8000000000000005E-2</v>
      </c>
      <c r="AH241" s="40"/>
    </row>
    <row r="242" spans="1:34" x14ac:dyDescent="0.35">
      <c r="A242" s="27" t="s">
        <v>31</v>
      </c>
      <c r="B242" s="31">
        <v>5.8999999999999997E-2</v>
      </c>
      <c r="C242" s="31">
        <v>5.8000000000000003E-2</v>
      </c>
      <c r="D242" s="31">
        <v>5.8000000000000003E-2</v>
      </c>
      <c r="E242" s="31">
        <v>5.7000000000000002E-2</v>
      </c>
      <c r="F242" s="31">
        <v>5.7000000000000002E-2</v>
      </c>
      <c r="G242" s="31">
        <v>5.6000000000000001E-2</v>
      </c>
      <c r="H242" s="31">
        <v>5.5E-2</v>
      </c>
      <c r="I242" s="31">
        <v>5.5E-2</v>
      </c>
      <c r="J242" s="31">
        <v>5.5E-2</v>
      </c>
      <c r="K242" s="31">
        <v>5.3999999999999999E-2</v>
      </c>
      <c r="L242" s="31">
        <v>5.3999999999999999E-2</v>
      </c>
      <c r="M242" s="31">
        <v>5.2999999999999999E-2</v>
      </c>
      <c r="N242" s="31">
        <v>5.2999999999999999E-2</v>
      </c>
      <c r="O242" s="31">
        <v>5.2999999999999999E-2</v>
      </c>
      <c r="P242" s="31">
        <v>5.1999999999999998E-2</v>
      </c>
      <c r="Q242" s="31">
        <v>5.1999999999999998E-2</v>
      </c>
      <c r="R242" s="31">
        <v>5.0999999999999997E-2</v>
      </c>
      <c r="S242" s="31">
        <v>5.0999999999999997E-2</v>
      </c>
      <c r="T242" s="31">
        <v>0.05</v>
      </c>
      <c r="U242" s="31">
        <v>0.05</v>
      </c>
      <c r="V242" s="31">
        <v>4.9000000000000002E-2</v>
      </c>
      <c r="W242" s="31">
        <v>4.9000000000000002E-2</v>
      </c>
      <c r="X242" s="31">
        <v>4.8000000000000001E-2</v>
      </c>
      <c r="Y242" s="31">
        <v>4.7E-2</v>
      </c>
      <c r="Z242" s="31">
        <v>4.7E-2</v>
      </c>
      <c r="AA242" s="31">
        <v>4.5999999999999999E-2</v>
      </c>
      <c r="AB242" s="31">
        <v>4.4999999999999998E-2</v>
      </c>
      <c r="AC242" s="31">
        <v>4.4999999999999998E-2</v>
      </c>
      <c r="AD242" s="31">
        <v>4.3999999999999997E-2</v>
      </c>
      <c r="AE242" s="31">
        <v>4.2999999999999997E-2</v>
      </c>
      <c r="AF242" s="31">
        <v>4.2000000000000003E-2</v>
      </c>
      <c r="AG242" s="31">
        <v>4.1000000000000002E-2</v>
      </c>
      <c r="AH242" s="40"/>
    </row>
    <row r="243" spans="1:34" x14ac:dyDescent="0.35">
      <c r="A243" s="20" t="s">
        <v>69</v>
      </c>
      <c r="B243" s="21">
        <v>0.122</v>
      </c>
      <c r="C243" s="21">
        <v>0.12</v>
      </c>
      <c r="D243" s="21">
        <v>0.11899999999999999</v>
      </c>
      <c r="E243" s="21">
        <v>0.11700000000000001</v>
      </c>
      <c r="F243" s="21">
        <v>0.11600000000000001</v>
      </c>
      <c r="G243" s="21">
        <v>0.115</v>
      </c>
      <c r="H243" s="21">
        <v>0.113</v>
      </c>
      <c r="I243" s="21">
        <v>0.112</v>
      </c>
      <c r="J243" s="21">
        <v>0.111</v>
      </c>
      <c r="K243" s="21">
        <v>0.11</v>
      </c>
      <c r="L243" s="21">
        <v>0.109</v>
      </c>
      <c r="M243" s="21">
        <v>0.108</v>
      </c>
      <c r="N243" s="21">
        <v>0.107</v>
      </c>
      <c r="O243" s="21">
        <v>0.106</v>
      </c>
      <c r="P243" s="21">
        <v>0.105</v>
      </c>
      <c r="Q243" s="21">
        <v>0.10299999999999999</v>
      </c>
      <c r="R243" s="21">
        <v>0.10199999999999999</v>
      </c>
      <c r="S243" s="21">
        <v>0.10100000000000001</v>
      </c>
      <c r="T243" s="21">
        <v>9.9000000000000005E-2</v>
      </c>
      <c r="U243" s="21">
        <v>9.8000000000000004E-2</v>
      </c>
      <c r="V243" s="21">
        <v>9.6000000000000002E-2</v>
      </c>
      <c r="W243" s="21">
        <v>9.5000000000000001E-2</v>
      </c>
      <c r="X243" s="21">
        <v>9.2999999999999999E-2</v>
      </c>
      <c r="Y243" s="21">
        <v>9.1999999999999998E-2</v>
      </c>
      <c r="Z243" s="21">
        <v>0.09</v>
      </c>
      <c r="AA243" s="21">
        <v>8.7999999999999995E-2</v>
      </c>
      <c r="AB243" s="21">
        <v>8.6999999999999994E-2</v>
      </c>
      <c r="AC243" s="21">
        <v>8.5000000000000006E-2</v>
      </c>
      <c r="AD243" s="21">
        <v>8.4000000000000005E-2</v>
      </c>
      <c r="AE243" s="21">
        <v>8.2000000000000003E-2</v>
      </c>
      <c r="AF243" s="21">
        <v>8.1000000000000003E-2</v>
      </c>
      <c r="AG243" s="21">
        <v>7.9000000000000001E-2</v>
      </c>
      <c r="AH243" s="40"/>
    </row>
    <row r="244" spans="1:34" x14ac:dyDescent="0.35">
      <c r="A244" s="22" t="s">
        <v>20</v>
      </c>
      <c r="B244" s="29">
        <v>0.157</v>
      </c>
      <c r="C244" s="29">
        <v>0.154</v>
      </c>
      <c r="D244" s="29">
        <v>0.152</v>
      </c>
      <c r="E244" s="29">
        <v>0.15</v>
      </c>
      <c r="F244" s="29">
        <v>0.14799999999999999</v>
      </c>
      <c r="G244" s="29">
        <v>0.14699999999999999</v>
      </c>
      <c r="H244" s="29">
        <v>0.14499999999999999</v>
      </c>
      <c r="I244" s="29">
        <v>0.14299999999999999</v>
      </c>
      <c r="J244" s="29">
        <v>0.14199999999999999</v>
      </c>
      <c r="K244" s="29">
        <v>0.14000000000000001</v>
      </c>
      <c r="L244" s="29">
        <v>0.13900000000000001</v>
      </c>
      <c r="M244" s="29">
        <v>0.13800000000000001</v>
      </c>
      <c r="N244" s="29">
        <v>0.13600000000000001</v>
      </c>
      <c r="O244" s="29">
        <v>0.13500000000000001</v>
      </c>
      <c r="P244" s="29">
        <v>0.13300000000000001</v>
      </c>
      <c r="Q244" s="29">
        <v>0.13200000000000001</v>
      </c>
      <c r="R244" s="29">
        <v>0.13</v>
      </c>
      <c r="S244" s="29">
        <v>0.128</v>
      </c>
      <c r="T244" s="29">
        <v>0.126</v>
      </c>
      <c r="U244" s="29">
        <v>0.124</v>
      </c>
      <c r="V244" s="29">
        <v>0.122</v>
      </c>
      <c r="W244" s="29">
        <v>0.12</v>
      </c>
      <c r="X244" s="29">
        <v>0.11799999999999999</v>
      </c>
      <c r="Y244" s="29">
        <v>0.115</v>
      </c>
      <c r="Z244" s="29">
        <v>0.113</v>
      </c>
      <c r="AA244" s="29">
        <v>0.111</v>
      </c>
      <c r="AB244" s="29">
        <v>0.109</v>
      </c>
      <c r="AC244" s="29">
        <v>0.107</v>
      </c>
      <c r="AD244" s="29">
        <v>0.105</v>
      </c>
      <c r="AE244" s="29">
        <v>0.10199999999999999</v>
      </c>
      <c r="AF244" s="29">
        <v>0.1</v>
      </c>
      <c r="AG244" s="29">
        <v>9.8000000000000004E-2</v>
      </c>
      <c r="AH244" s="40"/>
    </row>
    <row r="245" spans="1:34" x14ac:dyDescent="0.35">
      <c r="A245" s="27" t="s">
        <v>33</v>
      </c>
      <c r="B245" s="31">
        <v>0.77600000000000002</v>
      </c>
      <c r="C245" s="31">
        <v>0.751</v>
      </c>
      <c r="D245" s="31">
        <v>0.72799999999999998</v>
      </c>
      <c r="E245" s="31">
        <v>0.70699999999999996</v>
      </c>
      <c r="F245" s="31">
        <v>0.68700000000000006</v>
      </c>
      <c r="G245" s="31">
        <v>0.66800000000000004</v>
      </c>
      <c r="H245" s="31">
        <v>0.65</v>
      </c>
      <c r="I245" s="31">
        <v>0.63400000000000001</v>
      </c>
      <c r="J245" s="31">
        <v>0.61799999999999999</v>
      </c>
      <c r="K245" s="31">
        <v>0.60299999999999998</v>
      </c>
      <c r="L245" s="31">
        <v>0.58899999999999997</v>
      </c>
      <c r="M245" s="31">
        <v>0.57599999999999996</v>
      </c>
      <c r="N245" s="31">
        <v>0.56299999999999994</v>
      </c>
      <c r="O245" s="31">
        <v>0.55000000000000004</v>
      </c>
      <c r="P245" s="31">
        <v>0.53700000000000003</v>
      </c>
      <c r="Q245" s="31">
        <v>0.52300000000000002</v>
      </c>
      <c r="R245" s="31">
        <v>0.50900000000000001</v>
      </c>
      <c r="S245" s="31">
        <v>0.495</v>
      </c>
      <c r="T245" s="31">
        <v>0.48099999999999998</v>
      </c>
      <c r="U245" s="31">
        <v>0.46700000000000003</v>
      </c>
      <c r="V245" s="31">
        <v>0.45400000000000001</v>
      </c>
      <c r="W245" s="31">
        <v>0.44</v>
      </c>
      <c r="X245" s="31">
        <v>0.42799999999999999</v>
      </c>
      <c r="Y245" s="31">
        <v>0.41599999999999998</v>
      </c>
      <c r="Z245" s="31">
        <v>0.40500000000000003</v>
      </c>
      <c r="AA245" s="31">
        <v>0.39400000000000002</v>
      </c>
      <c r="AB245" s="31">
        <v>0.38400000000000001</v>
      </c>
      <c r="AC245" s="31">
        <v>0.374</v>
      </c>
      <c r="AD245" s="31">
        <v>0.36499999999999999</v>
      </c>
      <c r="AE245" s="31">
        <v>0.35699999999999998</v>
      </c>
      <c r="AF245" s="31">
        <v>0.34899999999999998</v>
      </c>
      <c r="AG245" s="31">
        <v>0.34200000000000003</v>
      </c>
      <c r="AH245" s="40"/>
    </row>
    <row r="246" spans="1:34" x14ac:dyDescent="0.35">
      <c r="A246" s="32" t="s">
        <v>34</v>
      </c>
      <c r="B246" s="55">
        <v>0.11600000000000001</v>
      </c>
      <c r="C246" s="55">
        <v>0.115</v>
      </c>
      <c r="D246" s="55">
        <v>0.114</v>
      </c>
      <c r="E246" s="55">
        <v>0.114</v>
      </c>
      <c r="F246" s="55">
        <v>0.113</v>
      </c>
      <c r="G246" s="55">
        <v>0.112</v>
      </c>
      <c r="H246" s="55">
        <v>0.111</v>
      </c>
      <c r="I246" s="55">
        <v>0.11</v>
      </c>
      <c r="J246" s="55">
        <v>0.11</v>
      </c>
      <c r="K246" s="55">
        <v>0.109</v>
      </c>
      <c r="L246" s="55">
        <v>0.108</v>
      </c>
      <c r="M246" s="55">
        <v>0.107</v>
      </c>
      <c r="N246" s="55">
        <v>0.106</v>
      </c>
      <c r="O246" s="55">
        <v>0.106</v>
      </c>
      <c r="P246" s="55">
        <v>0.105</v>
      </c>
      <c r="Q246" s="55">
        <v>0.104</v>
      </c>
      <c r="R246" s="55">
        <v>0.10299999999999999</v>
      </c>
      <c r="S246" s="55">
        <v>0.10199999999999999</v>
      </c>
      <c r="T246" s="55">
        <v>0.1</v>
      </c>
      <c r="U246" s="55">
        <v>9.9000000000000005E-2</v>
      </c>
      <c r="V246" s="55">
        <v>9.8000000000000004E-2</v>
      </c>
      <c r="W246" s="55">
        <v>9.6000000000000002E-2</v>
      </c>
      <c r="X246" s="55">
        <v>9.5000000000000001E-2</v>
      </c>
      <c r="Y246" s="55">
        <v>9.2999999999999999E-2</v>
      </c>
      <c r="Z246" s="55">
        <v>9.0999999999999998E-2</v>
      </c>
      <c r="AA246" s="55">
        <v>0.09</v>
      </c>
      <c r="AB246" s="55">
        <v>8.7999999999999995E-2</v>
      </c>
      <c r="AC246" s="55">
        <v>8.5999999999999993E-2</v>
      </c>
      <c r="AD246" s="55">
        <v>8.5000000000000006E-2</v>
      </c>
      <c r="AE246" s="55">
        <v>8.3000000000000004E-2</v>
      </c>
      <c r="AF246" s="55">
        <v>8.1000000000000003E-2</v>
      </c>
      <c r="AG246" s="55">
        <v>7.9000000000000001E-2</v>
      </c>
      <c r="AH246" s="40"/>
    </row>
    <row r="247" spans="1:34" x14ac:dyDescent="0.35">
      <c r="A247" s="22" t="s">
        <v>35</v>
      </c>
      <c r="B247" s="55">
        <v>4.0000000000000001E-3</v>
      </c>
      <c r="C247" s="55">
        <v>4.0000000000000001E-3</v>
      </c>
      <c r="D247" s="55">
        <v>4.0000000000000001E-3</v>
      </c>
      <c r="E247" s="55">
        <v>4.0000000000000001E-3</v>
      </c>
      <c r="F247" s="55">
        <v>4.0000000000000001E-3</v>
      </c>
      <c r="G247" s="55">
        <v>4.0000000000000001E-3</v>
      </c>
      <c r="H247" s="55">
        <v>3.0000000000000001E-3</v>
      </c>
      <c r="I247" s="55">
        <v>3.0000000000000001E-3</v>
      </c>
      <c r="J247" s="55">
        <v>3.0000000000000001E-3</v>
      </c>
      <c r="K247" s="55">
        <v>3.0000000000000001E-3</v>
      </c>
      <c r="L247" s="55">
        <v>3.0000000000000001E-3</v>
      </c>
      <c r="M247" s="55">
        <v>3.0000000000000001E-3</v>
      </c>
      <c r="N247" s="55">
        <v>3.0000000000000001E-3</v>
      </c>
      <c r="O247" s="55">
        <v>3.0000000000000001E-3</v>
      </c>
      <c r="P247" s="55">
        <v>3.0000000000000001E-3</v>
      </c>
      <c r="Q247" s="55">
        <v>3.0000000000000001E-3</v>
      </c>
      <c r="R247" s="55">
        <v>3.0000000000000001E-3</v>
      </c>
      <c r="S247" s="55">
        <v>3.0000000000000001E-3</v>
      </c>
      <c r="T247" s="55">
        <v>3.0000000000000001E-3</v>
      </c>
      <c r="U247" s="55">
        <v>3.0000000000000001E-3</v>
      </c>
      <c r="V247" s="55">
        <v>3.0000000000000001E-3</v>
      </c>
      <c r="W247" s="55">
        <v>3.0000000000000001E-3</v>
      </c>
      <c r="X247" s="55">
        <v>3.0000000000000001E-3</v>
      </c>
      <c r="Y247" s="55">
        <v>3.0000000000000001E-3</v>
      </c>
      <c r="Z247" s="55">
        <v>3.0000000000000001E-3</v>
      </c>
      <c r="AA247" s="55">
        <v>3.0000000000000001E-3</v>
      </c>
      <c r="AB247" s="55">
        <v>3.0000000000000001E-3</v>
      </c>
      <c r="AC247" s="55">
        <v>3.0000000000000001E-3</v>
      </c>
      <c r="AD247" s="55">
        <v>3.0000000000000001E-3</v>
      </c>
      <c r="AE247" s="55">
        <v>3.0000000000000001E-3</v>
      </c>
      <c r="AF247" s="55">
        <v>3.0000000000000001E-3</v>
      </c>
      <c r="AG247" s="55">
        <v>3.0000000000000001E-3</v>
      </c>
      <c r="AH247" s="40"/>
    </row>
    <row r="248" spans="1:34" x14ac:dyDescent="0.35">
      <c r="A248" s="22" t="s">
        <v>28</v>
      </c>
      <c r="B248" s="29">
        <v>0.28499999999999998</v>
      </c>
      <c r="C248" s="29">
        <v>0.28499999999999998</v>
      </c>
      <c r="D248" s="29">
        <v>0.28299999999999997</v>
      </c>
      <c r="E248" s="29">
        <v>0.28199999999999997</v>
      </c>
      <c r="F248" s="29">
        <v>0.28000000000000003</v>
      </c>
      <c r="G248" s="29">
        <v>0.27600000000000002</v>
      </c>
      <c r="H248" s="29">
        <v>0.27400000000000002</v>
      </c>
      <c r="I248" s="29">
        <v>0.27200000000000002</v>
      </c>
      <c r="J248" s="29">
        <v>0.27100000000000002</v>
      </c>
      <c r="K248" s="29">
        <v>0.26900000000000002</v>
      </c>
      <c r="L248" s="29">
        <v>0.26700000000000002</v>
      </c>
      <c r="M248" s="29">
        <v>0.26500000000000001</v>
      </c>
      <c r="N248" s="29">
        <v>0.26300000000000001</v>
      </c>
      <c r="O248" s="29">
        <v>0.26</v>
      </c>
      <c r="P248" s="29">
        <v>0.25700000000000001</v>
      </c>
      <c r="Q248" s="29">
        <v>0.254</v>
      </c>
      <c r="R248" s="29">
        <v>0.251</v>
      </c>
      <c r="S248" s="29">
        <v>0.248</v>
      </c>
      <c r="T248" s="29">
        <v>0.24399999999999999</v>
      </c>
      <c r="U248" s="29">
        <v>0.24099999999999999</v>
      </c>
      <c r="V248" s="29">
        <v>0.23899999999999999</v>
      </c>
      <c r="W248" s="29">
        <v>0.23599999999999999</v>
      </c>
      <c r="X248" s="29">
        <v>0.23400000000000001</v>
      </c>
      <c r="Y248" s="29">
        <v>0.23200000000000001</v>
      </c>
      <c r="Z248" s="29">
        <v>0.23</v>
      </c>
      <c r="AA248" s="29">
        <v>0.22700000000000001</v>
      </c>
      <c r="AB248" s="29">
        <v>0.22600000000000001</v>
      </c>
      <c r="AC248" s="29">
        <v>0.223</v>
      </c>
      <c r="AD248" s="29">
        <v>0.219</v>
      </c>
      <c r="AE248" s="29">
        <v>0.217</v>
      </c>
      <c r="AF248" s="29">
        <v>0.21299999999999999</v>
      </c>
      <c r="AG248" s="29">
        <v>0.20899999999999999</v>
      </c>
      <c r="AH248" s="40"/>
    </row>
    <row r="249" spans="1:34" x14ac:dyDescent="0.35">
      <c r="A249" s="25" t="s">
        <v>36</v>
      </c>
      <c r="B249" s="30">
        <v>0.68200000000000005</v>
      </c>
      <c r="C249" s="30">
        <v>0.67600000000000005</v>
      </c>
      <c r="D249" s="30">
        <v>0.67</v>
      </c>
      <c r="E249" s="30">
        <v>0.66200000000000003</v>
      </c>
      <c r="F249" s="30">
        <v>0.65400000000000003</v>
      </c>
      <c r="G249" s="30">
        <v>0.64800000000000002</v>
      </c>
      <c r="H249" s="30">
        <v>0.64</v>
      </c>
      <c r="I249" s="30">
        <v>0.63200000000000001</v>
      </c>
      <c r="J249" s="30">
        <v>0.626</v>
      </c>
      <c r="K249" s="30">
        <v>0.62</v>
      </c>
      <c r="L249" s="30">
        <v>0.61299999999999999</v>
      </c>
      <c r="M249" s="30">
        <v>0.60799999999999998</v>
      </c>
      <c r="N249" s="30">
        <v>0.60399999999999998</v>
      </c>
      <c r="O249" s="30">
        <v>0.59499999999999997</v>
      </c>
      <c r="P249" s="30">
        <v>0.58899999999999997</v>
      </c>
      <c r="Q249" s="30">
        <v>0.58099999999999996</v>
      </c>
      <c r="R249" s="30">
        <v>0.57399999999999995</v>
      </c>
      <c r="S249" s="30">
        <v>0.56799999999999995</v>
      </c>
      <c r="T249" s="30">
        <v>0.55900000000000005</v>
      </c>
      <c r="U249" s="30">
        <v>0.55300000000000005</v>
      </c>
      <c r="V249" s="30">
        <v>0.54800000000000004</v>
      </c>
      <c r="W249" s="30">
        <v>0.54300000000000004</v>
      </c>
      <c r="X249" s="30">
        <v>0.53700000000000003</v>
      </c>
      <c r="Y249" s="30">
        <v>0.53</v>
      </c>
      <c r="Z249" s="30">
        <v>0.52300000000000002</v>
      </c>
      <c r="AA249" s="30">
        <v>0.51600000000000001</v>
      </c>
      <c r="AB249" s="30">
        <v>0.51</v>
      </c>
      <c r="AC249" s="30">
        <v>0.503</v>
      </c>
      <c r="AD249" s="30">
        <v>0.49399999999999999</v>
      </c>
      <c r="AE249" s="30">
        <v>0.48799999999999999</v>
      </c>
      <c r="AF249" s="30">
        <v>0.47699999999999998</v>
      </c>
      <c r="AG249" s="30">
        <v>0.46600000000000003</v>
      </c>
      <c r="AH249" s="40"/>
    </row>
    <row r="250" spans="1:34" x14ac:dyDescent="0.35">
      <c r="A250" s="32" t="s">
        <v>31</v>
      </c>
      <c r="B250" s="55">
        <v>0.253</v>
      </c>
      <c r="C250" s="55">
        <v>0.252</v>
      </c>
      <c r="D250" s="55">
        <v>0.25</v>
      </c>
      <c r="E250" s="55">
        <v>0.249</v>
      </c>
      <c r="F250" s="55">
        <v>0.247</v>
      </c>
      <c r="G250" s="55">
        <v>0.24299999999999999</v>
      </c>
      <c r="H250" s="55">
        <v>0.24</v>
      </c>
      <c r="I250" s="55">
        <v>0.23799999999999999</v>
      </c>
      <c r="J250" s="55">
        <v>0.23599999999999999</v>
      </c>
      <c r="K250" s="55">
        <v>0.23499999999999999</v>
      </c>
      <c r="L250" s="55">
        <v>0.23200000000000001</v>
      </c>
      <c r="M250" s="55">
        <v>0.22900000000000001</v>
      </c>
      <c r="N250" s="55">
        <v>0.22700000000000001</v>
      </c>
      <c r="O250" s="55">
        <v>0.224</v>
      </c>
      <c r="P250" s="55">
        <v>0.221</v>
      </c>
      <c r="Q250" s="55">
        <v>0.218</v>
      </c>
      <c r="R250" s="55">
        <v>0.215</v>
      </c>
      <c r="S250" s="55">
        <v>0.21099999999999999</v>
      </c>
      <c r="T250" s="55">
        <v>0.20799999999999999</v>
      </c>
      <c r="U250" s="55">
        <v>0.20499999999999999</v>
      </c>
      <c r="V250" s="55">
        <v>0.20200000000000001</v>
      </c>
      <c r="W250" s="55">
        <v>0.19900000000000001</v>
      </c>
      <c r="X250" s="55">
        <v>0.19700000000000001</v>
      </c>
      <c r="Y250" s="55">
        <v>0.19500000000000001</v>
      </c>
      <c r="Z250" s="55">
        <v>0.193</v>
      </c>
      <c r="AA250" s="55">
        <v>0.191</v>
      </c>
      <c r="AB250" s="55">
        <v>0.189</v>
      </c>
      <c r="AC250" s="55">
        <v>0.186</v>
      </c>
      <c r="AD250" s="55">
        <v>0.183</v>
      </c>
      <c r="AE250" s="55">
        <v>0.18099999999999999</v>
      </c>
      <c r="AF250" s="55">
        <v>0.17699999999999999</v>
      </c>
      <c r="AG250" s="55">
        <v>0.17399999999999999</v>
      </c>
      <c r="AH250" s="40"/>
    </row>
    <row r="251" spans="1:34" x14ac:dyDescent="0.35">
      <c r="A251" s="22" t="s">
        <v>37</v>
      </c>
      <c r="B251" s="29">
        <v>4.2999999999999997E-2</v>
      </c>
      <c r="C251" s="29">
        <v>4.2999999999999997E-2</v>
      </c>
      <c r="D251" s="29">
        <v>4.2999999999999997E-2</v>
      </c>
      <c r="E251" s="29">
        <v>4.2999999999999997E-2</v>
      </c>
      <c r="F251" s="29">
        <v>4.2999999999999997E-2</v>
      </c>
      <c r="G251" s="29">
        <v>4.2000000000000003E-2</v>
      </c>
      <c r="H251" s="29">
        <v>4.2000000000000003E-2</v>
      </c>
      <c r="I251" s="29">
        <v>4.2000000000000003E-2</v>
      </c>
      <c r="J251" s="29">
        <v>4.2000000000000003E-2</v>
      </c>
      <c r="K251" s="29">
        <v>4.2000000000000003E-2</v>
      </c>
      <c r="L251" s="29">
        <v>4.1000000000000002E-2</v>
      </c>
      <c r="M251" s="29">
        <v>4.1000000000000002E-2</v>
      </c>
      <c r="N251" s="29">
        <v>4.1000000000000002E-2</v>
      </c>
      <c r="O251" s="29">
        <v>4.1000000000000002E-2</v>
      </c>
      <c r="P251" s="29">
        <v>4.1000000000000002E-2</v>
      </c>
      <c r="Q251" s="29">
        <v>4.1000000000000002E-2</v>
      </c>
      <c r="R251" s="29">
        <v>0.04</v>
      </c>
      <c r="S251" s="29">
        <v>0.04</v>
      </c>
      <c r="T251" s="29">
        <v>0.04</v>
      </c>
      <c r="U251" s="29">
        <v>0.04</v>
      </c>
      <c r="V251" s="29">
        <v>3.9E-2</v>
      </c>
      <c r="W251" s="29">
        <v>3.9E-2</v>
      </c>
      <c r="X251" s="29">
        <v>3.9E-2</v>
      </c>
      <c r="Y251" s="29">
        <v>3.9E-2</v>
      </c>
      <c r="Z251" s="29">
        <v>3.7999999999999999E-2</v>
      </c>
      <c r="AA251" s="29">
        <v>3.7999999999999999E-2</v>
      </c>
      <c r="AB251" s="29">
        <v>3.7999999999999999E-2</v>
      </c>
      <c r="AC251" s="29">
        <v>3.7999999999999999E-2</v>
      </c>
      <c r="AD251" s="29">
        <v>3.6999999999999998E-2</v>
      </c>
      <c r="AE251" s="29">
        <v>3.6999999999999998E-2</v>
      </c>
      <c r="AF251" s="29">
        <v>3.6999999999999998E-2</v>
      </c>
      <c r="AG251" s="29">
        <v>3.6999999999999998E-2</v>
      </c>
      <c r="AH251" s="40"/>
    </row>
    <row r="252" spans="1:34" x14ac:dyDescent="0.35">
      <c r="A252" s="27" t="s">
        <v>38</v>
      </c>
      <c r="B252" s="31">
        <v>0.06</v>
      </c>
      <c r="C252" s="31">
        <v>0.06</v>
      </c>
      <c r="D252" s="31">
        <v>0.06</v>
      </c>
      <c r="E252" s="31">
        <v>5.8999999999999997E-2</v>
      </c>
      <c r="F252" s="31">
        <v>5.8999999999999997E-2</v>
      </c>
      <c r="G252" s="31">
        <v>5.8999999999999997E-2</v>
      </c>
      <c r="H252" s="31">
        <v>5.8999999999999997E-2</v>
      </c>
      <c r="I252" s="31">
        <v>5.8000000000000003E-2</v>
      </c>
      <c r="J252" s="31">
        <v>5.8000000000000003E-2</v>
      </c>
      <c r="K252" s="31">
        <v>5.8000000000000003E-2</v>
      </c>
      <c r="L252" s="31">
        <v>5.7000000000000002E-2</v>
      </c>
      <c r="M252" s="31">
        <v>5.7000000000000002E-2</v>
      </c>
      <c r="N252" s="31">
        <v>5.7000000000000002E-2</v>
      </c>
      <c r="O252" s="31">
        <v>5.7000000000000002E-2</v>
      </c>
      <c r="P252" s="31">
        <v>5.6000000000000001E-2</v>
      </c>
      <c r="Q252" s="31">
        <v>5.6000000000000001E-2</v>
      </c>
      <c r="R252" s="31">
        <v>5.6000000000000001E-2</v>
      </c>
      <c r="S252" s="31">
        <v>5.5E-2</v>
      </c>
      <c r="T252" s="31">
        <v>5.5E-2</v>
      </c>
      <c r="U252" s="31">
        <v>5.5E-2</v>
      </c>
      <c r="V252" s="31">
        <v>5.3999999999999999E-2</v>
      </c>
      <c r="W252" s="31">
        <v>5.3999999999999999E-2</v>
      </c>
      <c r="X252" s="31">
        <v>5.3999999999999999E-2</v>
      </c>
      <c r="Y252" s="31">
        <v>5.2999999999999999E-2</v>
      </c>
      <c r="Z252" s="31">
        <v>5.2999999999999999E-2</v>
      </c>
      <c r="AA252" s="31">
        <v>5.2999999999999999E-2</v>
      </c>
      <c r="AB252" s="31">
        <v>5.2999999999999999E-2</v>
      </c>
      <c r="AC252" s="31">
        <v>5.1999999999999998E-2</v>
      </c>
      <c r="AD252" s="31">
        <v>5.1999999999999998E-2</v>
      </c>
      <c r="AE252" s="31">
        <v>5.1999999999999998E-2</v>
      </c>
      <c r="AF252" s="31">
        <v>5.0999999999999997E-2</v>
      </c>
      <c r="AG252" s="31">
        <v>5.0999999999999997E-2</v>
      </c>
      <c r="AH252" s="40"/>
    </row>
    <row r="253" spans="1:34" x14ac:dyDescent="0.35">
      <c r="A253" s="32" t="s">
        <v>39</v>
      </c>
      <c r="B253" s="55">
        <v>2.3E-2</v>
      </c>
      <c r="C253" s="55">
        <v>2.3E-2</v>
      </c>
      <c r="D253" s="55">
        <v>2.3E-2</v>
      </c>
      <c r="E253" s="55">
        <v>2.3E-2</v>
      </c>
      <c r="F253" s="55">
        <v>2.3E-2</v>
      </c>
      <c r="G253" s="55">
        <v>2.3E-2</v>
      </c>
      <c r="H253" s="55">
        <v>2.3E-2</v>
      </c>
      <c r="I253" s="55">
        <v>2.3E-2</v>
      </c>
      <c r="J253" s="55">
        <v>2.3E-2</v>
      </c>
      <c r="K253" s="55">
        <v>2.3E-2</v>
      </c>
      <c r="L253" s="55">
        <v>2.3E-2</v>
      </c>
      <c r="M253" s="55">
        <v>2.3E-2</v>
      </c>
      <c r="N253" s="55">
        <v>2.3E-2</v>
      </c>
      <c r="O253" s="55">
        <v>2.3E-2</v>
      </c>
      <c r="P253" s="55">
        <v>2.3E-2</v>
      </c>
      <c r="Q253" s="55">
        <v>2.3E-2</v>
      </c>
      <c r="R253" s="55">
        <v>2.3E-2</v>
      </c>
      <c r="S253" s="55">
        <v>2.1999999999999999E-2</v>
      </c>
      <c r="T253" s="55">
        <v>2.1999999999999999E-2</v>
      </c>
      <c r="U253" s="55">
        <v>2.1999999999999999E-2</v>
      </c>
      <c r="V253" s="55">
        <v>2.1999999999999999E-2</v>
      </c>
      <c r="W253" s="55">
        <v>2.1999999999999999E-2</v>
      </c>
      <c r="X253" s="55">
        <v>2.1999999999999999E-2</v>
      </c>
      <c r="Y253" s="55">
        <v>2.1999999999999999E-2</v>
      </c>
      <c r="Z253" s="55">
        <v>2.1999999999999999E-2</v>
      </c>
      <c r="AA253" s="55">
        <v>2.1000000000000001E-2</v>
      </c>
      <c r="AB253" s="55">
        <v>2.1000000000000001E-2</v>
      </c>
      <c r="AC253" s="55">
        <v>2.1000000000000001E-2</v>
      </c>
      <c r="AD253" s="55">
        <v>2.1000000000000001E-2</v>
      </c>
      <c r="AE253" s="55">
        <v>2.1000000000000001E-2</v>
      </c>
      <c r="AF253" s="55">
        <v>2.1000000000000001E-2</v>
      </c>
      <c r="AG253" s="55">
        <v>2.1000000000000001E-2</v>
      </c>
      <c r="AH253" s="40"/>
    </row>
    <row r="254" spans="1:34" x14ac:dyDescent="0.35">
      <c r="A254" s="48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0"/>
    </row>
    <row r="255" spans="1:34" x14ac:dyDescent="0.35">
      <c r="A255" s="18" t="s">
        <v>70</v>
      </c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40"/>
    </row>
    <row r="256" spans="1:34" x14ac:dyDescent="0.35">
      <c r="A256" s="20" t="s">
        <v>43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40"/>
    </row>
    <row r="257" spans="1:34" x14ac:dyDescent="0.35">
      <c r="A257" s="22" t="s">
        <v>20</v>
      </c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40"/>
    </row>
    <row r="258" spans="1:34" x14ac:dyDescent="0.35">
      <c r="A258" s="25" t="s">
        <v>21</v>
      </c>
      <c r="B258" s="30">
        <v>9.0999999999999998E-2</v>
      </c>
      <c r="C258" s="30">
        <v>8.7999999999999995E-2</v>
      </c>
      <c r="D258" s="30">
        <v>8.5000000000000006E-2</v>
      </c>
      <c r="E258" s="30">
        <v>8.2000000000000003E-2</v>
      </c>
      <c r="F258" s="30">
        <v>7.9000000000000001E-2</v>
      </c>
      <c r="G258" s="30">
        <v>7.5999999999999998E-2</v>
      </c>
      <c r="H258" s="30">
        <v>7.2999999999999995E-2</v>
      </c>
      <c r="I258" s="30">
        <v>7.0000000000000007E-2</v>
      </c>
      <c r="J258" s="30">
        <v>6.8000000000000005E-2</v>
      </c>
      <c r="K258" s="30">
        <v>6.7000000000000004E-2</v>
      </c>
      <c r="L258" s="30">
        <v>6.6000000000000003E-2</v>
      </c>
      <c r="M258" s="30">
        <v>6.4000000000000001E-2</v>
      </c>
      <c r="N258" s="30">
        <v>6.3E-2</v>
      </c>
      <c r="O258" s="30">
        <v>6.3E-2</v>
      </c>
      <c r="P258" s="30">
        <v>6.2E-2</v>
      </c>
      <c r="Q258" s="30">
        <v>6.0999999999999999E-2</v>
      </c>
      <c r="R258" s="30">
        <v>0.06</v>
      </c>
      <c r="S258" s="30">
        <v>5.8999999999999997E-2</v>
      </c>
      <c r="T258" s="30">
        <v>5.8000000000000003E-2</v>
      </c>
      <c r="U258" s="30">
        <v>5.7000000000000002E-2</v>
      </c>
      <c r="V258" s="30">
        <v>5.6000000000000001E-2</v>
      </c>
      <c r="W258" s="30">
        <v>5.5E-2</v>
      </c>
      <c r="X258" s="30">
        <v>5.3999999999999999E-2</v>
      </c>
      <c r="Y258" s="30">
        <v>5.2999999999999999E-2</v>
      </c>
      <c r="Z258" s="30">
        <v>5.1999999999999998E-2</v>
      </c>
      <c r="AA258" s="30">
        <v>5.0999999999999997E-2</v>
      </c>
      <c r="AB258" s="30">
        <v>5.0999999999999997E-2</v>
      </c>
      <c r="AC258" s="30">
        <v>0.05</v>
      </c>
      <c r="AD258" s="30">
        <v>4.9000000000000002E-2</v>
      </c>
      <c r="AE258" s="30">
        <v>4.8000000000000001E-2</v>
      </c>
      <c r="AF258" s="30">
        <v>4.7E-2</v>
      </c>
      <c r="AG258" s="30">
        <v>4.7E-2</v>
      </c>
      <c r="AH258" s="40"/>
    </row>
    <row r="259" spans="1:34" x14ac:dyDescent="0.35">
      <c r="A259" s="27" t="s">
        <v>22</v>
      </c>
      <c r="B259" s="31">
        <v>0.158</v>
      </c>
      <c r="C259" s="31">
        <v>0.154</v>
      </c>
      <c r="D259" s="31">
        <v>0.14899999999999999</v>
      </c>
      <c r="E259" s="31">
        <v>0.14399999999999999</v>
      </c>
      <c r="F259" s="31">
        <v>0.13900000000000001</v>
      </c>
      <c r="G259" s="31">
        <v>0.13400000000000001</v>
      </c>
      <c r="H259" s="31">
        <v>0.13</v>
      </c>
      <c r="I259" s="31">
        <v>0.126</v>
      </c>
      <c r="J259" s="31">
        <v>0.122</v>
      </c>
      <c r="K259" s="31">
        <v>0.12</v>
      </c>
      <c r="L259" s="31">
        <v>0.11700000000000001</v>
      </c>
      <c r="M259" s="31">
        <v>0.115</v>
      </c>
      <c r="N259" s="31">
        <v>0.112</v>
      </c>
      <c r="O259" s="31">
        <v>0.11</v>
      </c>
      <c r="P259" s="31">
        <v>0.108</v>
      </c>
      <c r="Q259" s="31">
        <v>0.106</v>
      </c>
      <c r="R259" s="31">
        <v>0.104</v>
      </c>
      <c r="S259" s="31">
        <v>0.10100000000000001</v>
      </c>
      <c r="T259" s="31">
        <v>9.9000000000000005E-2</v>
      </c>
      <c r="U259" s="31">
        <v>9.7000000000000003E-2</v>
      </c>
      <c r="V259" s="31">
        <v>9.4E-2</v>
      </c>
      <c r="W259" s="31">
        <v>9.1999999999999998E-2</v>
      </c>
      <c r="X259" s="31">
        <v>0.09</v>
      </c>
      <c r="Y259" s="31">
        <v>8.6999999999999994E-2</v>
      </c>
      <c r="Z259" s="31">
        <v>8.5000000000000006E-2</v>
      </c>
      <c r="AA259" s="31">
        <v>8.3000000000000004E-2</v>
      </c>
      <c r="AB259" s="31">
        <v>8.1000000000000003E-2</v>
      </c>
      <c r="AC259" s="31">
        <v>7.9000000000000001E-2</v>
      </c>
      <c r="AD259" s="31">
        <v>7.6999999999999999E-2</v>
      </c>
      <c r="AE259" s="31">
        <v>7.4999999999999997E-2</v>
      </c>
      <c r="AF259" s="31">
        <v>7.2999999999999995E-2</v>
      </c>
      <c r="AG259" s="31">
        <v>7.0999999999999994E-2</v>
      </c>
      <c r="AH259" s="40"/>
    </row>
    <row r="260" spans="1:34" x14ac:dyDescent="0.35">
      <c r="A260" s="27" t="s">
        <v>23</v>
      </c>
      <c r="B260" s="31">
        <v>1.4339999999999999</v>
      </c>
      <c r="C260" s="31">
        <v>1.4139999999999999</v>
      </c>
      <c r="D260" s="31">
        <v>1.393</v>
      </c>
      <c r="E260" s="31">
        <v>1.3720000000000001</v>
      </c>
      <c r="F260" s="31">
        <v>1.3520000000000001</v>
      </c>
      <c r="G260" s="31">
        <v>1.331</v>
      </c>
      <c r="H260" s="31">
        <v>1.31</v>
      </c>
      <c r="I260" s="31">
        <v>1.29</v>
      </c>
      <c r="J260" s="31">
        <v>1.2689999999999999</v>
      </c>
      <c r="K260" s="31">
        <v>1.248</v>
      </c>
      <c r="L260" s="31">
        <v>1.226</v>
      </c>
      <c r="M260" s="31">
        <v>1.204</v>
      </c>
      <c r="N260" s="31">
        <v>1.1819999999999999</v>
      </c>
      <c r="O260" s="31">
        <v>1.159</v>
      </c>
      <c r="P260" s="31">
        <v>1.135</v>
      </c>
      <c r="Q260" s="31">
        <v>1.1100000000000001</v>
      </c>
      <c r="R260" s="31">
        <v>1.085</v>
      </c>
      <c r="S260" s="31">
        <v>1.06</v>
      </c>
      <c r="T260" s="31">
        <v>1.034</v>
      </c>
      <c r="U260" s="31">
        <v>1.008</v>
      </c>
      <c r="V260" s="31">
        <v>0.98199999999999998</v>
      </c>
      <c r="W260" s="31">
        <v>0.95499999999999996</v>
      </c>
      <c r="X260" s="31">
        <v>0.92700000000000005</v>
      </c>
      <c r="Y260" s="31">
        <v>0.9</v>
      </c>
      <c r="Z260" s="31">
        <v>0.873</v>
      </c>
      <c r="AA260" s="31">
        <v>0.84499999999999997</v>
      </c>
      <c r="AB260" s="31">
        <v>0.81899999999999995</v>
      </c>
      <c r="AC260" s="31">
        <v>0.79300000000000004</v>
      </c>
      <c r="AD260" s="31">
        <v>0.76700000000000002</v>
      </c>
      <c r="AE260" s="31">
        <v>0.74299999999999999</v>
      </c>
      <c r="AF260" s="31">
        <v>0.72</v>
      </c>
      <c r="AG260" s="31">
        <v>0.69799999999999995</v>
      </c>
      <c r="AH260" s="40"/>
    </row>
    <row r="261" spans="1:34" x14ac:dyDescent="0.35">
      <c r="A261" s="22" t="s">
        <v>24</v>
      </c>
      <c r="B261" s="29">
        <v>0.999</v>
      </c>
      <c r="C261" s="29">
        <v>0.99</v>
      </c>
      <c r="D261" s="29">
        <v>0.98</v>
      </c>
      <c r="E261" s="29">
        <v>0.97099999999999997</v>
      </c>
      <c r="F261" s="29">
        <v>0.96099999999999997</v>
      </c>
      <c r="G261" s="29">
        <v>0.95199999999999996</v>
      </c>
      <c r="H261" s="29">
        <v>0.94199999999999995</v>
      </c>
      <c r="I261" s="29">
        <v>0.93200000000000005</v>
      </c>
      <c r="J261" s="29">
        <v>0.92200000000000004</v>
      </c>
      <c r="K261" s="29">
        <v>0.91100000000000003</v>
      </c>
      <c r="L261" s="29">
        <v>0.90200000000000002</v>
      </c>
      <c r="M261" s="29">
        <v>0.89400000000000002</v>
      </c>
      <c r="N261" s="29">
        <v>0.877</v>
      </c>
      <c r="O261" s="29">
        <v>0.86899999999999999</v>
      </c>
      <c r="P261" s="29">
        <v>0.86099999999999999</v>
      </c>
      <c r="Q261" s="29">
        <v>0.85299999999999998</v>
      </c>
      <c r="R261" s="29">
        <v>0.84499999999999997</v>
      </c>
      <c r="S261" s="29">
        <v>0.83699999999999997</v>
      </c>
      <c r="T261" s="29">
        <v>0.82699999999999996</v>
      </c>
      <c r="U261" s="29">
        <v>0.81599999999999995</v>
      </c>
      <c r="V261" s="29">
        <v>0.80300000000000005</v>
      </c>
      <c r="W261" s="29">
        <v>0.78900000000000003</v>
      </c>
      <c r="X261" s="29">
        <v>0.77600000000000002</v>
      </c>
      <c r="Y261" s="29">
        <v>0.76300000000000001</v>
      </c>
      <c r="Z261" s="29">
        <v>0.75</v>
      </c>
      <c r="AA261" s="29">
        <v>0.73299999999999998</v>
      </c>
      <c r="AB261" s="29">
        <v>0.72</v>
      </c>
      <c r="AC261" s="29">
        <v>0.70399999999999996</v>
      </c>
      <c r="AD261" s="29">
        <v>0.68500000000000005</v>
      </c>
      <c r="AE261" s="29">
        <v>0.66500000000000004</v>
      </c>
      <c r="AF261" s="29">
        <v>0.64400000000000002</v>
      </c>
      <c r="AG261" s="29">
        <v>0.626</v>
      </c>
      <c r="AH261" s="40"/>
    </row>
    <row r="262" spans="1:34" x14ac:dyDescent="0.35">
      <c r="A262" s="25" t="s">
        <v>25</v>
      </c>
      <c r="B262" s="30">
        <v>1.613</v>
      </c>
      <c r="C262" s="30">
        <v>1.6060000000000001</v>
      </c>
      <c r="D262" s="30">
        <v>1.5980000000000001</v>
      </c>
      <c r="E262" s="30">
        <v>1.59</v>
      </c>
      <c r="F262" s="30">
        <v>1.581</v>
      </c>
      <c r="G262" s="30">
        <v>1.5720000000000001</v>
      </c>
      <c r="H262" s="30">
        <v>1.5629999999999999</v>
      </c>
      <c r="I262" s="30">
        <v>1.554</v>
      </c>
      <c r="J262" s="30">
        <v>1.5449999999999999</v>
      </c>
      <c r="K262" s="30">
        <v>1.5349999999999999</v>
      </c>
      <c r="L262" s="30">
        <v>1.5269999999999999</v>
      </c>
      <c r="M262" s="30">
        <v>1.5189999999999999</v>
      </c>
      <c r="N262" s="30">
        <v>1.4950000000000001</v>
      </c>
      <c r="O262" s="30">
        <v>1.4890000000000001</v>
      </c>
      <c r="P262" s="30">
        <v>1.4810000000000001</v>
      </c>
      <c r="Q262" s="30">
        <v>1.474</v>
      </c>
      <c r="R262" s="30">
        <v>1.466</v>
      </c>
      <c r="S262" s="30">
        <v>1.4570000000000001</v>
      </c>
      <c r="T262" s="30">
        <v>1.4450000000000001</v>
      </c>
      <c r="U262" s="30">
        <v>1.431</v>
      </c>
      <c r="V262" s="30">
        <v>1.413</v>
      </c>
      <c r="W262" s="30">
        <v>1.3939999999999999</v>
      </c>
      <c r="X262" s="30">
        <v>1.375</v>
      </c>
      <c r="Y262" s="30">
        <v>1.3580000000000001</v>
      </c>
      <c r="Z262" s="30">
        <v>1.339</v>
      </c>
      <c r="AA262" s="30">
        <v>1.3160000000000001</v>
      </c>
      <c r="AB262" s="30">
        <v>1.2969999999999999</v>
      </c>
      <c r="AC262" s="30">
        <v>1.2749999999999999</v>
      </c>
      <c r="AD262" s="30">
        <v>1.2450000000000001</v>
      </c>
      <c r="AE262" s="30">
        <v>1.2150000000000001</v>
      </c>
      <c r="AF262" s="30">
        <v>1.18</v>
      </c>
      <c r="AG262" s="30">
        <v>1.151</v>
      </c>
      <c r="AH262" s="40"/>
    </row>
    <row r="263" spans="1:34" x14ac:dyDescent="0.35">
      <c r="A263" s="27" t="s">
        <v>26</v>
      </c>
      <c r="B263" s="31">
        <v>0</v>
      </c>
      <c r="C263" s="31">
        <v>0</v>
      </c>
      <c r="D263" s="31">
        <v>0</v>
      </c>
      <c r="E263" s="31">
        <v>0</v>
      </c>
      <c r="F263" s="31">
        <v>0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31">
        <v>0</v>
      </c>
      <c r="O263" s="31">
        <v>0</v>
      </c>
      <c r="P263" s="31">
        <v>0</v>
      </c>
      <c r="Q263" s="31">
        <v>0</v>
      </c>
      <c r="R263" s="31">
        <v>0</v>
      </c>
      <c r="S263" s="31">
        <v>0</v>
      </c>
      <c r="T263" s="31">
        <v>0</v>
      </c>
      <c r="U263" s="31">
        <v>0</v>
      </c>
      <c r="V263" s="31">
        <v>0</v>
      </c>
      <c r="W263" s="31">
        <v>0</v>
      </c>
      <c r="X263" s="31">
        <v>0</v>
      </c>
      <c r="Y263" s="31">
        <v>0</v>
      </c>
      <c r="Z263" s="31">
        <v>0</v>
      </c>
      <c r="AA263" s="31">
        <v>0</v>
      </c>
      <c r="AB263" s="31">
        <v>0</v>
      </c>
      <c r="AC263" s="31">
        <v>0</v>
      </c>
      <c r="AD263" s="31">
        <v>0</v>
      </c>
      <c r="AE263" s="31">
        <v>0</v>
      </c>
      <c r="AF263" s="31">
        <v>0</v>
      </c>
      <c r="AG263" s="31">
        <v>0</v>
      </c>
      <c r="AH263" s="40"/>
    </row>
    <row r="264" spans="1:34" x14ac:dyDescent="0.35">
      <c r="A264" s="27" t="s">
        <v>27</v>
      </c>
      <c r="B264" s="31">
        <v>0</v>
      </c>
      <c r="C264" s="31">
        <v>0</v>
      </c>
      <c r="D264" s="31">
        <v>0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31">
        <v>0</v>
      </c>
      <c r="L264" s="31">
        <v>0</v>
      </c>
      <c r="M264" s="31">
        <v>0</v>
      </c>
      <c r="N264" s="31">
        <v>0</v>
      </c>
      <c r="O264" s="31">
        <v>0</v>
      </c>
      <c r="P264" s="31">
        <v>0</v>
      </c>
      <c r="Q264" s="31">
        <v>0</v>
      </c>
      <c r="R264" s="31">
        <v>0</v>
      </c>
      <c r="S264" s="31">
        <v>0</v>
      </c>
      <c r="T264" s="31">
        <v>0</v>
      </c>
      <c r="U264" s="31">
        <v>0</v>
      </c>
      <c r="V264" s="31">
        <v>0</v>
      </c>
      <c r="W264" s="31">
        <v>0</v>
      </c>
      <c r="X264" s="31">
        <v>0</v>
      </c>
      <c r="Y264" s="31">
        <v>0</v>
      </c>
      <c r="Z264" s="31">
        <v>0</v>
      </c>
      <c r="AA264" s="31">
        <v>0</v>
      </c>
      <c r="AB264" s="31">
        <v>0</v>
      </c>
      <c r="AC264" s="31">
        <v>0</v>
      </c>
      <c r="AD264" s="31">
        <v>0</v>
      </c>
      <c r="AE264" s="31">
        <v>0</v>
      </c>
      <c r="AF264" s="31">
        <v>0</v>
      </c>
      <c r="AG264" s="31">
        <v>0</v>
      </c>
      <c r="AH264" s="40"/>
    </row>
    <row r="265" spans="1:34" x14ac:dyDescent="0.35">
      <c r="A265" s="22" t="s">
        <v>28</v>
      </c>
      <c r="B265" s="29">
        <v>11.847</v>
      </c>
      <c r="C265" s="29">
        <v>11.791</v>
      </c>
      <c r="D265" s="29">
        <v>11.736000000000001</v>
      </c>
      <c r="E265" s="29">
        <v>11.673</v>
      </c>
      <c r="F265" s="29">
        <v>11.608000000000001</v>
      </c>
      <c r="G265" s="29">
        <v>11.545</v>
      </c>
      <c r="H265" s="29">
        <v>11.484</v>
      </c>
      <c r="I265" s="29">
        <v>11.419</v>
      </c>
      <c r="J265" s="29">
        <v>11.356999999999999</v>
      </c>
      <c r="K265" s="29">
        <v>11.29</v>
      </c>
      <c r="L265" s="29">
        <v>11.228</v>
      </c>
      <c r="M265" s="29">
        <v>11.162000000000001</v>
      </c>
      <c r="N265" s="29">
        <v>11.093999999999999</v>
      </c>
      <c r="O265" s="29">
        <v>11.026</v>
      </c>
      <c r="P265" s="29">
        <v>10.952999999999999</v>
      </c>
      <c r="Q265" s="29">
        <v>10.879</v>
      </c>
      <c r="R265" s="29">
        <v>10.803000000000001</v>
      </c>
      <c r="S265" s="29">
        <v>10.728999999999999</v>
      </c>
      <c r="T265" s="29">
        <v>10.647</v>
      </c>
      <c r="U265" s="29">
        <v>10.537000000000001</v>
      </c>
      <c r="V265" s="29">
        <v>10.452</v>
      </c>
      <c r="W265" s="29">
        <v>10.366</v>
      </c>
      <c r="X265" s="29">
        <v>10.273999999999999</v>
      </c>
      <c r="Y265" s="29">
        <v>10.173</v>
      </c>
      <c r="Z265" s="29">
        <v>10.069000000000001</v>
      </c>
      <c r="AA265" s="29">
        <v>9.9570000000000007</v>
      </c>
      <c r="AB265" s="29">
        <v>9.8439999999999994</v>
      </c>
      <c r="AC265" s="29">
        <v>9.7210000000000001</v>
      </c>
      <c r="AD265" s="29">
        <v>9.5739999999999998</v>
      </c>
      <c r="AE265" s="29">
        <v>9.4339999999999993</v>
      </c>
      <c r="AF265" s="29">
        <v>9.2460000000000004</v>
      </c>
      <c r="AG265" s="29">
        <v>9.0429999999999993</v>
      </c>
      <c r="AH265" s="40"/>
    </row>
    <row r="266" spans="1:34" x14ac:dyDescent="0.35">
      <c r="A266" s="25" t="s">
        <v>29</v>
      </c>
      <c r="B266" s="30">
        <v>17.443999999999999</v>
      </c>
      <c r="C266" s="30">
        <v>17.402999999999999</v>
      </c>
      <c r="D266" s="30">
        <v>17.361999999999998</v>
      </c>
      <c r="E266" s="30">
        <v>17.311</v>
      </c>
      <c r="F266" s="30">
        <v>17.259</v>
      </c>
      <c r="G266" s="30">
        <v>17.21</v>
      </c>
      <c r="H266" s="30">
        <v>17.149999999999999</v>
      </c>
      <c r="I266" s="30">
        <v>17.100000000000001</v>
      </c>
      <c r="J266" s="30">
        <v>17.056000000000001</v>
      </c>
      <c r="K266" s="30">
        <v>17.001999999999999</v>
      </c>
      <c r="L266" s="30">
        <v>16.946999999999999</v>
      </c>
      <c r="M266" s="30">
        <v>16.893000000000001</v>
      </c>
      <c r="N266" s="30">
        <v>16.838999999999999</v>
      </c>
      <c r="O266" s="30">
        <v>16.771999999999998</v>
      </c>
      <c r="P266" s="30">
        <v>16.690999999999999</v>
      </c>
      <c r="Q266" s="30">
        <v>16.605</v>
      </c>
      <c r="R266" s="30">
        <v>16.504999999999999</v>
      </c>
      <c r="S266" s="30">
        <v>16.405999999999999</v>
      </c>
      <c r="T266" s="30">
        <v>16.295000000000002</v>
      </c>
      <c r="U266" s="30">
        <v>16.119</v>
      </c>
      <c r="V266" s="30">
        <v>15.997999999999999</v>
      </c>
      <c r="W266" s="30">
        <v>15.863</v>
      </c>
      <c r="X266" s="30">
        <v>15.731</v>
      </c>
      <c r="Y266" s="30">
        <v>15.592000000000001</v>
      </c>
      <c r="Z266" s="30">
        <v>15.43</v>
      </c>
      <c r="AA266" s="30">
        <v>15.249000000000001</v>
      </c>
      <c r="AB266" s="30">
        <v>15.051</v>
      </c>
      <c r="AC266" s="30">
        <v>14.836</v>
      </c>
      <c r="AD266" s="30">
        <v>14.573</v>
      </c>
      <c r="AE266" s="30">
        <v>14.305999999999999</v>
      </c>
      <c r="AF266" s="30">
        <v>13.977</v>
      </c>
      <c r="AG266" s="30">
        <v>13.622</v>
      </c>
      <c r="AH266" s="40"/>
    </row>
    <row r="267" spans="1:34" x14ac:dyDescent="0.35">
      <c r="A267" s="27" t="s">
        <v>30</v>
      </c>
      <c r="B267" s="31">
        <v>13.151999999999999</v>
      </c>
      <c r="C267" s="31">
        <v>13.112</v>
      </c>
      <c r="D267" s="31">
        <v>13.07</v>
      </c>
      <c r="E267" s="31">
        <v>13.007999999999999</v>
      </c>
      <c r="F267" s="31">
        <v>12.943</v>
      </c>
      <c r="G267" s="31">
        <v>12.868</v>
      </c>
      <c r="H267" s="31">
        <v>12.795</v>
      </c>
      <c r="I267" s="31">
        <v>12.714</v>
      </c>
      <c r="J267" s="31">
        <v>12.637</v>
      </c>
      <c r="K267" s="31">
        <v>12.548</v>
      </c>
      <c r="L267" s="31">
        <v>12.47</v>
      </c>
      <c r="M267" s="31">
        <v>12.381</v>
      </c>
      <c r="N267" s="31">
        <v>12.292</v>
      </c>
      <c r="O267" s="31">
        <v>12.199</v>
      </c>
      <c r="P267" s="31">
        <v>12.101000000000001</v>
      </c>
      <c r="Q267" s="31">
        <v>12.003</v>
      </c>
      <c r="R267" s="31">
        <v>11.904</v>
      </c>
      <c r="S267" s="31">
        <v>11.813000000000001</v>
      </c>
      <c r="T267" s="31">
        <v>11.702</v>
      </c>
      <c r="U267" s="31">
        <v>11.564</v>
      </c>
      <c r="V267" s="31">
        <v>11.455</v>
      </c>
      <c r="W267" s="31">
        <v>11.345000000000001</v>
      </c>
      <c r="X267" s="31">
        <v>11.226000000000001</v>
      </c>
      <c r="Y267" s="31">
        <v>11.101000000000001</v>
      </c>
      <c r="Z267" s="31">
        <v>10.972</v>
      </c>
      <c r="AA267" s="31">
        <v>10.837999999999999</v>
      </c>
      <c r="AB267" s="31">
        <v>10.707000000000001</v>
      </c>
      <c r="AC267" s="31">
        <v>10.571999999999999</v>
      </c>
      <c r="AD267" s="31">
        <v>10.414</v>
      </c>
      <c r="AE267" s="31">
        <v>10.266999999999999</v>
      </c>
      <c r="AF267" s="31">
        <v>10.068</v>
      </c>
      <c r="AG267" s="31">
        <v>9.8569999999999993</v>
      </c>
      <c r="AH267" s="40"/>
    </row>
    <row r="268" spans="1:34" x14ac:dyDescent="0.35">
      <c r="A268" s="27" t="s">
        <v>31</v>
      </c>
      <c r="B268" s="31">
        <v>9.9390000000000001</v>
      </c>
      <c r="C268" s="31">
        <v>9.9009999999999998</v>
      </c>
      <c r="D268" s="31">
        <v>9.86</v>
      </c>
      <c r="E268" s="31">
        <v>9.82</v>
      </c>
      <c r="F268" s="31">
        <v>9.7780000000000005</v>
      </c>
      <c r="G268" s="31">
        <v>9.7249999999999996</v>
      </c>
      <c r="H268" s="31">
        <v>9.6769999999999996</v>
      </c>
      <c r="I268" s="31">
        <v>9.6280000000000001</v>
      </c>
      <c r="J268" s="31">
        <v>9.5839999999999996</v>
      </c>
      <c r="K268" s="31">
        <v>9.5389999999999997</v>
      </c>
      <c r="L268" s="31">
        <v>9.4920000000000009</v>
      </c>
      <c r="M268" s="31">
        <v>9.4459999999999997</v>
      </c>
      <c r="N268" s="31">
        <v>9.3970000000000002</v>
      </c>
      <c r="O268" s="31">
        <v>9.3510000000000009</v>
      </c>
      <c r="P268" s="31">
        <v>9.298</v>
      </c>
      <c r="Q268" s="31">
        <v>9.2449999999999992</v>
      </c>
      <c r="R268" s="31">
        <v>9.1910000000000007</v>
      </c>
      <c r="S268" s="31">
        <v>9.1349999999999998</v>
      </c>
      <c r="T268" s="31">
        <v>9.0779999999999994</v>
      </c>
      <c r="U268" s="31">
        <v>8.9960000000000004</v>
      </c>
      <c r="V268" s="31">
        <v>8.9329999999999998</v>
      </c>
      <c r="W268" s="31">
        <v>8.8710000000000004</v>
      </c>
      <c r="X268" s="31">
        <v>8.8040000000000003</v>
      </c>
      <c r="Y268" s="31">
        <v>8.7260000000000009</v>
      </c>
      <c r="Z268" s="31">
        <v>8.6470000000000002</v>
      </c>
      <c r="AA268" s="31">
        <v>8.5589999999999993</v>
      </c>
      <c r="AB268" s="31">
        <v>8.4689999999999994</v>
      </c>
      <c r="AC268" s="31">
        <v>8.3689999999999998</v>
      </c>
      <c r="AD268" s="31">
        <v>8.2439999999999998</v>
      </c>
      <c r="AE268" s="31">
        <v>8.1270000000000007</v>
      </c>
      <c r="AF268" s="31">
        <v>7.9669999999999996</v>
      </c>
      <c r="AG268" s="31">
        <v>7.7919999999999998</v>
      </c>
      <c r="AH268" s="40"/>
    </row>
    <row r="269" spans="1:34" x14ac:dyDescent="0.35">
      <c r="A269" s="20" t="s">
        <v>44</v>
      </c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40"/>
    </row>
    <row r="270" spans="1:34" x14ac:dyDescent="0.35">
      <c r="A270" s="22" t="s">
        <v>20</v>
      </c>
      <c r="B270" s="29">
        <v>0.497</v>
      </c>
      <c r="C270" s="29">
        <v>0.49099999999999999</v>
      </c>
      <c r="D270" s="29">
        <v>0.48499999999999999</v>
      </c>
      <c r="E270" s="29">
        <v>0.47899999999999998</v>
      </c>
      <c r="F270" s="29">
        <v>0.47299999999999998</v>
      </c>
      <c r="G270" s="29">
        <v>0.46700000000000003</v>
      </c>
      <c r="H270" s="29">
        <v>0.46100000000000002</v>
      </c>
      <c r="I270" s="29">
        <v>0.45500000000000002</v>
      </c>
      <c r="J270" s="29">
        <v>0.45</v>
      </c>
      <c r="K270" s="29">
        <v>0.44400000000000001</v>
      </c>
      <c r="L270" s="29">
        <v>0.439</v>
      </c>
      <c r="M270" s="29">
        <v>0.434</v>
      </c>
      <c r="N270" s="29">
        <v>0.42899999999999999</v>
      </c>
      <c r="O270" s="29">
        <v>0.42299999999999999</v>
      </c>
      <c r="P270" s="29">
        <v>0.41799999999999998</v>
      </c>
      <c r="Q270" s="29">
        <v>0.41199999999999998</v>
      </c>
      <c r="R270" s="29">
        <v>0.40600000000000003</v>
      </c>
      <c r="S270" s="29">
        <v>0.4</v>
      </c>
      <c r="T270" s="29">
        <v>0.39400000000000002</v>
      </c>
      <c r="U270" s="29">
        <v>0.38700000000000001</v>
      </c>
      <c r="V270" s="29">
        <v>0.38</v>
      </c>
      <c r="W270" s="29">
        <v>0.373</v>
      </c>
      <c r="X270" s="29">
        <v>0.36599999999999999</v>
      </c>
      <c r="Y270" s="29">
        <v>0.35899999999999999</v>
      </c>
      <c r="Z270" s="29">
        <v>0.35199999999999998</v>
      </c>
      <c r="AA270" s="29">
        <v>0.34499999999999997</v>
      </c>
      <c r="AB270" s="29">
        <v>0.33800000000000002</v>
      </c>
      <c r="AC270" s="29">
        <v>0.33</v>
      </c>
      <c r="AD270" s="29">
        <v>0.32300000000000001</v>
      </c>
      <c r="AE270" s="29">
        <v>0.316</v>
      </c>
      <c r="AF270" s="29">
        <v>0.309</v>
      </c>
      <c r="AG270" s="29">
        <v>0.30199999999999999</v>
      </c>
      <c r="AH270" s="40"/>
    </row>
    <row r="271" spans="1:34" x14ac:dyDescent="0.35">
      <c r="A271" s="27" t="s">
        <v>33</v>
      </c>
      <c r="B271" s="31">
        <v>0.20699999999999999</v>
      </c>
      <c r="C271" s="31">
        <v>0.20100000000000001</v>
      </c>
      <c r="D271" s="31">
        <v>0.19600000000000001</v>
      </c>
      <c r="E271" s="31">
        <v>0.191</v>
      </c>
      <c r="F271" s="31">
        <v>0.187</v>
      </c>
      <c r="G271" s="31">
        <v>0.182</v>
      </c>
      <c r="H271" s="31">
        <v>0.17799999999999999</v>
      </c>
      <c r="I271" s="31">
        <v>0.17399999999999999</v>
      </c>
      <c r="J271" s="31">
        <v>0.17100000000000001</v>
      </c>
      <c r="K271" s="31">
        <v>0.16700000000000001</v>
      </c>
      <c r="L271" s="31">
        <v>0.16400000000000001</v>
      </c>
      <c r="M271" s="31">
        <v>0.161</v>
      </c>
      <c r="N271" s="31">
        <v>0.158</v>
      </c>
      <c r="O271" s="31">
        <v>0.155</v>
      </c>
      <c r="P271" s="31">
        <v>0.152</v>
      </c>
      <c r="Q271" s="31">
        <v>0.14799999999999999</v>
      </c>
      <c r="R271" s="31">
        <v>0.14499999999999999</v>
      </c>
      <c r="S271" s="31">
        <v>0.14199999999999999</v>
      </c>
      <c r="T271" s="31">
        <v>0.13800000000000001</v>
      </c>
      <c r="U271" s="31">
        <v>0.13500000000000001</v>
      </c>
      <c r="V271" s="31">
        <v>0.13100000000000001</v>
      </c>
      <c r="W271" s="31">
        <v>0.128</v>
      </c>
      <c r="X271" s="31">
        <v>0.125</v>
      </c>
      <c r="Y271" s="31">
        <v>0.122</v>
      </c>
      <c r="Z271" s="31">
        <v>0.11899999999999999</v>
      </c>
      <c r="AA271" s="31">
        <v>0.11600000000000001</v>
      </c>
      <c r="AB271" s="31">
        <v>0.114</v>
      </c>
      <c r="AC271" s="31">
        <v>0.112</v>
      </c>
      <c r="AD271" s="31">
        <v>0.109</v>
      </c>
      <c r="AE271" s="31">
        <v>0.107</v>
      </c>
      <c r="AF271" s="31">
        <v>0.105</v>
      </c>
      <c r="AG271" s="31">
        <v>0.10299999999999999</v>
      </c>
      <c r="AH271" s="40"/>
    </row>
    <row r="272" spans="1:34" x14ac:dyDescent="0.35">
      <c r="A272" s="32" t="s">
        <v>34</v>
      </c>
      <c r="B272" s="55">
        <v>1.2849999999999999</v>
      </c>
      <c r="C272" s="55">
        <v>1.2749999999999999</v>
      </c>
      <c r="D272" s="55">
        <v>1.2649999999999999</v>
      </c>
      <c r="E272" s="55">
        <v>1.254</v>
      </c>
      <c r="F272" s="55">
        <v>1.244</v>
      </c>
      <c r="G272" s="55">
        <v>1.234</v>
      </c>
      <c r="H272" s="55">
        <v>1.224</v>
      </c>
      <c r="I272" s="55">
        <v>1.214</v>
      </c>
      <c r="J272" s="55">
        <v>1.204</v>
      </c>
      <c r="K272" s="55">
        <v>1.194</v>
      </c>
      <c r="L272" s="55">
        <v>1.1850000000000001</v>
      </c>
      <c r="M272" s="55">
        <v>1.175</v>
      </c>
      <c r="N272" s="55">
        <v>1.165</v>
      </c>
      <c r="O272" s="55">
        <v>1.1539999999999999</v>
      </c>
      <c r="P272" s="55">
        <v>1.143</v>
      </c>
      <c r="Q272" s="55">
        <v>1.1319999999999999</v>
      </c>
      <c r="R272" s="55">
        <v>1.119</v>
      </c>
      <c r="S272" s="55">
        <v>1.1060000000000001</v>
      </c>
      <c r="T272" s="55">
        <v>1.0920000000000001</v>
      </c>
      <c r="U272" s="55">
        <v>1.0760000000000001</v>
      </c>
      <c r="V272" s="55">
        <v>1.06</v>
      </c>
      <c r="W272" s="55">
        <v>1.044</v>
      </c>
      <c r="X272" s="55">
        <v>1.026</v>
      </c>
      <c r="Y272" s="55">
        <v>1.008</v>
      </c>
      <c r="Z272" s="55">
        <v>0.99</v>
      </c>
      <c r="AA272" s="55">
        <v>0.97099999999999997</v>
      </c>
      <c r="AB272" s="55">
        <v>0.95199999999999996</v>
      </c>
      <c r="AC272" s="55">
        <v>0.93300000000000005</v>
      </c>
      <c r="AD272" s="55">
        <v>0.91400000000000003</v>
      </c>
      <c r="AE272" s="55">
        <v>0.89400000000000002</v>
      </c>
      <c r="AF272" s="55">
        <v>0.874</v>
      </c>
      <c r="AG272" s="55">
        <v>0.85399999999999998</v>
      </c>
      <c r="AH272" s="40"/>
    </row>
    <row r="273" spans="1:34" x14ac:dyDescent="0.35">
      <c r="A273" s="22" t="s">
        <v>35</v>
      </c>
      <c r="B273" s="55">
        <v>2.097</v>
      </c>
      <c r="C273" s="55">
        <v>2.0640000000000001</v>
      </c>
      <c r="D273" s="55">
        <v>2.0419999999999998</v>
      </c>
      <c r="E273" s="55">
        <v>2.0270000000000001</v>
      </c>
      <c r="F273" s="55">
        <v>2.0190000000000001</v>
      </c>
      <c r="G273" s="55">
        <v>2.0110000000000001</v>
      </c>
      <c r="H273" s="55">
        <v>2.0019999999999998</v>
      </c>
      <c r="I273" s="55">
        <v>1.9950000000000001</v>
      </c>
      <c r="J273" s="55">
        <v>1.9850000000000001</v>
      </c>
      <c r="K273" s="55">
        <v>1.982</v>
      </c>
      <c r="L273" s="55">
        <v>1.9770000000000001</v>
      </c>
      <c r="M273" s="55">
        <v>1.976</v>
      </c>
      <c r="N273" s="55">
        <v>1.9550000000000001</v>
      </c>
      <c r="O273" s="55">
        <v>1.9470000000000001</v>
      </c>
      <c r="P273" s="55">
        <v>1.946</v>
      </c>
      <c r="Q273" s="55">
        <v>1.9359999999999999</v>
      </c>
      <c r="R273" s="55">
        <v>1.931</v>
      </c>
      <c r="S273" s="55">
        <v>1.925</v>
      </c>
      <c r="T273" s="55">
        <v>1.91</v>
      </c>
      <c r="U273" s="55">
        <v>1.8939999999999999</v>
      </c>
      <c r="V273" s="55">
        <v>1.877</v>
      </c>
      <c r="W273" s="55">
        <v>1.8580000000000001</v>
      </c>
      <c r="X273" s="55">
        <v>1.841</v>
      </c>
      <c r="Y273" s="55">
        <v>1.8220000000000001</v>
      </c>
      <c r="Z273" s="55">
        <v>1.798</v>
      </c>
      <c r="AA273" s="55">
        <v>1.782</v>
      </c>
      <c r="AB273" s="55">
        <v>1.756</v>
      </c>
      <c r="AC273" s="55">
        <v>1.736</v>
      </c>
      <c r="AD273" s="55">
        <v>1.6930000000000001</v>
      </c>
      <c r="AE273" s="55">
        <v>1.6459999999999999</v>
      </c>
      <c r="AF273" s="55">
        <v>1.601</v>
      </c>
      <c r="AG273" s="55">
        <v>1.5569999999999999</v>
      </c>
      <c r="AH273" s="40"/>
    </row>
    <row r="274" spans="1:34" x14ac:dyDescent="0.35">
      <c r="A274" s="22" t="s">
        <v>28</v>
      </c>
      <c r="B274" s="29">
        <v>13.321999999999999</v>
      </c>
      <c r="C274" s="29">
        <v>13.273</v>
      </c>
      <c r="D274" s="29">
        <v>13.209</v>
      </c>
      <c r="E274" s="29">
        <v>13.148</v>
      </c>
      <c r="F274" s="29">
        <v>13.058</v>
      </c>
      <c r="G274" s="29">
        <v>12.997999999999999</v>
      </c>
      <c r="H274" s="29">
        <v>12.901999999999999</v>
      </c>
      <c r="I274" s="29">
        <v>12.821</v>
      </c>
      <c r="J274" s="29">
        <v>12.756</v>
      </c>
      <c r="K274" s="29">
        <v>12.667999999999999</v>
      </c>
      <c r="L274" s="29">
        <v>12.599</v>
      </c>
      <c r="M274" s="29">
        <v>12.500999999999999</v>
      </c>
      <c r="N274" s="29">
        <v>12.436</v>
      </c>
      <c r="O274" s="29">
        <v>12.359</v>
      </c>
      <c r="P274" s="29">
        <v>12.275</v>
      </c>
      <c r="Q274" s="29">
        <v>12.169</v>
      </c>
      <c r="R274" s="29">
        <v>12.084</v>
      </c>
      <c r="S274" s="29">
        <v>11.981</v>
      </c>
      <c r="T274" s="29">
        <v>11.872</v>
      </c>
      <c r="U274" s="29">
        <v>11.672000000000001</v>
      </c>
      <c r="V274" s="29">
        <v>11.539</v>
      </c>
      <c r="W274" s="29">
        <v>11.411</v>
      </c>
      <c r="X274" s="29">
        <v>11.288</v>
      </c>
      <c r="Y274" s="29">
        <v>11.156000000000001</v>
      </c>
      <c r="Z274" s="29">
        <v>11.037000000000001</v>
      </c>
      <c r="AA274" s="29">
        <v>10.911</v>
      </c>
      <c r="AB274" s="29">
        <v>10.778</v>
      </c>
      <c r="AC274" s="29">
        <v>10.648</v>
      </c>
      <c r="AD274" s="29">
        <v>10.483000000000001</v>
      </c>
      <c r="AE274" s="29">
        <v>10.323</v>
      </c>
      <c r="AF274" s="29">
        <v>10.115</v>
      </c>
      <c r="AG274" s="29">
        <v>9.8919999999999995</v>
      </c>
      <c r="AH274" s="40"/>
    </row>
    <row r="275" spans="1:34" x14ac:dyDescent="0.35">
      <c r="A275" s="25" t="s">
        <v>36</v>
      </c>
      <c r="B275" s="30">
        <v>16.116</v>
      </c>
      <c r="C275" s="30">
        <v>16.065000000000001</v>
      </c>
      <c r="D275" s="30">
        <v>15.973000000000001</v>
      </c>
      <c r="E275" s="30">
        <v>15.92</v>
      </c>
      <c r="F275" s="30">
        <v>15.81</v>
      </c>
      <c r="G275" s="30">
        <v>15.765000000000001</v>
      </c>
      <c r="H275" s="30">
        <v>15.677</v>
      </c>
      <c r="I275" s="30">
        <v>15.601000000000001</v>
      </c>
      <c r="J275" s="30">
        <v>15.56</v>
      </c>
      <c r="K275" s="30">
        <v>15.499000000000001</v>
      </c>
      <c r="L275" s="30">
        <v>15.426</v>
      </c>
      <c r="M275" s="30">
        <v>15.355</v>
      </c>
      <c r="N275" s="30">
        <v>15.303000000000001</v>
      </c>
      <c r="O275" s="30">
        <v>15.211</v>
      </c>
      <c r="P275" s="30">
        <v>15.143000000000001</v>
      </c>
      <c r="Q275" s="30">
        <v>15.029</v>
      </c>
      <c r="R275" s="30">
        <v>14.91</v>
      </c>
      <c r="S275" s="30">
        <v>14.817</v>
      </c>
      <c r="T275" s="30">
        <v>14.67</v>
      </c>
      <c r="U275" s="30">
        <v>14.403</v>
      </c>
      <c r="V275" s="30">
        <v>14.254</v>
      </c>
      <c r="W275" s="30">
        <v>14.141</v>
      </c>
      <c r="X275" s="30">
        <v>14.021000000000001</v>
      </c>
      <c r="Y275" s="30">
        <v>13.88</v>
      </c>
      <c r="Z275" s="30">
        <v>13.728</v>
      </c>
      <c r="AA275" s="30">
        <v>13.574</v>
      </c>
      <c r="AB275" s="30">
        <v>13.406000000000001</v>
      </c>
      <c r="AC275" s="30">
        <v>13.25</v>
      </c>
      <c r="AD275" s="30">
        <v>13.05</v>
      </c>
      <c r="AE275" s="30">
        <v>12.869</v>
      </c>
      <c r="AF275" s="30">
        <v>12.613</v>
      </c>
      <c r="AG275" s="30">
        <v>12.353</v>
      </c>
      <c r="AH275" s="40"/>
    </row>
    <row r="276" spans="1:34" x14ac:dyDescent="0.35">
      <c r="A276" s="32" t="s">
        <v>31</v>
      </c>
      <c r="B276" s="55">
        <v>12.831</v>
      </c>
      <c r="C276" s="55">
        <v>12.775</v>
      </c>
      <c r="D276" s="55">
        <v>12.708</v>
      </c>
      <c r="E276" s="55">
        <v>12.64</v>
      </c>
      <c r="F276" s="55">
        <v>12.548</v>
      </c>
      <c r="G276" s="55">
        <v>12.475</v>
      </c>
      <c r="H276" s="55">
        <v>12.368</v>
      </c>
      <c r="I276" s="55">
        <v>12.276</v>
      </c>
      <c r="J276" s="55">
        <v>12.195</v>
      </c>
      <c r="K276" s="55">
        <v>12.092000000000001</v>
      </c>
      <c r="L276" s="55">
        <v>12.013</v>
      </c>
      <c r="M276" s="55">
        <v>11.898999999999999</v>
      </c>
      <c r="N276" s="55">
        <v>11.82</v>
      </c>
      <c r="O276" s="55">
        <v>11.737</v>
      </c>
      <c r="P276" s="55">
        <v>11.64</v>
      </c>
      <c r="Q276" s="55">
        <v>11.523999999999999</v>
      </c>
      <c r="R276" s="55">
        <v>11.433999999999999</v>
      </c>
      <c r="S276" s="55">
        <v>11.317</v>
      </c>
      <c r="T276" s="55">
        <v>11.205</v>
      </c>
      <c r="U276" s="55">
        <v>11.009</v>
      </c>
      <c r="V276" s="55">
        <v>10.869</v>
      </c>
      <c r="W276" s="55">
        <v>10.728999999999999</v>
      </c>
      <c r="X276" s="55">
        <v>10.599</v>
      </c>
      <c r="Y276" s="55">
        <v>10.464</v>
      </c>
      <c r="Z276" s="55">
        <v>10.345000000000001</v>
      </c>
      <c r="AA276" s="55">
        <v>10.220000000000001</v>
      </c>
      <c r="AB276" s="55">
        <v>10.09</v>
      </c>
      <c r="AC276" s="55">
        <v>9.9600000000000009</v>
      </c>
      <c r="AD276" s="55">
        <v>9.8000000000000007</v>
      </c>
      <c r="AE276" s="55">
        <v>9.641</v>
      </c>
      <c r="AF276" s="55">
        <v>9.4420000000000002</v>
      </c>
      <c r="AG276" s="55">
        <v>9.2260000000000009</v>
      </c>
      <c r="AH276" s="40"/>
    </row>
    <row r="277" spans="1:34" x14ac:dyDescent="0.35">
      <c r="A277" s="22" t="s">
        <v>37</v>
      </c>
      <c r="B277" s="29">
        <v>49.63</v>
      </c>
      <c r="C277" s="29">
        <v>49.344999999999999</v>
      </c>
      <c r="D277" s="29">
        <v>49.058999999999997</v>
      </c>
      <c r="E277" s="29">
        <v>48.795000000000002</v>
      </c>
      <c r="F277" s="29">
        <v>48.524999999999999</v>
      </c>
      <c r="G277" s="29">
        <v>48.26</v>
      </c>
      <c r="H277" s="29">
        <v>48.015999999999998</v>
      </c>
      <c r="I277" s="29">
        <v>47.762</v>
      </c>
      <c r="J277" s="29">
        <v>47.517000000000003</v>
      </c>
      <c r="K277" s="29">
        <v>47.273000000000003</v>
      </c>
      <c r="L277" s="29">
        <v>47.026000000000003</v>
      </c>
      <c r="M277" s="29">
        <v>46.77</v>
      </c>
      <c r="N277" s="29">
        <v>46.548999999999999</v>
      </c>
      <c r="O277" s="29">
        <v>46.34</v>
      </c>
      <c r="P277" s="29">
        <v>46.156999999999996</v>
      </c>
      <c r="Q277" s="29">
        <v>45.970999999999997</v>
      </c>
      <c r="R277" s="29">
        <v>45.784999999999997</v>
      </c>
      <c r="S277" s="29">
        <v>45.588000000000001</v>
      </c>
      <c r="T277" s="29">
        <v>45.405999999999999</v>
      </c>
      <c r="U277" s="29">
        <v>45.045999999999999</v>
      </c>
      <c r="V277" s="29">
        <v>44.883000000000003</v>
      </c>
      <c r="W277" s="29">
        <v>44.667999999999999</v>
      </c>
      <c r="X277" s="29">
        <v>44.485999999999997</v>
      </c>
      <c r="Y277" s="29">
        <v>44.295999999999999</v>
      </c>
      <c r="Z277" s="29">
        <v>44.094999999999999</v>
      </c>
      <c r="AA277" s="29">
        <v>43.908999999999999</v>
      </c>
      <c r="AB277" s="29">
        <v>43.709000000000003</v>
      </c>
      <c r="AC277" s="29">
        <v>43.534999999999997</v>
      </c>
      <c r="AD277" s="29">
        <v>43.363999999999997</v>
      </c>
      <c r="AE277" s="29">
        <v>43.194000000000003</v>
      </c>
      <c r="AF277" s="29">
        <v>43.042999999999999</v>
      </c>
      <c r="AG277" s="29">
        <v>42.884</v>
      </c>
      <c r="AH277" s="40"/>
    </row>
    <row r="278" spans="1:34" x14ac:dyDescent="0.35">
      <c r="A278" s="27" t="s">
        <v>38</v>
      </c>
      <c r="B278" s="31">
        <v>97.703000000000003</v>
      </c>
      <c r="C278" s="31">
        <v>97.525000000000006</v>
      </c>
      <c r="D278" s="31">
        <v>97.34</v>
      </c>
      <c r="E278" s="31">
        <v>97.174000000000007</v>
      </c>
      <c r="F278" s="31">
        <v>97.039000000000001</v>
      </c>
      <c r="G278" s="31">
        <v>96.872</v>
      </c>
      <c r="H278" s="31">
        <v>96.69</v>
      </c>
      <c r="I278" s="31">
        <v>96.448999999999998</v>
      </c>
      <c r="J278" s="31">
        <v>96.225999999999999</v>
      </c>
      <c r="K278" s="31">
        <v>95.992999999999995</v>
      </c>
      <c r="L278" s="31">
        <v>95.751999999999995</v>
      </c>
      <c r="M278" s="31">
        <v>95.450999999999993</v>
      </c>
      <c r="N278" s="31">
        <v>95.238</v>
      </c>
      <c r="O278" s="31">
        <v>95.025000000000006</v>
      </c>
      <c r="P278" s="31">
        <v>94.793000000000006</v>
      </c>
      <c r="Q278" s="31">
        <v>94.564999999999998</v>
      </c>
      <c r="R278" s="31">
        <v>94.328000000000003</v>
      </c>
      <c r="S278" s="31">
        <v>94.055999999999997</v>
      </c>
      <c r="T278" s="31">
        <v>93.846999999999994</v>
      </c>
      <c r="U278" s="31">
        <v>93.233999999999995</v>
      </c>
      <c r="V278" s="31">
        <v>93.051000000000002</v>
      </c>
      <c r="W278" s="31">
        <v>92.728999999999999</v>
      </c>
      <c r="X278" s="31">
        <v>92.480999999999995</v>
      </c>
      <c r="Y278" s="31">
        <v>92.227999999999994</v>
      </c>
      <c r="Z278" s="31">
        <v>91.954999999999998</v>
      </c>
      <c r="AA278" s="31">
        <v>91.707999999999998</v>
      </c>
      <c r="AB278" s="31">
        <v>91.394000000000005</v>
      </c>
      <c r="AC278" s="31">
        <v>91.137</v>
      </c>
      <c r="AD278" s="31">
        <v>90.876000000000005</v>
      </c>
      <c r="AE278" s="31">
        <v>90.600999999999999</v>
      </c>
      <c r="AF278" s="31">
        <v>90.391999999999996</v>
      </c>
      <c r="AG278" s="31">
        <v>90.117000000000004</v>
      </c>
      <c r="AH278" s="40"/>
    </row>
    <row r="279" spans="1:34" x14ac:dyDescent="0.35">
      <c r="A279" s="32" t="s">
        <v>39</v>
      </c>
      <c r="B279" s="55">
        <v>19.248000000000001</v>
      </c>
      <c r="C279" s="55">
        <v>19.222999999999999</v>
      </c>
      <c r="D279" s="55">
        <v>19.193000000000001</v>
      </c>
      <c r="E279" s="55">
        <v>19.16</v>
      </c>
      <c r="F279" s="55">
        <v>19.117000000000001</v>
      </c>
      <c r="G279" s="55">
        <v>19.074000000000002</v>
      </c>
      <c r="H279" s="55">
        <v>19.027999999999999</v>
      </c>
      <c r="I279" s="55">
        <v>18.981000000000002</v>
      </c>
      <c r="J279" s="55">
        <v>18.928999999999998</v>
      </c>
      <c r="K279" s="55">
        <v>18.879000000000001</v>
      </c>
      <c r="L279" s="55">
        <v>18.835000000000001</v>
      </c>
      <c r="M279" s="55">
        <v>18.79</v>
      </c>
      <c r="N279" s="55">
        <v>18.748999999999999</v>
      </c>
      <c r="O279" s="55">
        <v>18.707000000000001</v>
      </c>
      <c r="P279" s="55">
        <v>18.657</v>
      </c>
      <c r="Q279" s="55">
        <v>18.603000000000002</v>
      </c>
      <c r="R279" s="55">
        <v>18.552</v>
      </c>
      <c r="S279" s="55">
        <v>18.5</v>
      </c>
      <c r="T279" s="55">
        <v>18.437999999999999</v>
      </c>
      <c r="U279" s="55">
        <v>18.311</v>
      </c>
      <c r="V279" s="55">
        <v>18.260999999999999</v>
      </c>
      <c r="W279" s="55">
        <v>18.2</v>
      </c>
      <c r="X279" s="55">
        <v>18.141999999999999</v>
      </c>
      <c r="Y279" s="55">
        <v>18.082000000000001</v>
      </c>
      <c r="Z279" s="55">
        <v>18.006</v>
      </c>
      <c r="AA279" s="55">
        <v>17.931000000000001</v>
      </c>
      <c r="AB279" s="55">
        <v>17.853000000000002</v>
      </c>
      <c r="AC279" s="55">
        <v>17.779</v>
      </c>
      <c r="AD279" s="55">
        <v>17.707000000000001</v>
      </c>
      <c r="AE279" s="55">
        <v>17.638999999999999</v>
      </c>
      <c r="AF279" s="55">
        <v>17.559999999999999</v>
      </c>
      <c r="AG279" s="55">
        <v>17.494</v>
      </c>
      <c r="AH279" s="40"/>
    </row>
    <row r="280" spans="1:34" x14ac:dyDescent="0.35">
      <c r="A280" s="48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0"/>
    </row>
    <row r="281" spans="1:34" x14ac:dyDescent="0.35">
      <c r="A281" s="18" t="s">
        <v>71</v>
      </c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40"/>
    </row>
    <row r="282" spans="1:34" x14ac:dyDescent="0.35">
      <c r="A282" s="20" t="s">
        <v>72</v>
      </c>
      <c r="B282" s="21">
        <v>158.16200000000001</v>
      </c>
      <c r="C282" s="21">
        <v>160.13200000000001</v>
      </c>
      <c r="D282" s="21">
        <v>163.51900000000001</v>
      </c>
      <c r="E282" s="21">
        <v>166.46700000000001</v>
      </c>
      <c r="F282" s="21">
        <v>169.87299999999999</v>
      </c>
      <c r="G282" s="21">
        <v>172.74299999999999</v>
      </c>
      <c r="H282" s="21">
        <v>174.893</v>
      </c>
      <c r="I282" s="21">
        <v>175.20400000000001</v>
      </c>
      <c r="J282" s="21">
        <v>174.821</v>
      </c>
      <c r="K282" s="21">
        <v>174.11099999999999</v>
      </c>
      <c r="L282" s="21">
        <v>173.05</v>
      </c>
      <c r="M282" s="21">
        <v>172.011</v>
      </c>
      <c r="N282" s="21">
        <v>171.142</v>
      </c>
      <c r="O282" s="21">
        <v>170.30600000000001</v>
      </c>
      <c r="P282" s="21">
        <v>169.94200000000001</v>
      </c>
      <c r="Q282" s="21">
        <v>170.02</v>
      </c>
      <c r="R282" s="21">
        <v>170.452</v>
      </c>
      <c r="S282" s="21">
        <v>170.97900000000001</v>
      </c>
      <c r="T282" s="21">
        <v>171.327</v>
      </c>
      <c r="U282" s="21">
        <v>171.79400000000001</v>
      </c>
      <c r="V282" s="21">
        <v>171.965</v>
      </c>
      <c r="W282" s="21">
        <v>171.99100000000001</v>
      </c>
      <c r="X282" s="21">
        <v>171.81</v>
      </c>
      <c r="Y282" s="21">
        <v>171.52699999999999</v>
      </c>
      <c r="Z282" s="21">
        <v>171.25399999999999</v>
      </c>
      <c r="AA282" s="21">
        <v>171.04400000000001</v>
      </c>
      <c r="AB282" s="21">
        <v>170.72900000000001</v>
      </c>
      <c r="AC282" s="21">
        <v>170.08500000000001</v>
      </c>
      <c r="AD282" s="21">
        <v>169.69499999999999</v>
      </c>
      <c r="AE282" s="21">
        <v>169.417</v>
      </c>
      <c r="AF282" s="21">
        <v>169.05799999999999</v>
      </c>
      <c r="AG282" s="21">
        <v>168.78200000000001</v>
      </c>
      <c r="AH282" s="40"/>
    </row>
    <row r="283" spans="1:34" x14ac:dyDescent="0.35">
      <c r="A283" s="22" t="s">
        <v>20</v>
      </c>
      <c r="B283" s="29">
        <v>207.61500000000001</v>
      </c>
      <c r="C283" s="29">
        <v>211.27099999999999</v>
      </c>
      <c r="D283" s="29">
        <v>217.02199999999999</v>
      </c>
      <c r="E283" s="29">
        <v>222.50899999999999</v>
      </c>
      <c r="F283" s="29">
        <v>228.125</v>
      </c>
      <c r="G283" s="29">
        <v>232.654</v>
      </c>
      <c r="H283" s="29">
        <v>236.20500000000001</v>
      </c>
      <c r="I283" s="29">
        <v>237.291</v>
      </c>
      <c r="J283" s="29">
        <v>237.06399999999999</v>
      </c>
      <c r="K283" s="29">
        <v>236.44900000000001</v>
      </c>
      <c r="L283" s="29">
        <v>235.47</v>
      </c>
      <c r="M283" s="29">
        <v>234.51499999999999</v>
      </c>
      <c r="N283" s="29">
        <v>234.172</v>
      </c>
      <c r="O283" s="29">
        <v>234.18899999999999</v>
      </c>
      <c r="P283" s="29">
        <v>234.68100000000001</v>
      </c>
      <c r="Q283" s="29">
        <v>235.88900000000001</v>
      </c>
      <c r="R283" s="29">
        <v>237.572</v>
      </c>
      <c r="S283" s="29">
        <v>239.471</v>
      </c>
      <c r="T283" s="29">
        <v>241.18600000000001</v>
      </c>
      <c r="U283" s="29">
        <v>242.642</v>
      </c>
      <c r="V283" s="29">
        <v>243.80600000000001</v>
      </c>
      <c r="W283" s="29">
        <v>244.767</v>
      </c>
      <c r="X283" s="29">
        <v>245.47200000000001</v>
      </c>
      <c r="Y283" s="29">
        <v>246.005</v>
      </c>
      <c r="Z283" s="29">
        <v>246.49600000000001</v>
      </c>
      <c r="AA283" s="29">
        <v>247.01400000000001</v>
      </c>
      <c r="AB283" s="29">
        <v>247.251</v>
      </c>
      <c r="AC283" s="29">
        <v>247.20699999999999</v>
      </c>
      <c r="AD283" s="29">
        <v>247.291</v>
      </c>
      <c r="AE283" s="29">
        <v>247.27099999999999</v>
      </c>
      <c r="AF283" s="29">
        <v>247.292</v>
      </c>
      <c r="AG283" s="29">
        <v>247.06399999999999</v>
      </c>
      <c r="AH283" s="40"/>
    </row>
    <row r="284" spans="1:34" x14ac:dyDescent="0.35">
      <c r="A284" s="25" t="s">
        <v>21</v>
      </c>
      <c r="B284" s="30">
        <v>272.29199999999997</v>
      </c>
      <c r="C284" s="30">
        <v>284.32499999999999</v>
      </c>
      <c r="D284" s="30">
        <v>287.51499999999999</v>
      </c>
      <c r="E284" s="30">
        <v>289.62599999999998</v>
      </c>
      <c r="F284" s="30">
        <v>291.20299999999997</v>
      </c>
      <c r="G284" s="30">
        <v>291.45999999999998</v>
      </c>
      <c r="H284" s="30">
        <v>290.904</v>
      </c>
      <c r="I284" s="30">
        <v>288.87400000000002</v>
      </c>
      <c r="J284" s="30">
        <v>285.27300000000002</v>
      </c>
      <c r="K284" s="30">
        <v>280.96499999999997</v>
      </c>
      <c r="L284" s="30">
        <v>277.25099999999998</v>
      </c>
      <c r="M284" s="30">
        <v>273.95999999999998</v>
      </c>
      <c r="N284" s="30">
        <v>272.66399999999999</v>
      </c>
      <c r="O284" s="30">
        <v>273.14999999999998</v>
      </c>
      <c r="P284" s="30">
        <v>275.43599999999998</v>
      </c>
      <c r="Q284" s="30">
        <v>279.17</v>
      </c>
      <c r="R284" s="30">
        <v>283.72500000000002</v>
      </c>
      <c r="S284" s="30">
        <v>288.76100000000002</v>
      </c>
      <c r="T284" s="30">
        <v>294.47300000000001</v>
      </c>
      <c r="U284" s="30">
        <v>300.50799999999998</v>
      </c>
      <c r="V284" s="30">
        <v>306.70299999999997</v>
      </c>
      <c r="W284" s="30">
        <v>312.80399999999997</v>
      </c>
      <c r="X284" s="30">
        <v>318.61799999999999</v>
      </c>
      <c r="Y284" s="30">
        <v>324.39100000000002</v>
      </c>
      <c r="Z284" s="30">
        <v>330.66399999999999</v>
      </c>
      <c r="AA284" s="30">
        <v>337.66500000000002</v>
      </c>
      <c r="AB284" s="30">
        <v>345.334</v>
      </c>
      <c r="AC284" s="30">
        <v>353.65199999999999</v>
      </c>
      <c r="AD284" s="30">
        <v>362.93</v>
      </c>
      <c r="AE284" s="30">
        <v>372.98200000000003</v>
      </c>
      <c r="AF284" s="30">
        <v>383.471</v>
      </c>
      <c r="AG284" s="30">
        <v>394.791</v>
      </c>
      <c r="AH284" s="40"/>
    </row>
    <row r="285" spans="1:34" x14ac:dyDescent="0.35">
      <c r="A285" s="27" t="s">
        <v>22</v>
      </c>
      <c r="B285" s="31">
        <v>220.363</v>
      </c>
      <c r="C285" s="31">
        <v>224.018</v>
      </c>
      <c r="D285" s="31">
        <v>230.13399999999999</v>
      </c>
      <c r="E285" s="31">
        <v>236.17400000000001</v>
      </c>
      <c r="F285" s="31">
        <v>242.37299999999999</v>
      </c>
      <c r="G285" s="31">
        <v>247.46199999999999</v>
      </c>
      <c r="H285" s="31">
        <v>251.43</v>
      </c>
      <c r="I285" s="31">
        <v>252.67099999999999</v>
      </c>
      <c r="J285" s="31">
        <v>252.45</v>
      </c>
      <c r="K285" s="31">
        <v>251.86600000000001</v>
      </c>
      <c r="L285" s="31">
        <v>250.80600000000001</v>
      </c>
      <c r="M285" s="31">
        <v>249.791</v>
      </c>
      <c r="N285" s="31">
        <v>249.376</v>
      </c>
      <c r="O285" s="31">
        <v>249.321</v>
      </c>
      <c r="P285" s="31">
        <v>249.78</v>
      </c>
      <c r="Q285" s="31">
        <v>251.024</v>
      </c>
      <c r="R285" s="31">
        <v>252.79499999999999</v>
      </c>
      <c r="S285" s="31">
        <v>254.81</v>
      </c>
      <c r="T285" s="31">
        <v>256.59699999999998</v>
      </c>
      <c r="U285" s="31">
        <v>258.05900000000003</v>
      </c>
      <c r="V285" s="31">
        <v>259.20299999999997</v>
      </c>
      <c r="W285" s="31">
        <v>260.14999999999998</v>
      </c>
      <c r="X285" s="31">
        <v>260.82400000000001</v>
      </c>
      <c r="Y285" s="31">
        <v>261.298</v>
      </c>
      <c r="Z285" s="31">
        <v>261.709</v>
      </c>
      <c r="AA285" s="31">
        <v>262.11200000000002</v>
      </c>
      <c r="AB285" s="31">
        <v>262.18200000000002</v>
      </c>
      <c r="AC285" s="31">
        <v>261.916</v>
      </c>
      <c r="AD285" s="31">
        <v>261.76299999999998</v>
      </c>
      <c r="AE285" s="31">
        <v>261.47699999999998</v>
      </c>
      <c r="AF285" s="31">
        <v>261.21199999999999</v>
      </c>
      <c r="AG285" s="31">
        <v>260.65699999999998</v>
      </c>
      <c r="AH285" s="40"/>
    </row>
    <row r="286" spans="1:34" x14ac:dyDescent="0.35">
      <c r="A286" s="27" t="s">
        <v>23</v>
      </c>
      <c r="B286" s="31">
        <v>78.378</v>
      </c>
      <c r="C286" s="31">
        <v>79.989000000000004</v>
      </c>
      <c r="D286" s="31">
        <v>83.132999999999996</v>
      </c>
      <c r="E286" s="31">
        <v>84.451999999999998</v>
      </c>
      <c r="F286" s="31">
        <v>85.959000000000003</v>
      </c>
      <c r="G286" s="31">
        <v>86.64</v>
      </c>
      <c r="H286" s="31">
        <v>87.570999999999998</v>
      </c>
      <c r="I286" s="31">
        <v>88.022000000000006</v>
      </c>
      <c r="J286" s="31">
        <v>88.52</v>
      </c>
      <c r="K286" s="31">
        <v>88.611999999999995</v>
      </c>
      <c r="L286" s="31">
        <v>89.165000000000006</v>
      </c>
      <c r="M286" s="31">
        <v>89.475999999999999</v>
      </c>
      <c r="N286" s="31">
        <v>90.123999999999995</v>
      </c>
      <c r="O286" s="31">
        <v>90.765000000000001</v>
      </c>
      <c r="P286" s="31">
        <v>91.39</v>
      </c>
      <c r="Q286" s="31">
        <v>92.13</v>
      </c>
      <c r="R286" s="31">
        <v>92.844999999999999</v>
      </c>
      <c r="S286" s="31">
        <v>93.438999999999993</v>
      </c>
      <c r="T286" s="31">
        <v>93.991</v>
      </c>
      <c r="U286" s="31">
        <v>94.632000000000005</v>
      </c>
      <c r="V286" s="31">
        <v>94.975999999999999</v>
      </c>
      <c r="W286" s="31">
        <v>95.222999999999999</v>
      </c>
      <c r="X286" s="31">
        <v>95.388000000000005</v>
      </c>
      <c r="Y286" s="31">
        <v>95.619</v>
      </c>
      <c r="Z286" s="31">
        <v>95.861000000000004</v>
      </c>
      <c r="AA286" s="31">
        <v>96.281999999999996</v>
      </c>
      <c r="AB286" s="31">
        <v>96.638999999999996</v>
      </c>
      <c r="AC286" s="31">
        <v>96.936999999999998</v>
      </c>
      <c r="AD286" s="31">
        <v>97.289000000000001</v>
      </c>
      <c r="AE286" s="31">
        <v>97.61</v>
      </c>
      <c r="AF286" s="31">
        <v>98.027000000000001</v>
      </c>
      <c r="AG286" s="31">
        <v>98.242999999999995</v>
      </c>
      <c r="AH286" s="40"/>
    </row>
    <row r="287" spans="1:34" x14ac:dyDescent="0.35">
      <c r="A287" s="22" t="s">
        <v>24</v>
      </c>
      <c r="B287" s="29">
        <v>37.47</v>
      </c>
      <c r="C287" s="29">
        <v>39.093000000000004</v>
      </c>
      <c r="D287" s="29">
        <v>40.338999999999999</v>
      </c>
      <c r="E287" s="29">
        <v>41.320999999999998</v>
      </c>
      <c r="F287" s="29">
        <v>42.441000000000003</v>
      </c>
      <c r="G287" s="29">
        <v>43.512999999999998</v>
      </c>
      <c r="H287" s="29">
        <v>44.244</v>
      </c>
      <c r="I287" s="29">
        <v>44.765999999999998</v>
      </c>
      <c r="J287" s="29">
        <v>45.280999999999999</v>
      </c>
      <c r="K287" s="29">
        <v>45.765000000000001</v>
      </c>
      <c r="L287" s="29">
        <v>46.280999999999999</v>
      </c>
      <c r="M287" s="29">
        <v>46.908000000000001</v>
      </c>
      <c r="N287" s="29">
        <v>46.936999999999998</v>
      </c>
      <c r="O287" s="29">
        <v>45.362000000000002</v>
      </c>
      <c r="P287" s="29">
        <v>44.231999999999999</v>
      </c>
      <c r="Q287" s="29">
        <v>43.402999999999999</v>
      </c>
      <c r="R287" s="29">
        <v>42.656999999999996</v>
      </c>
      <c r="S287" s="29">
        <v>41.948</v>
      </c>
      <c r="T287" s="29">
        <v>41.360999999999997</v>
      </c>
      <c r="U287" s="29">
        <v>40.805</v>
      </c>
      <c r="V287" s="29">
        <v>40.372999999999998</v>
      </c>
      <c r="W287" s="29">
        <v>39.886000000000003</v>
      </c>
      <c r="X287" s="29">
        <v>39.192</v>
      </c>
      <c r="Y287" s="29">
        <v>38.680999999999997</v>
      </c>
      <c r="Z287" s="29">
        <v>38.28</v>
      </c>
      <c r="AA287" s="29">
        <v>37.933</v>
      </c>
      <c r="AB287" s="29">
        <v>37.518999999999998</v>
      </c>
      <c r="AC287" s="29">
        <v>36.314</v>
      </c>
      <c r="AD287" s="29">
        <v>36.19</v>
      </c>
      <c r="AE287" s="29">
        <v>36.125</v>
      </c>
      <c r="AF287" s="29">
        <v>35.962000000000003</v>
      </c>
      <c r="AG287" s="29">
        <v>35.798999999999999</v>
      </c>
      <c r="AH287" s="40"/>
    </row>
    <row r="288" spans="1:34" x14ac:dyDescent="0.35">
      <c r="A288" s="25" t="s">
        <v>25</v>
      </c>
      <c r="B288" s="30">
        <v>43.133000000000003</v>
      </c>
      <c r="C288" s="30">
        <v>45.042000000000002</v>
      </c>
      <c r="D288" s="30">
        <v>46.64</v>
      </c>
      <c r="E288" s="30">
        <v>47.997999999999998</v>
      </c>
      <c r="F288" s="30">
        <v>49.595999999999997</v>
      </c>
      <c r="G288" s="30">
        <v>51.151000000000003</v>
      </c>
      <c r="H288" s="30">
        <v>52.13</v>
      </c>
      <c r="I288" s="30">
        <v>52.868000000000002</v>
      </c>
      <c r="J288" s="30">
        <v>53.686999999999998</v>
      </c>
      <c r="K288" s="30">
        <v>54.411999999999999</v>
      </c>
      <c r="L288" s="30">
        <v>55.220999999999997</v>
      </c>
      <c r="M288" s="30">
        <v>56.145000000000003</v>
      </c>
      <c r="N288" s="30">
        <v>56.454999999999998</v>
      </c>
      <c r="O288" s="30">
        <v>54.792000000000002</v>
      </c>
      <c r="P288" s="30">
        <v>53.517000000000003</v>
      </c>
      <c r="Q288" s="30">
        <v>52.564999999999998</v>
      </c>
      <c r="R288" s="30">
        <v>51.732999999999997</v>
      </c>
      <c r="S288" s="30">
        <v>50.911999999999999</v>
      </c>
      <c r="T288" s="30">
        <v>50.302</v>
      </c>
      <c r="U288" s="30">
        <v>49.713000000000001</v>
      </c>
      <c r="V288" s="30">
        <v>49.268000000000001</v>
      </c>
      <c r="W288" s="30">
        <v>48.814</v>
      </c>
      <c r="X288" s="30">
        <v>48.085999999999999</v>
      </c>
      <c r="Y288" s="30">
        <v>47.567999999999998</v>
      </c>
      <c r="Z288" s="30">
        <v>47.183999999999997</v>
      </c>
      <c r="AA288" s="30">
        <v>46.901000000000003</v>
      </c>
      <c r="AB288" s="30">
        <v>46.473999999999997</v>
      </c>
      <c r="AC288" s="30">
        <v>44.988</v>
      </c>
      <c r="AD288" s="30">
        <v>44.96</v>
      </c>
      <c r="AE288" s="30">
        <v>44.982999999999997</v>
      </c>
      <c r="AF288" s="30">
        <v>44.872</v>
      </c>
      <c r="AG288" s="30">
        <v>44.756999999999998</v>
      </c>
      <c r="AH288" s="40"/>
    </row>
    <row r="289" spans="1:34" x14ac:dyDescent="0.35">
      <c r="A289" s="27" t="s">
        <v>26</v>
      </c>
      <c r="B289" s="31">
        <v>26.338999999999999</v>
      </c>
      <c r="C289" s="31">
        <v>26.96</v>
      </c>
      <c r="D289" s="31">
        <v>27.283000000000001</v>
      </c>
      <c r="E289" s="31">
        <v>27.431000000000001</v>
      </c>
      <c r="F289" s="31">
        <v>27.465</v>
      </c>
      <c r="G289" s="31">
        <v>27.286999999999999</v>
      </c>
      <c r="H289" s="31">
        <v>27.518000000000001</v>
      </c>
      <c r="I289" s="31">
        <v>27.574000000000002</v>
      </c>
      <c r="J289" s="31">
        <v>27.803999999999998</v>
      </c>
      <c r="K289" s="31">
        <v>27.852</v>
      </c>
      <c r="L289" s="31">
        <v>27.873999999999999</v>
      </c>
      <c r="M289" s="31">
        <v>27.914000000000001</v>
      </c>
      <c r="N289" s="31">
        <v>27.824000000000002</v>
      </c>
      <c r="O289" s="31">
        <v>26.939</v>
      </c>
      <c r="P289" s="31">
        <v>26.49</v>
      </c>
      <c r="Q289" s="31">
        <v>26.271999999999998</v>
      </c>
      <c r="R289" s="31">
        <v>25.992999999999999</v>
      </c>
      <c r="S289" s="31">
        <v>25.684000000000001</v>
      </c>
      <c r="T289" s="31">
        <v>25.337</v>
      </c>
      <c r="U289" s="31">
        <v>24.983000000000001</v>
      </c>
      <c r="V289" s="31">
        <v>24.724</v>
      </c>
      <c r="W289" s="31">
        <v>24.298999999999999</v>
      </c>
      <c r="X289" s="31">
        <v>23.672999999999998</v>
      </c>
      <c r="Y289" s="31">
        <v>23.195</v>
      </c>
      <c r="Z289" s="31">
        <v>22.783999999999999</v>
      </c>
      <c r="AA289" s="31">
        <v>22.39</v>
      </c>
      <c r="AB289" s="31">
        <v>22.013000000000002</v>
      </c>
      <c r="AC289" s="31">
        <v>21.382999999999999</v>
      </c>
      <c r="AD289" s="31">
        <v>21.082999999999998</v>
      </c>
      <c r="AE289" s="31">
        <v>20.864000000000001</v>
      </c>
      <c r="AF289" s="31">
        <v>20.626000000000001</v>
      </c>
      <c r="AG289" s="31">
        <v>20.414000000000001</v>
      </c>
      <c r="AH289" s="40"/>
    </row>
    <row r="290" spans="1:34" x14ac:dyDescent="0.35">
      <c r="A290" s="27" t="s">
        <v>27</v>
      </c>
      <c r="B290" s="31">
        <v>32.405000000000001</v>
      </c>
      <c r="C290" s="31">
        <v>34.646000000000001</v>
      </c>
      <c r="D290" s="31">
        <v>36.286000000000001</v>
      </c>
      <c r="E290" s="31">
        <v>37.680999999999997</v>
      </c>
      <c r="F290" s="31">
        <v>39.206000000000003</v>
      </c>
      <c r="G290" s="31">
        <v>40.801000000000002</v>
      </c>
      <c r="H290" s="31">
        <v>42.036000000000001</v>
      </c>
      <c r="I290" s="31">
        <v>43.264000000000003</v>
      </c>
      <c r="J290" s="31">
        <v>44.19</v>
      </c>
      <c r="K290" s="31">
        <v>45.429000000000002</v>
      </c>
      <c r="L290" s="31">
        <v>46.59</v>
      </c>
      <c r="M290" s="31">
        <v>47.896999999999998</v>
      </c>
      <c r="N290" s="31">
        <v>48.021000000000001</v>
      </c>
      <c r="O290" s="31">
        <v>46.499000000000002</v>
      </c>
      <c r="P290" s="31">
        <v>45.296999999999997</v>
      </c>
      <c r="Q290" s="31">
        <v>44.347999999999999</v>
      </c>
      <c r="R290" s="31">
        <v>43.588000000000001</v>
      </c>
      <c r="S290" s="31">
        <v>42.984999999999999</v>
      </c>
      <c r="T290" s="31">
        <v>42.511000000000003</v>
      </c>
      <c r="U290" s="31">
        <v>42.103000000000002</v>
      </c>
      <c r="V290" s="31">
        <v>41.774999999999999</v>
      </c>
      <c r="W290" s="31">
        <v>41.448999999999998</v>
      </c>
      <c r="X290" s="31">
        <v>41.091000000000001</v>
      </c>
      <c r="Y290" s="31">
        <v>40.906999999999996</v>
      </c>
      <c r="Z290" s="31">
        <v>40.826999999999998</v>
      </c>
      <c r="AA290" s="31">
        <v>40.749000000000002</v>
      </c>
      <c r="AB290" s="31">
        <v>40.643000000000001</v>
      </c>
      <c r="AC290" s="31">
        <v>39.527999999999999</v>
      </c>
      <c r="AD290" s="31">
        <v>39.758000000000003</v>
      </c>
      <c r="AE290" s="31">
        <v>39.966999999999999</v>
      </c>
      <c r="AF290" s="31">
        <v>40.069000000000003</v>
      </c>
      <c r="AG290" s="31">
        <v>40.116999999999997</v>
      </c>
      <c r="AH290" s="40"/>
    </row>
    <row r="291" spans="1:34" x14ac:dyDescent="0.35">
      <c r="A291" s="63" t="s">
        <v>28</v>
      </c>
      <c r="B291" s="29">
        <v>53.43</v>
      </c>
      <c r="C291" s="29">
        <v>53.912999999999997</v>
      </c>
      <c r="D291" s="29">
        <v>54.497999999999998</v>
      </c>
      <c r="E291" s="29">
        <v>54.378999999999998</v>
      </c>
      <c r="F291" s="29">
        <v>55.645000000000003</v>
      </c>
      <c r="G291" s="29">
        <v>57.573</v>
      </c>
      <c r="H291" s="29">
        <v>59.273000000000003</v>
      </c>
      <c r="I291" s="29">
        <v>60.154000000000003</v>
      </c>
      <c r="J291" s="29">
        <v>61.53</v>
      </c>
      <c r="K291" s="29">
        <v>62.582000000000001</v>
      </c>
      <c r="L291" s="29">
        <v>63.232999999999997</v>
      </c>
      <c r="M291" s="29">
        <v>63.56</v>
      </c>
      <c r="N291" s="29">
        <v>63.207999999999998</v>
      </c>
      <c r="O291" s="29">
        <v>62.728000000000002</v>
      </c>
      <c r="P291" s="29">
        <v>62.41</v>
      </c>
      <c r="Q291" s="29">
        <v>62.057000000000002</v>
      </c>
      <c r="R291" s="29">
        <v>61.826000000000001</v>
      </c>
      <c r="S291" s="29">
        <v>61.578000000000003</v>
      </c>
      <c r="T291" s="29">
        <v>61.287999999999997</v>
      </c>
      <c r="U291" s="29">
        <v>61.722000000000001</v>
      </c>
      <c r="V291" s="29">
        <v>61.68</v>
      </c>
      <c r="W291" s="29">
        <v>61.636000000000003</v>
      </c>
      <c r="X291" s="29">
        <v>61.488</v>
      </c>
      <c r="Y291" s="29">
        <v>61.45</v>
      </c>
      <c r="Z291" s="29">
        <v>61.392000000000003</v>
      </c>
      <c r="AA291" s="29">
        <v>61.444000000000003</v>
      </c>
      <c r="AB291" s="29">
        <v>61.619</v>
      </c>
      <c r="AC291" s="29">
        <v>61.668999999999997</v>
      </c>
      <c r="AD291" s="29">
        <v>61.814999999999998</v>
      </c>
      <c r="AE291" s="29">
        <v>62.164000000000001</v>
      </c>
      <c r="AF291" s="29">
        <v>62.552999999999997</v>
      </c>
      <c r="AG291" s="29">
        <v>63.334000000000003</v>
      </c>
      <c r="AH291" s="40"/>
    </row>
    <row r="292" spans="1:34" x14ac:dyDescent="0.35">
      <c r="A292" s="25" t="s">
        <v>29</v>
      </c>
      <c r="B292" s="30">
        <v>88.825000000000003</v>
      </c>
      <c r="C292" s="30">
        <v>92.451999999999998</v>
      </c>
      <c r="D292" s="30">
        <v>96.165000000000006</v>
      </c>
      <c r="E292" s="30">
        <v>97.924000000000007</v>
      </c>
      <c r="F292" s="30">
        <v>101.76900000000001</v>
      </c>
      <c r="G292" s="30">
        <v>105.794</v>
      </c>
      <c r="H292" s="30">
        <v>108.98</v>
      </c>
      <c r="I292" s="30">
        <v>109.941</v>
      </c>
      <c r="J292" s="30">
        <v>111.789</v>
      </c>
      <c r="K292" s="30">
        <v>113.83499999999999</v>
      </c>
      <c r="L292" s="30">
        <v>116.43</v>
      </c>
      <c r="M292" s="30">
        <v>118.70399999999999</v>
      </c>
      <c r="N292" s="30">
        <v>119.871</v>
      </c>
      <c r="O292" s="30">
        <v>120.92700000000001</v>
      </c>
      <c r="P292" s="30">
        <v>121.691</v>
      </c>
      <c r="Q292" s="30">
        <v>122.04600000000001</v>
      </c>
      <c r="R292" s="30">
        <v>122.813</v>
      </c>
      <c r="S292" s="30">
        <v>123.85899999999999</v>
      </c>
      <c r="T292" s="30">
        <v>124.89700000000001</v>
      </c>
      <c r="U292" s="30">
        <v>127.236</v>
      </c>
      <c r="V292" s="30">
        <v>128.66</v>
      </c>
      <c r="W292" s="30">
        <v>130.11500000000001</v>
      </c>
      <c r="X292" s="30">
        <v>131.398</v>
      </c>
      <c r="Y292" s="30">
        <v>133.21899999999999</v>
      </c>
      <c r="Z292" s="30">
        <v>134.822</v>
      </c>
      <c r="AA292" s="30">
        <v>136.614</v>
      </c>
      <c r="AB292" s="30">
        <v>138.274</v>
      </c>
      <c r="AC292" s="30">
        <v>139.92699999999999</v>
      </c>
      <c r="AD292" s="30">
        <v>141.392</v>
      </c>
      <c r="AE292" s="30">
        <v>142.86600000000001</v>
      </c>
      <c r="AF292" s="30">
        <v>144.33500000000001</v>
      </c>
      <c r="AG292" s="30">
        <v>145.88900000000001</v>
      </c>
      <c r="AH292" s="40"/>
    </row>
    <row r="293" spans="1:34" x14ac:dyDescent="0.35">
      <c r="A293" s="27" t="s">
        <v>30</v>
      </c>
      <c r="B293" s="31">
        <v>70.325000000000003</v>
      </c>
      <c r="C293" s="31">
        <v>71.391000000000005</v>
      </c>
      <c r="D293" s="31">
        <v>72.131</v>
      </c>
      <c r="E293" s="31">
        <v>72.325000000000003</v>
      </c>
      <c r="F293" s="31">
        <v>74.316999999999993</v>
      </c>
      <c r="G293" s="31">
        <v>76.873999999999995</v>
      </c>
      <c r="H293" s="31">
        <v>78.878</v>
      </c>
      <c r="I293" s="31">
        <v>79.245000000000005</v>
      </c>
      <c r="J293" s="31">
        <v>80.745000000000005</v>
      </c>
      <c r="K293" s="31">
        <v>82.061000000000007</v>
      </c>
      <c r="L293" s="31">
        <v>82.48</v>
      </c>
      <c r="M293" s="31">
        <v>82.352000000000004</v>
      </c>
      <c r="N293" s="31">
        <v>80.703999999999994</v>
      </c>
      <c r="O293" s="31">
        <v>80.159000000000006</v>
      </c>
      <c r="P293" s="31">
        <v>79.58</v>
      </c>
      <c r="Q293" s="31">
        <v>78.944000000000003</v>
      </c>
      <c r="R293" s="31">
        <v>78.445999999999998</v>
      </c>
      <c r="S293" s="31">
        <v>77.945999999999998</v>
      </c>
      <c r="T293" s="31">
        <v>77.424000000000007</v>
      </c>
      <c r="U293" s="31">
        <v>77.789000000000001</v>
      </c>
      <c r="V293" s="31">
        <v>77.566000000000003</v>
      </c>
      <c r="W293" s="31">
        <v>77.204999999999998</v>
      </c>
      <c r="X293" s="31">
        <v>76.814999999999998</v>
      </c>
      <c r="Y293" s="31">
        <v>76.557000000000002</v>
      </c>
      <c r="Z293" s="31">
        <v>76.260000000000005</v>
      </c>
      <c r="AA293" s="31">
        <v>76.212000000000003</v>
      </c>
      <c r="AB293" s="31">
        <v>76.239000000000004</v>
      </c>
      <c r="AC293" s="31">
        <v>76.120999999999995</v>
      </c>
      <c r="AD293" s="31">
        <v>76.213999999999999</v>
      </c>
      <c r="AE293" s="31">
        <v>76.486999999999995</v>
      </c>
      <c r="AF293" s="31">
        <v>76.927999999999997</v>
      </c>
      <c r="AG293" s="31">
        <v>77.760999999999996</v>
      </c>
      <c r="AH293" s="40"/>
    </row>
    <row r="294" spans="1:34" x14ac:dyDescent="0.35">
      <c r="A294" s="27" t="s">
        <v>31</v>
      </c>
      <c r="B294" s="31">
        <v>41.220999999999997</v>
      </c>
      <c r="C294" s="31">
        <v>41.261000000000003</v>
      </c>
      <c r="D294" s="31">
        <v>41.606000000000002</v>
      </c>
      <c r="E294" s="31">
        <v>41.228999999999999</v>
      </c>
      <c r="F294" s="31">
        <v>41.997</v>
      </c>
      <c r="G294" s="31">
        <v>43.48</v>
      </c>
      <c r="H294" s="31">
        <v>44.838000000000001</v>
      </c>
      <c r="I294" s="31">
        <v>45.944000000000003</v>
      </c>
      <c r="J294" s="31">
        <v>47.186</v>
      </c>
      <c r="K294" s="31">
        <v>48.011000000000003</v>
      </c>
      <c r="L294" s="31">
        <v>48.65</v>
      </c>
      <c r="M294" s="31">
        <v>49.06</v>
      </c>
      <c r="N294" s="31">
        <v>49.277999999999999</v>
      </c>
      <c r="O294" s="31">
        <v>48.716999999999999</v>
      </c>
      <c r="P294" s="31">
        <v>48.427999999999997</v>
      </c>
      <c r="Q294" s="31">
        <v>48.152999999999999</v>
      </c>
      <c r="R294" s="31">
        <v>47.951999999999998</v>
      </c>
      <c r="S294" s="31">
        <v>47.718000000000004</v>
      </c>
      <c r="T294" s="31">
        <v>47.442999999999998</v>
      </c>
      <c r="U294" s="31">
        <v>47.731999999999999</v>
      </c>
      <c r="V294" s="31">
        <v>47.645000000000003</v>
      </c>
      <c r="W294" s="31">
        <v>47.633000000000003</v>
      </c>
      <c r="X294" s="31">
        <v>47.476999999999997</v>
      </c>
      <c r="Y294" s="31">
        <v>47.398000000000003</v>
      </c>
      <c r="Z294" s="31">
        <v>47.31</v>
      </c>
      <c r="AA294" s="31">
        <v>47.247999999999998</v>
      </c>
      <c r="AB294" s="31">
        <v>47.343000000000004</v>
      </c>
      <c r="AC294" s="31">
        <v>47.335999999999999</v>
      </c>
      <c r="AD294" s="31">
        <v>47.371000000000002</v>
      </c>
      <c r="AE294" s="31">
        <v>47.607999999999997</v>
      </c>
      <c r="AF294" s="31">
        <v>47.853000000000002</v>
      </c>
      <c r="AG294" s="31">
        <v>48.482999999999997</v>
      </c>
      <c r="AH294" s="40"/>
    </row>
    <row r="295" spans="1:34" x14ac:dyDescent="0.35">
      <c r="A295" s="20" t="s">
        <v>73</v>
      </c>
      <c r="B295" s="21">
        <v>129.89699999999999</v>
      </c>
      <c r="C295" s="21">
        <v>132.267</v>
      </c>
      <c r="D295" s="21">
        <v>134.41300000000001</v>
      </c>
      <c r="E295" s="21">
        <v>135.71</v>
      </c>
      <c r="F295" s="21">
        <v>137.351</v>
      </c>
      <c r="G295" s="21">
        <v>139.16399999999999</v>
      </c>
      <c r="H295" s="21">
        <v>140.048</v>
      </c>
      <c r="I295" s="21">
        <v>140.822</v>
      </c>
      <c r="J295" s="21">
        <v>141.60300000000001</v>
      </c>
      <c r="K295" s="21">
        <v>141.84200000000001</v>
      </c>
      <c r="L295" s="21">
        <v>141.898</v>
      </c>
      <c r="M295" s="21">
        <v>142.20400000000001</v>
      </c>
      <c r="N295" s="21">
        <v>142.43</v>
      </c>
      <c r="O295" s="21">
        <v>142.31100000000001</v>
      </c>
      <c r="P295" s="21">
        <v>142.43700000000001</v>
      </c>
      <c r="Q295" s="21">
        <v>142.79499999999999</v>
      </c>
      <c r="R295" s="21">
        <v>143.35599999999999</v>
      </c>
      <c r="S295" s="21">
        <v>143.94399999999999</v>
      </c>
      <c r="T295" s="21">
        <v>144.393</v>
      </c>
      <c r="U295" s="21">
        <v>145.392</v>
      </c>
      <c r="V295" s="21">
        <v>146.286</v>
      </c>
      <c r="W295" s="21">
        <v>146.53700000000001</v>
      </c>
      <c r="X295" s="21">
        <v>146.71199999999999</v>
      </c>
      <c r="Y295" s="21">
        <v>147.255</v>
      </c>
      <c r="Z295" s="21">
        <v>147.267</v>
      </c>
      <c r="AA295" s="21">
        <v>147.67599999999999</v>
      </c>
      <c r="AB295" s="21">
        <v>148.126</v>
      </c>
      <c r="AC295" s="21">
        <v>148.78100000000001</v>
      </c>
      <c r="AD295" s="21">
        <v>149.31899999999999</v>
      </c>
      <c r="AE295" s="21">
        <v>150.12</v>
      </c>
      <c r="AF295" s="21">
        <v>150.97200000000001</v>
      </c>
      <c r="AG295" s="21">
        <v>152.041</v>
      </c>
      <c r="AH295" s="40"/>
    </row>
    <row r="296" spans="1:34" x14ac:dyDescent="0.35">
      <c r="A296" s="22" t="s">
        <v>20</v>
      </c>
      <c r="B296" s="29">
        <v>171.30099999999999</v>
      </c>
      <c r="C296" s="29">
        <v>174.333</v>
      </c>
      <c r="D296" s="29">
        <v>177.465</v>
      </c>
      <c r="E296" s="29">
        <v>179.11799999999999</v>
      </c>
      <c r="F296" s="29">
        <v>181.125</v>
      </c>
      <c r="G296" s="29">
        <v>183.43299999999999</v>
      </c>
      <c r="H296" s="29">
        <v>184.48699999999999</v>
      </c>
      <c r="I296" s="29">
        <v>185.42400000000001</v>
      </c>
      <c r="J296" s="29">
        <v>186.28100000000001</v>
      </c>
      <c r="K296" s="29">
        <v>186.40799999999999</v>
      </c>
      <c r="L296" s="29">
        <v>186.27600000000001</v>
      </c>
      <c r="M296" s="29">
        <v>186.53800000000001</v>
      </c>
      <c r="N296" s="29">
        <v>186.77199999999999</v>
      </c>
      <c r="O296" s="29">
        <v>186.72</v>
      </c>
      <c r="P296" s="29">
        <v>187.06200000000001</v>
      </c>
      <c r="Q296" s="29">
        <v>187.708</v>
      </c>
      <c r="R296" s="29">
        <v>188.63300000000001</v>
      </c>
      <c r="S296" s="29">
        <v>189.572</v>
      </c>
      <c r="T296" s="29">
        <v>190.30500000000001</v>
      </c>
      <c r="U296" s="29">
        <v>191.62200000000001</v>
      </c>
      <c r="V296" s="29">
        <v>192.928</v>
      </c>
      <c r="W296" s="29">
        <v>193.32900000000001</v>
      </c>
      <c r="X296" s="29">
        <v>193.642</v>
      </c>
      <c r="Y296" s="29">
        <v>194.45599999999999</v>
      </c>
      <c r="Z296" s="29">
        <v>194.506</v>
      </c>
      <c r="AA296" s="29">
        <v>195.01499999999999</v>
      </c>
      <c r="AB296" s="29">
        <v>195.67599999999999</v>
      </c>
      <c r="AC296" s="29">
        <v>196.69200000000001</v>
      </c>
      <c r="AD296" s="29">
        <v>197.464</v>
      </c>
      <c r="AE296" s="29">
        <v>198.55099999999999</v>
      </c>
      <c r="AF296" s="29">
        <v>199.66</v>
      </c>
      <c r="AG296" s="29">
        <v>201.09299999999999</v>
      </c>
      <c r="AH296" s="40"/>
    </row>
    <row r="297" spans="1:34" x14ac:dyDescent="0.35">
      <c r="A297" s="27" t="s">
        <v>33</v>
      </c>
      <c r="B297" s="53">
        <v>1329.7629999999999</v>
      </c>
      <c r="C297" s="53">
        <v>1342.8489999999999</v>
      </c>
      <c r="D297" s="53">
        <v>1377.981</v>
      </c>
      <c r="E297" s="53">
        <v>1389.51</v>
      </c>
      <c r="F297" s="53">
        <v>1395.3810000000001</v>
      </c>
      <c r="G297" s="53">
        <v>1399.434</v>
      </c>
      <c r="H297" s="53">
        <v>1396.259</v>
      </c>
      <c r="I297" s="53">
        <v>1393.8520000000001</v>
      </c>
      <c r="J297" s="53">
        <v>1392.057</v>
      </c>
      <c r="K297" s="53">
        <v>1384.421</v>
      </c>
      <c r="L297" s="53">
        <v>1376.481</v>
      </c>
      <c r="M297" s="53">
        <v>1367.6189999999999</v>
      </c>
      <c r="N297" s="53">
        <v>1361.2729999999999</v>
      </c>
      <c r="O297" s="53">
        <v>1352.991</v>
      </c>
      <c r="P297" s="53">
        <v>1351.75</v>
      </c>
      <c r="Q297" s="53">
        <v>1351.944</v>
      </c>
      <c r="R297" s="53">
        <v>1354.9659999999999</v>
      </c>
      <c r="S297" s="53">
        <v>1354.653</v>
      </c>
      <c r="T297" s="53">
        <v>1353.9480000000001</v>
      </c>
      <c r="U297" s="53">
        <v>1353.4770000000001</v>
      </c>
      <c r="V297" s="53">
        <v>1354.739</v>
      </c>
      <c r="W297" s="53">
        <v>1351.3330000000001</v>
      </c>
      <c r="X297" s="53">
        <v>1351.2249999999999</v>
      </c>
      <c r="Y297" s="53">
        <v>1351.8710000000001</v>
      </c>
      <c r="Z297" s="53">
        <v>1350.0309999999999</v>
      </c>
      <c r="AA297" s="53">
        <v>1347.875</v>
      </c>
      <c r="AB297" s="53">
        <v>1345.546</v>
      </c>
      <c r="AC297" s="53">
        <v>1346.154</v>
      </c>
      <c r="AD297" s="53">
        <v>1344.6289999999999</v>
      </c>
      <c r="AE297" s="53">
        <v>1345.268</v>
      </c>
      <c r="AF297" s="53">
        <v>1348.982</v>
      </c>
      <c r="AG297" s="53">
        <v>1352.625</v>
      </c>
      <c r="AH297" s="40"/>
    </row>
    <row r="298" spans="1:34" x14ac:dyDescent="0.35">
      <c r="A298" s="32" t="s">
        <v>34</v>
      </c>
      <c r="B298" s="55">
        <v>95.781999999999996</v>
      </c>
      <c r="C298" s="55">
        <v>97.828999999999994</v>
      </c>
      <c r="D298" s="55">
        <v>98.546000000000006</v>
      </c>
      <c r="E298" s="55">
        <v>99.212999999999994</v>
      </c>
      <c r="F298" s="55">
        <v>100.57899999999999</v>
      </c>
      <c r="G298" s="55">
        <v>102.285</v>
      </c>
      <c r="H298" s="55">
        <v>103.149</v>
      </c>
      <c r="I298" s="55">
        <v>103.825</v>
      </c>
      <c r="J298" s="55">
        <v>104.301</v>
      </c>
      <c r="K298" s="55">
        <v>104.422</v>
      </c>
      <c r="L298" s="55">
        <v>104.31100000000001</v>
      </c>
      <c r="M298" s="55">
        <v>104.7</v>
      </c>
      <c r="N298" s="55">
        <v>104.874</v>
      </c>
      <c r="O298" s="55">
        <v>104.93600000000001</v>
      </c>
      <c r="P298" s="55">
        <v>104.947</v>
      </c>
      <c r="Q298" s="55">
        <v>105.184</v>
      </c>
      <c r="R298" s="55">
        <v>105.509</v>
      </c>
      <c r="S298" s="55">
        <v>106.093</v>
      </c>
      <c r="T298" s="55">
        <v>106.459</v>
      </c>
      <c r="U298" s="55">
        <v>107.43899999999999</v>
      </c>
      <c r="V298" s="55">
        <v>108.261</v>
      </c>
      <c r="W298" s="55">
        <v>108.44499999999999</v>
      </c>
      <c r="X298" s="55">
        <v>108.28400000000001</v>
      </c>
      <c r="Y298" s="55">
        <v>108.621</v>
      </c>
      <c r="Z298" s="55">
        <v>108.303</v>
      </c>
      <c r="AA298" s="55">
        <v>108.505</v>
      </c>
      <c r="AB298" s="55">
        <v>108.85</v>
      </c>
      <c r="AC298" s="55">
        <v>109.331</v>
      </c>
      <c r="AD298" s="55">
        <v>109.71899999999999</v>
      </c>
      <c r="AE298" s="55">
        <v>110.282</v>
      </c>
      <c r="AF298" s="55">
        <v>110.629</v>
      </c>
      <c r="AG298" s="55">
        <v>111.34399999999999</v>
      </c>
      <c r="AH298" s="40"/>
    </row>
    <row r="299" spans="1:34" x14ac:dyDescent="0.35">
      <c r="A299" s="22" t="s">
        <v>35</v>
      </c>
      <c r="B299" s="55">
        <v>13.146000000000001</v>
      </c>
      <c r="C299" s="55">
        <v>13.68</v>
      </c>
      <c r="D299" s="55">
        <v>14.045999999999999</v>
      </c>
      <c r="E299" s="55">
        <v>14.343999999999999</v>
      </c>
      <c r="F299" s="55">
        <v>14.903</v>
      </c>
      <c r="G299" s="55">
        <v>15.429</v>
      </c>
      <c r="H299" s="55">
        <v>15.855</v>
      </c>
      <c r="I299" s="55">
        <v>16.102</v>
      </c>
      <c r="J299" s="55">
        <v>16.417999999999999</v>
      </c>
      <c r="K299" s="55">
        <v>16.654</v>
      </c>
      <c r="L299" s="55">
        <v>16.911000000000001</v>
      </c>
      <c r="M299" s="55">
        <v>17.184999999999999</v>
      </c>
      <c r="N299" s="55">
        <v>17.396999999999998</v>
      </c>
      <c r="O299" s="55">
        <v>16.978000000000002</v>
      </c>
      <c r="P299" s="55">
        <v>16.632999999999999</v>
      </c>
      <c r="Q299" s="55">
        <v>16.382000000000001</v>
      </c>
      <c r="R299" s="55">
        <v>16.175999999999998</v>
      </c>
      <c r="S299" s="55">
        <v>16</v>
      </c>
      <c r="T299" s="55">
        <v>15.833</v>
      </c>
      <c r="U299" s="55">
        <v>15.717000000000001</v>
      </c>
      <c r="V299" s="55">
        <v>15.648</v>
      </c>
      <c r="W299" s="55">
        <v>15.608000000000001</v>
      </c>
      <c r="X299" s="55">
        <v>15.465999999999999</v>
      </c>
      <c r="Y299" s="55">
        <v>15.391999999999999</v>
      </c>
      <c r="Z299" s="55">
        <v>15.361000000000001</v>
      </c>
      <c r="AA299" s="55">
        <v>15.359</v>
      </c>
      <c r="AB299" s="55">
        <v>15.327</v>
      </c>
      <c r="AC299" s="55">
        <v>15.034000000000001</v>
      </c>
      <c r="AD299" s="55">
        <v>15.092000000000001</v>
      </c>
      <c r="AE299" s="55">
        <v>15.196999999999999</v>
      </c>
      <c r="AF299" s="55">
        <v>15.228999999999999</v>
      </c>
      <c r="AG299" s="55">
        <v>15.301</v>
      </c>
      <c r="AH299" s="40"/>
    </row>
    <row r="300" spans="1:34" x14ac:dyDescent="0.35">
      <c r="A300" s="63" t="s">
        <v>28</v>
      </c>
      <c r="B300" s="29">
        <v>153.994</v>
      </c>
      <c r="C300" s="29">
        <v>158.89699999999999</v>
      </c>
      <c r="D300" s="29">
        <v>160.523</v>
      </c>
      <c r="E300" s="29">
        <v>161.40899999999999</v>
      </c>
      <c r="F300" s="29">
        <v>164.614</v>
      </c>
      <c r="G300" s="29">
        <v>169.566</v>
      </c>
      <c r="H300" s="29">
        <v>171.20500000000001</v>
      </c>
      <c r="I300" s="29">
        <v>172.28800000000001</v>
      </c>
      <c r="J300" s="29">
        <v>176.31399999999999</v>
      </c>
      <c r="K300" s="29">
        <v>179.79599999999999</v>
      </c>
      <c r="L300" s="29">
        <v>182.47300000000001</v>
      </c>
      <c r="M300" s="29">
        <v>184.22499999999999</v>
      </c>
      <c r="N300" s="29">
        <v>185.261</v>
      </c>
      <c r="O300" s="29">
        <v>184.30799999999999</v>
      </c>
      <c r="P300" s="29">
        <v>183.46600000000001</v>
      </c>
      <c r="Q300" s="29">
        <v>183.05</v>
      </c>
      <c r="R300" s="29">
        <v>182.65</v>
      </c>
      <c r="S300" s="29">
        <v>182.608</v>
      </c>
      <c r="T300" s="29">
        <v>182.47</v>
      </c>
      <c r="U300" s="29">
        <v>186.17099999999999</v>
      </c>
      <c r="V300" s="29">
        <v>187.577</v>
      </c>
      <c r="W300" s="29">
        <v>188.60900000000001</v>
      </c>
      <c r="X300" s="29">
        <v>189.52600000000001</v>
      </c>
      <c r="Y300" s="29">
        <v>190.38499999999999</v>
      </c>
      <c r="Z300" s="29">
        <v>191.191</v>
      </c>
      <c r="AA300" s="29">
        <v>192.83099999999999</v>
      </c>
      <c r="AB300" s="29">
        <v>194.536</v>
      </c>
      <c r="AC300" s="29">
        <v>195.876</v>
      </c>
      <c r="AD300" s="29">
        <v>197.292</v>
      </c>
      <c r="AE300" s="29">
        <v>199.79900000000001</v>
      </c>
      <c r="AF300" s="29">
        <v>202.08799999999999</v>
      </c>
      <c r="AG300" s="29">
        <v>205.89</v>
      </c>
      <c r="AH300" s="40"/>
    </row>
    <row r="301" spans="1:34" x14ac:dyDescent="0.35">
      <c r="A301" s="25" t="s">
        <v>36</v>
      </c>
      <c r="B301" s="30">
        <v>455.524</v>
      </c>
      <c r="C301" s="30">
        <v>469.33</v>
      </c>
      <c r="D301" s="30">
        <v>468.851</v>
      </c>
      <c r="E301" s="30">
        <v>469.65300000000002</v>
      </c>
      <c r="F301" s="30">
        <v>476.334</v>
      </c>
      <c r="G301" s="30">
        <v>490.22</v>
      </c>
      <c r="H301" s="30">
        <v>494.9</v>
      </c>
      <c r="I301" s="30">
        <v>499.74599999999998</v>
      </c>
      <c r="J301" s="30">
        <v>508.74200000000002</v>
      </c>
      <c r="K301" s="30">
        <v>515.68700000000001</v>
      </c>
      <c r="L301" s="30">
        <v>523.42899999999997</v>
      </c>
      <c r="M301" s="30">
        <v>528.24599999999998</v>
      </c>
      <c r="N301" s="30">
        <v>532.71600000000001</v>
      </c>
      <c r="O301" s="30">
        <v>527.75400000000002</v>
      </c>
      <c r="P301" s="30">
        <v>523.26099999999997</v>
      </c>
      <c r="Q301" s="30">
        <v>520.43499999999995</v>
      </c>
      <c r="R301" s="30">
        <v>518.35699999999997</v>
      </c>
      <c r="S301" s="30">
        <v>517.28700000000003</v>
      </c>
      <c r="T301" s="30">
        <v>516.596</v>
      </c>
      <c r="U301" s="30">
        <v>529.42700000000002</v>
      </c>
      <c r="V301" s="30">
        <v>532.33500000000004</v>
      </c>
      <c r="W301" s="30">
        <v>533.06100000000004</v>
      </c>
      <c r="X301" s="30">
        <v>531.71500000000003</v>
      </c>
      <c r="Y301" s="30">
        <v>530.28700000000003</v>
      </c>
      <c r="Z301" s="30">
        <v>530.54</v>
      </c>
      <c r="AA301" s="30">
        <v>532.82299999999998</v>
      </c>
      <c r="AB301" s="30">
        <v>535.46100000000001</v>
      </c>
      <c r="AC301" s="30">
        <v>535.04300000000001</v>
      </c>
      <c r="AD301" s="30">
        <v>536.08000000000004</v>
      </c>
      <c r="AE301" s="30">
        <v>539.60900000000004</v>
      </c>
      <c r="AF301" s="30">
        <v>541.32600000000002</v>
      </c>
      <c r="AG301" s="30">
        <v>546.67899999999997</v>
      </c>
      <c r="AH301" s="40"/>
    </row>
    <row r="302" spans="1:34" x14ac:dyDescent="0.35">
      <c r="A302" s="32" t="s">
        <v>31</v>
      </c>
      <c r="B302" s="55">
        <v>129.29400000000001</v>
      </c>
      <c r="C302" s="55">
        <v>132.94900000000001</v>
      </c>
      <c r="D302" s="55">
        <v>134.29499999999999</v>
      </c>
      <c r="E302" s="55">
        <v>134.65899999999999</v>
      </c>
      <c r="F302" s="55">
        <v>137.143</v>
      </c>
      <c r="G302" s="55">
        <v>140.83099999999999</v>
      </c>
      <c r="H302" s="55">
        <v>141.55500000000001</v>
      </c>
      <c r="I302" s="55">
        <v>141.53299999999999</v>
      </c>
      <c r="J302" s="55">
        <v>144.29499999999999</v>
      </c>
      <c r="K302" s="55">
        <v>146.648</v>
      </c>
      <c r="L302" s="55">
        <v>148.13</v>
      </c>
      <c r="M302" s="55">
        <v>148.91300000000001</v>
      </c>
      <c r="N302" s="55">
        <v>148.929</v>
      </c>
      <c r="O302" s="55">
        <v>147.74199999999999</v>
      </c>
      <c r="P302" s="55">
        <v>146.631</v>
      </c>
      <c r="Q302" s="55">
        <v>145.815</v>
      </c>
      <c r="R302" s="55">
        <v>144.97900000000001</v>
      </c>
      <c r="S302" s="55">
        <v>144.44300000000001</v>
      </c>
      <c r="T302" s="55">
        <v>143.785</v>
      </c>
      <c r="U302" s="55">
        <v>145.85</v>
      </c>
      <c r="V302" s="55">
        <v>146.51300000000001</v>
      </c>
      <c r="W302" s="55">
        <v>147.00700000000001</v>
      </c>
      <c r="X302" s="55">
        <v>147.61699999999999</v>
      </c>
      <c r="Y302" s="55">
        <v>148.203</v>
      </c>
      <c r="Z302" s="55">
        <v>148.53800000000001</v>
      </c>
      <c r="AA302" s="55">
        <v>149.58000000000001</v>
      </c>
      <c r="AB302" s="55">
        <v>150.64699999999999</v>
      </c>
      <c r="AC302" s="55">
        <v>151.73699999999999</v>
      </c>
      <c r="AD302" s="55">
        <v>152.74100000000001</v>
      </c>
      <c r="AE302" s="55">
        <v>154.68899999999999</v>
      </c>
      <c r="AF302" s="55">
        <v>156.64699999999999</v>
      </c>
      <c r="AG302" s="55">
        <v>159.86099999999999</v>
      </c>
      <c r="AH302" s="40"/>
    </row>
    <row r="303" spans="1:34" x14ac:dyDescent="0.35">
      <c r="A303" s="63" t="s">
        <v>37</v>
      </c>
      <c r="B303" s="29">
        <v>24.568000000000001</v>
      </c>
      <c r="C303" s="29">
        <v>25.196999999999999</v>
      </c>
      <c r="D303" s="29">
        <v>24.138999999999999</v>
      </c>
      <c r="E303" s="29">
        <v>25.19</v>
      </c>
      <c r="F303" s="29">
        <v>26.268999999999998</v>
      </c>
      <c r="G303" s="29">
        <v>26.870999999999999</v>
      </c>
      <c r="H303" s="29">
        <v>27.861000000000001</v>
      </c>
      <c r="I303" s="29">
        <v>28.777000000000001</v>
      </c>
      <c r="J303" s="29">
        <v>29.664000000000001</v>
      </c>
      <c r="K303" s="29">
        <v>30.47</v>
      </c>
      <c r="L303" s="29">
        <v>31.280999999999999</v>
      </c>
      <c r="M303" s="29">
        <v>31.89</v>
      </c>
      <c r="N303" s="29">
        <v>32.023000000000003</v>
      </c>
      <c r="O303" s="29">
        <v>31.893000000000001</v>
      </c>
      <c r="P303" s="29">
        <v>31.629000000000001</v>
      </c>
      <c r="Q303" s="29">
        <v>31.283000000000001</v>
      </c>
      <c r="R303" s="29">
        <v>30.948</v>
      </c>
      <c r="S303" s="29">
        <v>30.626999999999999</v>
      </c>
      <c r="T303" s="29">
        <v>30.381</v>
      </c>
      <c r="U303" s="29">
        <v>30.559000000000001</v>
      </c>
      <c r="V303" s="29">
        <v>30.29</v>
      </c>
      <c r="W303" s="29">
        <v>30.055</v>
      </c>
      <c r="X303" s="29">
        <v>29.763999999999999</v>
      </c>
      <c r="Y303" s="29">
        <v>29.437999999999999</v>
      </c>
      <c r="Z303" s="29">
        <v>29.187999999999999</v>
      </c>
      <c r="AA303" s="29">
        <v>29.268000000000001</v>
      </c>
      <c r="AB303" s="29">
        <v>28.87</v>
      </c>
      <c r="AC303" s="29">
        <v>28.506</v>
      </c>
      <c r="AD303" s="29">
        <v>28.184000000000001</v>
      </c>
      <c r="AE303" s="29">
        <v>27.908000000000001</v>
      </c>
      <c r="AF303" s="29">
        <v>28.026</v>
      </c>
      <c r="AG303" s="29">
        <v>27.673999999999999</v>
      </c>
      <c r="AH303" s="40"/>
    </row>
    <row r="304" spans="1:34" x14ac:dyDescent="0.35">
      <c r="A304" s="27" t="s">
        <v>38</v>
      </c>
      <c r="B304" s="31">
        <v>33.216999999999999</v>
      </c>
      <c r="C304" s="31">
        <v>34.165999999999997</v>
      </c>
      <c r="D304" s="31">
        <v>31.835000000000001</v>
      </c>
      <c r="E304" s="31">
        <v>33.442999999999998</v>
      </c>
      <c r="F304" s="31">
        <v>35.11</v>
      </c>
      <c r="G304" s="31">
        <v>35.886000000000003</v>
      </c>
      <c r="H304" s="31">
        <v>37.466000000000001</v>
      </c>
      <c r="I304" s="31">
        <v>38.889000000000003</v>
      </c>
      <c r="J304" s="31">
        <v>40.252000000000002</v>
      </c>
      <c r="K304" s="31">
        <v>41.508000000000003</v>
      </c>
      <c r="L304" s="31">
        <v>42.773000000000003</v>
      </c>
      <c r="M304" s="31">
        <v>43.869</v>
      </c>
      <c r="N304" s="31">
        <v>44.052999999999997</v>
      </c>
      <c r="O304" s="31">
        <v>43.82</v>
      </c>
      <c r="P304" s="31">
        <v>43.4</v>
      </c>
      <c r="Q304" s="31">
        <v>42.841999999999999</v>
      </c>
      <c r="R304" s="31">
        <v>42.301000000000002</v>
      </c>
      <c r="S304" s="31">
        <v>41.790999999999997</v>
      </c>
      <c r="T304" s="31">
        <v>41.408999999999999</v>
      </c>
      <c r="U304" s="31">
        <v>41.685000000000002</v>
      </c>
      <c r="V304" s="31">
        <v>41.267000000000003</v>
      </c>
      <c r="W304" s="31">
        <v>40.9</v>
      </c>
      <c r="X304" s="31">
        <v>40.473999999999997</v>
      </c>
      <c r="Y304" s="31">
        <v>39.978000000000002</v>
      </c>
      <c r="Z304" s="31">
        <v>39.606999999999999</v>
      </c>
      <c r="AA304" s="31">
        <v>39.844999999999999</v>
      </c>
      <c r="AB304" s="31">
        <v>39.152999999999999</v>
      </c>
      <c r="AC304" s="31">
        <v>38.552</v>
      </c>
      <c r="AD304" s="31">
        <v>38.036000000000001</v>
      </c>
      <c r="AE304" s="31">
        <v>37.590000000000003</v>
      </c>
      <c r="AF304" s="31">
        <v>37.881</v>
      </c>
      <c r="AG304" s="31">
        <v>37.283999999999999</v>
      </c>
      <c r="AH304" s="40"/>
    </row>
    <row r="305" spans="1:34" x14ac:dyDescent="0.35">
      <c r="A305" s="32" t="s">
        <v>39</v>
      </c>
      <c r="B305" s="55">
        <v>14.026999999999999</v>
      </c>
      <c r="C305" s="55">
        <v>14.355</v>
      </c>
      <c r="D305" s="55">
        <v>14.882999999999999</v>
      </c>
      <c r="E305" s="55">
        <v>15.307</v>
      </c>
      <c r="F305" s="55">
        <v>15.738</v>
      </c>
      <c r="G305" s="55">
        <v>16.18</v>
      </c>
      <c r="H305" s="55">
        <v>16.516999999999999</v>
      </c>
      <c r="I305" s="55">
        <v>16.867000000000001</v>
      </c>
      <c r="J305" s="55">
        <v>17.22</v>
      </c>
      <c r="K305" s="55">
        <v>17.527999999999999</v>
      </c>
      <c r="L305" s="55">
        <v>17.84</v>
      </c>
      <c r="M305" s="55">
        <v>17.911000000000001</v>
      </c>
      <c r="N305" s="55">
        <v>18.012</v>
      </c>
      <c r="O305" s="55">
        <v>18.026</v>
      </c>
      <c r="P305" s="55">
        <v>17.975999999999999</v>
      </c>
      <c r="Q305" s="55">
        <v>17.908000000000001</v>
      </c>
      <c r="R305" s="55">
        <v>17.841000000000001</v>
      </c>
      <c r="S305" s="55">
        <v>17.768000000000001</v>
      </c>
      <c r="T305" s="55">
        <v>17.707000000000001</v>
      </c>
      <c r="U305" s="55">
        <v>17.806999999999999</v>
      </c>
      <c r="V305" s="55">
        <v>17.739999999999998</v>
      </c>
      <c r="W305" s="55">
        <v>17.689</v>
      </c>
      <c r="X305" s="55">
        <v>17.581</v>
      </c>
      <c r="Y305" s="55">
        <v>17.48</v>
      </c>
      <c r="Z305" s="55">
        <v>17.395</v>
      </c>
      <c r="AA305" s="55">
        <v>17.321999999999999</v>
      </c>
      <c r="AB305" s="55">
        <v>17.274000000000001</v>
      </c>
      <c r="AC305" s="55">
        <v>17.190000000000001</v>
      </c>
      <c r="AD305" s="55">
        <v>17.097999999999999</v>
      </c>
      <c r="AE305" s="55">
        <v>17.024000000000001</v>
      </c>
      <c r="AF305" s="55">
        <v>16.957000000000001</v>
      </c>
      <c r="AG305" s="55">
        <v>16.888000000000002</v>
      </c>
      <c r="AH305" s="40"/>
    </row>
    <row r="306" spans="1:34" x14ac:dyDescent="0.35">
      <c r="A306" s="48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0"/>
    </row>
    <row r="307" spans="1:34" x14ac:dyDescent="0.35">
      <c r="A307" s="18" t="s">
        <v>74</v>
      </c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40"/>
    </row>
    <row r="308" spans="1:34" x14ac:dyDescent="0.35">
      <c r="A308" s="20" t="s">
        <v>43</v>
      </c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40"/>
    </row>
    <row r="309" spans="1:34" x14ac:dyDescent="0.35">
      <c r="A309" s="22" t="s">
        <v>75</v>
      </c>
      <c r="B309" s="24">
        <v>316938922</v>
      </c>
      <c r="C309" s="24">
        <v>321083195</v>
      </c>
      <c r="D309" s="24">
        <v>325181994</v>
      </c>
      <c r="E309" s="24">
        <v>329302968</v>
      </c>
      <c r="F309" s="24">
        <v>332960319</v>
      </c>
      <c r="G309" s="24">
        <v>336210041</v>
      </c>
      <c r="H309" s="24">
        <v>339279238</v>
      </c>
      <c r="I309" s="24">
        <v>341661079</v>
      </c>
      <c r="J309" s="24">
        <v>343674624</v>
      </c>
      <c r="K309" s="24">
        <v>345724974</v>
      </c>
      <c r="L309" s="24">
        <v>347707218</v>
      </c>
      <c r="M309" s="24">
        <v>349765949</v>
      </c>
      <c r="N309" s="24">
        <v>351894551</v>
      </c>
      <c r="O309" s="24">
        <v>354020768</v>
      </c>
      <c r="P309" s="24">
        <v>356166581</v>
      </c>
      <c r="Q309" s="24">
        <v>358275955</v>
      </c>
      <c r="R309" s="24">
        <v>360331892</v>
      </c>
      <c r="S309" s="24">
        <v>362328084</v>
      </c>
      <c r="T309" s="24">
        <v>364269608</v>
      </c>
      <c r="U309" s="24">
        <v>366134672</v>
      </c>
      <c r="V309" s="24">
        <v>367879520</v>
      </c>
      <c r="W309" s="24">
        <v>369578057</v>
      </c>
      <c r="X309" s="24">
        <v>371283766</v>
      </c>
      <c r="Y309" s="24">
        <v>373035934</v>
      </c>
      <c r="Z309" s="24">
        <v>374889163</v>
      </c>
      <c r="AA309" s="24">
        <v>376816170</v>
      </c>
      <c r="AB309" s="24">
        <v>378912441</v>
      </c>
      <c r="AC309" s="24">
        <v>381108052</v>
      </c>
      <c r="AD309" s="24">
        <v>383347697</v>
      </c>
      <c r="AE309" s="24">
        <v>385644711</v>
      </c>
      <c r="AF309" s="24">
        <v>388005906</v>
      </c>
      <c r="AG309" s="24">
        <v>390445047</v>
      </c>
      <c r="AH309" s="40"/>
    </row>
    <row r="310" spans="1:34" x14ac:dyDescent="0.35">
      <c r="A310" s="25" t="s">
        <v>21</v>
      </c>
      <c r="B310" s="26">
        <v>41764927</v>
      </c>
      <c r="C310" s="26">
        <v>42523421</v>
      </c>
      <c r="D310" s="26">
        <v>43047796</v>
      </c>
      <c r="E310" s="26">
        <v>43427522</v>
      </c>
      <c r="F310" s="26">
        <v>43704392</v>
      </c>
      <c r="G310" s="26">
        <v>43906719</v>
      </c>
      <c r="H310" s="26">
        <v>44162493</v>
      </c>
      <c r="I310" s="26">
        <v>44420090</v>
      </c>
      <c r="J310" s="26">
        <v>44736991</v>
      </c>
      <c r="K310" s="26">
        <v>45162826</v>
      </c>
      <c r="L310" s="26">
        <v>45710191</v>
      </c>
      <c r="M310" s="26">
        <v>46366786</v>
      </c>
      <c r="N310" s="26">
        <v>47131933</v>
      </c>
      <c r="O310" s="26">
        <v>47975679</v>
      </c>
      <c r="P310" s="26">
        <v>48896145</v>
      </c>
      <c r="Q310" s="26">
        <v>49886787</v>
      </c>
      <c r="R310" s="26">
        <v>50930852</v>
      </c>
      <c r="S310" s="26">
        <v>52036844</v>
      </c>
      <c r="T310" s="26">
        <v>53209607</v>
      </c>
      <c r="U310" s="26">
        <v>54446203</v>
      </c>
      <c r="V310" s="26">
        <v>55740009</v>
      </c>
      <c r="W310" s="26">
        <v>57091827</v>
      </c>
      <c r="X310" s="26">
        <v>58500483</v>
      </c>
      <c r="Y310" s="26">
        <v>60011861</v>
      </c>
      <c r="Z310" s="26">
        <v>61664964</v>
      </c>
      <c r="AA310" s="26">
        <v>63448033</v>
      </c>
      <c r="AB310" s="26">
        <v>65382094</v>
      </c>
      <c r="AC310" s="26">
        <v>67454109</v>
      </c>
      <c r="AD310" s="26">
        <v>69675681</v>
      </c>
      <c r="AE310" s="26">
        <v>72056648</v>
      </c>
      <c r="AF310" s="26">
        <v>74584393</v>
      </c>
      <c r="AG310" s="26">
        <v>77297715</v>
      </c>
      <c r="AH310" s="40"/>
    </row>
    <row r="311" spans="1:34" x14ac:dyDescent="0.35">
      <c r="A311" s="27" t="s">
        <v>22</v>
      </c>
      <c r="B311" s="28">
        <v>274390885</v>
      </c>
      <c r="C311" s="28">
        <v>277761605</v>
      </c>
      <c r="D311" s="28">
        <v>281322556</v>
      </c>
      <c r="E311" s="28">
        <v>285052868</v>
      </c>
      <c r="F311" s="28">
        <v>288422506</v>
      </c>
      <c r="G311" s="28">
        <v>291459632</v>
      </c>
      <c r="H311" s="28">
        <v>294263322</v>
      </c>
      <c r="I311" s="28">
        <v>296379268</v>
      </c>
      <c r="J311" s="28">
        <v>298068581</v>
      </c>
      <c r="K311" s="28">
        <v>299685858</v>
      </c>
      <c r="L311" s="28">
        <v>301113857</v>
      </c>
      <c r="M311" s="28">
        <v>302509641</v>
      </c>
      <c r="N311" s="28">
        <v>303867568</v>
      </c>
      <c r="O311" s="28">
        <v>305145170</v>
      </c>
      <c r="P311" s="28">
        <v>306365784</v>
      </c>
      <c r="Q311" s="28">
        <v>307478811</v>
      </c>
      <c r="R311" s="28">
        <v>308485418</v>
      </c>
      <c r="S311" s="28">
        <v>309370567</v>
      </c>
      <c r="T311" s="28">
        <v>310134203</v>
      </c>
      <c r="U311" s="28">
        <v>310757721</v>
      </c>
      <c r="V311" s="28">
        <v>311203835</v>
      </c>
      <c r="W311" s="28">
        <v>311544955</v>
      </c>
      <c r="X311" s="28">
        <v>311836489</v>
      </c>
      <c r="Y311" s="28">
        <v>312071919</v>
      </c>
      <c r="Z311" s="28">
        <v>312266763</v>
      </c>
      <c r="AA311" s="28">
        <v>312405435</v>
      </c>
      <c r="AB311" s="28">
        <v>312562283</v>
      </c>
      <c r="AC311" s="28">
        <v>312680537</v>
      </c>
      <c r="AD311" s="28">
        <v>312692975</v>
      </c>
      <c r="AE311" s="28">
        <v>312603303</v>
      </c>
      <c r="AF311" s="28">
        <v>312430814</v>
      </c>
      <c r="AG311" s="28">
        <v>312150593</v>
      </c>
      <c r="AH311" s="40"/>
    </row>
    <row r="312" spans="1:34" x14ac:dyDescent="0.35">
      <c r="A312" s="27" t="s">
        <v>23</v>
      </c>
      <c r="B312" s="28">
        <v>783110</v>
      </c>
      <c r="C312" s="28">
        <v>798169</v>
      </c>
      <c r="D312" s="28">
        <v>811642</v>
      </c>
      <c r="E312" s="28">
        <v>822578</v>
      </c>
      <c r="F312" s="28">
        <v>833422</v>
      </c>
      <c r="G312" s="28">
        <v>843690</v>
      </c>
      <c r="H312" s="28">
        <v>853424</v>
      </c>
      <c r="I312" s="28">
        <v>861720</v>
      </c>
      <c r="J312" s="28">
        <v>869052</v>
      </c>
      <c r="K312" s="28">
        <v>876290</v>
      </c>
      <c r="L312" s="28">
        <v>883170</v>
      </c>
      <c r="M312" s="28">
        <v>889523</v>
      </c>
      <c r="N312" s="28">
        <v>895049</v>
      </c>
      <c r="O312" s="28">
        <v>899919</v>
      </c>
      <c r="P312" s="28">
        <v>904651</v>
      </c>
      <c r="Q312" s="28">
        <v>910358</v>
      </c>
      <c r="R312" s="28">
        <v>915622</v>
      </c>
      <c r="S312" s="28">
        <v>920673</v>
      </c>
      <c r="T312" s="28">
        <v>925798</v>
      </c>
      <c r="U312" s="28">
        <v>930749</v>
      </c>
      <c r="V312" s="28">
        <v>935675</v>
      </c>
      <c r="W312" s="28">
        <v>941275</v>
      </c>
      <c r="X312" s="28">
        <v>946794</v>
      </c>
      <c r="Y312" s="28">
        <v>952154</v>
      </c>
      <c r="Z312" s="28">
        <v>957435</v>
      </c>
      <c r="AA312" s="28">
        <v>962701</v>
      </c>
      <c r="AB312" s="28">
        <v>968064</v>
      </c>
      <c r="AC312" s="28">
        <v>973405</v>
      </c>
      <c r="AD312" s="28">
        <v>979041</v>
      </c>
      <c r="AE312" s="28">
        <v>984760</v>
      </c>
      <c r="AF312" s="28">
        <v>990698</v>
      </c>
      <c r="AG312" s="28">
        <v>996739</v>
      </c>
      <c r="AH312" s="40"/>
    </row>
    <row r="313" spans="1:34" x14ac:dyDescent="0.35">
      <c r="A313" s="22" t="s">
        <v>76</v>
      </c>
      <c r="B313" s="24">
        <v>27776</v>
      </c>
      <c r="C313" s="24">
        <v>28223</v>
      </c>
      <c r="D313" s="24">
        <v>28614</v>
      </c>
      <c r="E313" s="24">
        <v>28936</v>
      </c>
      <c r="F313" s="24">
        <v>29265</v>
      </c>
      <c r="G313" s="24">
        <v>29575</v>
      </c>
      <c r="H313" s="24">
        <v>29878</v>
      </c>
      <c r="I313" s="24">
        <v>30193</v>
      </c>
      <c r="J313" s="24">
        <v>30514</v>
      </c>
      <c r="K313" s="24">
        <v>30794</v>
      </c>
      <c r="L313" s="24">
        <v>31074</v>
      </c>
      <c r="M313" s="24">
        <v>31333</v>
      </c>
      <c r="N313" s="24">
        <v>31595</v>
      </c>
      <c r="O313" s="24">
        <v>31831</v>
      </c>
      <c r="P313" s="24">
        <v>32059</v>
      </c>
      <c r="Q313" s="24">
        <v>32281</v>
      </c>
      <c r="R313" s="24">
        <v>32495</v>
      </c>
      <c r="S313" s="24">
        <v>32708</v>
      </c>
      <c r="T313" s="24">
        <v>32918</v>
      </c>
      <c r="U313" s="24">
        <v>33123</v>
      </c>
      <c r="V313" s="24">
        <v>33338</v>
      </c>
      <c r="W313" s="24">
        <v>33556</v>
      </c>
      <c r="X313" s="24">
        <v>33777</v>
      </c>
      <c r="Y313" s="24">
        <v>34002</v>
      </c>
      <c r="Z313" s="24">
        <v>34228</v>
      </c>
      <c r="AA313" s="24">
        <v>34456</v>
      </c>
      <c r="AB313" s="24">
        <v>34687</v>
      </c>
      <c r="AC313" s="24">
        <v>34915</v>
      </c>
      <c r="AD313" s="24">
        <v>35146</v>
      </c>
      <c r="AE313" s="24">
        <v>35390</v>
      </c>
      <c r="AF313" s="24">
        <v>35655</v>
      </c>
      <c r="AG313" s="24">
        <v>35950</v>
      </c>
      <c r="AH313" s="40"/>
    </row>
    <row r="314" spans="1:34" x14ac:dyDescent="0.35">
      <c r="A314" s="25" t="s">
        <v>25</v>
      </c>
      <c r="B314" s="26">
        <v>13269</v>
      </c>
      <c r="C314" s="26">
        <v>13418</v>
      </c>
      <c r="D314" s="26">
        <v>13542</v>
      </c>
      <c r="E314" s="26">
        <v>13632</v>
      </c>
      <c r="F314" s="26">
        <v>13729</v>
      </c>
      <c r="G314" s="26">
        <v>13813</v>
      </c>
      <c r="H314" s="26">
        <v>13889</v>
      </c>
      <c r="I314" s="26">
        <v>13980</v>
      </c>
      <c r="J314" s="26">
        <v>14074</v>
      </c>
      <c r="K314" s="26">
        <v>14139</v>
      </c>
      <c r="L314" s="26">
        <v>14210</v>
      </c>
      <c r="M314" s="26">
        <v>14274</v>
      </c>
      <c r="N314" s="26">
        <v>14339</v>
      </c>
      <c r="O314" s="26">
        <v>14379</v>
      </c>
      <c r="P314" s="26">
        <v>14418</v>
      </c>
      <c r="Q314" s="26">
        <v>14454</v>
      </c>
      <c r="R314" s="26">
        <v>14481</v>
      </c>
      <c r="S314" s="26">
        <v>14507</v>
      </c>
      <c r="T314" s="26">
        <v>14530</v>
      </c>
      <c r="U314" s="26">
        <v>14547</v>
      </c>
      <c r="V314" s="26">
        <v>14572</v>
      </c>
      <c r="W314" s="26">
        <v>14595</v>
      </c>
      <c r="X314" s="26">
        <v>14616</v>
      </c>
      <c r="Y314" s="26">
        <v>14636</v>
      </c>
      <c r="Z314" s="26">
        <v>14651</v>
      </c>
      <c r="AA314" s="26">
        <v>14663</v>
      </c>
      <c r="AB314" s="26">
        <v>14671</v>
      </c>
      <c r="AC314" s="26">
        <v>14669</v>
      </c>
      <c r="AD314" s="26">
        <v>14665</v>
      </c>
      <c r="AE314" s="26">
        <v>14674</v>
      </c>
      <c r="AF314" s="26">
        <v>14699</v>
      </c>
      <c r="AG314" s="26">
        <v>14747</v>
      </c>
      <c r="AH314" s="40"/>
    </row>
    <row r="315" spans="1:34" x14ac:dyDescent="0.35">
      <c r="A315" s="27" t="s">
        <v>26</v>
      </c>
      <c r="B315" s="31">
        <v>787</v>
      </c>
      <c r="C315" s="31">
        <v>815</v>
      </c>
      <c r="D315" s="31">
        <v>842</v>
      </c>
      <c r="E315" s="31">
        <v>875</v>
      </c>
      <c r="F315" s="31">
        <v>904</v>
      </c>
      <c r="G315" s="31">
        <v>925</v>
      </c>
      <c r="H315" s="31">
        <v>956</v>
      </c>
      <c r="I315" s="31">
        <v>991</v>
      </c>
      <c r="J315" s="28">
        <v>1033</v>
      </c>
      <c r="K315" s="28">
        <v>1069</v>
      </c>
      <c r="L315" s="28">
        <v>1102</v>
      </c>
      <c r="M315" s="28">
        <v>1131</v>
      </c>
      <c r="N315" s="28">
        <v>1160</v>
      </c>
      <c r="O315" s="28">
        <v>1193</v>
      </c>
      <c r="P315" s="28">
        <v>1218</v>
      </c>
      <c r="Q315" s="28">
        <v>1238</v>
      </c>
      <c r="R315" s="28">
        <v>1260</v>
      </c>
      <c r="S315" s="28">
        <v>1277</v>
      </c>
      <c r="T315" s="28">
        <v>1293</v>
      </c>
      <c r="U315" s="28">
        <v>1308</v>
      </c>
      <c r="V315" s="28">
        <v>1322</v>
      </c>
      <c r="W315" s="28">
        <v>1334</v>
      </c>
      <c r="X315" s="28">
        <v>1347</v>
      </c>
      <c r="Y315" s="28">
        <v>1358</v>
      </c>
      <c r="Z315" s="28">
        <v>1369</v>
      </c>
      <c r="AA315" s="28">
        <v>1380</v>
      </c>
      <c r="AB315" s="28">
        <v>1390</v>
      </c>
      <c r="AC315" s="28">
        <v>1400</v>
      </c>
      <c r="AD315" s="28">
        <v>1409</v>
      </c>
      <c r="AE315" s="28">
        <v>1415</v>
      </c>
      <c r="AF315" s="28">
        <v>1421</v>
      </c>
      <c r="AG315" s="28">
        <v>1430</v>
      </c>
      <c r="AH315" s="40"/>
    </row>
    <row r="316" spans="1:34" x14ac:dyDescent="0.35">
      <c r="A316" s="27" t="s">
        <v>27</v>
      </c>
      <c r="B316" s="28">
        <v>13720</v>
      </c>
      <c r="C316" s="28">
        <v>13990</v>
      </c>
      <c r="D316" s="28">
        <v>14230</v>
      </c>
      <c r="E316" s="28">
        <v>14428</v>
      </c>
      <c r="F316" s="28">
        <v>14633</v>
      </c>
      <c r="G316" s="28">
        <v>14836</v>
      </c>
      <c r="H316" s="28">
        <v>15033</v>
      </c>
      <c r="I316" s="28">
        <v>15221</v>
      </c>
      <c r="J316" s="28">
        <v>15407</v>
      </c>
      <c r="K316" s="28">
        <v>15586</v>
      </c>
      <c r="L316" s="28">
        <v>15761</v>
      </c>
      <c r="M316" s="28">
        <v>15929</v>
      </c>
      <c r="N316" s="28">
        <v>16095</v>
      </c>
      <c r="O316" s="28">
        <v>16259</v>
      </c>
      <c r="P316" s="28">
        <v>16423</v>
      </c>
      <c r="Q316" s="28">
        <v>16589</v>
      </c>
      <c r="R316" s="28">
        <v>16755</v>
      </c>
      <c r="S316" s="28">
        <v>16923</v>
      </c>
      <c r="T316" s="28">
        <v>17094</v>
      </c>
      <c r="U316" s="28">
        <v>17268</v>
      </c>
      <c r="V316" s="28">
        <v>17445</v>
      </c>
      <c r="W316" s="28">
        <v>17627</v>
      </c>
      <c r="X316" s="28">
        <v>17815</v>
      </c>
      <c r="Y316" s="28">
        <v>18008</v>
      </c>
      <c r="Z316" s="28">
        <v>18207</v>
      </c>
      <c r="AA316" s="28">
        <v>18413</v>
      </c>
      <c r="AB316" s="28">
        <v>18626</v>
      </c>
      <c r="AC316" s="28">
        <v>18846</v>
      </c>
      <c r="AD316" s="28">
        <v>19071</v>
      </c>
      <c r="AE316" s="28">
        <v>19301</v>
      </c>
      <c r="AF316" s="28">
        <v>19535</v>
      </c>
      <c r="AG316" s="28">
        <v>19773</v>
      </c>
      <c r="AH316" s="40"/>
    </row>
    <row r="317" spans="1:34" x14ac:dyDescent="0.35">
      <c r="A317" s="22" t="s">
        <v>77</v>
      </c>
      <c r="B317" s="24">
        <v>23004082</v>
      </c>
      <c r="C317" s="24">
        <v>23604769</v>
      </c>
      <c r="D317" s="24">
        <v>24205986</v>
      </c>
      <c r="E317" s="24">
        <v>24775853</v>
      </c>
      <c r="F317" s="24">
        <v>25290346</v>
      </c>
      <c r="G317" s="24">
        <v>25768418</v>
      </c>
      <c r="H317" s="24">
        <v>26280155</v>
      </c>
      <c r="I317" s="24">
        <v>26790308</v>
      </c>
      <c r="J317" s="24">
        <v>27314596</v>
      </c>
      <c r="K317" s="24">
        <v>27880336</v>
      </c>
      <c r="L317" s="24">
        <v>28420654</v>
      </c>
      <c r="M317" s="24">
        <v>28957302</v>
      </c>
      <c r="N317" s="24">
        <v>29504383</v>
      </c>
      <c r="O317" s="24">
        <v>29983323</v>
      </c>
      <c r="P317" s="24">
        <v>30450803</v>
      </c>
      <c r="Q317" s="24">
        <v>30868481</v>
      </c>
      <c r="R317" s="24">
        <v>31278798</v>
      </c>
      <c r="S317" s="24">
        <v>31714977</v>
      </c>
      <c r="T317" s="24">
        <v>32131736</v>
      </c>
      <c r="U317" s="24">
        <v>32692730</v>
      </c>
      <c r="V317" s="24">
        <v>33113101</v>
      </c>
      <c r="W317" s="24">
        <v>33544777</v>
      </c>
      <c r="X317" s="24">
        <v>34031217</v>
      </c>
      <c r="Y317" s="24">
        <v>34531253</v>
      </c>
      <c r="Z317" s="24">
        <v>35032380</v>
      </c>
      <c r="AA317" s="24">
        <v>35529733</v>
      </c>
      <c r="AB317" s="24">
        <v>36099599</v>
      </c>
      <c r="AC317" s="24">
        <v>36649895</v>
      </c>
      <c r="AD317" s="24">
        <v>37135284</v>
      </c>
      <c r="AE317" s="24">
        <v>37694100</v>
      </c>
      <c r="AF317" s="24">
        <v>38229202</v>
      </c>
      <c r="AG317" s="24">
        <v>38747747</v>
      </c>
      <c r="AH317" s="40"/>
    </row>
    <row r="318" spans="1:34" x14ac:dyDescent="0.35">
      <c r="A318" s="25" t="s">
        <v>29</v>
      </c>
      <c r="B318" s="26">
        <v>2136153</v>
      </c>
      <c r="C318" s="26">
        <v>2167005</v>
      </c>
      <c r="D318" s="26">
        <v>2196766</v>
      </c>
      <c r="E318" s="26">
        <v>2223003</v>
      </c>
      <c r="F318" s="26">
        <v>2242483</v>
      </c>
      <c r="G318" s="26">
        <v>2268808</v>
      </c>
      <c r="H318" s="26">
        <v>2299450</v>
      </c>
      <c r="I318" s="26">
        <v>2324859</v>
      </c>
      <c r="J318" s="26">
        <v>2346559</v>
      </c>
      <c r="K318" s="26">
        <v>2376294</v>
      </c>
      <c r="L318" s="26">
        <v>2407485</v>
      </c>
      <c r="M318" s="26">
        <v>2439992</v>
      </c>
      <c r="N318" s="26">
        <v>2471782</v>
      </c>
      <c r="O318" s="26">
        <v>2500944</v>
      </c>
      <c r="P318" s="26">
        <v>2534388</v>
      </c>
      <c r="Q318" s="26">
        <v>2564901</v>
      </c>
      <c r="R318" s="26">
        <v>2596130</v>
      </c>
      <c r="S318" s="26">
        <v>2630400</v>
      </c>
      <c r="T318" s="26">
        <v>2663449</v>
      </c>
      <c r="U318" s="26">
        <v>2712839</v>
      </c>
      <c r="V318" s="26">
        <v>2747620</v>
      </c>
      <c r="W318" s="26">
        <v>2786590</v>
      </c>
      <c r="X318" s="26">
        <v>2828500</v>
      </c>
      <c r="Y318" s="26">
        <v>2869986</v>
      </c>
      <c r="Z318" s="26">
        <v>2914712</v>
      </c>
      <c r="AA318" s="26">
        <v>2959198</v>
      </c>
      <c r="AB318" s="26">
        <v>3009598</v>
      </c>
      <c r="AC318" s="26">
        <v>3059344</v>
      </c>
      <c r="AD318" s="26">
        <v>3105933</v>
      </c>
      <c r="AE318" s="26">
        <v>3159694</v>
      </c>
      <c r="AF318" s="26">
        <v>3211013</v>
      </c>
      <c r="AG318" s="26">
        <v>3261850</v>
      </c>
      <c r="AH318" s="40"/>
    </row>
    <row r="319" spans="1:34" x14ac:dyDescent="0.35">
      <c r="A319" s="27" t="s">
        <v>30</v>
      </c>
      <c r="B319" s="28">
        <v>15691582</v>
      </c>
      <c r="C319" s="28">
        <v>16077370</v>
      </c>
      <c r="D319" s="28">
        <v>16472235</v>
      </c>
      <c r="E319" s="28">
        <v>16845416</v>
      </c>
      <c r="F319" s="28">
        <v>17179584</v>
      </c>
      <c r="G319" s="28">
        <v>17518228</v>
      </c>
      <c r="H319" s="28">
        <v>17885283</v>
      </c>
      <c r="I319" s="28">
        <v>18247963</v>
      </c>
      <c r="J319" s="28">
        <v>18620614</v>
      </c>
      <c r="K319" s="28">
        <v>19020068</v>
      </c>
      <c r="L319" s="28">
        <v>19398480</v>
      </c>
      <c r="M319" s="28">
        <v>19772320</v>
      </c>
      <c r="N319" s="28">
        <v>20152783</v>
      </c>
      <c r="O319" s="28">
        <v>20483664</v>
      </c>
      <c r="P319" s="28">
        <v>20801973</v>
      </c>
      <c r="Q319" s="28">
        <v>21081913</v>
      </c>
      <c r="R319" s="28">
        <v>21354108</v>
      </c>
      <c r="S319" s="28">
        <v>21644883</v>
      </c>
      <c r="T319" s="28">
        <v>21921599</v>
      </c>
      <c r="U319" s="28">
        <v>22294144</v>
      </c>
      <c r="V319" s="28">
        <v>22573442</v>
      </c>
      <c r="W319" s="28">
        <v>22854469</v>
      </c>
      <c r="X319" s="28">
        <v>23177026</v>
      </c>
      <c r="Y319" s="28">
        <v>23506153</v>
      </c>
      <c r="Z319" s="28">
        <v>23841168</v>
      </c>
      <c r="AA319" s="28">
        <v>24177686</v>
      </c>
      <c r="AB319" s="28">
        <v>24556392</v>
      </c>
      <c r="AC319" s="28">
        <v>24918013</v>
      </c>
      <c r="AD319" s="28">
        <v>25241250</v>
      </c>
      <c r="AE319" s="28">
        <v>25606164</v>
      </c>
      <c r="AF319" s="28">
        <v>25953882</v>
      </c>
      <c r="AG319" s="28">
        <v>26285443</v>
      </c>
      <c r="AH319" s="40"/>
    </row>
    <row r="320" spans="1:34" x14ac:dyDescent="0.35">
      <c r="A320" s="27" t="s">
        <v>31</v>
      </c>
      <c r="B320" s="28">
        <v>5176346</v>
      </c>
      <c r="C320" s="28">
        <v>5360394</v>
      </c>
      <c r="D320" s="28">
        <v>5536985</v>
      </c>
      <c r="E320" s="28">
        <v>5707434</v>
      </c>
      <c r="F320" s="28">
        <v>5868279</v>
      </c>
      <c r="G320" s="28">
        <v>5981382</v>
      </c>
      <c r="H320" s="28">
        <v>6095422</v>
      </c>
      <c r="I320" s="28">
        <v>6217485</v>
      </c>
      <c r="J320" s="28">
        <v>6347424</v>
      </c>
      <c r="K320" s="28">
        <v>6483974</v>
      </c>
      <c r="L320" s="28">
        <v>6614689</v>
      </c>
      <c r="M320" s="28">
        <v>6744990</v>
      </c>
      <c r="N320" s="28">
        <v>6879818</v>
      </c>
      <c r="O320" s="28">
        <v>6998715</v>
      </c>
      <c r="P320" s="28">
        <v>7114442</v>
      </c>
      <c r="Q320" s="28">
        <v>7221667</v>
      </c>
      <c r="R320" s="28">
        <v>7328559</v>
      </c>
      <c r="S320" s="28">
        <v>7439694</v>
      </c>
      <c r="T320" s="28">
        <v>7546688</v>
      </c>
      <c r="U320" s="28">
        <v>7685747</v>
      </c>
      <c r="V320" s="28">
        <v>7792039</v>
      </c>
      <c r="W320" s="28">
        <v>7903719</v>
      </c>
      <c r="X320" s="28">
        <v>8025690</v>
      </c>
      <c r="Y320" s="28">
        <v>8155114</v>
      </c>
      <c r="Z320" s="28">
        <v>8276500</v>
      </c>
      <c r="AA320" s="28">
        <v>8392849</v>
      </c>
      <c r="AB320" s="28">
        <v>8533610</v>
      </c>
      <c r="AC320" s="28">
        <v>8672539</v>
      </c>
      <c r="AD320" s="28">
        <v>8788101</v>
      </c>
      <c r="AE320" s="28">
        <v>8928243</v>
      </c>
      <c r="AF320" s="28">
        <v>9064307</v>
      </c>
      <c r="AG320" s="28">
        <v>9200454</v>
      </c>
      <c r="AH320" s="40"/>
    </row>
    <row r="321" spans="1:34" x14ac:dyDescent="0.35">
      <c r="A321" s="20" t="s">
        <v>44</v>
      </c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40"/>
    </row>
    <row r="322" spans="1:34" x14ac:dyDescent="0.35">
      <c r="A322" s="22" t="s">
        <v>75</v>
      </c>
      <c r="B322" s="24">
        <v>38604006</v>
      </c>
      <c r="C322" s="24">
        <v>39321149</v>
      </c>
      <c r="D322" s="24">
        <v>39954013</v>
      </c>
      <c r="E322" s="24">
        <v>40483054</v>
      </c>
      <c r="F322" s="24">
        <v>40972498</v>
      </c>
      <c r="G322" s="24">
        <v>41420167</v>
      </c>
      <c r="H322" s="24">
        <v>41841256</v>
      </c>
      <c r="I322" s="24">
        <v>42207648</v>
      </c>
      <c r="J322" s="24">
        <v>42535780</v>
      </c>
      <c r="K322" s="24">
        <v>42847745</v>
      </c>
      <c r="L322" s="24">
        <v>43159660</v>
      </c>
      <c r="M322" s="24">
        <v>43495549</v>
      </c>
      <c r="N322" s="24">
        <v>43841381</v>
      </c>
      <c r="O322" s="24">
        <v>44188410</v>
      </c>
      <c r="P322" s="24">
        <v>44500405</v>
      </c>
      <c r="Q322" s="24">
        <v>44820442</v>
      </c>
      <c r="R322" s="24">
        <v>45153461</v>
      </c>
      <c r="S322" s="24">
        <v>45502352</v>
      </c>
      <c r="T322" s="24">
        <v>45863915</v>
      </c>
      <c r="U322" s="24">
        <v>46238476</v>
      </c>
      <c r="V322" s="24">
        <v>46629034</v>
      </c>
      <c r="W322" s="24">
        <v>47034844</v>
      </c>
      <c r="X322" s="24">
        <v>47462269</v>
      </c>
      <c r="Y322" s="24">
        <v>47913603</v>
      </c>
      <c r="Z322" s="24">
        <v>48378699</v>
      </c>
      <c r="AA322" s="24">
        <v>48863830</v>
      </c>
      <c r="AB322" s="24">
        <v>49369763</v>
      </c>
      <c r="AC322" s="24">
        <v>49893222</v>
      </c>
      <c r="AD322" s="24">
        <v>50422092</v>
      </c>
      <c r="AE322" s="24">
        <v>50967807</v>
      </c>
      <c r="AF322" s="24">
        <v>51542408</v>
      </c>
      <c r="AG322" s="24">
        <v>52156654</v>
      </c>
      <c r="AH322" s="40"/>
    </row>
    <row r="323" spans="1:34" x14ac:dyDescent="0.35">
      <c r="A323" s="27" t="s">
        <v>33</v>
      </c>
      <c r="B323" s="28">
        <v>31809180</v>
      </c>
      <c r="C323" s="28">
        <v>32409453</v>
      </c>
      <c r="D323" s="28">
        <v>32946554</v>
      </c>
      <c r="E323" s="28">
        <v>33398962</v>
      </c>
      <c r="F323" s="28">
        <v>33815756</v>
      </c>
      <c r="G323" s="28">
        <v>34194382</v>
      </c>
      <c r="H323" s="28">
        <v>34548128</v>
      </c>
      <c r="I323" s="28">
        <v>34854234</v>
      </c>
      <c r="J323" s="28">
        <v>35125205</v>
      </c>
      <c r="K323" s="28">
        <v>35383256</v>
      </c>
      <c r="L323" s="28">
        <v>35644277</v>
      </c>
      <c r="M323" s="28">
        <v>35932084</v>
      </c>
      <c r="N323" s="28">
        <v>36231782</v>
      </c>
      <c r="O323" s="28">
        <v>36529553</v>
      </c>
      <c r="P323" s="28">
        <v>36797515</v>
      </c>
      <c r="Q323" s="28">
        <v>37072008</v>
      </c>
      <c r="R323" s="28">
        <v>37357789</v>
      </c>
      <c r="S323" s="28">
        <v>37657537</v>
      </c>
      <c r="T323" s="28">
        <v>37968508</v>
      </c>
      <c r="U323" s="28">
        <v>38290874</v>
      </c>
      <c r="V323" s="28">
        <v>38628442</v>
      </c>
      <c r="W323" s="28">
        <v>38981576</v>
      </c>
      <c r="X323" s="28">
        <v>39354157</v>
      </c>
      <c r="Y323" s="28">
        <v>39749006</v>
      </c>
      <c r="Z323" s="28">
        <v>40156354</v>
      </c>
      <c r="AA323" s="28">
        <v>40581204</v>
      </c>
      <c r="AB323" s="28">
        <v>41024681</v>
      </c>
      <c r="AC323" s="28">
        <v>41485856</v>
      </c>
      <c r="AD323" s="28">
        <v>41951656</v>
      </c>
      <c r="AE323" s="28">
        <v>42433448</v>
      </c>
      <c r="AF323" s="28">
        <v>42942832</v>
      </c>
      <c r="AG323" s="28">
        <v>43490301</v>
      </c>
      <c r="AH323" s="40"/>
    </row>
    <row r="324" spans="1:34" x14ac:dyDescent="0.35">
      <c r="A324" s="32" t="s">
        <v>34</v>
      </c>
      <c r="B324" s="33">
        <v>6794826</v>
      </c>
      <c r="C324" s="33">
        <v>6911695</v>
      </c>
      <c r="D324" s="33">
        <v>7007458</v>
      </c>
      <c r="E324" s="33">
        <v>7084092</v>
      </c>
      <c r="F324" s="33">
        <v>7156741</v>
      </c>
      <c r="G324" s="33">
        <v>7225785</v>
      </c>
      <c r="H324" s="33">
        <v>7293129</v>
      </c>
      <c r="I324" s="33">
        <v>7353414</v>
      </c>
      <c r="J324" s="33">
        <v>7410575</v>
      </c>
      <c r="K324" s="33">
        <v>7464489</v>
      </c>
      <c r="L324" s="33">
        <v>7515383</v>
      </c>
      <c r="M324" s="33">
        <v>7563464</v>
      </c>
      <c r="N324" s="33">
        <v>7609599</v>
      </c>
      <c r="O324" s="33">
        <v>7658857</v>
      </c>
      <c r="P324" s="33">
        <v>7702890</v>
      </c>
      <c r="Q324" s="33">
        <v>7748434</v>
      </c>
      <c r="R324" s="33">
        <v>7795672</v>
      </c>
      <c r="S324" s="33">
        <v>7844815</v>
      </c>
      <c r="T324" s="33">
        <v>7895407</v>
      </c>
      <c r="U324" s="33">
        <v>7947602</v>
      </c>
      <c r="V324" s="33">
        <v>8000592</v>
      </c>
      <c r="W324" s="33">
        <v>8053268</v>
      </c>
      <c r="X324" s="33">
        <v>8108112</v>
      </c>
      <c r="Y324" s="33">
        <v>8164597</v>
      </c>
      <c r="Z324" s="33">
        <v>8222344</v>
      </c>
      <c r="AA324" s="33">
        <v>8282626</v>
      </c>
      <c r="AB324" s="33">
        <v>8345082</v>
      </c>
      <c r="AC324" s="33">
        <v>8407366</v>
      </c>
      <c r="AD324" s="33">
        <v>8470436</v>
      </c>
      <c r="AE324" s="33">
        <v>8534358</v>
      </c>
      <c r="AF324" s="33">
        <v>8599576</v>
      </c>
      <c r="AG324" s="33">
        <v>8666353</v>
      </c>
      <c r="AH324" s="40"/>
    </row>
    <row r="325" spans="1:34" x14ac:dyDescent="0.35">
      <c r="A325" s="22" t="s">
        <v>78</v>
      </c>
      <c r="B325" s="33">
        <v>6216</v>
      </c>
      <c r="C325" s="33">
        <v>6347</v>
      </c>
      <c r="D325" s="33">
        <v>6471</v>
      </c>
      <c r="E325" s="33">
        <v>6584</v>
      </c>
      <c r="F325" s="33">
        <v>6683</v>
      </c>
      <c r="G325" s="33">
        <v>6778</v>
      </c>
      <c r="H325" s="33">
        <v>6870</v>
      </c>
      <c r="I325" s="33">
        <v>6961</v>
      </c>
      <c r="J325" s="33">
        <v>7053</v>
      </c>
      <c r="K325" s="33">
        <v>7144</v>
      </c>
      <c r="L325" s="33">
        <v>7235</v>
      </c>
      <c r="M325" s="33">
        <v>7326</v>
      </c>
      <c r="N325" s="33">
        <v>7402</v>
      </c>
      <c r="O325" s="33">
        <v>7477</v>
      </c>
      <c r="P325" s="33">
        <v>7552</v>
      </c>
      <c r="Q325" s="33">
        <v>7627</v>
      </c>
      <c r="R325" s="33">
        <v>7703</v>
      </c>
      <c r="S325" s="33">
        <v>7777</v>
      </c>
      <c r="T325" s="33">
        <v>7853</v>
      </c>
      <c r="U325" s="33">
        <v>7931</v>
      </c>
      <c r="V325" s="33">
        <v>8009</v>
      </c>
      <c r="W325" s="33">
        <v>8090</v>
      </c>
      <c r="X325" s="33">
        <v>8175</v>
      </c>
      <c r="Y325" s="33">
        <v>8259</v>
      </c>
      <c r="Z325" s="33">
        <v>8345</v>
      </c>
      <c r="AA325" s="33">
        <v>8431</v>
      </c>
      <c r="AB325" s="33">
        <v>8519</v>
      </c>
      <c r="AC325" s="33">
        <v>8605</v>
      </c>
      <c r="AD325" s="33">
        <v>8691</v>
      </c>
      <c r="AE325" s="33">
        <v>8776</v>
      </c>
      <c r="AF325" s="33">
        <v>8861</v>
      </c>
      <c r="AG325" s="33">
        <v>8947</v>
      </c>
      <c r="AH325" s="40"/>
    </row>
    <row r="326" spans="1:34" x14ac:dyDescent="0.35">
      <c r="A326" s="22" t="s">
        <v>77</v>
      </c>
      <c r="B326" s="24">
        <v>1017905</v>
      </c>
      <c r="C326" s="24">
        <v>1069044</v>
      </c>
      <c r="D326" s="24">
        <v>1120445</v>
      </c>
      <c r="E326" s="24">
        <v>1169047</v>
      </c>
      <c r="F326" s="24">
        <v>1216859</v>
      </c>
      <c r="G326" s="24">
        <v>1257974</v>
      </c>
      <c r="H326" s="24">
        <v>1302182</v>
      </c>
      <c r="I326" s="24">
        <v>1350458</v>
      </c>
      <c r="J326" s="24">
        <v>1402837</v>
      </c>
      <c r="K326" s="24">
        <v>1457939</v>
      </c>
      <c r="L326" s="24">
        <v>1512728</v>
      </c>
      <c r="M326" s="24">
        <v>1568535</v>
      </c>
      <c r="N326" s="24">
        <v>1626344</v>
      </c>
      <c r="O326" s="24">
        <v>1679536</v>
      </c>
      <c r="P326" s="24">
        <v>1732134</v>
      </c>
      <c r="Q326" s="24">
        <v>1784737</v>
      </c>
      <c r="R326" s="24">
        <v>1834092</v>
      </c>
      <c r="S326" s="24">
        <v>1888346</v>
      </c>
      <c r="T326" s="24">
        <v>1943491</v>
      </c>
      <c r="U326" s="24">
        <v>2017177</v>
      </c>
      <c r="V326" s="24">
        <v>2082934</v>
      </c>
      <c r="W326" s="24">
        <v>2149625</v>
      </c>
      <c r="X326" s="24">
        <v>2220173</v>
      </c>
      <c r="Y326" s="24">
        <v>2292102</v>
      </c>
      <c r="Z326" s="24">
        <v>2361300</v>
      </c>
      <c r="AA326" s="24">
        <v>2429552</v>
      </c>
      <c r="AB326" s="24">
        <v>2506607</v>
      </c>
      <c r="AC326" s="24">
        <v>2582921</v>
      </c>
      <c r="AD326" s="24">
        <v>2650071</v>
      </c>
      <c r="AE326" s="24">
        <v>2725441</v>
      </c>
      <c r="AF326" s="24">
        <v>2792845</v>
      </c>
      <c r="AG326" s="24">
        <v>2857657</v>
      </c>
      <c r="AH326" s="40"/>
    </row>
    <row r="327" spans="1:34" x14ac:dyDescent="0.35">
      <c r="A327" s="25" t="s">
        <v>36</v>
      </c>
      <c r="B327" s="26">
        <v>471364</v>
      </c>
      <c r="C327" s="26">
        <v>499056</v>
      </c>
      <c r="D327" s="26">
        <v>527394</v>
      </c>
      <c r="E327" s="26">
        <v>553866</v>
      </c>
      <c r="F327" s="26">
        <v>579985</v>
      </c>
      <c r="G327" s="26">
        <v>606521</v>
      </c>
      <c r="H327" s="26">
        <v>633914</v>
      </c>
      <c r="I327" s="26">
        <v>663912</v>
      </c>
      <c r="J327" s="26">
        <v>696642</v>
      </c>
      <c r="K327" s="26">
        <v>730572</v>
      </c>
      <c r="L327" s="26">
        <v>765164</v>
      </c>
      <c r="M327" s="26">
        <v>800481</v>
      </c>
      <c r="N327" s="26">
        <v>837811</v>
      </c>
      <c r="O327" s="26">
        <v>871932</v>
      </c>
      <c r="P327" s="26">
        <v>906568</v>
      </c>
      <c r="Q327" s="26">
        <v>941976</v>
      </c>
      <c r="R327" s="26">
        <v>976685</v>
      </c>
      <c r="S327" s="26">
        <v>1014161</v>
      </c>
      <c r="T327" s="26">
        <v>1052713</v>
      </c>
      <c r="U327" s="26">
        <v>1101636</v>
      </c>
      <c r="V327" s="26">
        <v>1145906</v>
      </c>
      <c r="W327" s="26">
        <v>1189420</v>
      </c>
      <c r="X327" s="26">
        <v>1233970</v>
      </c>
      <c r="Y327" s="26">
        <v>1278432</v>
      </c>
      <c r="Z327" s="26">
        <v>1322690</v>
      </c>
      <c r="AA327" s="26">
        <v>1365978</v>
      </c>
      <c r="AB327" s="26">
        <v>1415003</v>
      </c>
      <c r="AC327" s="26">
        <v>1463478</v>
      </c>
      <c r="AD327" s="26">
        <v>1506386</v>
      </c>
      <c r="AE327" s="26">
        <v>1553189</v>
      </c>
      <c r="AF327" s="26">
        <v>1594549</v>
      </c>
      <c r="AG327" s="26">
        <v>1634020</v>
      </c>
      <c r="AH327" s="40"/>
    </row>
    <row r="328" spans="1:34" x14ac:dyDescent="0.35">
      <c r="A328" s="32" t="s">
        <v>31</v>
      </c>
      <c r="B328" s="33">
        <v>546541</v>
      </c>
      <c r="C328" s="33">
        <v>569988</v>
      </c>
      <c r="D328" s="33">
        <v>593051</v>
      </c>
      <c r="E328" s="33">
        <v>615181</v>
      </c>
      <c r="F328" s="33">
        <v>636874</v>
      </c>
      <c r="G328" s="33">
        <v>651452</v>
      </c>
      <c r="H328" s="33">
        <v>668268</v>
      </c>
      <c r="I328" s="33">
        <v>686546</v>
      </c>
      <c r="J328" s="33">
        <v>706195</v>
      </c>
      <c r="K328" s="33">
        <v>727367</v>
      </c>
      <c r="L328" s="33">
        <v>747564</v>
      </c>
      <c r="M328" s="33">
        <v>768054</v>
      </c>
      <c r="N328" s="33">
        <v>788534</v>
      </c>
      <c r="O328" s="33">
        <v>807604</v>
      </c>
      <c r="P328" s="33">
        <v>825565</v>
      </c>
      <c r="Q328" s="33">
        <v>842761</v>
      </c>
      <c r="R328" s="33">
        <v>857408</v>
      </c>
      <c r="S328" s="33">
        <v>874185</v>
      </c>
      <c r="T328" s="33">
        <v>890778</v>
      </c>
      <c r="U328" s="33">
        <v>915541</v>
      </c>
      <c r="V328" s="33">
        <v>937028</v>
      </c>
      <c r="W328" s="33">
        <v>960205</v>
      </c>
      <c r="X328" s="33">
        <v>986203</v>
      </c>
      <c r="Y328" s="33">
        <v>1013670</v>
      </c>
      <c r="Z328" s="33">
        <v>1038611</v>
      </c>
      <c r="AA328" s="33">
        <v>1063574</v>
      </c>
      <c r="AB328" s="33">
        <v>1091604</v>
      </c>
      <c r="AC328" s="33">
        <v>1119443</v>
      </c>
      <c r="AD328" s="33">
        <v>1143685</v>
      </c>
      <c r="AE328" s="33">
        <v>1172252</v>
      </c>
      <c r="AF328" s="33">
        <v>1198297</v>
      </c>
      <c r="AG328" s="33">
        <v>1223638</v>
      </c>
      <c r="AH328" s="40"/>
    </row>
    <row r="329" spans="1:34" x14ac:dyDescent="0.35">
      <c r="A329" s="22" t="s">
        <v>37</v>
      </c>
      <c r="B329" s="51">
        <v>1950.6</v>
      </c>
      <c r="C329" s="51">
        <v>1980.1</v>
      </c>
      <c r="D329" s="51">
        <v>2006.9</v>
      </c>
      <c r="E329" s="51">
        <v>2031.5</v>
      </c>
      <c r="F329" s="51">
        <v>2059.1999999999998</v>
      </c>
      <c r="G329" s="51">
        <v>2085.6</v>
      </c>
      <c r="H329" s="51">
        <v>2111.4</v>
      </c>
      <c r="I329" s="51">
        <v>2136.6999999999998</v>
      </c>
      <c r="J329" s="51">
        <v>2161.9</v>
      </c>
      <c r="K329" s="51">
        <v>2187</v>
      </c>
      <c r="L329" s="51">
        <v>2212.1</v>
      </c>
      <c r="M329" s="51">
        <v>2237.1999999999998</v>
      </c>
      <c r="N329" s="51">
        <v>2262</v>
      </c>
      <c r="O329" s="51">
        <v>2286.3000000000002</v>
      </c>
      <c r="P329" s="51">
        <v>2307.1</v>
      </c>
      <c r="Q329" s="51">
        <v>2328.1</v>
      </c>
      <c r="R329" s="51">
        <v>2349.1</v>
      </c>
      <c r="S329" s="51">
        <v>2370.5</v>
      </c>
      <c r="T329" s="51">
        <v>2392.3000000000002</v>
      </c>
      <c r="U329" s="51">
        <v>2414.1</v>
      </c>
      <c r="V329" s="51">
        <v>2436.9</v>
      </c>
      <c r="W329" s="51">
        <v>2460.6</v>
      </c>
      <c r="X329" s="51">
        <v>2485.1999999999998</v>
      </c>
      <c r="Y329" s="51">
        <v>2509.9</v>
      </c>
      <c r="Z329" s="51">
        <v>2535.5</v>
      </c>
      <c r="AA329" s="51">
        <v>2561.8000000000002</v>
      </c>
      <c r="AB329" s="51">
        <v>2589.5</v>
      </c>
      <c r="AC329" s="51">
        <v>2618.1999999999998</v>
      </c>
      <c r="AD329" s="51">
        <v>2647.4</v>
      </c>
      <c r="AE329" s="51">
        <v>2676.8</v>
      </c>
      <c r="AF329" s="51">
        <v>2706.7</v>
      </c>
      <c r="AG329" s="51">
        <v>2737</v>
      </c>
      <c r="AH329" s="40"/>
    </row>
    <row r="330" spans="1:34" x14ac:dyDescent="0.35">
      <c r="A330" s="27" t="s">
        <v>38</v>
      </c>
      <c r="B330" s="31">
        <v>935.7</v>
      </c>
      <c r="C330" s="31">
        <v>944.6</v>
      </c>
      <c r="D330" s="31">
        <v>952.2</v>
      </c>
      <c r="E330" s="31">
        <v>958.9</v>
      </c>
      <c r="F330" s="31">
        <v>966.8</v>
      </c>
      <c r="G330" s="31">
        <v>974.2</v>
      </c>
      <c r="H330" s="31">
        <v>981.8</v>
      </c>
      <c r="I330" s="31">
        <v>989.4</v>
      </c>
      <c r="J330" s="31">
        <v>996.9</v>
      </c>
      <c r="K330" s="53">
        <v>1004.3</v>
      </c>
      <c r="L330" s="53">
        <v>1011.6</v>
      </c>
      <c r="M330" s="53">
        <v>1019</v>
      </c>
      <c r="N330" s="53">
        <v>1026.3</v>
      </c>
      <c r="O330" s="53">
        <v>1033.7</v>
      </c>
      <c r="P330" s="53">
        <v>1040.2</v>
      </c>
      <c r="Q330" s="53">
        <v>1046.7</v>
      </c>
      <c r="R330" s="53">
        <v>1053.2</v>
      </c>
      <c r="S330" s="53">
        <v>1059.8</v>
      </c>
      <c r="T330" s="53">
        <v>1066.5999999999999</v>
      </c>
      <c r="U330" s="53">
        <v>1073.4000000000001</v>
      </c>
      <c r="V330" s="53">
        <v>1080.5</v>
      </c>
      <c r="W330" s="53">
        <v>1087.9000000000001</v>
      </c>
      <c r="X330" s="53">
        <v>1095.9000000000001</v>
      </c>
      <c r="Y330" s="53">
        <v>1103.8</v>
      </c>
      <c r="Z330" s="53">
        <v>1112.3</v>
      </c>
      <c r="AA330" s="53">
        <v>1121.3</v>
      </c>
      <c r="AB330" s="53">
        <v>1131.2</v>
      </c>
      <c r="AC330" s="53">
        <v>1141.7</v>
      </c>
      <c r="AD330" s="53">
        <v>1152.5999999999999</v>
      </c>
      <c r="AE330" s="53">
        <v>1163.7</v>
      </c>
      <c r="AF330" s="53">
        <v>1175.3</v>
      </c>
      <c r="AG330" s="53">
        <v>1187.3</v>
      </c>
      <c r="AH330" s="40"/>
    </row>
    <row r="331" spans="1:34" x14ac:dyDescent="0.35">
      <c r="A331" s="32" t="s">
        <v>39</v>
      </c>
      <c r="B331" s="54">
        <v>1014.9</v>
      </c>
      <c r="C331" s="54">
        <v>1035.5</v>
      </c>
      <c r="D331" s="54">
        <v>1054.7</v>
      </c>
      <c r="E331" s="54">
        <v>1072.5999999999999</v>
      </c>
      <c r="F331" s="54">
        <v>1092.4000000000001</v>
      </c>
      <c r="G331" s="54">
        <v>1111.4000000000001</v>
      </c>
      <c r="H331" s="54">
        <v>1129.5999999999999</v>
      </c>
      <c r="I331" s="54">
        <v>1147.3</v>
      </c>
      <c r="J331" s="54">
        <v>1165</v>
      </c>
      <c r="K331" s="54">
        <v>1182.7</v>
      </c>
      <c r="L331" s="54">
        <v>1200.5</v>
      </c>
      <c r="M331" s="54">
        <v>1218.2</v>
      </c>
      <c r="N331" s="54">
        <v>1235.7</v>
      </c>
      <c r="O331" s="54">
        <v>1252.5999999999999</v>
      </c>
      <c r="P331" s="54">
        <v>1266.9000000000001</v>
      </c>
      <c r="Q331" s="54">
        <v>1281.4000000000001</v>
      </c>
      <c r="R331" s="54">
        <v>1296</v>
      </c>
      <c r="S331" s="54">
        <v>1310.7</v>
      </c>
      <c r="T331" s="54">
        <v>1325.7</v>
      </c>
      <c r="U331" s="54">
        <v>1340.6</v>
      </c>
      <c r="V331" s="54">
        <v>1356.4</v>
      </c>
      <c r="W331" s="54">
        <v>1372.7</v>
      </c>
      <c r="X331" s="54">
        <v>1389.3</v>
      </c>
      <c r="Y331" s="54">
        <v>1406.1</v>
      </c>
      <c r="Z331" s="54">
        <v>1423.2</v>
      </c>
      <c r="AA331" s="54">
        <v>1440.5</v>
      </c>
      <c r="AB331" s="54">
        <v>1458.2</v>
      </c>
      <c r="AC331" s="54">
        <v>1476.4</v>
      </c>
      <c r="AD331" s="54">
        <v>1494.9</v>
      </c>
      <c r="AE331" s="54">
        <v>1513.1</v>
      </c>
      <c r="AF331" s="54">
        <v>1531.5</v>
      </c>
      <c r="AG331" s="54">
        <v>1549.8</v>
      </c>
      <c r="AH331" s="40"/>
    </row>
    <row r="332" spans="1:34" x14ac:dyDescent="0.35">
      <c r="A332" s="48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0"/>
    </row>
    <row r="333" spans="1:34" x14ac:dyDescent="0.35">
      <c r="A333" s="18" t="s">
        <v>79</v>
      </c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40"/>
    </row>
    <row r="334" spans="1:34" x14ac:dyDescent="0.35">
      <c r="A334" s="20" t="s">
        <v>43</v>
      </c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40"/>
    </row>
    <row r="335" spans="1:34" x14ac:dyDescent="0.35">
      <c r="A335" s="22" t="s">
        <v>80</v>
      </c>
      <c r="B335" s="24">
        <v>18385</v>
      </c>
      <c r="C335" s="24">
        <v>18328</v>
      </c>
      <c r="D335" s="24">
        <v>18245</v>
      </c>
      <c r="E335" s="24">
        <v>18131</v>
      </c>
      <c r="F335" s="24">
        <v>18033</v>
      </c>
      <c r="G335" s="24">
        <v>17955</v>
      </c>
      <c r="H335" s="24">
        <v>17896</v>
      </c>
      <c r="I335" s="24">
        <v>17864</v>
      </c>
      <c r="J335" s="24">
        <v>17857</v>
      </c>
      <c r="K335" s="24">
        <v>17848</v>
      </c>
      <c r="L335" s="24">
        <v>17842</v>
      </c>
      <c r="M335" s="24">
        <v>17834</v>
      </c>
      <c r="N335" s="24">
        <v>17822</v>
      </c>
      <c r="O335" s="24">
        <v>17803</v>
      </c>
      <c r="P335" s="24">
        <v>17778</v>
      </c>
      <c r="Q335" s="24">
        <v>17753</v>
      </c>
      <c r="R335" s="24">
        <v>17725</v>
      </c>
      <c r="S335" s="24">
        <v>17695</v>
      </c>
      <c r="T335" s="24">
        <v>17665</v>
      </c>
      <c r="U335" s="24">
        <v>17638</v>
      </c>
      <c r="V335" s="24">
        <v>17628</v>
      </c>
      <c r="W335" s="24">
        <v>17626</v>
      </c>
      <c r="X335" s="24">
        <v>17624</v>
      </c>
      <c r="Y335" s="24">
        <v>17618</v>
      </c>
      <c r="Z335" s="24">
        <v>17609</v>
      </c>
      <c r="AA335" s="24">
        <v>17597</v>
      </c>
      <c r="AB335" s="24">
        <v>17578</v>
      </c>
      <c r="AC335" s="24">
        <v>17554</v>
      </c>
      <c r="AD335" s="24">
        <v>17533</v>
      </c>
      <c r="AE335" s="24">
        <v>17515</v>
      </c>
      <c r="AF335" s="24">
        <v>17494</v>
      </c>
      <c r="AG335" s="24">
        <v>17474</v>
      </c>
      <c r="AH335" s="40"/>
    </row>
    <row r="336" spans="1:34" x14ac:dyDescent="0.35">
      <c r="A336" s="25" t="s">
        <v>21</v>
      </c>
      <c r="B336" s="26">
        <v>3351</v>
      </c>
      <c r="C336" s="26">
        <v>3361</v>
      </c>
      <c r="D336" s="26">
        <v>3377</v>
      </c>
      <c r="E336" s="26">
        <v>3399</v>
      </c>
      <c r="F336" s="26">
        <v>3423</v>
      </c>
      <c r="G336" s="26">
        <v>3449</v>
      </c>
      <c r="H336" s="26">
        <v>3474</v>
      </c>
      <c r="I336" s="26">
        <v>3496</v>
      </c>
      <c r="J336" s="26">
        <v>3511</v>
      </c>
      <c r="K336" s="26">
        <v>3517</v>
      </c>
      <c r="L336" s="26">
        <v>3513</v>
      </c>
      <c r="M336" s="26">
        <v>3501</v>
      </c>
      <c r="N336" s="26">
        <v>3480</v>
      </c>
      <c r="O336" s="26">
        <v>3454</v>
      </c>
      <c r="P336" s="26">
        <v>3421</v>
      </c>
      <c r="Q336" s="26">
        <v>3384</v>
      </c>
      <c r="R336" s="26">
        <v>3344</v>
      </c>
      <c r="S336" s="26">
        <v>3301</v>
      </c>
      <c r="T336" s="26">
        <v>3257</v>
      </c>
      <c r="U336" s="26">
        <v>3210</v>
      </c>
      <c r="V336" s="26">
        <v>3162</v>
      </c>
      <c r="W336" s="26">
        <v>3110</v>
      </c>
      <c r="X336" s="26">
        <v>3056</v>
      </c>
      <c r="Y336" s="26">
        <v>2999</v>
      </c>
      <c r="Z336" s="26">
        <v>2938</v>
      </c>
      <c r="AA336" s="26">
        <v>2874</v>
      </c>
      <c r="AB336" s="26">
        <v>2807</v>
      </c>
      <c r="AC336" s="26">
        <v>2739</v>
      </c>
      <c r="AD336" s="26">
        <v>2669</v>
      </c>
      <c r="AE336" s="26">
        <v>2597</v>
      </c>
      <c r="AF336" s="26">
        <v>2525</v>
      </c>
      <c r="AG336" s="26">
        <v>2452</v>
      </c>
      <c r="AH336" s="40"/>
    </row>
    <row r="337" spans="1:34" x14ac:dyDescent="0.35">
      <c r="A337" s="27" t="s">
        <v>22</v>
      </c>
      <c r="B337" s="28">
        <v>18633</v>
      </c>
      <c r="C337" s="28">
        <v>18582</v>
      </c>
      <c r="D337" s="28">
        <v>18490</v>
      </c>
      <c r="E337" s="28">
        <v>18359</v>
      </c>
      <c r="F337" s="28">
        <v>18241</v>
      </c>
      <c r="G337" s="28">
        <v>18143</v>
      </c>
      <c r="H337" s="28">
        <v>18070</v>
      </c>
      <c r="I337" s="28">
        <v>18031</v>
      </c>
      <c r="J337" s="28">
        <v>18024</v>
      </c>
      <c r="K337" s="28">
        <v>18021</v>
      </c>
      <c r="L337" s="28">
        <v>18028</v>
      </c>
      <c r="M337" s="28">
        <v>18038</v>
      </c>
      <c r="N337" s="28">
        <v>18050</v>
      </c>
      <c r="O337" s="28">
        <v>18059</v>
      </c>
      <c r="P337" s="28">
        <v>18063</v>
      </c>
      <c r="Q337" s="28">
        <v>18069</v>
      </c>
      <c r="R337" s="28">
        <v>18074</v>
      </c>
      <c r="S337" s="28">
        <v>18082</v>
      </c>
      <c r="T337" s="28">
        <v>18093</v>
      </c>
      <c r="U337" s="28">
        <v>18112</v>
      </c>
      <c r="V337" s="28">
        <v>18155</v>
      </c>
      <c r="W337" s="28">
        <v>18208</v>
      </c>
      <c r="X337" s="28">
        <v>18263</v>
      </c>
      <c r="Y337" s="28">
        <v>18319</v>
      </c>
      <c r="Z337" s="28">
        <v>18380</v>
      </c>
      <c r="AA337" s="28">
        <v>18443</v>
      </c>
      <c r="AB337" s="28">
        <v>18506</v>
      </c>
      <c r="AC337" s="28">
        <v>18568</v>
      </c>
      <c r="AD337" s="28">
        <v>18643</v>
      </c>
      <c r="AE337" s="28">
        <v>18728</v>
      </c>
      <c r="AF337" s="28">
        <v>18819</v>
      </c>
      <c r="AG337" s="28">
        <v>18919</v>
      </c>
      <c r="AH337" s="40"/>
    </row>
    <row r="338" spans="1:34" x14ac:dyDescent="0.35">
      <c r="A338" s="27" t="s">
        <v>23</v>
      </c>
      <c r="B338" s="28">
        <v>733427</v>
      </c>
      <c r="C338" s="28">
        <v>727529</v>
      </c>
      <c r="D338" s="28">
        <v>721900</v>
      </c>
      <c r="E338" s="28">
        <v>716959</v>
      </c>
      <c r="F338" s="28">
        <v>712266</v>
      </c>
      <c r="G338" s="28">
        <v>707952</v>
      </c>
      <c r="H338" s="28">
        <v>704375</v>
      </c>
      <c r="I338" s="28">
        <v>701260</v>
      </c>
      <c r="J338" s="28">
        <v>698960</v>
      </c>
      <c r="K338" s="28">
        <v>697315</v>
      </c>
      <c r="L338" s="28">
        <v>696203</v>
      </c>
      <c r="M338" s="28">
        <v>695727</v>
      </c>
      <c r="N338" s="28">
        <v>695767</v>
      </c>
      <c r="O338" s="28">
        <v>696105</v>
      </c>
      <c r="P338" s="28">
        <v>697194</v>
      </c>
      <c r="Q338" s="28">
        <v>698324</v>
      </c>
      <c r="R338" s="28">
        <v>699826</v>
      </c>
      <c r="S338" s="28">
        <v>701180</v>
      </c>
      <c r="T338" s="28">
        <v>702337</v>
      </c>
      <c r="U338" s="28">
        <v>703309</v>
      </c>
      <c r="V338" s="28">
        <v>704287</v>
      </c>
      <c r="W338" s="28">
        <v>705703</v>
      </c>
      <c r="X338" s="28">
        <v>707310</v>
      </c>
      <c r="Y338" s="28">
        <v>709103</v>
      </c>
      <c r="Z338" s="28">
        <v>711119</v>
      </c>
      <c r="AA338" s="28">
        <v>713387</v>
      </c>
      <c r="AB338" s="28">
        <v>715816</v>
      </c>
      <c r="AC338" s="28">
        <v>718292</v>
      </c>
      <c r="AD338" s="28">
        <v>720883</v>
      </c>
      <c r="AE338" s="28">
        <v>723903</v>
      </c>
      <c r="AF338" s="28">
        <v>726821</v>
      </c>
      <c r="AG338" s="28">
        <v>729925</v>
      </c>
      <c r="AH338" s="40"/>
    </row>
    <row r="339" spans="1:34" x14ac:dyDescent="0.35">
      <c r="A339" s="22" t="s">
        <v>81</v>
      </c>
      <c r="B339" s="24">
        <v>21792906</v>
      </c>
      <c r="C339" s="24">
        <v>21931527</v>
      </c>
      <c r="D339" s="24">
        <v>22051239</v>
      </c>
      <c r="E339" s="24">
        <v>22209289</v>
      </c>
      <c r="F339" s="24">
        <v>22376830</v>
      </c>
      <c r="G339" s="24">
        <v>22503529</v>
      </c>
      <c r="H339" s="24">
        <v>22732452</v>
      </c>
      <c r="I339" s="24">
        <v>22950771</v>
      </c>
      <c r="J339" s="24">
        <v>23186070</v>
      </c>
      <c r="K339" s="24">
        <v>23384217</v>
      </c>
      <c r="L339" s="24">
        <v>23567382</v>
      </c>
      <c r="M339" s="24">
        <v>23757344</v>
      </c>
      <c r="N339" s="24">
        <v>23951205</v>
      </c>
      <c r="O339" s="24">
        <v>24151461</v>
      </c>
      <c r="P339" s="24">
        <v>24363043</v>
      </c>
      <c r="Q339" s="24">
        <v>24548500</v>
      </c>
      <c r="R339" s="24">
        <v>24749108</v>
      </c>
      <c r="S339" s="24">
        <v>24924351</v>
      </c>
      <c r="T339" s="24">
        <v>25081706</v>
      </c>
      <c r="U339" s="24">
        <v>25253950</v>
      </c>
      <c r="V339" s="24">
        <v>25420400</v>
      </c>
      <c r="W339" s="24">
        <v>25574235</v>
      </c>
      <c r="X339" s="24">
        <v>25727081</v>
      </c>
      <c r="Y339" s="24">
        <v>25869264</v>
      </c>
      <c r="Z339" s="24">
        <v>26017653</v>
      </c>
      <c r="AA339" s="24">
        <v>26154929</v>
      </c>
      <c r="AB339" s="24">
        <v>26297777</v>
      </c>
      <c r="AC339" s="24">
        <v>26420451</v>
      </c>
      <c r="AD339" s="24">
        <v>26555061</v>
      </c>
      <c r="AE339" s="24">
        <v>26687763</v>
      </c>
      <c r="AF339" s="24">
        <v>26806266</v>
      </c>
      <c r="AG339" s="24">
        <v>26965513</v>
      </c>
      <c r="AH339" s="40"/>
    </row>
    <row r="340" spans="1:34" x14ac:dyDescent="0.35">
      <c r="A340" s="25" t="s">
        <v>25</v>
      </c>
      <c r="B340" s="26">
        <v>27079988</v>
      </c>
      <c r="C340" s="26">
        <v>27205514</v>
      </c>
      <c r="D340" s="26">
        <v>27290524</v>
      </c>
      <c r="E340" s="26">
        <v>27370802</v>
      </c>
      <c r="F340" s="26">
        <v>27487432</v>
      </c>
      <c r="G340" s="26">
        <v>27597038</v>
      </c>
      <c r="H340" s="26">
        <v>27793240</v>
      </c>
      <c r="I340" s="26">
        <v>27922372</v>
      </c>
      <c r="J340" s="26">
        <v>28022315</v>
      </c>
      <c r="K340" s="26">
        <v>28110778</v>
      </c>
      <c r="L340" s="26">
        <v>28195285</v>
      </c>
      <c r="M340" s="26">
        <v>28321546</v>
      </c>
      <c r="N340" s="26">
        <v>28438909</v>
      </c>
      <c r="O340" s="26">
        <v>28543032</v>
      </c>
      <c r="P340" s="26">
        <v>28734140</v>
      </c>
      <c r="Q340" s="26">
        <v>28905967</v>
      </c>
      <c r="R340" s="26">
        <v>29099729</v>
      </c>
      <c r="S340" s="26">
        <v>29272456</v>
      </c>
      <c r="T340" s="26">
        <v>29411607</v>
      </c>
      <c r="U340" s="26">
        <v>29596743</v>
      </c>
      <c r="V340" s="26">
        <v>29779105</v>
      </c>
      <c r="W340" s="26">
        <v>29944791</v>
      </c>
      <c r="X340" s="26">
        <v>30116275</v>
      </c>
      <c r="Y340" s="26">
        <v>30267618</v>
      </c>
      <c r="Z340" s="26">
        <v>30439117</v>
      </c>
      <c r="AA340" s="26">
        <v>30595773</v>
      </c>
      <c r="AB340" s="26">
        <v>30773541</v>
      </c>
      <c r="AC340" s="26">
        <v>30922957</v>
      </c>
      <c r="AD340" s="26">
        <v>31112418</v>
      </c>
      <c r="AE340" s="26">
        <v>31318158</v>
      </c>
      <c r="AF340" s="26">
        <v>31471731</v>
      </c>
      <c r="AG340" s="26">
        <v>31675666</v>
      </c>
      <c r="AH340" s="40"/>
    </row>
    <row r="341" spans="1:34" x14ac:dyDescent="0.35">
      <c r="A341" s="27" t="s">
        <v>26</v>
      </c>
      <c r="B341" s="28">
        <v>165315645</v>
      </c>
      <c r="C341" s="28">
        <v>166265018</v>
      </c>
      <c r="D341" s="28">
        <v>167418075</v>
      </c>
      <c r="E341" s="28">
        <v>168392822</v>
      </c>
      <c r="F341" s="28">
        <v>169757382</v>
      </c>
      <c r="G341" s="28">
        <v>171195643</v>
      </c>
      <c r="H341" s="28">
        <v>172670461</v>
      </c>
      <c r="I341" s="28">
        <v>174194131</v>
      </c>
      <c r="J341" s="28">
        <v>175747244</v>
      </c>
      <c r="K341" s="28">
        <v>177150243</v>
      </c>
      <c r="L341" s="28">
        <v>178542428</v>
      </c>
      <c r="M341" s="28">
        <v>180139266</v>
      </c>
      <c r="N341" s="28">
        <v>181771950</v>
      </c>
      <c r="O341" s="28">
        <v>183298504</v>
      </c>
      <c r="P341" s="28">
        <v>185025284</v>
      </c>
      <c r="Q341" s="28">
        <v>186808018</v>
      </c>
      <c r="R341" s="28">
        <v>188622271</v>
      </c>
      <c r="S341" s="28">
        <v>190555631</v>
      </c>
      <c r="T341" s="28">
        <v>192659400</v>
      </c>
      <c r="U341" s="28">
        <v>194835314</v>
      </c>
      <c r="V341" s="28">
        <v>197014937</v>
      </c>
      <c r="W341" s="28">
        <v>199299080</v>
      </c>
      <c r="X341" s="28">
        <v>201616439</v>
      </c>
      <c r="Y341" s="28">
        <v>204059497</v>
      </c>
      <c r="Z341" s="28">
        <v>206538350</v>
      </c>
      <c r="AA341" s="28">
        <v>209028834</v>
      </c>
      <c r="AB341" s="28">
        <v>211666947</v>
      </c>
      <c r="AC341" s="28">
        <v>214256444</v>
      </c>
      <c r="AD341" s="28">
        <v>216714433</v>
      </c>
      <c r="AE341" s="28">
        <v>219572586</v>
      </c>
      <c r="AF341" s="28">
        <v>222525303</v>
      </c>
      <c r="AG341" s="28">
        <v>225551110</v>
      </c>
      <c r="AH341" s="40"/>
    </row>
    <row r="342" spans="1:34" x14ac:dyDescent="0.35">
      <c r="A342" s="27" t="s">
        <v>27</v>
      </c>
      <c r="B342" s="28">
        <v>8444890</v>
      </c>
      <c r="C342" s="28">
        <v>8459514</v>
      </c>
      <c r="D342" s="28">
        <v>8463309</v>
      </c>
      <c r="E342" s="28">
        <v>8465552</v>
      </c>
      <c r="F342" s="28">
        <v>8475714</v>
      </c>
      <c r="G342" s="28">
        <v>8488003</v>
      </c>
      <c r="H342" s="28">
        <v>8521135</v>
      </c>
      <c r="I342" s="28">
        <v>8538349</v>
      </c>
      <c r="J342" s="28">
        <v>8544643</v>
      </c>
      <c r="K342" s="28">
        <v>8550658</v>
      </c>
      <c r="L342" s="28">
        <v>8554684</v>
      </c>
      <c r="M342" s="28">
        <v>8565653</v>
      </c>
      <c r="N342" s="28">
        <v>8576146</v>
      </c>
      <c r="O342" s="28">
        <v>8590108</v>
      </c>
      <c r="P342" s="28">
        <v>8613613</v>
      </c>
      <c r="Q342" s="28">
        <v>8638469</v>
      </c>
      <c r="R342" s="28">
        <v>8666528</v>
      </c>
      <c r="S342" s="28">
        <v>8695022</v>
      </c>
      <c r="T342" s="28">
        <v>8723687</v>
      </c>
      <c r="U342" s="28">
        <v>8751473</v>
      </c>
      <c r="V342" s="28">
        <v>8778765</v>
      </c>
      <c r="W342" s="28">
        <v>8805174</v>
      </c>
      <c r="X342" s="28">
        <v>8831141</v>
      </c>
      <c r="Y342" s="28">
        <v>8856010</v>
      </c>
      <c r="Z342" s="28">
        <v>8881918</v>
      </c>
      <c r="AA342" s="28">
        <v>8908569</v>
      </c>
      <c r="AB342" s="28">
        <v>8937083</v>
      </c>
      <c r="AC342" s="28">
        <v>8965909</v>
      </c>
      <c r="AD342" s="28">
        <v>8999258</v>
      </c>
      <c r="AE342" s="28">
        <v>9029946</v>
      </c>
      <c r="AF342" s="28">
        <v>9061434</v>
      </c>
      <c r="AG342" s="28">
        <v>9094340</v>
      </c>
      <c r="AH342" s="40"/>
    </row>
    <row r="343" spans="1:34" x14ac:dyDescent="0.35">
      <c r="A343" s="22" t="s">
        <v>82</v>
      </c>
      <c r="B343" s="24">
        <v>89282</v>
      </c>
      <c r="C343" s="24">
        <v>90147</v>
      </c>
      <c r="D343" s="24">
        <v>90833</v>
      </c>
      <c r="E343" s="24">
        <v>91528</v>
      </c>
      <c r="F343" s="24">
        <v>92185</v>
      </c>
      <c r="G343" s="24">
        <v>92887</v>
      </c>
      <c r="H343" s="24">
        <v>93315</v>
      </c>
      <c r="I343" s="24">
        <v>93622</v>
      </c>
      <c r="J343" s="24">
        <v>93822</v>
      </c>
      <c r="K343" s="24">
        <v>93982</v>
      </c>
      <c r="L343" s="24">
        <v>94331</v>
      </c>
      <c r="M343" s="24">
        <v>94498</v>
      </c>
      <c r="N343" s="24">
        <v>94616</v>
      </c>
      <c r="O343" s="24">
        <v>95048</v>
      </c>
      <c r="P343" s="24">
        <v>95206</v>
      </c>
      <c r="Q343" s="24">
        <v>95607</v>
      </c>
      <c r="R343" s="24">
        <v>95919</v>
      </c>
      <c r="S343" s="24">
        <v>96247</v>
      </c>
      <c r="T343" s="24">
        <v>96789</v>
      </c>
      <c r="U343" s="24">
        <v>96694</v>
      </c>
      <c r="V343" s="24">
        <v>97040</v>
      </c>
      <c r="W343" s="24">
        <v>97444</v>
      </c>
      <c r="X343" s="24">
        <v>97688</v>
      </c>
      <c r="Y343" s="24">
        <v>98029</v>
      </c>
      <c r="Z343" s="24">
        <v>98284</v>
      </c>
      <c r="AA343" s="24">
        <v>98555</v>
      </c>
      <c r="AB343" s="24">
        <v>98549</v>
      </c>
      <c r="AC343" s="24">
        <v>98790</v>
      </c>
      <c r="AD343" s="24">
        <v>99080</v>
      </c>
      <c r="AE343" s="24">
        <v>98931</v>
      </c>
      <c r="AF343" s="24">
        <v>99185</v>
      </c>
      <c r="AG343" s="24">
        <v>99168</v>
      </c>
      <c r="AH343" s="40"/>
    </row>
    <row r="344" spans="1:34" x14ac:dyDescent="0.35">
      <c r="A344" s="25" t="s">
        <v>29</v>
      </c>
      <c r="B344" s="26">
        <v>52272</v>
      </c>
      <c r="C344" s="26">
        <v>52726</v>
      </c>
      <c r="D344" s="26">
        <v>53191</v>
      </c>
      <c r="E344" s="26">
        <v>53705</v>
      </c>
      <c r="F344" s="26">
        <v>54228</v>
      </c>
      <c r="G344" s="26">
        <v>54688</v>
      </c>
      <c r="H344" s="26">
        <v>55191</v>
      </c>
      <c r="I344" s="26">
        <v>55651</v>
      </c>
      <c r="J344" s="26">
        <v>56066</v>
      </c>
      <c r="K344" s="26">
        <v>56371</v>
      </c>
      <c r="L344" s="26">
        <v>56643</v>
      </c>
      <c r="M344" s="26">
        <v>56887</v>
      </c>
      <c r="N344" s="26">
        <v>57129</v>
      </c>
      <c r="O344" s="26">
        <v>57454</v>
      </c>
      <c r="P344" s="26">
        <v>57701</v>
      </c>
      <c r="Q344" s="26">
        <v>58066</v>
      </c>
      <c r="R344" s="26">
        <v>58424</v>
      </c>
      <c r="S344" s="26">
        <v>58720</v>
      </c>
      <c r="T344" s="26">
        <v>59054</v>
      </c>
      <c r="U344" s="26">
        <v>59036</v>
      </c>
      <c r="V344" s="26">
        <v>59341</v>
      </c>
      <c r="W344" s="26">
        <v>59595</v>
      </c>
      <c r="X344" s="26">
        <v>59802</v>
      </c>
      <c r="Y344" s="26">
        <v>60049</v>
      </c>
      <c r="Z344" s="26">
        <v>60253</v>
      </c>
      <c r="AA344" s="26">
        <v>60487</v>
      </c>
      <c r="AB344" s="26">
        <v>60625</v>
      </c>
      <c r="AC344" s="26">
        <v>60813</v>
      </c>
      <c r="AD344" s="26">
        <v>61068</v>
      </c>
      <c r="AE344" s="26">
        <v>61187</v>
      </c>
      <c r="AF344" s="26">
        <v>61413</v>
      </c>
      <c r="AG344" s="26">
        <v>61625</v>
      </c>
      <c r="AH344" s="40"/>
    </row>
    <row r="345" spans="1:34" x14ac:dyDescent="0.35">
      <c r="A345" s="27" t="s">
        <v>30</v>
      </c>
      <c r="B345" s="28">
        <v>43269</v>
      </c>
      <c r="C345" s="28">
        <v>43502</v>
      </c>
      <c r="D345" s="28">
        <v>43695</v>
      </c>
      <c r="E345" s="28">
        <v>44007</v>
      </c>
      <c r="F345" s="28">
        <v>44216</v>
      </c>
      <c r="G345" s="28">
        <v>44446</v>
      </c>
      <c r="H345" s="28">
        <v>44776</v>
      </c>
      <c r="I345" s="28">
        <v>45024</v>
      </c>
      <c r="J345" s="28">
        <v>45225</v>
      </c>
      <c r="K345" s="28">
        <v>45338</v>
      </c>
      <c r="L345" s="28">
        <v>45492</v>
      </c>
      <c r="M345" s="28">
        <v>45589</v>
      </c>
      <c r="N345" s="28">
        <v>45664</v>
      </c>
      <c r="O345" s="28">
        <v>45889</v>
      </c>
      <c r="P345" s="28">
        <v>46021</v>
      </c>
      <c r="Q345" s="28">
        <v>46263</v>
      </c>
      <c r="R345" s="28">
        <v>46484</v>
      </c>
      <c r="S345" s="28">
        <v>46691</v>
      </c>
      <c r="T345" s="28">
        <v>46979</v>
      </c>
      <c r="U345" s="28">
        <v>46995</v>
      </c>
      <c r="V345" s="28">
        <v>47213</v>
      </c>
      <c r="W345" s="28">
        <v>47459</v>
      </c>
      <c r="X345" s="28">
        <v>47623</v>
      </c>
      <c r="Y345" s="28">
        <v>47819</v>
      </c>
      <c r="Z345" s="28">
        <v>47982</v>
      </c>
      <c r="AA345" s="28">
        <v>48143</v>
      </c>
      <c r="AB345" s="28">
        <v>48192</v>
      </c>
      <c r="AC345" s="28">
        <v>48335</v>
      </c>
      <c r="AD345" s="28">
        <v>48502</v>
      </c>
      <c r="AE345" s="28">
        <v>48497</v>
      </c>
      <c r="AF345" s="28">
        <v>48650</v>
      </c>
      <c r="AG345" s="28">
        <v>48709</v>
      </c>
      <c r="AH345" s="40"/>
    </row>
    <row r="346" spans="1:34" x14ac:dyDescent="0.35">
      <c r="A346" s="27" t="s">
        <v>31</v>
      </c>
      <c r="B346" s="28">
        <v>244041</v>
      </c>
      <c r="C346" s="28">
        <v>245176</v>
      </c>
      <c r="D346" s="28">
        <v>246000</v>
      </c>
      <c r="E346" s="28">
        <v>246519</v>
      </c>
      <c r="F346" s="28">
        <v>247122</v>
      </c>
      <c r="G346" s="28">
        <v>249252</v>
      </c>
      <c r="H346" s="28">
        <v>250120</v>
      </c>
      <c r="I346" s="28">
        <v>250454</v>
      </c>
      <c r="J346" s="28">
        <v>250345</v>
      </c>
      <c r="K346" s="28">
        <v>250458</v>
      </c>
      <c r="L346" s="28">
        <v>251274</v>
      </c>
      <c r="M346" s="28">
        <v>251475</v>
      </c>
      <c r="N346" s="28">
        <v>251478</v>
      </c>
      <c r="O346" s="28">
        <v>252361</v>
      </c>
      <c r="P346" s="28">
        <v>252379</v>
      </c>
      <c r="Q346" s="28">
        <v>252989</v>
      </c>
      <c r="R346" s="28">
        <v>253245</v>
      </c>
      <c r="S346" s="28">
        <v>253694</v>
      </c>
      <c r="T346" s="28">
        <v>254796</v>
      </c>
      <c r="U346" s="28">
        <v>254151</v>
      </c>
      <c r="V346" s="28">
        <v>254683</v>
      </c>
      <c r="W346" s="28">
        <v>255325</v>
      </c>
      <c r="X346" s="28">
        <v>255622</v>
      </c>
      <c r="Y346" s="28">
        <v>256116</v>
      </c>
      <c r="Z346" s="28">
        <v>256579</v>
      </c>
      <c r="AA346" s="28">
        <v>257201</v>
      </c>
      <c r="AB346" s="28">
        <v>256833</v>
      </c>
      <c r="AC346" s="28">
        <v>257155</v>
      </c>
      <c r="AD346" s="28">
        <v>257784</v>
      </c>
      <c r="AE346" s="28">
        <v>256933</v>
      </c>
      <c r="AF346" s="28">
        <v>257262</v>
      </c>
      <c r="AG346" s="28">
        <v>256639</v>
      </c>
      <c r="AH346" s="40"/>
    </row>
    <row r="347" spans="1:34" x14ac:dyDescent="0.35">
      <c r="A347" s="20" t="s">
        <v>44</v>
      </c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40"/>
    </row>
    <row r="348" spans="1:34" x14ac:dyDescent="0.35">
      <c r="A348" s="22" t="s">
        <v>83</v>
      </c>
      <c r="B348" s="24">
        <v>54896</v>
      </c>
      <c r="C348" s="24">
        <v>54778</v>
      </c>
      <c r="D348" s="24">
        <v>54683</v>
      </c>
      <c r="E348" s="24">
        <v>54641</v>
      </c>
      <c r="F348" s="24">
        <v>54644</v>
      </c>
      <c r="G348" s="24">
        <v>54652</v>
      </c>
      <c r="H348" s="24">
        <v>54673</v>
      </c>
      <c r="I348" s="24">
        <v>54782</v>
      </c>
      <c r="J348" s="24">
        <v>54946</v>
      </c>
      <c r="K348" s="24">
        <v>55133</v>
      </c>
      <c r="L348" s="24">
        <v>55326</v>
      </c>
      <c r="M348" s="24">
        <v>55492</v>
      </c>
      <c r="N348" s="24">
        <v>55630</v>
      </c>
      <c r="O348" s="24">
        <v>55791</v>
      </c>
      <c r="P348" s="24">
        <v>55947</v>
      </c>
      <c r="Q348" s="24">
        <v>56098</v>
      </c>
      <c r="R348" s="24">
        <v>56234</v>
      </c>
      <c r="S348" s="24">
        <v>56358</v>
      </c>
      <c r="T348" s="24">
        <v>56475</v>
      </c>
      <c r="U348" s="24">
        <v>56591</v>
      </c>
      <c r="V348" s="24">
        <v>56688</v>
      </c>
      <c r="W348" s="24">
        <v>56773</v>
      </c>
      <c r="X348" s="24">
        <v>56864</v>
      </c>
      <c r="Y348" s="24">
        <v>56949</v>
      </c>
      <c r="Z348" s="24">
        <v>57022</v>
      </c>
      <c r="AA348" s="24">
        <v>57093</v>
      </c>
      <c r="AB348" s="24">
        <v>57147</v>
      </c>
      <c r="AC348" s="24">
        <v>57181</v>
      </c>
      <c r="AD348" s="24">
        <v>57210</v>
      </c>
      <c r="AE348" s="24">
        <v>57228</v>
      </c>
      <c r="AF348" s="24">
        <v>57215</v>
      </c>
      <c r="AG348" s="24">
        <v>57174</v>
      </c>
      <c r="AH348" s="40"/>
    </row>
    <row r="349" spans="1:34" x14ac:dyDescent="0.35">
      <c r="A349" s="27" t="s">
        <v>33</v>
      </c>
      <c r="B349" s="28">
        <v>4077</v>
      </c>
      <c r="C349" s="28">
        <v>4084</v>
      </c>
      <c r="D349" s="28">
        <v>4090</v>
      </c>
      <c r="E349" s="28">
        <v>4101</v>
      </c>
      <c r="F349" s="28">
        <v>4119</v>
      </c>
      <c r="G349" s="28">
        <v>4141</v>
      </c>
      <c r="H349" s="28">
        <v>4165</v>
      </c>
      <c r="I349" s="28">
        <v>4196</v>
      </c>
      <c r="J349" s="28">
        <v>4236</v>
      </c>
      <c r="K349" s="28">
        <v>4276</v>
      </c>
      <c r="L349" s="28">
        <v>4316</v>
      </c>
      <c r="M349" s="28">
        <v>4353</v>
      </c>
      <c r="N349" s="28">
        <v>4388</v>
      </c>
      <c r="O349" s="28">
        <v>4423</v>
      </c>
      <c r="P349" s="28">
        <v>4456</v>
      </c>
      <c r="Q349" s="28">
        <v>4489</v>
      </c>
      <c r="R349" s="28">
        <v>4522</v>
      </c>
      <c r="S349" s="28">
        <v>4553</v>
      </c>
      <c r="T349" s="28">
        <v>4585</v>
      </c>
      <c r="U349" s="28">
        <v>4617</v>
      </c>
      <c r="V349" s="28">
        <v>4648</v>
      </c>
      <c r="W349" s="28">
        <v>4678</v>
      </c>
      <c r="X349" s="28">
        <v>4710</v>
      </c>
      <c r="Y349" s="28">
        <v>4739</v>
      </c>
      <c r="Z349" s="28">
        <v>4769</v>
      </c>
      <c r="AA349" s="28">
        <v>4799</v>
      </c>
      <c r="AB349" s="28">
        <v>4828</v>
      </c>
      <c r="AC349" s="28">
        <v>4857</v>
      </c>
      <c r="AD349" s="28">
        <v>4886</v>
      </c>
      <c r="AE349" s="28">
        <v>4913</v>
      </c>
      <c r="AF349" s="28">
        <v>4937</v>
      </c>
      <c r="AG349" s="28">
        <v>4958</v>
      </c>
      <c r="AH349" s="40"/>
    </row>
    <row r="350" spans="1:34" x14ac:dyDescent="0.35">
      <c r="A350" s="32" t="s">
        <v>34</v>
      </c>
      <c r="B350" s="33">
        <v>292797</v>
      </c>
      <c r="C350" s="33">
        <v>292484</v>
      </c>
      <c r="D350" s="33">
        <v>292551</v>
      </c>
      <c r="E350" s="33">
        <v>292916</v>
      </c>
      <c r="F350" s="33">
        <v>293378</v>
      </c>
      <c r="G350" s="33">
        <v>293682</v>
      </c>
      <c r="H350" s="33">
        <v>293935</v>
      </c>
      <c r="I350" s="33">
        <v>294552</v>
      </c>
      <c r="J350" s="33">
        <v>295304</v>
      </c>
      <c r="K350" s="33">
        <v>296203</v>
      </c>
      <c r="L350" s="33">
        <v>297256</v>
      </c>
      <c r="M350" s="33">
        <v>298444</v>
      </c>
      <c r="N350" s="33">
        <v>299610</v>
      </c>
      <c r="O350" s="33">
        <v>300800</v>
      </c>
      <c r="P350" s="33">
        <v>301925</v>
      </c>
      <c r="Q350" s="33">
        <v>303020</v>
      </c>
      <c r="R350" s="33">
        <v>304047</v>
      </c>
      <c r="S350" s="33">
        <v>305040</v>
      </c>
      <c r="T350" s="33">
        <v>306012</v>
      </c>
      <c r="U350" s="33">
        <v>307001</v>
      </c>
      <c r="V350" s="33">
        <v>307947</v>
      </c>
      <c r="W350" s="33">
        <v>308936</v>
      </c>
      <c r="X350" s="33">
        <v>310005</v>
      </c>
      <c r="Y350" s="33">
        <v>311130</v>
      </c>
      <c r="Z350" s="33">
        <v>312217</v>
      </c>
      <c r="AA350" s="33">
        <v>313313</v>
      </c>
      <c r="AB350" s="33">
        <v>314348</v>
      </c>
      <c r="AC350" s="33">
        <v>315371</v>
      </c>
      <c r="AD350" s="33">
        <v>316355</v>
      </c>
      <c r="AE350" s="33">
        <v>317340</v>
      </c>
      <c r="AF350" s="33">
        <v>318270</v>
      </c>
      <c r="AG350" s="33">
        <v>319212</v>
      </c>
      <c r="AH350" s="40"/>
    </row>
    <row r="351" spans="1:34" x14ac:dyDescent="0.35">
      <c r="A351" s="22" t="s">
        <v>84</v>
      </c>
      <c r="B351" s="33">
        <v>72754079</v>
      </c>
      <c r="C351" s="33">
        <v>72728116</v>
      </c>
      <c r="D351" s="33">
        <v>72648914</v>
      </c>
      <c r="E351" s="33">
        <v>72602968</v>
      </c>
      <c r="F351" s="33">
        <v>72606519</v>
      </c>
      <c r="G351" s="33">
        <v>72613393</v>
      </c>
      <c r="H351" s="33">
        <v>72660832</v>
      </c>
      <c r="I351" s="33">
        <v>72669186</v>
      </c>
      <c r="J351" s="33">
        <v>72677913</v>
      </c>
      <c r="K351" s="33">
        <v>72678475</v>
      </c>
      <c r="L351" s="33">
        <v>72680041</v>
      </c>
      <c r="M351" s="33">
        <v>72670799</v>
      </c>
      <c r="N351" s="33">
        <v>72711486</v>
      </c>
      <c r="O351" s="33">
        <v>72733354</v>
      </c>
      <c r="P351" s="33">
        <v>72778147</v>
      </c>
      <c r="Q351" s="33">
        <v>72812792</v>
      </c>
      <c r="R351" s="33">
        <v>72835882</v>
      </c>
      <c r="S351" s="33">
        <v>72871539</v>
      </c>
      <c r="T351" s="33">
        <v>72908531</v>
      </c>
      <c r="U351" s="33">
        <v>72943612</v>
      </c>
      <c r="V351" s="33">
        <v>72978281</v>
      </c>
      <c r="W351" s="33">
        <v>72999426</v>
      </c>
      <c r="X351" s="33">
        <v>73001184</v>
      </c>
      <c r="Y351" s="33">
        <v>73022636</v>
      </c>
      <c r="Z351" s="33">
        <v>73041496</v>
      </c>
      <c r="AA351" s="33">
        <v>73044001</v>
      </c>
      <c r="AB351" s="33">
        <v>73049202</v>
      </c>
      <c r="AC351" s="33">
        <v>73068969</v>
      </c>
      <c r="AD351" s="33">
        <v>73098102</v>
      </c>
      <c r="AE351" s="33">
        <v>73118969</v>
      </c>
      <c r="AF351" s="33">
        <v>73135623</v>
      </c>
      <c r="AG351" s="33">
        <v>73151580</v>
      </c>
      <c r="AH351" s="40"/>
    </row>
    <row r="352" spans="1:34" x14ac:dyDescent="0.35">
      <c r="A352" s="22" t="s">
        <v>85</v>
      </c>
      <c r="B352" s="24">
        <v>43548</v>
      </c>
      <c r="C352" s="24">
        <v>43182</v>
      </c>
      <c r="D352" s="24">
        <v>42843</v>
      </c>
      <c r="E352" s="24">
        <v>42602</v>
      </c>
      <c r="F352" s="24">
        <v>42361</v>
      </c>
      <c r="G352" s="24">
        <v>42339</v>
      </c>
      <c r="H352" s="24">
        <v>42137</v>
      </c>
      <c r="I352" s="24">
        <v>41814</v>
      </c>
      <c r="J352" s="24">
        <v>41427</v>
      </c>
      <c r="K352" s="24">
        <v>41050</v>
      </c>
      <c r="L352" s="24">
        <v>40857</v>
      </c>
      <c r="M352" s="24">
        <v>40586</v>
      </c>
      <c r="N352" s="24">
        <v>40314</v>
      </c>
      <c r="O352" s="24">
        <v>40283</v>
      </c>
      <c r="P352" s="24">
        <v>40121</v>
      </c>
      <c r="Q352" s="24">
        <v>39993</v>
      </c>
      <c r="R352" s="24">
        <v>39925</v>
      </c>
      <c r="S352" s="24">
        <v>39786</v>
      </c>
      <c r="T352" s="24">
        <v>39776</v>
      </c>
      <c r="U352" s="24">
        <v>39293</v>
      </c>
      <c r="V352" s="24">
        <v>39024</v>
      </c>
      <c r="W352" s="24">
        <v>38823</v>
      </c>
      <c r="X352" s="24">
        <v>38565</v>
      </c>
      <c r="Y352" s="24">
        <v>38373</v>
      </c>
      <c r="Z352" s="24">
        <v>38182</v>
      </c>
      <c r="AA352" s="24">
        <v>38023</v>
      </c>
      <c r="AB352" s="24">
        <v>37725</v>
      </c>
      <c r="AC352" s="24">
        <v>37602</v>
      </c>
      <c r="AD352" s="24">
        <v>37527</v>
      </c>
      <c r="AE352" s="24">
        <v>37235</v>
      </c>
      <c r="AF352" s="24">
        <v>37194</v>
      </c>
      <c r="AG352" s="24">
        <v>37047</v>
      </c>
      <c r="AH352" s="40"/>
    </row>
    <row r="353" spans="1:34" x14ac:dyDescent="0.35">
      <c r="A353" s="25" t="s">
        <v>36</v>
      </c>
      <c r="B353" s="26">
        <v>7120</v>
      </c>
      <c r="C353" s="26">
        <v>7135</v>
      </c>
      <c r="D353" s="26">
        <v>7136</v>
      </c>
      <c r="E353" s="26">
        <v>7180</v>
      </c>
      <c r="F353" s="26">
        <v>7198</v>
      </c>
      <c r="G353" s="26">
        <v>7222</v>
      </c>
      <c r="H353" s="26">
        <v>7263</v>
      </c>
      <c r="I353" s="26">
        <v>7303</v>
      </c>
      <c r="J353" s="26">
        <v>7329</v>
      </c>
      <c r="K353" s="26">
        <v>7358</v>
      </c>
      <c r="L353" s="26">
        <v>7392</v>
      </c>
      <c r="M353" s="26">
        <v>7403</v>
      </c>
      <c r="N353" s="26">
        <v>7408</v>
      </c>
      <c r="O353" s="26">
        <v>7466</v>
      </c>
      <c r="P353" s="26">
        <v>7497</v>
      </c>
      <c r="Q353" s="26">
        <v>7531</v>
      </c>
      <c r="R353" s="26">
        <v>7564</v>
      </c>
      <c r="S353" s="26">
        <v>7583</v>
      </c>
      <c r="T353" s="26">
        <v>7620</v>
      </c>
      <c r="U353" s="26">
        <v>7563</v>
      </c>
      <c r="V353" s="26">
        <v>7550</v>
      </c>
      <c r="W353" s="26">
        <v>7561</v>
      </c>
      <c r="X353" s="26">
        <v>7571</v>
      </c>
      <c r="Y353" s="26">
        <v>7595</v>
      </c>
      <c r="Z353" s="26">
        <v>7611</v>
      </c>
      <c r="AA353" s="26">
        <v>7632</v>
      </c>
      <c r="AB353" s="26">
        <v>7622</v>
      </c>
      <c r="AC353" s="26">
        <v>7642</v>
      </c>
      <c r="AD353" s="26">
        <v>7673</v>
      </c>
      <c r="AE353" s="26">
        <v>7657</v>
      </c>
      <c r="AF353" s="26">
        <v>7695</v>
      </c>
      <c r="AG353" s="26">
        <v>7710</v>
      </c>
      <c r="AH353" s="40"/>
    </row>
    <row r="354" spans="1:34" x14ac:dyDescent="0.35">
      <c r="A354" s="32" t="s">
        <v>31</v>
      </c>
      <c r="B354" s="33">
        <v>74965</v>
      </c>
      <c r="C354" s="33">
        <v>74743</v>
      </c>
      <c r="D354" s="33">
        <v>74598</v>
      </c>
      <c r="E354" s="33">
        <v>74494</v>
      </c>
      <c r="F354" s="33">
        <v>74383</v>
      </c>
      <c r="G354" s="33">
        <v>75035</v>
      </c>
      <c r="H354" s="33">
        <v>75217</v>
      </c>
      <c r="I354" s="33">
        <v>75188</v>
      </c>
      <c r="J354" s="33">
        <v>75063</v>
      </c>
      <c r="K354" s="33">
        <v>74891</v>
      </c>
      <c r="L354" s="33">
        <v>75110</v>
      </c>
      <c r="M354" s="33">
        <v>75169</v>
      </c>
      <c r="N354" s="33">
        <v>75277</v>
      </c>
      <c r="O354" s="33">
        <v>75714</v>
      </c>
      <c r="P354" s="33">
        <v>75946</v>
      </c>
      <c r="Q354" s="33">
        <v>76277</v>
      </c>
      <c r="R354" s="33">
        <v>76788</v>
      </c>
      <c r="S354" s="33">
        <v>77145</v>
      </c>
      <c r="T354" s="33">
        <v>77778</v>
      </c>
      <c r="U354" s="33">
        <v>77472</v>
      </c>
      <c r="V354" s="33">
        <v>77514</v>
      </c>
      <c r="W354" s="33">
        <v>77548</v>
      </c>
      <c r="X354" s="33">
        <v>77345</v>
      </c>
      <c r="Y354" s="33">
        <v>77190</v>
      </c>
      <c r="Z354" s="33">
        <v>77114</v>
      </c>
      <c r="AA354" s="33">
        <v>77055</v>
      </c>
      <c r="AB354" s="33">
        <v>76746</v>
      </c>
      <c r="AC354" s="33">
        <v>76770</v>
      </c>
      <c r="AD354" s="33">
        <v>76850</v>
      </c>
      <c r="AE354" s="33">
        <v>76424</v>
      </c>
      <c r="AF354" s="33">
        <v>76447</v>
      </c>
      <c r="AG354" s="33">
        <v>76224</v>
      </c>
      <c r="AH354" s="40"/>
    </row>
    <row r="355" spans="1:34" x14ac:dyDescent="0.35">
      <c r="A355" s="22" t="s">
        <v>37</v>
      </c>
      <c r="B355" s="24">
        <v>175298585</v>
      </c>
      <c r="C355" s="24">
        <v>174990613</v>
      </c>
      <c r="D355" s="24">
        <v>174969853</v>
      </c>
      <c r="E355" s="24">
        <v>174957105</v>
      </c>
      <c r="F355" s="24">
        <v>174857845</v>
      </c>
      <c r="G355" s="24">
        <v>174777693</v>
      </c>
      <c r="H355" s="24">
        <v>174661026</v>
      </c>
      <c r="I355" s="24">
        <v>174650663</v>
      </c>
      <c r="J355" s="24">
        <v>174674488</v>
      </c>
      <c r="K355" s="24">
        <v>174695664</v>
      </c>
      <c r="L355" s="24">
        <v>174715331</v>
      </c>
      <c r="M355" s="24">
        <v>174741573</v>
      </c>
      <c r="N355" s="24">
        <v>174812499</v>
      </c>
      <c r="O355" s="24">
        <v>174938070</v>
      </c>
      <c r="P355" s="24">
        <v>175289785</v>
      </c>
      <c r="Q355" s="24">
        <v>175652658</v>
      </c>
      <c r="R355" s="24">
        <v>176051559</v>
      </c>
      <c r="S355" s="24">
        <v>176473059</v>
      </c>
      <c r="T355" s="24">
        <v>176921632</v>
      </c>
      <c r="U355" s="24">
        <v>177424219</v>
      </c>
      <c r="V355" s="24">
        <v>177902084</v>
      </c>
      <c r="W355" s="24">
        <v>178399170</v>
      </c>
      <c r="X355" s="24">
        <v>178923725</v>
      </c>
      <c r="Y355" s="24">
        <v>179439728</v>
      </c>
      <c r="Z355" s="24">
        <v>179961107</v>
      </c>
      <c r="AA355" s="24">
        <v>180490297</v>
      </c>
      <c r="AB355" s="24">
        <v>181023025</v>
      </c>
      <c r="AC355" s="24">
        <v>181549469</v>
      </c>
      <c r="AD355" s="24">
        <v>182051350</v>
      </c>
      <c r="AE355" s="24">
        <v>182568691</v>
      </c>
      <c r="AF355" s="24">
        <v>183064310</v>
      </c>
      <c r="AG355" s="24">
        <v>183542259</v>
      </c>
      <c r="AH355" s="40"/>
    </row>
    <row r="356" spans="1:34" x14ac:dyDescent="0.35">
      <c r="A356" s="27" t="s">
        <v>38</v>
      </c>
      <c r="B356" s="28">
        <v>200736301</v>
      </c>
      <c r="C356" s="28">
        <v>200762741</v>
      </c>
      <c r="D356" s="28">
        <v>201361507</v>
      </c>
      <c r="E356" s="28">
        <v>201981525</v>
      </c>
      <c r="F356" s="28">
        <v>202463441</v>
      </c>
      <c r="G356" s="28">
        <v>202997759</v>
      </c>
      <c r="H356" s="28">
        <v>203380517</v>
      </c>
      <c r="I356" s="28">
        <v>203990229</v>
      </c>
      <c r="J356" s="28">
        <v>204656236</v>
      </c>
      <c r="K356" s="28">
        <v>205308172</v>
      </c>
      <c r="L356" s="28">
        <v>205964298</v>
      </c>
      <c r="M356" s="28">
        <v>206608502</v>
      </c>
      <c r="N356" s="28">
        <v>207294114</v>
      </c>
      <c r="O356" s="28">
        <v>208012336</v>
      </c>
      <c r="P356" s="28">
        <v>208779567</v>
      </c>
      <c r="Q356" s="28">
        <v>209580480</v>
      </c>
      <c r="R356" s="28">
        <v>210422993</v>
      </c>
      <c r="S356" s="28">
        <v>211285762</v>
      </c>
      <c r="T356" s="28">
        <v>212182261</v>
      </c>
      <c r="U356" s="28">
        <v>213098496</v>
      </c>
      <c r="V356" s="28">
        <v>214019366</v>
      </c>
      <c r="W356" s="28">
        <v>214961033</v>
      </c>
      <c r="X356" s="28">
        <v>215933182</v>
      </c>
      <c r="Y356" s="28">
        <v>216879503</v>
      </c>
      <c r="Z356" s="28">
        <v>217812976</v>
      </c>
      <c r="AA356" s="28">
        <v>218734210</v>
      </c>
      <c r="AB356" s="28">
        <v>219624732</v>
      </c>
      <c r="AC356" s="28">
        <v>220537176</v>
      </c>
      <c r="AD356" s="28">
        <v>221400299</v>
      </c>
      <c r="AE356" s="28">
        <v>222242688</v>
      </c>
      <c r="AF356" s="28">
        <v>223044667</v>
      </c>
      <c r="AG356" s="28">
        <v>223770144</v>
      </c>
      <c r="AH356" s="40"/>
    </row>
    <row r="357" spans="1:34" x14ac:dyDescent="0.35">
      <c r="A357" s="32" t="s">
        <v>39</v>
      </c>
      <c r="B357" s="33">
        <v>151847204</v>
      </c>
      <c r="C357" s="33">
        <v>151481889</v>
      </c>
      <c r="D357" s="33">
        <v>151143172</v>
      </c>
      <c r="E357" s="33">
        <v>150795769</v>
      </c>
      <c r="F357" s="33">
        <v>150426812</v>
      </c>
      <c r="G357" s="33">
        <v>150041585</v>
      </c>
      <c r="H357" s="33">
        <v>149698306</v>
      </c>
      <c r="I357" s="33">
        <v>149348813</v>
      </c>
      <c r="J357" s="33">
        <v>149018498</v>
      </c>
      <c r="K357" s="33">
        <v>148700888</v>
      </c>
      <c r="L357" s="33">
        <v>148384439</v>
      </c>
      <c r="M357" s="33">
        <v>148086325</v>
      </c>
      <c r="N357" s="33">
        <v>147835104</v>
      </c>
      <c r="O357" s="33">
        <v>147644595</v>
      </c>
      <c r="P357" s="33">
        <v>147793395</v>
      </c>
      <c r="Q357" s="33">
        <v>147940126</v>
      </c>
      <c r="R357" s="33">
        <v>148119173</v>
      </c>
      <c r="S357" s="33">
        <v>148323132</v>
      </c>
      <c r="T357" s="33">
        <v>148553627</v>
      </c>
      <c r="U357" s="33">
        <v>148860055</v>
      </c>
      <c r="V357" s="33">
        <v>149131039</v>
      </c>
      <c r="W357" s="33">
        <v>149421788</v>
      </c>
      <c r="X357" s="33">
        <v>149730784</v>
      </c>
      <c r="Y357" s="33">
        <v>150049107</v>
      </c>
      <c r="Z357" s="33">
        <v>150378806</v>
      </c>
      <c r="AA357" s="33">
        <v>150722444</v>
      </c>
      <c r="AB357" s="33">
        <v>151076804</v>
      </c>
      <c r="AC357" s="33">
        <v>151399823</v>
      </c>
      <c r="AD357" s="33">
        <v>151712762</v>
      </c>
      <c r="AE357" s="33">
        <v>152055776</v>
      </c>
      <c r="AF357" s="33">
        <v>152382071</v>
      </c>
      <c r="AG357" s="33">
        <v>152722951</v>
      </c>
      <c r="AH357" s="40"/>
    </row>
    <row r="358" spans="1:34" x14ac:dyDescent="0.35">
      <c r="A358" s="48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0"/>
    </row>
    <row r="359" spans="1:34" x14ac:dyDescent="0.35">
      <c r="A359" s="18" t="s">
        <v>86</v>
      </c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40"/>
    </row>
    <row r="360" spans="1:34" x14ac:dyDescent="0.35">
      <c r="A360" s="20" t="s">
        <v>43</v>
      </c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40"/>
    </row>
    <row r="361" spans="1:34" x14ac:dyDescent="0.35">
      <c r="A361" s="22" t="s">
        <v>87</v>
      </c>
      <c r="B361" s="24">
        <v>10230</v>
      </c>
      <c r="C361" s="24">
        <v>10195</v>
      </c>
      <c r="D361" s="24">
        <v>10166</v>
      </c>
      <c r="E361" s="24">
        <v>10149</v>
      </c>
      <c r="F361" s="24">
        <v>10136</v>
      </c>
      <c r="G361" s="24">
        <v>10129</v>
      </c>
      <c r="H361" s="24">
        <v>10124</v>
      </c>
      <c r="I361" s="24">
        <v>10138</v>
      </c>
      <c r="J361" s="24">
        <v>10160</v>
      </c>
      <c r="K361" s="24">
        <v>10185</v>
      </c>
      <c r="L361" s="24">
        <v>10203</v>
      </c>
      <c r="M361" s="24">
        <v>10217</v>
      </c>
      <c r="N361" s="24">
        <v>10225</v>
      </c>
      <c r="O361" s="24">
        <v>10231</v>
      </c>
      <c r="P361" s="24">
        <v>10232</v>
      </c>
      <c r="Q361" s="24">
        <v>10230</v>
      </c>
      <c r="R361" s="24">
        <v>10228</v>
      </c>
      <c r="S361" s="24">
        <v>10226</v>
      </c>
      <c r="T361" s="24">
        <v>10224</v>
      </c>
      <c r="U361" s="24">
        <v>10223</v>
      </c>
      <c r="V361" s="24">
        <v>10222</v>
      </c>
      <c r="W361" s="24">
        <v>10222</v>
      </c>
      <c r="X361" s="24">
        <v>10226</v>
      </c>
      <c r="Y361" s="24">
        <v>10227</v>
      </c>
      <c r="Z361" s="24">
        <v>10223</v>
      </c>
      <c r="AA361" s="24">
        <v>10215</v>
      </c>
      <c r="AB361" s="24">
        <v>10205</v>
      </c>
      <c r="AC361" s="24">
        <v>10192</v>
      </c>
      <c r="AD361" s="24">
        <v>10175</v>
      </c>
      <c r="AE361" s="24">
        <v>10155</v>
      </c>
      <c r="AF361" s="24">
        <v>10134</v>
      </c>
      <c r="AG361" s="24">
        <v>10109</v>
      </c>
      <c r="AH361" s="40"/>
    </row>
    <row r="362" spans="1:34" x14ac:dyDescent="0.35">
      <c r="A362" s="25" t="s">
        <v>21</v>
      </c>
      <c r="B362" s="26">
        <v>2791</v>
      </c>
      <c r="C362" s="26">
        <v>2790</v>
      </c>
      <c r="D362" s="26">
        <v>2796</v>
      </c>
      <c r="E362" s="26">
        <v>2808</v>
      </c>
      <c r="F362" s="26">
        <v>2823</v>
      </c>
      <c r="G362" s="26">
        <v>2842</v>
      </c>
      <c r="H362" s="26">
        <v>2861</v>
      </c>
      <c r="I362" s="26">
        <v>2882</v>
      </c>
      <c r="J362" s="26">
        <v>2900</v>
      </c>
      <c r="K362" s="26">
        <v>2915</v>
      </c>
      <c r="L362" s="26">
        <v>2922</v>
      </c>
      <c r="M362" s="26">
        <v>2923</v>
      </c>
      <c r="N362" s="26">
        <v>2918</v>
      </c>
      <c r="O362" s="26">
        <v>2908</v>
      </c>
      <c r="P362" s="26">
        <v>2895</v>
      </c>
      <c r="Q362" s="26">
        <v>2877</v>
      </c>
      <c r="R362" s="26">
        <v>2857</v>
      </c>
      <c r="S362" s="26">
        <v>2836</v>
      </c>
      <c r="T362" s="26">
        <v>2813</v>
      </c>
      <c r="U362" s="26">
        <v>2788</v>
      </c>
      <c r="V362" s="26">
        <v>2762</v>
      </c>
      <c r="W362" s="26">
        <v>2733</v>
      </c>
      <c r="X362" s="26">
        <v>2702</v>
      </c>
      <c r="Y362" s="26">
        <v>2668</v>
      </c>
      <c r="Z362" s="26">
        <v>2631</v>
      </c>
      <c r="AA362" s="26">
        <v>2591</v>
      </c>
      <c r="AB362" s="26">
        <v>2548</v>
      </c>
      <c r="AC362" s="26">
        <v>2504</v>
      </c>
      <c r="AD362" s="26">
        <v>2456</v>
      </c>
      <c r="AE362" s="26">
        <v>2407</v>
      </c>
      <c r="AF362" s="26">
        <v>2357</v>
      </c>
      <c r="AG362" s="26">
        <v>2305</v>
      </c>
      <c r="AH362" s="40"/>
    </row>
    <row r="363" spans="1:34" x14ac:dyDescent="0.35">
      <c r="A363" s="27" t="s">
        <v>22</v>
      </c>
      <c r="B363" s="28">
        <v>11280</v>
      </c>
      <c r="C363" s="28">
        <v>11248</v>
      </c>
      <c r="D363" s="28">
        <v>11213</v>
      </c>
      <c r="E363" s="28">
        <v>11187</v>
      </c>
      <c r="F363" s="28">
        <v>11164</v>
      </c>
      <c r="G363" s="28">
        <v>11147</v>
      </c>
      <c r="H363" s="28">
        <v>11135</v>
      </c>
      <c r="I363" s="28">
        <v>11147</v>
      </c>
      <c r="J363" s="28">
        <v>11171</v>
      </c>
      <c r="K363" s="28">
        <v>11202</v>
      </c>
      <c r="L363" s="28">
        <v>11229</v>
      </c>
      <c r="M363" s="28">
        <v>11257</v>
      </c>
      <c r="N363" s="28">
        <v>11280</v>
      </c>
      <c r="O363" s="28">
        <v>11303</v>
      </c>
      <c r="P363" s="28">
        <v>11324</v>
      </c>
      <c r="Q363" s="28">
        <v>11343</v>
      </c>
      <c r="R363" s="28">
        <v>11365</v>
      </c>
      <c r="S363" s="28">
        <v>11388</v>
      </c>
      <c r="T363" s="28">
        <v>11414</v>
      </c>
      <c r="U363" s="28">
        <v>11443</v>
      </c>
      <c r="V363" s="28">
        <v>11475</v>
      </c>
      <c r="W363" s="28">
        <v>11512</v>
      </c>
      <c r="X363" s="28">
        <v>11554</v>
      </c>
      <c r="Y363" s="28">
        <v>11596</v>
      </c>
      <c r="Z363" s="28">
        <v>11637</v>
      </c>
      <c r="AA363" s="28">
        <v>11677</v>
      </c>
      <c r="AB363" s="28">
        <v>11720</v>
      </c>
      <c r="AC363" s="28">
        <v>11762</v>
      </c>
      <c r="AD363" s="28">
        <v>11806</v>
      </c>
      <c r="AE363" s="28">
        <v>11851</v>
      </c>
      <c r="AF363" s="28">
        <v>11899</v>
      </c>
      <c r="AG363" s="28">
        <v>11949</v>
      </c>
      <c r="AH363" s="40"/>
    </row>
    <row r="364" spans="1:34" x14ac:dyDescent="0.35">
      <c r="A364" s="27" t="s">
        <v>23</v>
      </c>
      <c r="B364" s="28">
        <v>38713</v>
      </c>
      <c r="C364" s="28">
        <v>38454</v>
      </c>
      <c r="D364" s="28">
        <v>38204</v>
      </c>
      <c r="E364" s="28">
        <v>37978</v>
      </c>
      <c r="F364" s="28">
        <v>37757</v>
      </c>
      <c r="G364" s="28">
        <v>37551</v>
      </c>
      <c r="H364" s="28">
        <v>37355</v>
      </c>
      <c r="I364" s="28">
        <v>37221</v>
      </c>
      <c r="J364" s="28">
        <v>37126</v>
      </c>
      <c r="K364" s="28">
        <v>37064</v>
      </c>
      <c r="L364" s="28">
        <v>37022</v>
      </c>
      <c r="M364" s="28">
        <v>37010</v>
      </c>
      <c r="N364" s="28">
        <v>37028</v>
      </c>
      <c r="O364" s="28">
        <v>37076</v>
      </c>
      <c r="P364" s="28">
        <v>37142</v>
      </c>
      <c r="Q364" s="28">
        <v>37220</v>
      </c>
      <c r="R364" s="28">
        <v>37307</v>
      </c>
      <c r="S364" s="28">
        <v>37395</v>
      </c>
      <c r="T364" s="28">
        <v>37487</v>
      </c>
      <c r="U364" s="28">
        <v>37578</v>
      </c>
      <c r="V364" s="28">
        <v>37671</v>
      </c>
      <c r="W364" s="28">
        <v>37775</v>
      </c>
      <c r="X364" s="28">
        <v>37889</v>
      </c>
      <c r="Y364" s="28">
        <v>38006</v>
      </c>
      <c r="Z364" s="28">
        <v>38128</v>
      </c>
      <c r="AA364" s="28">
        <v>38256</v>
      </c>
      <c r="AB364" s="28">
        <v>38388</v>
      </c>
      <c r="AC364" s="28">
        <v>38525</v>
      </c>
      <c r="AD364" s="28">
        <v>38663</v>
      </c>
      <c r="AE364" s="28">
        <v>38803</v>
      </c>
      <c r="AF364" s="28">
        <v>38943</v>
      </c>
      <c r="AG364" s="28">
        <v>39080</v>
      </c>
      <c r="AH364" s="40"/>
    </row>
    <row r="365" spans="1:34" x14ac:dyDescent="0.35">
      <c r="A365" s="22" t="s">
        <v>88</v>
      </c>
      <c r="B365" s="24">
        <v>186822</v>
      </c>
      <c r="C365" s="24">
        <v>186724</v>
      </c>
      <c r="D365" s="24">
        <v>186838</v>
      </c>
      <c r="E365" s="24">
        <v>187147</v>
      </c>
      <c r="F365" s="24">
        <v>187264</v>
      </c>
      <c r="G365" s="24">
        <v>187338</v>
      </c>
      <c r="H365" s="24">
        <v>187582</v>
      </c>
      <c r="I365" s="24">
        <v>187954</v>
      </c>
      <c r="J365" s="24">
        <v>188419</v>
      </c>
      <c r="K365" s="24">
        <v>188810</v>
      </c>
      <c r="L365" s="24">
        <v>189166</v>
      </c>
      <c r="M365" s="24">
        <v>189429</v>
      </c>
      <c r="N365" s="24">
        <v>189944</v>
      </c>
      <c r="O365" s="24">
        <v>190234</v>
      </c>
      <c r="P365" s="24">
        <v>190360</v>
      </c>
      <c r="Q365" s="24">
        <v>190397</v>
      </c>
      <c r="R365" s="24">
        <v>190467</v>
      </c>
      <c r="S365" s="24">
        <v>190509</v>
      </c>
      <c r="T365" s="24">
        <v>190584</v>
      </c>
      <c r="U365" s="24">
        <v>190663</v>
      </c>
      <c r="V365" s="24">
        <v>190752</v>
      </c>
      <c r="W365" s="24">
        <v>190841</v>
      </c>
      <c r="X365" s="24">
        <v>190945</v>
      </c>
      <c r="Y365" s="24">
        <v>191001</v>
      </c>
      <c r="Z365" s="24">
        <v>191020</v>
      </c>
      <c r="AA365" s="24">
        <v>191040</v>
      </c>
      <c r="AB365" s="24">
        <v>191021</v>
      </c>
      <c r="AC365" s="24">
        <v>191003</v>
      </c>
      <c r="AD365" s="24">
        <v>191055</v>
      </c>
      <c r="AE365" s="24">
        <v>191070</v>
      </c>
      <c r="AF365" s="24">
        <v>191129</v>
      </c>
      <c r="AG365" s="24">
        <v>191268</v>
      </c>
      <c r="AH365" s="40"/>
    </row>
    <row r="366" spans="1:34" x14ac:dyDescent="0.35">
      <c r="A366" s="25" t="s">
        <v>25</v>
      </c>
      <c r="B366" s="26">
        <v>242071</v>
      </c>
      <c r="C366" s="26">
        <v>241978</v>
      </c>
      <c r="D366" s="26">
        <v>242201</v>
      </c>
      <c r="E366" s="26">
        <v>242503</v>
      </c>
      <c r="F366" s="26">
        <v>242637</v>
      </c>
      <c r="G366" s="26">
        <v>242877</v>
      </c>
      <c r="H366" s="26">
        <v>243173</v>
      </c>
      <c r="I366" s="26">
        <v>243498</v>
      </c>
      <c r="J366" s="26">
        <v>243815</v>
      </c>
      <c r="K366" s="26">
        <v>244177</v>
      </c>
      <c r="L366" s="26">
        <v>244512</v>
      </c>
      <c r="M366" s="26">
        <v>244809</v>
      </c>
      <c r="N366" s="26">
        <v>245478</v>
      </c>
      <c r="O366" s="26">
        <v>245761</v>
      </c>
      <c r="P366" s="26">
        <v>245980</v>
      </c>
      <c r="Q366" s="26">
        <v>246168</v>
      </c>
      <c r="R366" s="26">
        <v>246403</v>
      </c>
      <c r="S366" s="26">
        <v>246695</v>
      </c>
      <c r="T366" s="26">
        <v>247066</v>
      </c>
      <c r="U366" s="26">
        <v>247489</v>
      </c>
      <c r="V366" s="26">
        <v>247935</v>
      </c>
      <c r="W366" s="26">
        <v>248405</v>
      </c>
      <c r="X366" s="26">
        <v>248903</v>
      </c>
      <c r="Y366" s="26">
        <v>249350</v>
      </c>
      <c r="Z366" s="26">
        <v>249775</v>
      </c>
      <c r="AA366" s="26">
        <v>250240</v>
      </c>
      <c r="AB366" s="26">
        <v>250674</v>
      </c>
      <c r="AC366" s="26">
        <v>251117</v>
      </c>
      <c r="AD366" s="26">
        <v>251777</v>
      </c>
      <c r="AE366" s="26">
        <v>252391</v>
      </c>
      <c r="AF366" s="26">
        <v>253015</v>
      </c>
      <c r="AG366" s="26">
        <v>253651</v>
      </c>
      <c r="AH366" s="40"/>
    </row>
    <row r="367" spans="1:34" x14ac:dyDescent="0.35">
      <c r="A367" s="27" t="s">
        <v>26</v>
      </c>
      <c r="B367" s="28">
        <v>570578</v>
      </c>
      <c r="C367" s="28">
        <v>570933</v>
      </c>
      <c r="D367" s="28">
        <v>571806</v>
      </c>
      <c r="E367" s="28">
        <v>572912</v>
      </c>
      <c r="F367" s="28">
        <v>573575</v>
      </c>
      <c r="G367" s="28">
        <v>574341</v>
      </c>
      <c r="H367" s="28">
        <v>575401</v>
      </c>
      <c r="I367" s="28">
        <v>576479</v>
      </c>
      <c r="J367" s="28">
        <v>577631</v>
      </c>
      <c r="K367" s="28">
        <v>578882</v>
      </c>
      <c r="L367" s="28">
        <v>580002</v>
      </c>
      <c r="M367" s="28">
        <v>580940</v>
      </c>
      <c r="N367" s="28">
        <v>582541</v>
      </c>
      <c r="O367" s="28">
        <v>583655</v>
      </c>
      <c r="P367" s="28">
        <v>584493</v>
      </c>
      <c r="Q367" s="28">
        <v>585070</v>
      </c>
      <c r="R367" s="28">
        <v>585932</v>
      </c>
      <c r="S367" s="28">
        <v>586782</v>
      </c>
      <c r="T367" s="28">
        <v>587999</v>
      </c>
      <c r="U367" s="28">
        <v>589534</v>
      </c>
      <c r="V367" s="28">
        <v>590721</v>
      </c>
      <c r="W367" s="28">
        <v>592117</v>
      </c>
      <c r="X367" s="28">
        <v>593759</v>
      </c>
      <c r="Y367" s="28">
        <v>595399</v>
      </c>
      <c r="Z367" s="28">
        <v>597001</v>
      </c>
      <c r="AA367" s="28">
        <v>598631</v>
      </c>
      <c r="AB367" s="28">
        <v>600341</v>
      </c>
      <c r="AC367" s="28">
        <v>602491</v>
      </c>
      <c r="AD367" s="28">
        <v>604376</v>
      </c>
      <c r="AE367" s="28">
        <v>606801</v>
      </c>
      <c r="AF367" s="28">
        <v>609324</v>
      </c>
      <c r="AG367" s="28">
        <v>612017</v>
      </c>
      <c r="AH367" s="40"/>
    </row>
    <row r="368" spans="1:34" x14ac:dyDescent="0.35">
      <c r="A368" s="27" t="s">
        <v>27</v>
      </c>
      <c r="B368" s="28">
        <v>111369</v>
      </c>
      <c r="C368" s="28">
        <v>111332</v>
      </c>
      <c r="D368" s="28">
        <v>111372</v>
      </c>
      <c r="E368" s="28">
        <v>111444</v>
      </c>
      <c r="F368" s="28">
        <v>111443</v>
      </c>
      <c r="G368" s="28">
        <v>111495</v>
      </c>
      <c r="H368" s="28">
        <v>111558</v>
      </c>
      <c r="I368" s="28">
        <v>111647</v>
      </c>
      <c r="J368" s="28">
        <v>111733</v>
      </c>
      <c r="K368" s="28">
        <v>111833</v>
      </c>
      <c r="L368" s="28">
        <v>111930</v>
      </c>
      <c r="M368" s="28">
        <v>112007</v>
      </c>
      <c r="N368" s="28">
        <v>112166</v>
      </c>
      <c r="O368" s="28">
        <v>112259</v>
      </c>
      <c r="P368" s="28">
        <v>112309</v>
      </c>
      <c r="Q368" s="28">
        <v>112339</v>
      </c>
      <c r="R368" s="28">
        <v>112387</v>
      </c>
      <c r="S368" s="28">
        <v>112435</v>
      </c>
      <c r="T368" s="28">
        <v>112509</v>
      </c>
      <c r="U368" s="28">
        <v>112579</v>
      </c>
      <c r="V368" s="28">
        <v>112683</v>
      </c>
      <c r="W368" s="28">
        <v>112805</v>
      </c>
      <c r="X368" s="28">
        <v>112947</v>
      </c>
      <c r="Y368" s="28">
        <v>113080</v>
      </c>
      <c r="Z368" s="28">
        <v>113205</v>
      </c>
      <c r="AA368" s="28">
        <v>113339</v>
      </c>
      <c r="AB368" s="28">
        <v>113486</v>
      </c>
      <c r="AC368" s="28">
        <v>113653</v>
      </c>
      <c r="AD368" s="28">
        <v>113820</v>
      </c>
      <c r="AE368" s="28">
        <v>113977</v>
      </c>
      <c r="AF368" s="28">
        <v>114148</v>
      </c>
      <c r="AG368" s="28">
        <v>114322</v>
      </c>
      <c r="AH368" s="40"/>
    </row>
    <row r="369" spans="1:34" x14ac:dyDescent="0.35">
      <c r="A369" s="22" t="s">
        <v>89</v>
      </c>
      <c r="B369" s="29">
        <v>616</v>
      </c>
      <c r="C369" s="29">
        <v>616</v>
      </c>
      <c r="D369" s="29">
        <v>617</v>
      </c>
      <c r="E369" s="29">
        <v>617</v>
      </c>
      <c r="F369" s="29">
        <v>618</v>
      </c>
      <c r="G369" s="29">
        <v>617</v>
      </c>
      <c r="H369" s="29">
        <v>616</v>
      </c>
      <c r="I369" s="29">
        <v>615</v>
      </c>
      <c r="J369" s="29">
        <v>615</v>
      </c>
      <c r="K369" s="29">
        <v>614</v>
      </c>
      <c r="L369" s="29">
        <v>613</v>
      </c>
      <c r="M369" s="29">
        <v>613</v>
      </c>
      <c r="N369" s="29">
        <v>612</v>
      </c>
      <c r="O369" s="29">
        <v>612</v>
      </c>
      <c r="P369" s="29">
        <v>611</v>
      </c>
      <c r="Q369" s="29">
        <v>611</v>
      </c>
      <c r="R369" s="29">
        <v>610</v>
      </c>
      <c r="S369" s="29">
        <v>610</v>
      </c>
      <c r="T369" s="29">
        <v>609</v>
      </c>
      <c r="U369" s="29">
        <v>609</v>
      </c>
      <c r="V369" s="29">
        <v>608</v>
      </c>
      <c r="W369" s="29">
        <v>607</v>
      </c>
      <c r="X369" s="29">
        <v>606</v>
      </c>
      <c r="Y369" s="29">
        <v>606</v>
      </c>
      <c r="Z369" s="29">
        <v>605</v>
      </c>
      <c r="AA369" s="29">
        <v>603</v>
      </c>
      <c r="AB369" s="29">
        <v>602</v>
      </c>
      <c r="AC369" s="29">
        <v>601</v>
      </c>
      <c r="AD369" s="29">
        <v>600</v>
      </c>
      <c r="AE369" s="29">
        <v>599</v>
      </c>
      <c r="AF369" s="29">
        <v>597</v>
      </c>
      <c r="AG369" s="29">
        <v>596</v>
      </c>
      <c r="AH369" s="40"/>
    </row>
    <row r="370" spans="1:34" x14ac:dyDescent="0.35">
      <c r="A370" s="25" t="s">
        <v>29</v>
      </c>
      <c r="B370" s="30">
        <v>611</v>
      </c>
      <c r="C370" s="30">
        <v>609</v>
      </c>
      <c r="D370" s="30">
        <v>607</v>
      </c>
      <c r="E370" s="30">
        <v>605</v>
      </c>
      <c r="F370" s="30">
        <v>604</v>
      </c>
      <c r="G370" s="30">
        <v>602</v>
      </c>
      <c r="H370" s="30">
        <v>601</v>
      </c>
      <c r="I370" s="30">
        <v>599</v>
      </c>
      <c r="J370" s="30">
        <v>598</v>
      </c>
      <c r="K370" s="30">
        <v>596</v>
      </c>
      <c r="L370" s="30">
        <v>595</v>
      </c>
      <c r="M370" s="30">
        <v>593</v>
      </c>
      <c r="N370" s="30">
        <v>592</v>
      </c>
      <c r="O370" s="30">
        <v>591</v>
      </c>
      <c r="P370" s="30">
        <v>590</v>
      </c>
      <c r="Q370" s="30">
        <v>589</v>
      </c>
      <c r="R370" s="30">
        <v>589</v>
      </c>
      <c r="S370" s="30">
        <v>588</v>
      </c>
      <c r="T370" s="30">
        <v>587</v>
      </c>
      <c r="U370" s="30">
        <v>587</v>
      </c>
      <c r="V370" s="30">
        <v>586</v>
      </c>
      <c r="W370" s="30">
        <v>584</v>
      </c>
      <c r="X370" s="30">
        <v>583</v>
      </c>
      <c r="Y370" s="30">
        <v>581</v>
      </c>
      <c r="Z370" s="30">
        <v>579</v>
      </c>
      <c r="AA370" s="30">
        <v>577</v>
      </c>
      <c r="AB370" s="30">
        <v>575</v>
      </c>
      <c r="AC370" s="30">
        <v>573</v>
      </c>
      <c r="AD370" s="30">
        <v>570</v>
      </c>
      <c r="AE370" s="30">
        <v>568</v>
      </c>
      <c r="AF370" s="30">
        <v>566</v>
      </c>
      <c r="AG370" s="30">
        <v>563</v>
      </c>
      <c r="AH370" s="40"/>
    </row>
    <row r="371" spans="1:34" x14ac:dyDescent="0.35">
      <c r="A371" s="27" t="s">
        <v>30</v>
      </c>
      <c r="B371" s="31">
        <v>342</v>
      </c>
      <c r="C371" s="31">
        <v>341</v>
      </c>
      <c r="D371" s="31">
        <v>341</v>
      </c>
      <c r="E371" s="31">
        <v>340</v>
      </c>
      <c r="F371" s="31">
        <v>340</v>
      </c>
      <c r="G371" s="31">
        <v>340</v>
      </c>
      <c r="H371" s="31">
        <v>339</v>
      </c>
      <c r="I371" s="31">
        <v>339</v>
      </c>
      <c r="J371" s="31">
        <v>339</v>
      </c>
      <c r="K371" s="31">
        <v>339</v>
      </c>
      <c r="L371" s="31">
        <v>339</v>
      </c>
      <c r="M371" s="31">
        <v>339</v>
      </c>
      <c r="N371" s="31">
        <v>339</v>
      </c>
      <c r="O371" s="31">
        <v>339</v>
      </c>
      <c r="P371" s="31">
        <v>338</v>
      </c>
      <c r="Q371" s="31">
        <v>338</v>
      </c>
      <c r="R371" s="31">
        <v>338</v>
      </c>
      <c r="S371" s="31">
        <v>338</v>
      </c>
      <c r="T371" s="31">
        <v>338</v>
      </c>
      <c r="U371" s="31">
        <v>338</v>
      </c>
      <c r="V371" s="31">
        <v>338</v>
      </c>
      <c r="W371" s="31">
        <v>337</v>
      </c>
      <c r="X371" s="31">
        <v>337</v>
      </c>
      <c r="Y371" s="31">
        <v>337</v>
      </c>
      <c r="Z371" s="31">
        <v>337</v>
      </c>
      <c r="AA371" s="31">
        <v>337</v>
      </c>
      <c r="AB371" s="31">
        <v>336</v>
      </c>
      <c r="AC371" s="31">
        <v>336</v>
      </c>
      <c r="AD371" s="31">
        <v>336</v>
      </c>
      <c r="AE371" s="31">
        <v>336</v>
      </c>
      <c r="AF371" s="31">
        <v>335</v>
      </c>
      <c r="AG371" s="31">
        <v>335</v>
      </c>
      <c r="AH371" s="40"/>
    </row>
    <row r="372" spans="1:34" x14ac:dyDescent="0.35">
      <c r="A372" s="27" t="s">
        <v>31</v>
      </c>
      <c r="B372" s="28">
        <v>1449</v>
      </c>
      <c r="C372" s="28">
        <v>1446</v>
      </c>
      <c r="D372" s="28">
        <v>1443</v>
      </c>
      <c r="E372" s="28">
        <v>1440</v>
      </c>
      <c r="F372" s="28">
        <v>1437</v>
      </c>
      <c r="G372" s="28">
        <v>1434</v>
      </c>
      <c r="H372" s="28">
        <v>1432</v>
      </c>
      <c r="I372" s="28">
        <v>1431</v>
      </c>
      <c r="J372" s="28">
        <v>1429</v>
      </c>
      <c r="K372" s="28">
        <v>1427</v>
      </c>
      <c r="L372" s="28">
        <v>1425</v>
      </c>
      <c r="M372" s="28">
        <v>1423</v>
      </c>
      <c r="N372" s="28">
        <v>1420</v>
      </c>
      <c r="O372" s="28">
        <v>1418</v>
      </c>
      <c r="P372" s="28">
        <v>1416</v>
      </c>
      <c r="Q372" s="28">
        <v>1413</v>
      </c>
      <c r="R372" s="28">
        <v>1411</v>
      </c>
      <c r="S372" s="28">
        <v>1408</v>
      </c>
      <c r="T372" s="28">
        <v>1405</v>
      </c>
      <c r="U372" s="28">
        <v>1403</v>
      </c>
      <c r="V372" s="28">
        <v>1400</v>
      </c>
      <c r="W372" s="28">
        <v>1396</v>
      </c>
      <c r="X372" s="28">
        <v>1392</v>
      </c>
      <c r="Y372" s="28">
        <v>1388</v>
      </c>
      <c r="Z372" s="28">
        <v>1385</v>
      </c>
      <c r="AA372" s="28">
        <v>1381</v>
      </c>
      <c r="AB372" s="28">
        <v>1377</v>
      </c>
      <c r="AC372" s="28">
        <v>1372</v>
      </c>
      <c r="AD372" s="28">
        <v>1367</v>
      </c>
      <c r="AE372" s="28">
        <v>1363</v>
      </c>
      <c r="AF372" s="28">
        <v>1358</v>
      </c>
      <c r="AG372" s="28">
        <v>1353</v>
      </c>
      <c r="AH372" s="40"/>
    </row>
    <row r="373" spans="1:34" x14ac:dyDescent="0.35">
      <c r="A373" s="20" t="s">
        <v>44</v>
      </c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40"/>
    </row>
    <row r="374" spans="1:34" x14ac:dyDescent="0.35">
      <c r="A374" s="22" t="s">
        <v>87</v>
      </c>
      <c r="B374" s="24">
        <v>17282</v>
      </c>
      <c r="C374" s="24">
        <v>17223</v>
      </c>
      <c r="D374" s="24">
        <v>17176</v>
      </c>
      <c r="E374" s="24">
        <v>17154</v>
      </c>
      <c r="F374" s="24">
        <v>17151</v>
      </c>
      <c r="G374" s="24">
        <v>17168</v>
      </c>
      <c r="H374" s="24">
        <v>17201</v>
      </c>
      <c r="I374" s="24">
        <v>17265</v>
      </c>
      <c r="J374" s="24">
        <v>17346</v>
      </c>
      <c r="K374" s="24">
        <v>17435</v>
      </c>
      <c r="L374" s="24">
        <v>17523</v>
      </c>
      <c r="M374" s="24">
        <v>17606</v>
      </c>
      <c r="N374" s="24">
        <v>17684</v>
      </c>
      <c r="O374" s="24">
        <v>17760</v>
      </c>
      <c r="P374" s="24">
        <v>17829</v>
      </c>
      <c r="Q374" s="24">
        <v>17893</v>
      </c>
      <c r="R374" s="24">
        <v>17953</v>
      </c>
      <c r="S374" s="24">
        <v>18009</v>
      </c>
      <c r="T374" s="24">
        <v>18063</v>
      </c>
      <c r="U374" s="24">
        <v>18114</v>
      </c>
      <c r="V374" s="24">
        <v>18163</v>
      </c>
      <c r="W374" s="24">
        <v>18211</v>
      </c>
      <c r="X374" s="24">
        <v>18259</v>
      </c>
      <c r="Y374" s="24">
        <v>18303</v>
      </c>
      <c r="Z374" s="24">
        <v>18346</v>
      </c>
      <c r="AA374" s="24">
        <v>18386</v>
      </c>
      <c r="AB374" s="24">
        <v>18426</v>
      </c>
      <c r="AC374" s="24">
        <v>18463</v>
      </c>
      <c r="AD374" s="24">
        <v>18499</v>
      </c>
      <c r="AE374" s="24">
        <v>18532</v>
      </c>
      <c r="AF374" s="24">
        <v>18565</v>
      </c>
      <c r="AG374" s="24">
        <v>18595</v>
      </c>
      <c r="AH374" s="40"/>
    </row>
    <row r="375" spans="1:34" x14ac:dyDescent="0.35">
      <c r="A375" s="27" t="s">
        <v>33</v>
      </c>
      <c r="B375" s="28">
        <v>15316</v>
      </c>
      <c r="C375" s="28">
        <v>15252</v>
      </c>
      <c r="D375" s="28">
        <v>15198</v>
      </c>
      <c r="E375" s="28">
        <v>15168</v>
      </c>
      <c r="F375" s="28">
        <v>15159</v>
      </c>
      <c r="G375" s="28">
        <v>15172</v>
      </c>
      <c r="H375" s="28">
        <v>15202</v>
      </c>
      <c r="I375" s="28">
        <v>15262</v>
      </c>
      <c r="J375" s="28">
        <v>15339</v>
      </c>
      <c r="K375" s="28">
        <v>15422</v>
      </c>
      <c r="L375" s="28">
        <v>15503</v>
      </c>
      <c r="M375" s="28">
        <v>15578</v>
      </c>
      <c r="N375" s="28">
        <v>15648</v>
      </c>
      <c r="O375" s="28">
        <v>15714</v>
      </c>
      <c r="P375" s="28">
        <v>15772</v>
      </c>
      <c r="Q375" s="28">
        <v>15826</v>
      </c>
      <c r="R375" s="28">
        <v>15876</v>
      </c>
      <c r="S375" s="28">
        <v>15923</v>
      </c>
      <c r="T375" s="28">
        <v>15968</v>
      </c>
      <c r="U375" s="28">
        <v>16009</v>
      </c>
      <c r="V375" s="28">
        <v>16049</v>
      </c>
      <c r="W375" s="28">
        <v>16087</v>
      </c>
      <c r="X375" s="28">
        <v>16126</v>
      </c>
      <c r="Y375" s="28">
        <v>16161</v>
      </c>
      <c r="Z375" s="28">
        <v>16195</v>
      </c>
      <c r="AA375" s="28">
        <v>16226</v>
      </c>
      <c r="AB375" s="28">
        <v>16258</v>
      </c>
      <c r="AC375" s="28">
        <v>16288</v>
      </c>
      <c r="AD375" s="28">
        <v>16316</v>
      </c>
      <c r="AE375" s="28">
        <v>16343</v>
      </c>
      <c r="AF375" s="28">
        <v>16370</v>
      </c>
      <c r="AG375" s="28">
        <v>16396</v>
      </c>
      <c r="AH375" s="40"/>
    </row>
    <row r="376" spans="1:34" x14ac:dyDescent="0.35">
      <c r="A376" s="32" t="s">
        <v>34</v>
      </c>
      <c r="B376" s="33">
        <v>26482</v>
      </c>
      <c r="C376" s="33">
        <v>26464</v>
      </c>
      <c r="D376" s="33">
        <v>26476</v>
      </c>
      <c r="E376" s="33">
        <v>26520</v>
      </c>
      <c r="F376" s="33">
        <v>26563</v>
      </c>
      <c r="G376" s="33">
        <v>26615</v>
      </c>
      <c r="H376" s="33">
        <v>26669</v>
      </c>
      <c r="I376" s="33">
        <v>26758</v>
      </c>
      <c r="J376" s="33">
        <v>26862</v>
      </c>
      <c r="K376" s="33">
        <v>26980</v>
      </c>
      <c r="L376" s="33">
        <v>27105</v>
      </c>
      <c r="M376" s="33">
        <v>27241</v>
      </c>
      <c r="N376" s="33">
        <v>27380</v>
      </c>
      <c r="O376" s="33">
        <v>27520</v>
      </c>
      <c r="P376" s="33">
        <v>27653</v>
      </c>
      <c r="Q376" s="33">
        <v>27780</v>
      </c>
      <c r="R376" s="33">
        <v>27902</v>
      </c>
      <c r="S376" s="33">
        <v>28021</v>
      </c>
      <c r="T376" s="33">
        <v>28138</v>
      </c>
      <c r="U376" s="33">
        <v>28253</v>
      </c>
      <c r="V376" s="33">
        <v>28369</v>
      </c>
      <c r="W376" s="33">
        <v>28488</v>
      </c>
      <c r="X376" s="33">
        <v>28612</v>
      </c>
      <c r="Y376" s="33">
        <v>28733</v>
      </c>
      <c r="Z376" s="33">
        <v>28854</v>
      </c>
      <c r="AA376" s="33">
        <v>28968</v>
      </c>
      <c r="AB376" s="33">
        <v>29084</v>
      </c>
      <c r="AC376" s="33">
        <v>29198</v>
      </c>
      <c r="AD376" s="33">
        <v>29310</v>
      </c>
      <c r="AE376" s="33">
        <v>29419</v>
      </c>
      <c r="AF376" s="33">
        <v>29526</v>
      </c>
      <c r="AG376" s="33">
        <v>29630</v>
      </c>
      <c r="AH376" s="40"/>
    </row>
    <row r="377" spans="1:34" x14ac:dyDescent="0.35">
      <c r="A377" s="22" t="s">
        <v>90</v>
      </c>
      <c r="B377" s="33">
        <v>127198</v>
      </c>
      <c r="C377" s="33">
        <v>127141</v>
      </c>
      <c r="D377" s="33">
        <v>127072</v>
      </c>
      <c r="E377" s="33">
        <v>127011</v>
      </c>
      <c r="F377" s="33">
        <v>126847</v>
      </c>
      <c r="G377" s="33">
        <v>126730</v>
      </c>
      <c r="H377" s="33">
        <v>126646</v>
      </c>
      <c r="I377" s="33">
        <v>126572</v>
      </c>
      <c r="J377" s="33">
        <v>126518</v>
      </c>
      <c r="K377" s="33">
        <v>126455</v>
      </c>
      <c r="L377" s="33">
        <v>126395</v>
      </c>
      <c r="M377" s="33">
        <v>126311</v>
      </c>
      <c r="N377" s="33">
        <v>126352</v>
      </c>
      <c r="O377" s="33">
        <v>126386</v>
      </c>
      <c r="P377" s="33">
        <v>126314</v>
      </c>
      <c r="Q377" s="33">
        <v>126307</v>
      </c>
      <c r="R377" s="33">
        <v>126277</v>
      </c>
      <c r="S377" s="33">
        <v>126262</v>
      </c>
      <c r="T377" s="33">
        <v>126325</v>
      </c>
      <c r="U377" s="33">
        <v>126378</v>
      </c>
      <c r="V377" s="33">
        <v>126441</v>
      </c>
      <c r="W377" s="33">
        <v>126553</v>
      </c>
      <c r="X377" s="33">
        <v>126670</v>
      </c>
      <c r="Y377" s="33">
        <v>126750</v>
      </c>
      <c r="Z377" s="33">
        <v>126866</v>
      </c>
      <c r="AA377" s="33">
        <v>126937</v>
      </c>
      <c r="AB377" s="33">
        <v>127090</v>
      </c>
      <c r="AC377" s="33">
        <v>127209</v>
      </c>
      <c r="AD377" s="33">
        <v>127491</v>
      </c>
      <c r="AE377" s="33">
        <v>127803</v>
      </c>
      <c r="AF377" s="33">
        <v>128115</v>
      </c>
      <c r="AG377" s="33">
        <v>128401</v>
      </c>
      <c r="AH377" s="40"/>
    </row>
    <row r="378" spans="1:34" x14ac:dyDescent="0.35">
      <c r="A378" s="22" t="s">
        <v>89</v>
      </c>
      <c r="B378" s="29">
        <v>933</v>
      </c>
      <c r="C378" s="29">
        <v>926</v>
      </c>
      <c r="D378" s="29">
        <v>919</v>
      </c>
      <c r="E378" s="29">
        <v>914</v>
      </c>
      <c r="F378" s="29">
        <v>909</v>
      </c>
      <c r="G378" s="29">
        <v>900</v>
      </c>
      <c r="H378" s="29">
        <v>893</v>
      </c>
      <c r="I378" s="29">
        <v>886</v>
      </c>
      <c r="J378" s="29">
        <v>879</v>
      </c>
      <c r="K378" s="29">
        <v>873</v>
      </c>
      <c r="L378" s="29">
        <v>866</v>
      </c>
      <c r="M378" s="29">
        <v>859</v>
      </c>
      <c r="N378" s="29">
        <v>853</v>
      </c>
      <c r="O378" s="29">
        <v>847</v>
      </c>
      <c r="P378" s="29">
        <v>841</v>
      </c>
      <c r="Q378" s="29">
        <v>835</v>
      </c>
      <c r="R378" s="29">
        <v>829</v>
      </c>
      <c r="S378" s="29">
        <v>823</v>
      </c>
      <c r="T378" s="29">
        <v>818</v>
      </c>
      <c r="U378" s="29">
        <v>812</v>
      </c>
      <c r="V378" s="29">
        <v>807</v>
      </c>
      <c r="W378" s="29">
        <v>803</v>
      </c>
      <c r="X378" s="29">
        <v>800</v>
      </c>
      <c r="Y378" s="29">
        <v>797</v>
      </c>
      <c r="Z378" s="29">
        <v>795</v>
      </c>
      <c r="AA378" s="29">
        <v>792</v>
      </c>
      <c r="AB378" s="29">
        <v>789</v>
      </c>
      <c r="AC378" s="29">
        <v>787</v>
      </c>
      <c r="AD378" s="29">
        <v>785</v>
      </c>
      <c r="AE378" s="29">
        <v>783</v>
      </c>
      <c r="AF378" s="29">
        <v>782</v>
      </c>
      <c r="AG378" s="29">
        <v>782</v>
      </c>
      <c r="AH378" s="40"/>
    </row>
    <row r="379" spans="1:34" x14ac:dyDescent="0.35">
      <c r="A379" s="25" t="s">
        <v>36</v>
      </c>
      <c r="B379" s="30">
        <v>301</v>
      </c>
      <c r="C379" s="30">
        <v>300</v>
      </c>
      <c r="D379" s="30">
        <v>299</v>
      </c>
      <c r="E379" s="30">
        <v>299</v>
      </c>
      <c r="F379" s="30">
        <v>298</v>
      </c>
      <c r="G379" s="30">
        <v>297</v>
      </c>
      <c r="H379" s="30">
        <v>296</v>
      </c>
      <c r="I379" s="30">
        <v>296</v>
      </c>
      <c r="J379" s="30">
        <v>295</v>
      </c>
      <c r="K379" s="30">
        <v>294</v>
      </c>
      <c r="L379" s="30">
        <v>294</v>
      </c>
      <c r="M379" s="30">
        <v>293</v>
      </c>
      <c r="N379" s="30">
        <v>292</v>
      </c>
      <c r="O379" s="30">
        <v>292</v>
      </c>
      <c r="P379" s="30">
        <v>292</v>
      </c>
      <c r="Q379" s="30">
        <v>291</v>
      </c>
      <c r="R379" s="30">
        <v>291</v>
      </c>
      <c r="S379" s="30">
        <v>291</v>
      </c>
      <c r="T379" s="30">
        <v>290</v>
      </c>
      <c r="U379" s="30">
        <v>290</v>
      </c>
      <c r="V379" s="30">
        <v>290</v>
      </c>
      <c r="W379" s="30">
        <v>290</v>
      </c>
      <c r="X379" s="30">
        <v>290</v>
      </c>
      <c r="Y379" s="30">
        <v>290</v>
      </c>
      <c r="Z379" s="30">
        <v>290</v>
      </c>
      <c r="AA379" s="30">
        <v>290</v>
      </c>
      <c r="AB379" s="30">
        <v>290</v>
      </c>
      <c r="AC379" s="30">
        <v>290</v>
      </c>
      <c r="AD379" s="30">
        <v>290</v>
      </c>
      <c r="AE379" s="30">
        <v>290</v>
      </c>
      <c r="AF379" s="30">
        <v>291</v>
      </c>
      <c r="AG379" s="30">
        <v>291</v>
      </c>
      <c r="AH379" s="40"/>
    </row>
    <row r="380" spans="1:34" x14ac:dyDescent="0.35">
      <c r="A380" s="32" t="s">
        <v>31</v>
      </c>
      <c r="B380" s="33">
        <v>1477</v>
      </c>
      <c r="C380" s="33">
        <v>1473</v>
      </c>
      <c r="D380" s="33">
        <v>1470</v>
      </c>
      <c r="E380" s="33">
        <v>1467</v>
      </c>
      <c r="F380" s="33">
        <v>1465</v>
      </c>
      <c r="G380" s="33">
        <v>1462</v>
      </c>
      <c r="H380" s="33">
        <v>1460</v>
      </c>
      <c r="I380" s="33">
        <v>1457</v>
      </c>
      <c r="J380" s="33">
        <v>1455</v>
      </c>
      <c r="K380" s="33">
        <v>1453</v>
      </c>
      <c r="L380" s="33">
        <v>1451</v>
      </c>
      <c r="M380" s="33">
        <v>1449</v>
      </c>
      <c r="N380" s="33">
        <v>1448</v>
      </c>
      <c r="O380" s="33">
        <v>1446</v>
      </c>
      <c r="P380" s="33">
        <v>1445</v>
      </c>
      <c r="Q380" s="33">
        <v>1443</v>
      </c>
      <c r="R380" s="33">
        <v>1442</v>
      </c>
      <c r="S380" s="33">
        <v>1441</v>
      </c>
      <c r="T380" s="33">
        <v>1441</v>
      </c>
      <c r="U380" s="33">
        <v>1439</v>
      </c>
      <c r="V380" s="33">
        <v>1439</v>
      </c>
      <c r="W380" s="33">
        <v>1438</v>
      </c>
      <c r="X380" s="33">
        <v>1438</v>
      </c>
      <c r="Y380" s="33">
        <v>1437</v>
      </c>
      <c r="Z380" s="33">
        <v>1437</v>
      </c>
      <c r="AA380" s="33">
        <v>1437</v>
      </c>
      <c r="AB380" s="33">
        <v>1436</v>
      </c>
      <c r="AC380" s="33">
        <v>1436</v>
      </c>
      <c r="AD380" s="33">
        <v>1436</v>
      </c>
      <c r="AE380" s="33">
        <v>1437</v>
      </c>
      <c r="AF380" s="33">
        <v>1437</v>
      </c>
      <c r="AG380" s="33">
        <v>1437</v>
      </c>
      <c r="AH380" s="40"/>
    </row>
    <row r="381" spans="1:34" x14ac:dyDescent="0.35">
      <c r="A381" s="22" t="s">
        <v>37</v>
      </c>
      <c r="B381" s="24">
        <v>153326</v>
      </c>
      <c r="C381" s="24">
        <v>153195</v>
      </c>
      <c r="D381" s="24">
        <v>153151</v>
      </c>
      <c r="E381" s="24">
        <v>153197</v>
      </c>
      <c r="F381" s="24">
        <v>153202</v>
      </c>
      <c r="G381" s="24">
        <v>153238</v>
      </c>
      <c r="H381" s="24">
        <v>153301</v>
      </c>
      <c r="I381" s="24">
        <v>153424</v>
      </c>
      <c r="J381" s="24">
        <v>153564</v>
      </c>
      <c r="K381" s="24">
        <v>153732</v>
      </c>
      <c r="L381" s="24">
        <v>153874</v>
      </c>
      <c r="M381" s="24">
        <v>154062</v>
      </c>
      <c r="N381" s="24">
        <v>154244</v>
      </c>
      <c r="O381" s="24">
        <v>154447</v>
      </c>
      <c r="P381" s="24">
        <v>154627</v>
      </c>
      <c r="Q381" s="24">
        <v>154807</v>
      </c>
      <c r="R381" s="24">
        <v>154990</v>
      </c>
      <c r="S381" s="24">
        <v>155175</v>
      </c>
      <c r="T381" s="24">
        <v>155352</v>
      </c>
      <c r="U381" s="24">
        <v>155647</v>
      </c>
      <c r="V381" s="24">
        <v>155804</v>
      </c>
      <c r="W381" s="24">
        <v>155974</v>
      </c>
      <c r="X381" s="24">
        <v>156178</v>
      </c>
      <c r="Y381" s="24">
        <v>156369</v>
      </c>
      <c r="Z381" s="24">
        <v>156561</v>
      </c>
      <c r="AA381" s="24">
        <v>156709</v>
      </c>
      <c r="AB381" s="24">
        <v>156886</v>
      </c>
      <c r="AC381" s="24">
        <v>157027</v>
      </c>
      <c r="AD381" s="24">
        <v>157151</v>
      </c>
      <c r="AE381" s="24">
        <v>157256</v>
      </c>
      <c r="AF381" s="24">
        <v>157353</v>
      </c>
      <c r="AG381" s="24">
        <v>157421</v>
      </c>
      <c r="AH381" s="40"/>
    </row>
    <row r="382" spans="1:34" x14ac:dyDescent="0.35">
      <c r="A382" s="27" t="s">
        <v>38</v>
      </c>
      <c r="B382" s="28">
        <v>123782</v>
      </c>
      <c r="C382" s="28">
        <v>123541</v>
      </c>
      <c r="D382" s="28">
        <v>123362</v>
      </c>
      <c r="E382" s="28">
        <v>123282</v>
      </c>
      <c r="F382" s="28">
        <v>123150</v>
      </c>
      <c r="G382" s="28">
        <v>123072</v>
      </c>
      <c r="H382" s="28">
        <v>123052</v>
      </c>
      <c r="I382" s="28">
        <v>123096</v>
      </c>
      <c r="J382" s="28">
        <v>123166</v>
      </c>
      <c r="K382" s="28">
        <v>123264</v>
      </c>
      <c r="L382" s="28">
        <v>123330</v>
      </c>
      <c r="M382" s="28">
        <v>123452</v>
      </c>
      <c r="N382" s="28">
        <v>123556</v>
      </c>
      <c r="O382" s="28">
        <v>123690</v>
      </c>
      <c r="P382" s="28">
        <v>123876</v>
      </c>
      <c r="Q382" s="28">
        <v>124056</v>
      </c>
      <c r="R382" s="28">
        <v>124243</v>
      </c>
      <c r="S382" s="28">
        <v>124434</v>
      </c>
      <c r="T382" s="28">
        <v>124617</v>
      </c>
      <c r="U382" s="28">
        <v>124904</v>
      </c>
      <c r="V382" s="28">
        <v>125081</v>
      </c>
      <c r="W382" s="28">
        <v>125285</v>
      </c>
      <c r="X382" s="28">
        <v>125510</v>
      </c>
      <c r="Y382" s="28">
        <v>125706</v>
      </c>
      <c r="Z382" s="28">
        <v>125909</v>
      </c>
      <c r="AA382" s="28">
        <v>126071</v>
      </c>
      <c r="AB382" s="28">
        <v>126262</v>
      </c>
      <c r="AC382" s="28">
        <v>126427</v>
      </c>
      <c r="AD382" s="28">
        <v>126577</v>
      </c>
      <c r="AE382" s="28">
        <v>126697</v>
      </c>
      <c r="AF382" s="28">
        <v>126797</v>
      </c>
      <c r="AG382" s="28">
        <v>126878</v>
      </c>
      <c r="AH382" s="40"/>
    </row>
    <row r="383" spans="1:34" x14ac:dyDescent="0.35">
      <c r="A383" s="32" t="s">
        <v>39</v>
      </c>
      <c r="B383" s="33">
        <v>180563</v>
      </c>
      <c r="C383" s="33">
        <v>180244</v>
      </c>
      <c r="D383" s="33">
        <v>180045</v>
      </c>
      <c r="E383" s="33">
        <v>179942</v>
      </c>
      <c r="F383" s="33">
        <v>179799</v>
      </c>
      <c r="G383" s="33">
        <v>179680</v>
      </c>
      <c r="H383" s="33">
        <v>179594</v>
      </c>
      <c r="I383" s="33">
        <v>179579</v>
      </c>
      <c r="J383" s="33">
        <v>179576</v>
      </c>
      <c r="K383" s="33">
        <v>179604</v>
      </c>
      <c r="L383" s="33">
        <v>179611</v>
      </c>
      <c r="M383" s="33">
        <v>179666</v>
      </c>
      <c r="N383" s="33">
        <v>179731</v>
      </c>
      <c r="O383" s="33">
        <v>179829</v>
      </c>
      <c r="P383" s="33">
        <v>179875</v>
      </c>
      <c r="Q383" s="33">
        <v>179925</v>
      </c>
      <c r="R383" s="33">
        <v>179976</v>
      </c>
      <c r="S383" s="33">
        <v>180032</v>
      </c>
      <c r="T383" s="33">
        <v>180079</v>
      </c>
      <c r="U383" s="33">
        <v>180263</v>
      </c>
      <c r="V383" s="33">
        <v>180278</v>
      </c>
      <c r="W383" s="33">
        <v>180297</v>
      </c>
      <c r="X383" s="33">
        <v>180369</v>
      </c>
      <c r="Y383" s="33">
        <v>180440</v>
      </c>
      <c r="Z383" s="33">
        <v>180517</v>
      </c>
      <c r="AA383" s="33">
        <v>180557</v>
      </c>
      <c r="AB383" s="33">
        <v>180643</v>
      </c>
      <c r="AC383" s="33">
        <v>180691</v>
      </c>
      <c r="AD383" s="33">
        <v>180724</v>
      </c>
      <c r="AE383" s="33">
        <v>180759</v>
      </c>
      <c r="AF383" s="33">
        <v>180802</v>
      </c>
      <c r="AG383" s="33">
        <v>180820</v>
      </c>
      <c r="AH383" s="40"/>
    </row>
    <row r="384" spans="1:34" x14ac:dyDescent="0.35">
      <c r="A384" s="48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0"/>
    </row>
    <row r="385" spans="1:34" x14ac:dyDescent="0.3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39CD-3C49-4F88-A602-379C00AA5183}">
  <dimension ref="A1:AG251"/>
  <sheetViews>
    <sheetView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D46" sqref="AD46"/>
    </sheetView>
  </sheetViews>
  <sheetFormatPr defaultColWidth="11.453125" defaultRowHeight="14.5" x14ac:dyDescent="0.35"/>
  <cols>
    <col min="1" max="1" width="37" bestFit="1" customWidth="1"/>
    <col min="2" max="2" width="7.81640625" hidden="1" customWidth="1"/>
    <col min="3" max="3" width="8.81640625" hidden="1" customWidth="1"/>
    <col min="4" max="4" width="13.453125" customWidth="1"/>
    <col min="5" max="33" width="11" customWidth="1"/>
  </cols>
  <sheetData>
    <row r="1" spans="1:33" ht="15" thickBot="1" x14ac:dyDescent="0.4">
      <c r="A1" s="38" t="s">
        <v>92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</row>
    <row r="2" spans="1:33" x14ac:dyDescent="0.35">
      <c r="A2" s="4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x14ac:dyDescent="0.35">
      <c r="A3" s="18" t="s">
        <v>194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spans="1:33" x14ac:dyDescent="0.35">
      <c r="A4" s="20" t="s">
        <v>43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 x14ac:dyDescent="0.35">
      <c r="A5" s="22" t="s">
        <v>75</v>
      </c>
      <c r="B5" s="24">
        <v>316958901</v>
      </c>
      <c r="C5" s="24">
        <v>321103966</v>
      </c>
      <c r="D5" s="24">
        <v>325203751</v>
      </c>
      <c r="E5" s="24">
        <v>329324929</v>
      </c>
      <c r="F5" s="24">
        <v>332982268</v>
      </c>
      <c r="G5" s="24">
        <v>336234566</v>
      </c>
      <c r="H5" s="24">
        <v>339304588</v>
      </c>
      <c r="I5" s="24">
        <v>341688416</v>
      </c>
      <c r="J5" s="24">
        <v>343723797</v>
      </c>
      <c r="K5" s="24">
        <v>345835620</v>
      </c>
      <c r="L5" s="24">
        <v>347848443</v>
      </c>
      <c r="M5" s="24">
        <v>349919184</v>
      </c>
      <c r="N5" s="24">
        <v>352052902</v>
      </c>
      <c r="O5" s="24">
        <v>354192442</v>
      </c>
      <c r="P5" s="24">
        <v>356387637</v>
      </c>
      <c r="Q5" s="24">
        <v>358552498</v>
      </c>
      <c r="R5" s="24">
        <v>360684201</v>
      </c>
      <c r="S5" s="24">
        <v>362774316</v>
      </c>
      <c r="T5" s="24">
        <v>364870364</v>
      </c>
      <c r="U5" s="24">
        <v>366910120</v>
      </c>
      <c r="V5" s="24">
        <v>368845535</v>
      </c>
      <c r="W5" s="24">
        <v>370748727</v>
      </c>
      <c r="X5" s="24">
        <v>372691845</v>
      </c>
      <c r="Y5" s="24">
        <v>374677935</v>
      </c>
      <c r="Z5" s="24">
        <v>376737777</v>
      </c>
      <c r="AA5" s="24">
        <v>378911307</v>
      </c>
      <c r="AB5" s="24">
        <v>381236209</v>
      </c>
      <c r="AC5" s="24">
        <v>383655683</v>
      </c>
      <c r="AD5" s="24">
        <v>386106931</v>
      </c>
      <c r="AE5" s="24">
        <v>388600365</v>
      </c>
      <c r="AF5" s="24">
        <v>391160390</v>
      </c>
      <c r="AG5" s="24">
        <v>393783978</v>
      </c>
    </row>
    <row r="6" spans="1:33" x14ac:dyDescent="0.35">
      <c r="A6" s="25" t="s">
        <v>21</v>
      </c>
      <c r="B6" s="26">
        <v>41784911</v>
      </c>
      <c r="C6" s="26">
        <v>42544205</v>
      </c>
      <c r="D6" s="26">
        <v>43069565</v>
      </c>
      <c r="E6" s="26">
        <v>43449486</v>
      </c>
      <c r="F6" s="26">
        <v>43726356</v>
      </c>
      <c r="G6" s="26">
        <v>43931253</v>
      </c>
      <c r="H6" s="26">
        <v>44187863</v>
      </c>
      <c r="I6" s="26">
        <v>44447444</v>
      </c>
      <c r="J6" s="26">
        <v>44766717</v>
      </c>
      <c r="K6" s="26">
        <v>45195243</v>
      </c>
      <c r="L6" s="26">
        <v>45747773</v>
      </c>
      <c r="M6" s="26">
        <v>46431006</v>
      </c>
      <c r="N6" s="26">
        <v>47236784</v>
      </c>
      <c r="O6" s="26">
        <v>48134739</v>
      </c>
      <c r="P6" s="26">
        <v>49094420</v>
      </c>
      <c r="Q6" s="26">
        <v>50126760</v>
      </c>
      <c r="R6" s="26">
        <v>51231084</v>
      </c>
      <c r="S6" s="26">
        <v>52412109</v>
      </c>
      <c r="T6" s="26">
        <v>53719215</v>
      </c>
      <c r="U6" s="26">
        <v>55109644</v>
      </c>
      <c r="V6" s="26">
        <v>56573037</v>
      </c>
      <c r="W6" s="26">
        <v>58109100</v>
      </c>
      <c r="X6" s="26">
        <v>59735302</v>
      </c>
      <c r="Y6" s="26">
        <v>61468105</v>
      </c>
      <c r="Z6" s="26">
        <v>63324424</v>
      </c>
      <c r="AA6" s="26">
        <v>65349694</v>
      </c>
      <c r="AB6" s="26">
        <v>67514270</v>
      </c>
      <c r="AC6" s="26">
        <v>69817449</v>
      </c>
      <c r="AD6" s="26">
        <v>72263733</v>
      </c>
      <c r="AE6" s="26">
        <v>74852926</v>
      </c>
      <c r="AF6" s="26">
        <v>77595960</v>
      </c>
      <c r="AG6" s="26">
        <v>80506210</v>
      </c>
    </row>
    <row r="7" spans="1:33" x14ac:dyDescent="0.35">
      <c r="A7" s="27" t="s">
        <v>22</v>
      </c>
      <c r="B7" s="28">
        <v>274390885</v>
      </c>
      <c r="C7" s="28">
        <v>277761604</v>
      </c>
      <c r="D7" s="28">
        <v>281322557</v>
      </c>
      <c r="E7" s="28">
        <v>285052875</v>
      </c>
      <c r="F7" s="28">
        <v>288422505</v>
      </c>
      <c r="G7" s="28">
        <v>291459630</v>
      </c>
      <c r="H7" s="28">
        <v>294263318</v>
      </c>
      <c r="I7" s="28">
        <v>296379268</v>
      </c>
      <c r="J7" s="28">
        <v>298088037</v>
      </c>
      <c r="K7" s="28">
        <v>299764090</v>
      </c>
      <c r="L7" s="28">
        <v>301217510</v>
      </c>
      <c r="M7" s="28">
        <v>302598665</v>
      </c>
      <c r="N7" s="28">
        <v>303921074</v>
      </c>
      <c r="O7" s="28">
        <v>305157786</v>
      </c>
      <c r="P7" s="28">
        <v>306388571</v>
      </c>
      <c r="Q7" s="28">
        <v>307515389</v>
      </c>
      <c r="R7" s="28">
        <v>308537501</v>
      </c>
      <c r="S7" s="28">
        <v>309441537</v>
      </c>
      <c r="T7" s="28">
        <v>310225359</v>
      </c>
      <c r="U7" s="28">
        <v>310869729</v>
      </c>
      <c r="V7" s="28">
        <v>311336823</v>
      </c>
      <c r="W7" s="28">
        <v>311698352</v>
      </c>
      <c r="X7" s="28">
        <v>312009754</v>
      </c>
      <c r="Y7" s="28">
        <v>312257676</v>
      </c>
      <c r="Z7" s="28">
        <v>312455914</v>
      </c>
      <c r="AA7" s="28">
        <v>312598914</v>
      </c>
      <c r="AB7" s="28">
        <v>312753870</v>
      </c>
      <c r="AC7" s="28">
        <v>312864831</v>
      </c>
      <c r="AD7" s="28">
        <v>312864159</v>
      </c>
      <c r="AE7" s="28">
        <v>312762689</v>
      </c>
      <c r="AF7" s="28">
        <v>312573735</v>
      </c>
      <c r="AG7" s="28">
        <v>312281036</v>
      </c>
    </row>
    <row r="8" spans="1:33" x14ac:dyDescent="0.35">
      <c r="A8" s="27" t="s">
        <v>23</v>
      </c>
      <c r="B8" s="28">
        <v>783105</v>
      </c>
      <c r="C8" s="28">
        <v>798157</v>
      </c>
      <c r="D8" s="28">
        <v>811629</v>
      </c>
      <c r="E8" s="28">
        <v>822568</v>
      </c>
      <c r="F8" s="28">
        <v>833407</v>
      </c>
      <c r="G8" s="28">
        <v>843683</v>
      </c>
      <c r="H8" s="28">
        <v>853407</v>
      </c>
      <c r="I8" s="28">
        <v>861704</v>
      </c>
      <c r="J8" s="28">
        <v>869043</v>
      </c>
      <c r="K8" s="28">
        <v>876287</v>
      </c>
      <c r="L8" s="28">
        <v>883160</v>
      </c>
      <c r="M8" s="28">
        <v>889513</v>
      </c>
      <c r="N8" s="28">
        <v>895044</v>
      </c>
      <c r="O8" s="28">
        <v>899917</v>
      </c>
      <c r="P8" s="28">
        <v>904646</v>
      </c>
      <c r="Q8" s="28">
        <v>910349</v>
      </c>
      <c r="R8" s="28">
        <v>915616</v>
      </c>
      <c r="S8" s="28">
        <v>920670</v>
      </c>
      <c r="T8" s="28">
        <v>925790</v>
      </c>
      <c r="U8" s="28">
        <v>930747</v>
      </c>
      <c r="V8" s="28">
        <v>935675</v>
      </c>
      <c r="W8" s="28">
        <v>941275</v>
      </c>
      <c r="X8" s="28">
        <v>946789</v>
      </c>
      <c r="Y8" s="28">
        <v>952154</v>
      </c>
      <c r="Z8" s="28">
        <v>957439</v>
      </c>
      <c r="AA8" s="28">
        <v>962699</v>
      </c>
      <c r="AB8" s="28">
        <v>968069</v>
      </c>
      <c r="AC8" s="28">
        <v>973403</v>
      </c>
      <c r="AD8" s="28">
        <v>979039</v>
      </c>
      <c r="AE8" s="28">
        <v>984750</v>
      </c>
      <c r="AF8" s="28">
        <v>990695</v>
      </c>
      <c r="AG8" s="28">
        <v>996732</v>
      </c>
    </row>
    <row r="9" spans="1:33" x14ac:dyDescent="0.35">
      <c r="A9" s="22" t="s">
        <v>76</v>
      </c>
      <c r="B9" s="24">
        <v>27780</v>
      </c>
      <c r="C9" s="24">
        <v>28227</v>
      </c>
      <c r="D9" s="24">
        <v>28616</v>
      </c>
      <c r="E9" s="24">
        <v>28937</v>
      </c>
      <c r="F9" s="24">
        <v>29269</v>
      </c>
      <c r="G9" s="24">
        <v>29578</v>
      </c>
      <c r="H9" s="24">
        <v>29884</v>
      </c>
      <c r="I9" s="24">
        <v>30196</v>
      </c>
      <c r="J9" s="24">
        <v>30516</v>
      </c>
      <c r="K9" s="24">
        <v>30796</v>
      </c>
      <c r="L9" s="24">
        <v>31076</v>
      </c>
      <c r="M9" s="24">
        <v>31336</v>
      </c>
      <c r="N9" s="24">
        <v>31596</v>
      </c>
      <c r="O9" s="24">
        <v>31834</v>
      </c>
      <c r="P9" s="24">
        <v>32064</v>
      </c>
      <c r="Q9" s="24">
        <v>32286</v>
      </c>
      <c r="R9" s="24">
        <v>32502</v>
      </c>
      <c r="S9" s="24">
        <v>32714</v>
      </c>
      <c r="T9" s="24">
        <v>32922</v>
      </c>
      <c r="U9" s="24">
        <v>33128</v>
      </c>
      <c r="V9" s="24">
        <v>33343</v>
      </c>
      <c r="W9" s="24">
        <v>33560</v>
      </c>
      <c r="X9" s="24">
        <v>33781</v>
      </c>
      <c r="Y9" s="24">
        <v>34006</v>
      </c>
      <c r="Z9" s="24">
        <v>34232</v>
      </c>
      <c r="AA9" s="24">
        <v>34460</v>
      </c>
      <c r="AB9" s="24">
        <v>34691</v>
      </c>
      <c r="AC9" s="24">
        <v>34918</v>
      </c>
      <c r="AD9" s="24">
        <v>35150</v>
      </c>
      <c r="AE9" s="24">
        <v>35394</v>
      </c>
      <c r="AF9" s="24">
        <v>35659</v>
      </c>
      <c r="AG9" s="24">
        <v>35955</v>
      </c>
    </row>
    <row r="10" spans="1:33" x14ac:dyDescent="0.35">
      <c r="A10" s="25" t="s">
        <v>25</v>
      </c>
      <c r="B10" s="26">
        <v>13272</v>
      </c>
      <c r="C10" s="26">
        <v>13420</v>
      </c>
      <c r="D10" s="26">
        <v>13543</v>
      </c>
      <c r="E10" s="26">
        <v>13634</v>
      </c>
      <c r="F10" s="26">
        <v>13731</v>
      </c>
      <c r="G10" s="26">
        <v>13815</v>
      </c>
      <c r="H10" s="26">
        <v>13892</v>
      </c>
      <c r="I10" s="26">
        <v>13982</v>
      </c>
      <c r="J10" s="26">
        <v>14076</v>
      </c>
      <c r="K10" s="26">
        <v>14140</v>
      </c>
      <c r="L10" s="26">
        <v>14211</v>
      </c>
      <c r="M10" s="26">
        <v>14276</v>
      </c>
      <c r="N10" s="26">
        <v>14340</v>
      </c>
      <c r="O10" s="26">
        <v>14381</v>
      </c>
      <c r="P10" s="26">
        <v>14422</v>
      </c>
      <c r="Q10" s="26">
        <v>14457</v>
      </c>
      <c r="R10" s="26">
        <v>14484</v>
      </c>
      <c r="S10" s="26">
        <v>14510</v>
      </c>
      <c r="T10" s="26">
        <v>14532</v>
      </c>
      <c r="U10" s="26">
        <v>14550</v>
      </c>
      <c r="V10" s="26">
        <v>14574</v>
      </c>
      <c r="W10" s="26">
        <v>14597</v>
      </c>
      <c r="X10" s="26">
        <v>14618</v>
      </c>
      <c r="Y10" s="26">
        <v>14638</v>
      </c>
      <c r="Z10" s="26">
        <v>14654</v>
      </c>
      <c r="AA10" s="26">
        <v>14665</v>
      </c>
      <c r="AB10" s="26">
        <v>14673</v>
      </c>
      <c r="AC10" s="26">
        <v>14671</v>
      </c>
      <c r="AD10" s="26">
        <v>14668</v>
      </c>
      <c r="AE10" s="26">
        <v>14677</v>
      </c>
      <c r="AF10" s="26">
        <v>14701</v>
      </c>
      <c r="AG10" s="26">
        <v>14750</v>
      </c>
    </row>
    <row r="11" spans="1:33" x14ac:dyDescent="0.35">
      <c r="A11" s="27" t="s">
        <v>26</v>
      </c>
      <c r="B11" s="31">
        <v>787</v>
      </c>
      <c r="C11" s="31">
        <v>816</v>
      </c>
      <c r="D11" s="31">
        <v>842</v>
      </c>
      <c r="E11" s="31">
        <v>875</v>
      </c>
      <c r="F11" s="31">
        <v>904</v>
      </c>
      <c r="G11" s="31">
        <v>925</v>
      </c>
      <c r="H11" s="31">
        <v>956</v>
      </c>
      <c r="I11" s="31">
        <v>991</v>
      </c>
      <c r="J11" s="28">
        <v>1033</v>
      </c>
      <c r="K11" s="28">
        <v>1069</v>
      </c>
      <c r="L11" s="28">
        <v>1103</v>
      </c>
      <c r="M11" s="28">
        <v>1131</v>
      </c>
      <c r="N11" s="28">
        <v>1161</v>
      </c>
      <c r="O11" s="28">
        <v>1193</v>
      </c>
      <c r="P11" s="28">
        <v>1218</v>
      </c>
      <c r="Q11" s="28">
        <v>1239</v>
      </c>
      <c r="R11" s="28">
        <v>1260</v>
      </c>
      <c r="S11" s="28">
        <v>1278</v>
      </c>
      <c r="T11" s="28">
        <v>1294</v>
      </c>
      <c r="U11" s="28">
        <v>1308</v>
      </c>
      <c r="V11" s="28">
        <v>1322</v>
      </c>
      <c r="W11" s="28">
        <v>1335</v>
      </c>
      <c r="X11" s="28">
        <v>1347</v>
      </c>
      <c r="Y11" s="28">
        <v>1358</v>
      </c>
      <c r="Z11" s="28">
        <v>1370</v>
      </c>
      <c r="AA11" s="28">
        <v>1381</v>
      </c>
      <c r="AB11" s="28">
        <v>1390</v>
      </c>
      <c r="AC11" s="28">
        <v>1400</v>
      </c>
      <c r="AD11" s="28">
        <v>1409</v>
      </c>
      <c r="AE11" s="28">
        <v>1415</v>
      </c>
      <c r="AF11" s="28">
        <v>1421</v>
      </c>
      <c r="AG11" s="28">
        <v>1430</v>
      </c>
    </row>
    <row r="12" spans="1:33" x14ac:dyDescent="0.35">
      <c r="A12" s="27" t="s">
        <v>27</v>
      </c>
      <c r="B12" s="28">
        <v>13721</v>
      </c>
      <c r="C12" s="28">
        <v>13991</v>
      </c>
      <c r="D12" s="28">
        <v>14231</v>
      </c>
      <c r="E12" s="28">
        <v>14428</v>
      </c>
      <c r="F12" s="28">
        <v>14633</v>
      </c>
      <c r="G12" s="28">
        <v>14837</v>
      </c>
      <c r="H12" s="28">
        <v>15035</v>
      </c>
      <c r="I12" s="28">
        <v>15222</v>
      </c>
      <c r="J12" s="28">
        <v>15408</v>
      </c>
      <c r="K12" s="28">
        <v>15587</v>
      </c>
      <c r="L12" s="28">
        <v>15762</v>
      </c>
      <c r="M12" s="28">
        <v>15929</v>
      </c>
      <c r="N12" s="28">
        <v>16095</v>
      </c>
      <c r="O12" s="28">
        <v>16260</v>
      </c>
      <c r="P12" s="28">
        <v>16425</v>
      </c>
      <c r="Q12" s="28">
        <v>16591</v>
      </c>
      <c r="R12" s="28">
        <v>16757</v>
      </c>
      <c r="S12" s="28">
        <v>16926</v>
      </c>
      <c r="T12" s="28">
        <v>17097</v>
      </c>
      <c r="U12" s="28">
        <v>17270</v>
      </c>
      <c r="V12" s="28">
        <v>17447</v>
      </c>
      <c r="W12" s="28">
        <v>17629</v>
      </c>
      <c r="X12" s="28">
        <v>17816</v>
      </c>
      <c r="Y12" s="28">
        <v>18010</v>
      </c>
      <c r="Z12" s="28">
        <v>18209</v>
      </c>
      <c r="AA12" s="28">
        <v>18414</v>
      </c>
      <c r="AB12" s="28">
        <v>18628</v>
      </c>
      <c r="AC12" s="28">
        <v>18848</v>
      </c>
      <c r="AD12" s="28">
        <v>19073</v>
      </c>
      <c r="AE12" s="28">
        <v>19303</v>
      </c>
      <c r="AF12" s="28">
        <v>19537</v>
      </c>
      <c r="AG12" s="28">
        <v>19775</v>
      </c>
    </row>
    <row r="13" spans="1:33" x14ac:dyDescent="0.35">
      <c r="A13" s="22" t="s">
        <v>77</v>
      </c>
      <c r="B13" s="24">
        <v>23004082</v>
      </c>
      <c r="C13" s="24">
        <v>23604769</v>
      </c>
      <c r="D13" s="24">
        <v>24205986</v>
      </c>
      <c r="E13" s="24">
        <v>24775853</v>
      </c>
      <c r="F13" s="24">
        <v>25290346</v>
      </c>
      <c r="G13" s="24">
        <v>25768418</v>
      </c>
      <c r="H13" s="24">
        <v>26280155</v>
      </c>
      <c r="I13" s="24">
        <v>26790308</v>
      </c>
      <c r="J13" s="24">
        <v>27314596</v>
      </c>
      <c r="K13" s="24">
        <v>27880336</v>
      </c>
      <c r="L13" s="24">
        <v>28420654</v>
      </c>
      <c r="M13" s="24">
        <v>28957302</v>
      </c>
      <c r="N13" s="24">
        <v>29504383</v>
      </c>
      <c r="O13" s="24">
        <v>29983323</v>
      </c>
      <c r="P13" s="24">
        <v>30450803</v>
      </c>
      <c r="Q13" s="24">
        <v>30868481</v>
      </c>
      <c r="R13" s="24">
        <v>31278798</v>
      </c>
      <c r="S13" s="24">
        <v>31714977</v>
      </c>
      <c r="T13" s="24">
        <v>32131736</v>
      </c>
      <c r="U13" s="24">
        <v>32692730</v>
      </c>
      <c r="V13" s="24">
        <v>33113101</v>
      </c>
      <c r="W13" s="24">
        <v>33544777</v>
      </c>
      <c r="X13" s="24">
        <v>34031217</v>
      </c>
      <c r="Y13" s="24">
        <v>34531253</v>
      </c>
      <c r="Z13" s="24">
        <v>35032380</v>
      </c>
      <c r="AA13" s="24">
        <v>35529733</v>
      </c>
      <c r="AB13" s="24">
        <v>36099599</v>
      </c>
      <c r="AC13" s="24">
        <v>36649895</v>
      </c>
      <c r="AD13" s="24">
        <v>37135284</v>
      </c>
      <c r="AE13" s="24">
        <v>37694100</v>
      </c>
      <c r="AF13" s="24">
        <v>38229202</v>
      </c>
      <c r="AG13" s="24">
        <v>38747747</v>
      </c>
    </row>
    <row r="14" spans="1:33" x14ac:dyDescent="0.35">
      <c r="A14" s="25" t="s">
        <v>29</v>
      </c>
      <c r="B14" s="26">
        <v>2136153</v>
      </c>
      <c r="C14" s="26">
        <v>2167005</v>
      </c>
      <c r="D14" s="26">
        <v>2196766</v>
      </c>
      <c r="E14" s="26">
        <v>2223003</v>
      </c>
      <c r="F14" s="26">
        <v>2242483</v>
      </c>
      <c r="G14" s="26">
        <v>2268808</v>
      </c>
      <c r="H14" s="26">
        <v>2299450</v>
      </c>
      <c r="I14" s="26">
        <v>2324859</v>
      </c>
      <c r="J14" s="26">
        <v>2346559</v>
      </c>
      <c r="K14" s="26">
        <v>2376294</v>
      </c>
      <c r="L14" s="26">
        <v>2407485</v>
      </c>
      <c r="M14" s="26">
        <v>2439992</v>
      </c>
      <c r="N14" s="26">
        <v>2471782</v>
      </c>
      <c r="O14" s="26">
        <v>2500944</v>
      </c>
      <c r="P14" s="26">
        <v>2534388</v>
      </c>
      <c r="Q14" s="26">
        <v>2564901</v>
      </c>
      <c r="R14" s="26">
        <v>2596130</v>
      </c>
      <c r="S14" s="26">
        <v>2630400</v>
      </c>
      <c r="T14" s="26">
        <v>2663449</v>
      </c>
      <c r="U14" s="26">
        <v>2712839</v>
      </c>
      <c r="V14" s="26">
        <v>2747620</v>
      </c>
      <c r="W14" s="26">
        <v>2786590</v>
      </c>
      <c r="X14" s="26">
        <v>2828500</v>
      </c>
      <c r="Y14" s="26">
        <v>2869986</v>
      </c>
      <c r="Z14" s="26">
        <v>2914712</v>
      </c>
      <c r="AA14" s="26">
        <v>2959198</v>
      </c>
      <c r="AB14" s="26">
        <v>3009598</v>
      </c>
      <c r="AC14" s="26">
        <v>3059344</v>
      </c>
      <c r="AD14" s="26">
        <v>3105933</v>
      </c>
      <c r="AE14" s="26">
        <v>3159694</v>
      </c>
      <c r="AF14" s="26">
        <v>3211013</v>
      </c>
      <c r="AG14" s="26">
        <v>3261850</v>
      </c>
    </row>
    <row r="15" spans="1:33" x14ac:dyDescent="0.35">
      <c r="A15" s="27" t="s">
        <v>30</v>
      </c>
      <c r="B15" s="28">
        <v>15691582</v>
      </c>
      <c r="C15" s="28">
        <v>16077370</v>
      </c>
      <c r="D15" s="28">
        <v>16472235</v>
      </c>
      <c r="E15" s="28">
        <v>16845416</v>
      </c>
      <c r="F15" s="28">
        <v>17179584</v>
      </c>
      <c r="G15" s="28">
        <v>17518228</v>
      </c>
      <c r="H15" s="28">
        <v>17885283</v>
      </c>
      <c r="I15" s="28">
        <v>18247963</v>
      </c>
      <c r="J15" s="28">
        <v>18620614</v>
      </c>
      <c r="K15" s="28">
        <v>19020068</v>
      </c>
      <c r="L15" s="28">
        <v>19398480</v>
      </c>
      <c r="M15" s="28">
        <v>19772320</v>
      </c>
      <c r="N15" s="28">
        <v>20152783</v>
      </c>
      <c r="O15" s="28">
        <v>20483664</v>
      </c>
      <c r="P15" s="28">
        <v>20801973</v>
      </c>
      <c r="Q15" s="28">
        <v>21081913</v>
      </c>
      <c r="R15" s="28">
        <v>21354108</v>
      </c>
      <c r="S15" s="28">
        <v>21644883</v>
      </c>
      <c r="T15" s="28">
        <v>21921599</v>
      </c>
      <c r="U15" s="28">
        <v>22294144</v>
      </c>
      <c r="V15" s="28">
        <v>22573442</v>
      </c>
      <c r="W15" s="28">
        <v>22854469</v>
      </c>
      <c r="X15" s="28">
        <v>23177026</v>
      </c>
      <c r="Y15" s="28">
        <v>23506153</v>
      </c>
      <c r="Z15" s="28">
        <v>23841168</v>
      </c>
      <c r="AA15" s="28">
        <v>24177686</v>
      </c>
      <c r="AB15" s="28">
        <v>24556392</v>
      </c>
      <c r="AC15" s="28">
        <v>24918013</v>
      </c>
      <c r="AD15" s="28">
        <v>25241250</v>
      </c>
      <c r="AE15" s="28">
        <v>25606164</v>
      </c>
      <c r="AF15" s="28">
        <v>25953882</v>
      </c>
      <c r="AG15" s="28">
        <v>26285443</v>
      </c>
    </row>
    <row r="16" spans="1:33" x14ac:dyDescent="0.35">
      <c r="A16" s="27" t="s">
        <v>31</v>
      </c>
      <c r="B16" s="28">
        <v>5176346</v>
      </c>
      <c r="C16" s="28">
        <v>5360394</v>
      </c>
      <c r="D16" s="28">
        <v>5536985</v>
      </c>
      <c r="E16" s="28">
        <v>5707434</v>
      </c>
      <c r="F16" s="28">
        <v>5868279</v>
      </c>
      <c r="G16" s="28">
        <v>5981382</v>
      </c>
      <c r="H16" s="28">
        <v>6095422</v>
      </c>
      <c r="I16" s="28">
        <v>6217485</v>
      </c>
      <c r="J16" s="28">
        <v>6347424</v>
      </c>
      <c r="K16" s="28">
        <v>6483974</v>
      </c>
      <c r="L16" s="28">
        <v>6614689</v>
      </c>
      <c r="M16" s="28">
        <v>6744990</v>
      </c>
      <c r="N16" s="28">
        <v>6879818</v>
      </c>
      <c r="O16" s="28">
        <v>6998715</v>
      </c>
      <c r="P16" s="28">
        <v>7114442</v>
      </c>
      <c r="Q16" s="28">
        <v>7221667</v>
      </c>
      <c r="R16" s="28">
        <v>7328559</v>
      </c>
      <c r="S16" s="28">
        <v>7439694</v>
      </c>
      <c r="T16" s="28">
        <v>7546688</v>
      </c>
      <c r="U16" s="28">
        <v>7685747</v>
      </c>
      <c r="V16" s="28">
        <v>7792039</v>
      </c>
      <c r="W16" s="28">
        <v>7903719</v>
      </c>
      <c r="X16" s="28">
        <v>8025690</v>
      </c>
      <c r="Y16" s="28">
        <v>8155114</v>
      </c>
      <c r="Z16" s="28">
        <v>8276500</v>
      </c>
      <c r="AA16" s="28">
        <v>8392849</v>
      </c>
      <c r="AB16" s="28">
        <v>8533610</v>
      </c>
      <c r="AC16" s="28">
        <v>8672539</v>
      </c>
      <c r="AD16" s="28">
        <v>8788101</v>
      </c>
      <c r="AE16" s="28">
        <v>8928243</v>
      </c>
      <c r="AF16" s="28">
        <v>9064307</v>
      </c>
      <c r="AG16" s="28">
        <v>9200454</v>
      </c>
    </row>
    <row r="17" spans="1:33" x14ac:dyDescent="0.35">
      <c r="A17" s="20" t="s">
        <v>44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x14ac:dyDescent="0.35">
      <c r="A18" s="22" t="s">
        <v>75</v>
      </c>
      <c r="B18" s="24">
        <v>38603984</v>
      </c>
      <c r="C18" s="24">
        <v>39321131</v>
      </c>
      <c r="D18" s="24">
        <v>39954000</v>
      </c>
      <c r="E18" s="24">
        <v>40483047</v>
      </c>
      <c r="F18" s="24">
        <v>40972483</v>
      </c>
      <c r="G18" s="24">
        <v>41420160</v>
      </c>
      <c r="H18" s="24">
        <v>41842494</v>
      </c>
      <c r="I18" s="24">
        <v>42215659</v>
      </c>
      <c r="J18" s="24">
        <v>42547153</v>
      </c>
      <c r="K18" s="24">
        <v>42859605</v>
      </c>
      <c r="L18" s="24">
        <v>43170111</v>
      </c>
      <c r="M18" s="24">
        <v>43504501</v>
      </c>
      <c r="N18" s="24">
        <v>43849369</v>
      </c>
      <c r="O18" s="24">
        <v>44196287</v>
      </c>
      <c r="P18" s="24">
        <v>44509130</v>
      </c>
      <c r="Q18" s="24">
        <v>44830502</v>
      </c>
      <c r="R18" s="24">
        <v>45164722</v>
      </c>
      <c r="S18" s="24">
        <v>45514184</v>
      </c>
      <c r="T18" s="24">
        <v>45875419</v>
      </c>
      <c r="U18" s="24">
        <v>46248654</v>
      </c>
      <c r="V18" s="24">
        <v>46637818</v>
      </c>
      <c r="W18" s="24">
        <v>47040557</v>
      </c>
      <c r="X18" s="24">
        <v>47464910</v>
      </c>
      <c r="Y18" s="24">
        <v>47913594</v>
      </c>
      <c r="Z18" s="24">
        <v>48378699</v>
      </c>
      <c r="AA18" s="24">
        <v>48863841</v>
      </c>
      <c r="AB18" s="24">
        <v>49369762</v>
      </c>
      <c r="AC18" s="24">
        <v>49893220</v>
      </c>
      <c r="AD18" s="24">
        <v>50422091</v>
      </c>
      <c r="AE18" s="24">
        <v>50967811</v>
      </c>
      <c r="AF18" s="24">
        <v>51542414</v>
      </c>
      <c r="AG18" s="24">
        <v>52156647</v>
      </c>
    </row>
    <row r="19" spans="1:33" x14ac:dyDescent="0.35">
      <c r="A19" s="27" t="s">
        <v>33</v>
      </c>
      <c r="B19" s="28">
        <v>31809169</v>
      </c>
      <c r="C19" s="28">
        <v>32409449</v>
      </c>
      <c r="D19" s="28">
        <v>32946552</v>
      </c>
      <c r="E19" s="28">
        <v>33398962</v>
      </c>
      <c r="F19" s="28">
        <v>33815750</v>
      </c>
      <c r="G19" s="28">
        <v>34194387</v>
      </c>
      <c r="H19" s="28">
        <v>34548138</v>
      </c>
      <c r="I19" s="28">
        <v>34854238</v>
      </c>
      <c r="J19" s="28">
        <v>35125204</v>
      </c>
      <c r="K19" s="28">
        <v>35383255</v>
      </c>
      <c r="L19" s="28">
        <v>35644284</v>
      </c>
      <c r="M19" s="28">
        <v>35932086</v>
      </c>
      <c r="N19" s="28">
        <v>36231782</v>
      </c>
      <c r="O19" s="28">
        <v>36529554</v>
      </c>
      <c r="P19" s="28">
        <v>36797520</v>
      </c>
      <c r="Q19" s="28">
        <v>37072012</v>
      </c>
      <c r="R19" s="28">
        <v>37357790</v>
      </c>
      <c r="S19" s="28">
        <v>37657532</v>
      </c>
      <c r="T19" s="28">
        <v>37968506</v>
      </c>
      <c r="U19" s="28">
        <v>38290878</v>
      </c>
      <c r="V19" s="28">
        <v>38628446</v>
      </c>
      <c r="W19" s="28">
        <v>38981568</v>
      </c>
      <c r="X19" s="28">
        <v>39354151</v>
      </c>
      <c r="Y19" s="28">
        <v>39749002</v>
      </c>
      <c r="Z19" s="28">
        <v>40156352</v>
      </c>
      <c r="AA19" s="28">
        <v>40581219</v>
      </c>
      <c r="AB19" s="28">
        <v>41024681</v>
      </c>
      <c r="AC19" s="28">
        <v>41485857</v>
      </c>
      <c r="AD19" s="28">
        <v>41951656</v>
      </c>
      <c r="AE19" s="28">
        <v>42433451</v>
      </c>
      <c r="AF19" s="28">
        <v>42942842</v>
      </c>
      <c r="AG19" s="28">
        <v>43490302</v>
      </c>
    </row>
    <row r="20" spans="1:33" x14ac:dyDescent="0.35">
      <c r="A20" s="32" t="s">
        <v>34</v>
      </c>
      <c r="B20" s="33">
        <v>6794815</v>
      </c>
      <c r="C20" s="33">
        <v>6911682</v>
      </c>
      <c r="D20" s="33">
        <v>7007448</v>
      </c>
      <c r="E20" s="33">
        <v>7084085</v>
      </c>
      <c r="F20" s="33">
        <v>7156733</v>
      </c>
      <c r="G20" s="33">
        <v>7225773</v>
      </c>
      <c r="H20" s="33">
        <v>7294356</v>
      </c>
      <c r="I20" s="33">
        <v>7361421</v>
      </c>
      <c r="J20" s="33">
        <v>7421949</v>
      </c>
      <c r="K20" s="33">
        <v>7476350</v>
      </c>
      <c r="L20" s="33">
        <v>7525827</v>
      </c>
      <c r="M20" s="33">
        <v>7572415</v>
      </c>
      <c r="N20" s="33">
        <v>7617587</v>
      </c>
      <c r="O20" s="33">
        <v>7666733</v>
      </c>
      <c r="P20" s="33">
        <v>7711610</v>
      </c>
      <c r="Q20" s="33">
        <v>7758490</v>
      </c>
      <c r="R20" s="33">
        <v>7806932</v>
      </c>
      <c r="S20" s="33">
        <v>7856652</v>
      </c>
      <c r="T20" s="33">
        <v>7906913</v>
      </c>
      <c r="U20" s="33">
        <v>7957776</v>
      </c>
      <c r="V20" s="33">
        <v>8009372</v>
      </c>
      <c r="W20" s="33">
        <v>8058989</v>
      </c>
      <c r="X20" s="33">
        <v>8110759</v>
      </c>
      <c r="Y20" s="33">
        <v>8164592</v>
      </c>
      <c r="Z20" s="33">
        <v>8222347</v>
      </c>
      <c r="AA20" s="33">
        <v>8282622</v>
      </c>
      <c r="AB20" s="33">
        <v>8345081</v>
      </c>
      <c r="AC20" s="33">
        <v>8407363</v>
      </c>
      <c r="AD20" s="33">
        <v>8470435</v>
      </c>
      <c r="AE20" s="33">
        <v>8534360</v>
      </c>
      <c r="AF20" s="33">
        <v>8599572</v>
      </c>
      <c r="AG20" s="33">
        <v>8666345</v>
      </c>
    </row>
    <row r="21" spans="1:33" x14ac:dyDescent="0.35">
      <c r="A21" s="22" t="s">
        <v>78</v>
      </c>
      <c r="B21" s="33">
        <v>6227</v>
      </c>
      <c r="C21" s="33">
        <v>6357</v>
      </c>
      <c r="D21" s="33">
        <v>6477</v>
      </c>
      <c r="E21" s="33">
        <v>6588</v>
      </c>
      <c r="F21" s="33">
        <v>6686</v>
      </c>
      <c r="G21" s="33">
        <v>6781</v>
      </c>
      <c r="H21" s="33">
        <v>6873</v>
      </c>
      <c r="I21" s="33">
        <v>6964</v>
      </c>
      <c r="J21" s="33">
        <v>7054</v>
      </c>
      <c r="K21" s="33">
        <v>7145</v>
      </c>
      <c r="L21" s="33">
        <v>7236</v>
      </c>
      <c r="M21" s="33">
        <v>7326</v>
      </c>
      <c r="N21" s="33">
        <v>7403</v>
      </c>
      <c r="O21" s="33">
        <v>7477</v>
      </c>
      <c r="P21" s="33">
        <v>7552</v>
      </c>
      <c r="Q21" s="33">
        <v>7627</v>
      </c>
      <c r="R21" s="33">
        <v>7703</v>
      </c>
      <c r="S21" s="33">
        <v>7778</v>
      </c>
      <c r="T21" s="33">
        <v>7854</v>
      </c>
      <c r="U21" s="33">
        <v>7931</v>
      </c>
      <c r="V21" s="33">
        <v>8010</v>
      </c>
      <c r="W21" s="33">
        <v>8091</v>
      </c>
      <c r="X21" s="33">
        <v>8175</v>
      </c>
      <c r="Y21" s="33">
        <v>8259</v>
      </c>
      <c r="Z21" s="33">
        <v>8345</v>
      </c>
      <c r="AA21" s="33">
        <v>8432</v>
      </c>
      <c r="AB21" s="33">
        <v>8520</v>
      </c>
      <c r="AC21" s="33">
        <v>8605</v>
      </c>
      <c r="AD21" s="33">
        <v>8691</v>
      </c>
      <c r="AE21" s="33">
        <v>8777</v>
      </c>
      <c r="AF21" s="33">
        <v>8863</v>
      </c>
      <c r="AG21" s="33">
        <v>8949</v>
      </c>
    </row>
    <row r="22" spans="1:33" x14ac:dyDescent="0.35">
      <c r="A22" s="22" t="s">
        <v>77</v>
      </c>
      <c r="B22" s="24">
        <v>1017905</v>
      </c>
      <c r="C22" s="24">
        <v>1069044</v>
      </c>
      <c r="D22" s="24">
        <v>1120445</v>
      </c>
      <c r="E22" s="24">
        <v>1169047</v>
      </c>
      <c r="F22" s="24">
        <v>1216859</v>
      </c>
      <c r="G22" s="24">
        <v>1257974</v>
      </c>
      <c r="H22" s="24">
        <v>1302182</v>
      </c>
      <c r="I22" s="24">
        <v>1350458</v>
      </c>
      <c r="J22" s="24">
        <v>1402837</v>
      </c>
      <c r="K22" s="24">
        <v>1457939</v>
      </c>
      <c r="L22" s="24">
        <v>1512728</v>
      </c>
      <c r="M22" s="24">
        <v>1568535</v>
      </c>
      <c r="N22" s="24">
        <v>1626344</v>
      </c>
      <c r="O22" s="24">
        <v>1679536</v>
      </c>
      <c r="P22" s="24">
        <v>1732134</v>
      </c>
      <c r="Q22" s="24">
        <v>1784737</v>
      </c>
      <c r="R22" s="24">
        <v>1834092</v>
      </c>
      <c r="S22" s="24">
        <v>1888346</v>
      </c>
      <c r="T22" s="24">
        <v>1943491</v>
      </c>
      <c r="U22" s="24">
        <v>2017177</v>
      </c>
      <c r="V22" s="24">
        <v>2082934</v>
      </c>
      <c r="W22" s="24">
        <v>2149625</v>
      </c>
      <c r="X22" s="24">
        <v>2220173</v>
      </c>
      <c r="Y22" s="24">
        <v>2292102</v>
      </c>
      <c r="Z22" s="24">
        <v>2361300</v>
      </c>
      <c r="AA22" s="24">
        <v>2429552</v>
      </c>
      <c r="AB22" s="24">
        <v>2506607</v>
      </c>
      <c r="AC22" s="24">
        <v>2582921</v>
      </c>
      <c r="AD22" s="24">
        <v>2650071</v>
      </c>
      <c r="AE22" s="24">
        <v>2725441</v>
      </c>
      <c r="AF22" s="24">
        <v>2792845</v>
      </c>
      <c r="AG22" s="24">
        <v>2857657</v>
      </c>
    </row>
    <row r="23" spans="1:33" x14ac:dyDescent="0.35">
      <c r="A23" s="25" t="s">
        <v>36</v>
      </c>
      <c r="B23" s="26">
        <v>471364</v>
      </c>
      <c r="C23" s="26">
        <v>499056</v>
      </c>
      <c r="D23" s="26">
        <v>527394</v>
      </c>
      <c r="E23" s="26">
        <v>553866</v>
      </c>
      <c r="F23" s="26">
        <v>579985</v>
      </c>
      <c r="G23" s="26">
        <v>606521</v>
      </c>
      <c r="H23" s="26">
        <v>633914</v>
      </c>
      <c r="I23" s="26">
        <v>663912</v>
      </c>
      <c r="J23" s="26">
        <v>696642</v>
      </c>
      <c r="K23" s="26">
        <v>730572</v>
      </c>
      <c r="L23" s="26">
        <v>765164</v>
      </c>
      <c r="M23" s="26">
        <v>800481</v>
      </c>
      <c r="N23" s="26">
        <v>837811</v>
      </c>
      <c r="O23" s="26">
        <v>871932</v>
      </c>
      <c r="P23" s="26">
        <v>906568</v>
      </c>
      <c r="Q23" s="26">
        <v>941976</v>
      </c>
      <c r="R23" s="26">
        <v>976685</v>
      </c>
      <c r="S23" s="26">
        <v>1014161</v>
      </c>
      <c r="T23" s="26">
        <v>1052713</v>
      </c>
      <c r="U23" s="26">
        <v>1101636</v>
      </c>
      <c r="V23" s="26">
        <v>1145906</v>
      </c>
      <c r="W23" s="26">
        <v>1189420</v>
      </c>
      <c r="X23" s="26">
        <v>1233970</v>
      </c>
      <c r="Y23" s="26">
        <v>1278432</v>
      </c>
      <c r="Z23" s="26">
        <v>1322690</v>
      </c>
      <c r="AA23" s="26">
        <v>1365978</v>
      </c>
      <c r="AB23" s="26">
        <v>1415003</v>
      </c>
      <c r="AC23" s="26">
        <v>1463478</v>
      </c>
      <c r="AD23" s="26">
        <v>1506386</v>
      </c>
      <c r="AE23" s="26">
        <v>1553189</v>
      </c>
      <c r="AF23" s="26">
        <v>1594549</v>
      </c>
      <c r="AG23" s="26">
        <v>1634020</v>
      </c>
    </row>
    <row r="24" spans="1:33" x14ac:dyDescent="0.35">
      <c r="A24" s="32" t="s">
        <v>31</v>
      </c>
      <c r="B24" s="33">
        <v>546541</v>
      </c>
      <c r="C24" s="33">
        <v>569988</v>
      </c>
      <c r="D24" s="33">
        <v>593051</v>
      </c>
      <c r="E24" s="33">
        <v>615181</v>
      </c>
      <c r="F24" s="33">
        <v>636874</v>
      </c>
      <c r="G24" s="33">
        <v>651452</v>
      </c>
      <c r="H24" s="33">
        <v>668268</v>
      </c>
      <c r="I24" s="33">
        <v>686546</v>
      </c>
      <c r="J24" s="33">
        <v>706195</v>
      </c>
      <c r="K24" s="33">
        <v>727367</v>
      </c>
      <c r="L24" s="33">
        <v>747564</v>
      </c>
      <c r="M24" s="33">
        <v>768054</v>
      </c>
      <c r="N24" s="33">
        <v>788534</v>
      </c>
      <c r="O24" s="33">
        <v>807604</v>
      </c>
      <c r="P24" s="33">
        <v>825565</v>
      </c>
      <c r="Q24" s="33">
        <v>842761</v>
      </c>
      <c r="R24" s="33">
        <v>857408</v>
      </c>
      <c r="S24" s="33">
        <v>874185</v>
      </c>
      <c r="T24" s="33">
        <v>890778</v>
      </c>
      <c r="U24" s="33">
        <v>915541</v>
      </c>
      <c r="V24" s="33">
        <v>937028</v>
      </c>
      <c r="W24" s="33">
        <v>960205</v>
      </c>
      <c r="X24" s="33">
        <v>986203</v>
      </c>
      <c r="Y24" s="33">
        <v>1013670</v>
      </c>
      <c r="Z24" s="33">
        <v>1038611</v>
      </c>
      <c r="AA24" s="33">
        <v>1063574</v>
      </c>
      <c r="AB24" s="33">
        <v>1091604</v>
      </c>
      <c r="AC24" s="33">
        <v>1119443</v>
      </c>
      <c r="AD24" s="33">
        <v>1143685</v>
      </c>
      <c r="AE24" s="33">
        <v>1172252</v>
      </c>
      <c r="AF24" s="33">
        <v>1198297</v>
      </c>
      <c r="AG24" s="33">
        <v>1223638</v>
      </c>
    </row>
    <row r="25" spans="1:33" x14ac:dyDescent="0.35">
      <c r="A25" s="22" t="s">
        <v>93</v>
      </c>
      <c r="B25" s="51">
        <v>1963.8</v>
      </c>
      <c r="C25" s="51">
        <v>1994.8</v>
      </c>
      <c r="D25" s="51">
        <v>2022.6</v>
      </c>
      <c r="E25" s="51">
        <v>2047.6</v>
      </c>
      <c r="F25" s="51">
        <v>2075.1999999999998</v>
      </c>
      <c r="G25" s="51">
        <v>2100.9</v>
      </c>
      <c r="H25" s="51">
        <v>2125.6</v>
      </c>
      <c r="I25" s="51">
        <v>2149.6</v>
      </c>
      <c r="J25" s="51">
        <v>2173.1</v>
      </c>
      <c r="K25" s="51">
        <v>2196.4</v>
      </c>
      <c r="L25" s="51">
        <v>2219.4</v>
      </c>
      <c r="M25" s="51">
        <v>2242</v>
      </c>
      <c r="N25" s="51">
        <v>2264.3000000000002</v>
      </c>
      <c r="O25" s="51">
        <v>2286.4</v>
      </c>
      <c r="P25" s="51">
        <v>2307.1999999999998</v>
      </c>
      <c r="Q25" s="51">
        <v>2328.1999999999998</v>
      </c>
      <c r="R25" s="51">
        <v>2349.3000000000002</v>
      </c>
      <c r="S25" s="51">
        <v>2370.6</v>
      </c>
      <c r="T25" s="51">
        <v>2392.4</v>
      </c>
      <c r="U25" s="51">
        <v>2414.1999999999998</v>
      </c>
      <c r="V25" s="51">
        <v>2437</v>
      </c>
      <c r="W25" s="51">
        <v>2460.8000000000002</v>
      </c>
      <c r="X25" s="51">
        <v>2485.3000000000002</v>
      </c>
      <c r="Y25" s="51">
        <v>2510</v>
      </c>
      <c r="Z25" s="51">
        <v>2535.6</v>
      </c>
      <c r="AA25" s="51">
        <v>2562</v>
      </c>
      <c r="AB25" s="51">
        <v>2589.6999999999998</v>
      </c>
      <c r="AC25" s="51">
        <v>2618.4</v>
      </c>
      <c r="AD25" s="51">
        <v>2647.6</v>
      </c>
      <c r="AE25" s="51">
        <v>2677.1</v>
      </c>
      <c r="AF25" s="51">
        <v>2707</v>
      </c>
      <c r="AG25" s="51">
        <v>2737.3</v>
      </c>
    </row>
    <row r="26" spans="1:33" x14ac:dyDescent="0.35">
      <c r="A26" s="27" t="s">
        <v>38</v>
      </c>
      <c r="B26" s="31">
        <v>935.9</v>
      </c>
      <c r="C26" s="31">
        <v>944.7</v>
      </c>
      <c r="D26" s="31">
        <v>952.4</v>
      </c>
      <c r="E26" s="31">
        <v>959.1</v>
      </c>
      <c r="F26" s="31">
        <v>967</v>
      </c>
      <c r="G26" s="31">
        <v>974.3</v>
      </c>
      <c r="H26" s="31">
        <v>981.9</v>
      </c>
      <c r="I26" s="31">
        <v>989.5</v>
      </c>
      <c r="J26" s="31">
        <v>997</v>
      </c>
      <c r="K26" s="53">
        <v>1004.4</v>
      </c>
      <c r="L26" s="53">
        <v>1011.7</v>
      </c>
      <c r="M26" s="53">
        <v>1019</v>
      </c>
      <c r="N26" s="53">
        <v>1026.4000000000001</v>
      </c>
      <c r="O26" s="53">
        <v>1033.8</v>
      </c>
      <c r="P26" s="53">
        <v>1040.3</v>
      </c>
      <c r="Q26" s="53">
        <v>1046.8</v>
      </c>
      <c r="R26" s="53">
        <v>1053.3</v>
      </c>
      <c r="S26" s="53">
        <v>1059.9000000000001</v>
      </c>
      <c r="T26" s="53">
        <v>1066.7</v>
      </c>
      <c r="U26" s="53">
        <v>1073.5</v>
      </c>
      <c r="V26" s="53">
        <v>1080.5999999999999</v>
      </c>
      <c r="W26" s="53">
        <v>1088.0999999999999</v>
      </c>
      <c r="X26" s="53">
        <v>1096</v>
      </c>
      <c r="Y26" s="53">
        <v>1103.9000000000001</v>
      </c>
      <c r="Z26" s="53">
        <v>1112.4000000000001</v>
      </c>
      <c r="AA26" s="53">
        <v>1121.4000000000001</v>
      </c>
      <c r="AB26" s="53">
        <v>1131.4000000000001</v>
      </c>
      <c r="AC26" s="53">
        <v>1141.9000000000001</v>
      </c>
      <c r="AD26" s="53">
        <v>1152.7</v>
      </c>
      <c r="AE26" s="53">
        <v>1163.9000000000001</v>
      </c>
      <c r="AF26" s="53">
        <v>1175.4000000000001</v>
      </c>
      <c r="AG26" s="53">
        <v>1187.4000000000001</v>
      </c>
    </row>
    <row r="27" spans="1:33" x14ac:dyDescent="0.35">
      <c r="A27" s="32" t="s">
        <v>39</v>
      </c>
      <c r="B27" s="54">
        <v>1028</v>
      </c>
      <c r="C27" s="54">
        <v>1050.0999999999999</v>
      </c>
      <c r="D27" s="54">
        <v>1070.2</v>
      </c>
      <c r="E27" s="54">
        <v>1088.5</v>
      </c>
      <c r="F27" s="54">
        <v>1108.3</v>
      </c>
      <c r="G27" s="54">
        <v>1126.5999999999999</v>
      </c>
      <c r="H27" s="54">
        <v>1143.7</v>
      </c>
      <c r="I27" s="54">
        <v>1160.0999999999999</v>
      </c>
      <c r="J27" s="54">
        <v>1176.0999999999999</v>
      </c>
      <c r="K27" s="54">
        <v>1192</v>
      </c>
      <c r="L27" s="54">
        <v>1207.7</v>
      </c>
      <c r="M27" s="54">
        <v>1223</v>
      </c>
      <c r="N27" s="54">
        <v>1237.9000000000001</v>
      </c>
      <c r="O27" s="54">
        <v>1252.5999999999999</v>
      </c>
      <c r="P27" s="54">
        <v>1266.9000000000001</v>
      </c>
      <c r="Q27" s="54">
        <v>1281.4000000000001</v>
      </c>
      <c r="R27" s="54">
        <v>1296</v>
      </c>
      <c r="S27" s="54">
        <v>1310.7</v>
      </c>
      <c r="T27" s="54">
        <v>1325.7</v>
      </c>
      <c r="U27" s="54">
        <v>1340.6</v>
      </c>
      <c r="V27" s="54">
        <v>1356.4</v>
      </c>
      <c r="W27" s="54">
        <v>1372.7</v>
      </c>
      <c r="X27" s="54">
        <v>1389.3</v>
      </c>
      <c r="Y27" s="54">
        <v>1406.1</v>
      </c>
      <c r="Z27" s="54">
        <v>1423.2</v>
      </c>
      <c r="AA27" s="54">
        <v>1440.6</v>
      </c>
      <c r="AB27" s="54">
        <v>1458.3</v>
      </c>
      <c r="AC27" s="54">
        <v>1476.5</v>
      </c>
      <c r="AD27" s="54">
        <v>1494.9</v>
      </c>
      <c r="AE27" s="54">
        <v>1513.2</v>
      </c>
      <c r="AF27" s="54">
        <v>1531.6</v>
      </c>
      <c r="AG27" s="54">
        <v>1549.9</v>
      </c>
    </row>
    <row r="28" spans="1:33" x14ac:dyDescent="0.35">
      <c r="A28" s="94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x14ac:dyDescent="0.3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</row>
    <row r="30" spans="1:33" x14ac:dyDescent="0.35">
      <c r="A30" s="18" t="s">
        <v>75</v>
      </c>
      <c r="B30" s="95">
        <v>355562885</v>
      </c>
      <c r="C30" s="95">
        <v>360425097</v>
      </c>
      <c r="D30" s="95">
        <v>365157751</v>
      </c>
      <c r="E30" s="95">
        <v>369807976</v>
      </c>
      <c r="F30" s="95">
        <v>373954751</v>
      </c>
      <c r="G30" s="95">
        <v>377654726</v>
      </c>
      <c r="H30" s="95">
        <v>381147082</v>
      </c>
      <c r="I30" s="95">
        <v>383904075</v>
      </c>
      <c r="J30" s="95">
        <v>386270950</v>
      </c>
      <c r="K30" s="95">
        <v>388695225</v>
      </c>
      <c r="L30" s="95">
        <v>391018554</v>
      </c>
      <c r="M30" s="95">
        <v>393423685</v>
      </c>
      <c r="N30" s="95">
        <v>395902271</v>
      </c>
      <c r="O30" s="95">
        <v>398388729</v>
      </c>
      <c r="P30" s="95">
        <v>400896767</v>
      </c>
      <c r="Q30" s="95">
        <v>403383000</v>
      </c>
      <c r="R30" s="95">
        <v>405848923</v>
      </c>
      <c r="S30" s="95">
        <v>408288500</v>
      </c>
      <c r="T30" s="95">
        <v>410745783</v>
      </c>
      <c r="U30" s="95">
        <v>413158774</v>
      </c>
      <c r="V30" s="95">
        <v>415483353</v>
      </c>
      <c r="W30" s="95">
        <v>417789284</v>
      </c>
      <c r="X30" s="95">
        <v>420156755</v>
      </c>
      <c r="Y30" s="95">
        <v>422591529</v>
      </c>
      <c r="Z30" s="95">
        <v>425116476</v>
      </c>
      <c r="AA30" s="95">
        <v>427775148</v>
      </c>
      <c r="AB30" s="95">
        <v>430605971</v>
      </c>
      <c r="AC30" s="95">
        <v>433548903</v>
      </c>
      <c r="AD30" s="95">
        <v>436529022</v>
      </c>
      <c r="AE30" s="95">
        <v>439568176</v>
      </c>
      <c r="AF30" s="95">
        <v>442702804</v>
      </c>
      <c r="AG30" s="95">
        <v>445940625</v>
      </c>
    </row>
    <row r="31" spans="1:33" x14ac:dyDescent="0.35">
      <c r="A31" s="96" t="s">
        <v>43</v>
      </c>
      <c r="B31" s="97">
        <v>316958901</v>
      </c>
      <c r="C31" s="97">
        <v>321103966</v>
      </c>
      <c r="D31" s="97">
        <v>325203751</v>
      </c>
      <c r="E31" s="97">
        <v>329324929</v>
      </c>
      <c r="F31" s="97">
        <v>332982268</v>
      </c>
      <c r="G31" s="97">
        <v>336234566</v>
      </c>
      <c r="H31" s="97">
        <v>339304588</v>
      </c>
      <c r="I31" s="97">
        <v>341688416</v>
      </c>
      <c r="J31" s="97">
        <v>343723797</v>
      </c>
      <c r="K31" s="97">
        <v>345835620</v>
      </c>
      <c r="L31" s="97">
        <v>347848443</v>
      </c>
      <c r="M31" s="97">
        <v>349919184</v>
      </c>
      <c r="N31" s="97">
        <v>352052902</v>
      </c>
      <c r="O31" s="97">
        <v>354192442</v>
      </c>
      <c r="P31" s="97">
        <v>356387637</v>
      </c>
      <c r="Q31" s="97">
        <v>358552498</v>
      </c>
      <c r="R31" s="97">
        <v>360684201</v>
      </c>
      <c r="S31" s="97">
        <v>362774316</v>
      </c>
      <c r="T31" s="97">
        <v>364870364</v>
      </c>
      <c r="U31" s="97">
        <v>366910120</v>
      </c>
      <c r="V31" s="97">
        <v>368845535</v>
      </c>
      <c r="W31" s="97">
        <v>370748727</v>
      </c>
      <c r="X31" s="97">
        <v>372691845</v>
      </c>
      <c r="Y31" s="97">
        <v>374677935</v>
      </c>
      <c r="Z31" s="97">
        <v>376737777</v>
      </c>
      <c r="AA31" s="97">
        <v>378911307</v>
      </c>
      <c r="AB31" s="97">
        <v>381236209</v>
      </c>
      <c r="AC31" s="97">
        <v>383655683</v>
      </c>
      <c r="AD31" s="97">
        <v>386106931</v>
      </c>
      <c r="AE31" s="97">
        <v>388600365</v>
      </c>
      <c r="AF31" s="97">
        <v>391160390</v>
      </c>
      <c r="AG31" s="97">
        <v>393783978</v>
      </c>
    </row>
    <row r="32" spans="1:33" x14ac:dyDescent="0.35">
      <c r="A32" s="98" t="s">
        <v>21</v>
      </c>
      <c r="B32" s="99">
        <v>41784911</v>
      </c>
      <c r="C32" s="99">
        <v>42544205</v>
      </c>
      <c r="D32" s="99">
        <v>43069565</v>
      </c>
      <c r="E32" s="99">
        <v>43449486</v>
      </c>
      <c r="F32" s="99">
        <v>43726356</v>
      </c>
      <c r="G32" s="99">
        <v>43931253</v>
      </c>
      <c r="H32" s="99">
        <v>44187863</v>
      </c>
      <c r="I32" s="99">
        <v>44447444</v>
      </c>
      <c r="J32" s="99">
        <v>44766717</v>
      </c>
      <c r="K32" s="99">
        <v>45195243</v>
      </c>
      <c r="L32" s="99">
        <v>45747773</v>
      </c>
      <c r="M32" s="99">
        <v>46431006</v>
      </c>
      <c r="N32" s="99">
        <v>47236784</v>
      </c>
      <c r="O32" s="99">
        <v>48134739</v>
      </c>
      <c r="P32" s="99">
        <v>49094420</v>
      </c>
      <c r="Q32" s="99">
        <v>50126760</v>
      </c>
      <c r="R32" s="99">
        <v>51231084</v>
      </c>
      <c r="S32" s="99">
        <v>52412109</v>
      </c>
      <c r="T32" s="99">
        <v>53719215</v>
      </c>
      <c r="U32" s="99">
        <v>55109644</v>
      </c>
      <c r="V32" s="99">
        <v>56573037</v>
      </c>
      <c r="W32" s="99">
        <v>58109100</v>
      </c>
      <c r="X32" s="99">
        <v>59735302</v>
      </c>
      <c r="Y32" s="99">
        <v>61468105</v>
      </c>
      <c r="Z32" s="99">
        <v>63324424</v>
      </c>
      <c r="AA32" s="99">
        <v>65349694</v>
      </c>
      <c r="AB32" s="99">
        <v>67514270</v>
      </c>
      <c r="AC32" s="99">
        <v>69817449</v>
      </c>
      <c r="AD32" s="99">
        <v>72263733</v>
      </c>
      <c r="AE32" s="99">
        <v>74852926</v>
      </c>
      <c r="AF32" s="99">
        <v>77595960</v>
      </c>
      <c r="AG32" s="99">
        <v>80506210</v>
      </c>
    </row>
    <row r="33" spans="1:33" x14ac:dyDescent="0.35">
      <c r="A33" s="100" t="s">
        <v>195</v>
      </c>
      <c r="B33" s="68">
        <v>39570369</v>
      </c>
      <c r="C33" s="68">
        <v>39691467</v>
      </c>
      <c r="D33" s="68">
        <v>39549864</v>
      </c>
      <c r="E33" s="68">
        <v>39220654</v>
      </c>
      <c r="F33" s="68">
        <v>38757869</v>
      </c>
      <c r="G33" s="68">
        <v>38214422</v>
      </c>
      <c r="H33" s="68">
        <v>37711584</v>
      </c>
      <c r="I33" s="68">
        <v>37247449</v>
      </c>
      <c r="J33" s="68">
        <v>36885616</v>
      </c>
      <c r="K33" s="68">
        <v>36670813</v>
      </c>
      <c r="L33" s="68">
        <v>36607580</v>
      </c>
      <c r="M33" s="68">
        <v>36686556</v>
      </c>
      <c r="N33" s="68">
        <v>36885426</v>
      </c>
      <c r="O33" s="68">
        <v>37161909</v>
      </c>
      <c r="P33" s="68">
        <v>37478328</v>
      </c>
      <c r="Q33" s="68">
        <v>37832649</v>
      </c>
      <c r="R33" s="68">
        <v>38211944</v>
      </c>
      <c r="S33" s="68">
        <v>38613548</v>
      </c>
      <c r="T33" s="68">
        <v>39066196</v>
      </c>
      <c r="U33" s="68">
        <v>39542066</v>
      </c>
      <c r="V33" s="68">
        <v>40034800</v>
      </c>
      <c r="W33" s="68">
        <v>40552325</v>
      </c>
      <c r="X33" s="68">
        <v>41107314</v>
      </c>
      <c r="Y33" s="68">
        <v>41716173</v>
      </c>
      <c r="Z33" s="68">
        <v>42388447</v>
      </c>
      <c r="AA33" s="68">
        <v>43154742</v>
      </c>
      <c r="AB33" s="68">
        <v>43993245</v>
      </c>
      <c r="AC33" s="68">
        <v>44905936</v>
      </c>
      <c r="AD33" s="68">
        <v>45890956</v>
      </c>
      <c r="AE33" s="68">
        <v>46951846</v>
      </c>
      <c r="AF33" s="68">
        <v>48088101</v>
      </c>
      <c r="AG33" s="68">
        <v>49309742</v>
      </c>
    </row>
    <row r="34" spans="1:33" x14ac:dyDescent="0.35">
      <c r="A34" s="101" t="s">
        <v>196</v>
      </c>
      <c r="B34" s="28">
        <v>39570369</v>
      </c>
      <c r="C34" s="28">
        <v>39691467</v>
      </c>
      <c r="D34" s="28">
        <v>39549864</v>
      </c>
      <c r="E34" s="28">
        <v>39220654</v>
      </c>
      <c r="F34" s="28">
        <v>38757869</v>
      </c>
      <c r="G34" s="28">
        <v>38214422</v>
      </c>
      <c r="H34" s="28">
        <v>37711584</v>
      </c>
      <c r="I34" s="28">
        <v>37247449</v>
      </c>
      <c r="J34" s="28">
        <v>36885616</v>
      </c>
      <c r="K34" s="28">
        <v>36670813</v>
      </c>
      <c r="L34" s="28">
        <v>36607580</v>
      </c>
      <c r="M34" s="28">
        <v>36686556</v>
      </c>
      <c r="N34" s="28">
        <v>36885426</v>
      </c>
      <c r="O34" s="28">
        <v>37161909</v>
      </c>
      <c r="P34" s="28">
        <v>37478328</v>
      </c>
      <c r="Q34" s="28">
        <v>37832649</v>
      </c>
      <c r="R34" s="28">
        <v>38211944</v>
      </c>
      <c r="S34" s="28">
        <v>38613548</v>
      </c>
      <c r="T34" s="28">
        <v>39066196</v>
      </c>
      <c r="U34" s="28">
        <v>39542066</v>
      </c>
      <c r="V34" s="28">
        <v>40034800</v>
      </c>
      <c r="W34" s="28">
        <v>40552325</v>
      </c>
      <c r="X34" s="28">
        <v>41107314</v>
      </c>
      <c r="Y34" s="28">
        <v>41716173</v>
      </c>
      <c r="Z34" s="28">
        <v>42388447</v>
      </c>
      <c r="AA34" s="28">
        <v>43154742</v>
      </c>
      <c r="AB34" s="28">
        <v>43993245</v>
      </c>
      <c r="AC34" s="28">
        <v>44905936</v>
      </c>
      <c r="AD34" s="28">
        <v>45890956</v>
      </c>
      <c r="AE34" s="28">
        <v>46951846</v>
      </c>
      <c r="AF34" s="28">
        <v>48088101</v>
      </c>
      <c r="AG34" s="28">
        <v>49309742</v>
      </c>
    </row>
    <row r="35" spans="1:33" x14ac:dyDescent="0.35">
      <c r="A35" s="101" t="s">
        <v>197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</row>
    <row r="36" spans="1:33" x14ac:dyDescent="0.35">
      <c r="A36" s="101" t="s">
        <v>198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</row>
    <row r="37" spans="1:33" x14ac:dyDescent="0.35">
      <c r="A37" s="100" t="s">
        <v>199</v>
      </c>
      <c r="B37" s="65">
        <v>0</v>
      </c>
      <c r="C37" s="65">
        <v>0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0</v>
      </c>
      <c r="L37" s="65">
        <v>0</v>
      </c>
      <c r="M37" s="65">
        <v>0</v>
      </c>
      <c r="N37" s="65">
        <v>0</v>
      </c>
      <c r="O37" s="65">
        <v>0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5">
        <v>0</v>
      </c>
      <c r="Y37" s="65">
        <v>0</v>
      </c>
      <c r="Z37" s="65">
        <v>0</v>
      </c>
      <c r="AA37" s="65">
        <v>0</v>
      </c>
      <c r="AB37" s="65">
        <v>0</v>
      </c>
      <c r="AC37" s="65">
        <v>0</v>
      </c>
      <c r="AD37" s="65">
        <v>0</v>
      </c>
      <c r="AE37" s="65">
        <v>0</v>
      </c>
      <c r="AF37" s="65">
        <v>0</v>
      </c>
      <c r="AG37" s="65">
        <v>0</v>
      </c>
    </row>
    <row r="38" spans="1:33" x14ac:dyDescent="0.35">
      <c r="A38" s="101" t="s">
        <v>196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</row>
    <row r="39" spans="1:33" x14ac:dyDescent="0.35">
      <c r="A39" s="100" t="s">
        <v>200</v>
      </c>
      <c r="B39" s="68">
        <v>2214542</v>
      </c>
      <c r="C39" s="68">
        <v>2852738</v>
      </c>
      <c r="D39" s="68">
        <v>3519701</v>
      </c>
      <c r="E39" s="68">
        <v>4228832</v>
      </c>
      <c r="F39" s="68">
        <v>4968487</v>
      </c>
      <c r="G39" s="68">
        <v>5716831</v>
      </c>
      <c r="H39" s="68">
        <v>6476279</v>
      </c>
      <c r="I39" s="68">
        <v>7199995</v>
      </c>
      <c r="J39" s="68">
        <v>7881101</v>
      </c>
      <c r="K39" s="68">
        <v>8524430</v>
      </c>
      <c r="L39" s="68">
        <v>9140193</v>
      </c>
      <c r="M39" s="68">
        <v>9744450</v>
      </c>
      <c r="N39" s="68">
        <v>10351358</v>
      </c>
      <c r="O39" s="68">
        <v>10972830</v>
      </c>
      <c r="P39" s="68">
        <v>11616092</v>
      </c>
      <c r="Q39" s="68">
        <v>12294111</v>
      </c>
      <c r="R39" s="68">
        <v>13019140</v>
      </c>
      <c r="S39" s="68">
        <v>13798561</v>
      </c>
      <c r="T39" s="68">
        <v>14653019</v>
      </c>
      <c r="U39" s="68">
        <v>15567578</v>
      </c>
      <c r="V39" s="68">
        <v>16538237</v>
      </c>
      <c r="W39" s="68">
        <v>17556775</v>
      </c>
      <c r="X39" s="68">
        <v>18627988</v>
      </c>
      <c r="Y39" s="68">
        <v>19751932</v>
      </c>
      <c r="Z39" s="68">
        <v>20935977</v>
      </c>
      <c r="AA39" s="68">
        <v>22194952</v>
      </c>
      <c r="AB39" s="68">
        <v>23521025</v>
      </c>
      <c r="AC39" s="68">
        <v>24911513</v>
      </c>
      <c r="AD39" s="68">
        <v>26372777</v>
      </c>
      <c r="AE39" s="68">
        <v>27901080</v>
      </c>
      <c r="AF39" s="68">
        <v>29507859</v>
      </c>
      <c r="AG39" s="68">
        <v>31196468</v>
      </c>
    </row>
    <row r="40" spans="1:33" x14ac:dyDescent="0.35">
      <c r="A40" s="101" t="s">
        <v>201</v>
      </c>
      <c r="B40" s="28">
        <v>2214542</v>
      </c>
      <c r="C40" s="28">
        <v>2852738</v>
      </c>
      <c r="D40" s="28">
        <v>3519701</v>
      </c>
      <c r="E40" s="28">
        <v>4228832</v>
      </c>
      <c r="F40" s="28">
        <v>4968487</v>
      </c>
      <c r="G40" s="28">
        <v>5716831</v>
      </c>
      <c r="H40" s="28">
        <v>6476279</v>
      </c>
      <c r="I40" s="28">
        <v>7199995</v>
      </c>
      <c r="J40" s="28">
        <v>7881101</v>
      </c>
      <c r="K40" s="28">
        <v>8524430</v>
      </c>
      <c r="L40" s="28">
        <v>9140193</v>
      </c>
      <c r="M40" s="28">
        <v>9744450</v>
      </c>
      <c r="N40" s="28">
        <v>10351358</v>
      </c>
      <c r="O40" s="28">
        <v>10972830</v>
      </c>
      <c r="P40" s="28">
        <v>11616092</v>
      </c>
      <c r="Q40" s="28">
        <v>12294111</v>
      </c>
      <c r="R40" s="28">
        <v>13019140</v>
      </c>
      <c r="S40" s="28">
        <v>13798561</v>
      </c>
      <c r="T40" s="28">
        <v>14653019</v>
      </c>
      <c r="U40" s="28">
        <v>15567578</v>
      </c>
      <c r="V40" s="28">
        <v>16538237</v>
      </c>
      <c r="W40" s="28">
        <v>17556775</v>
      </c>
      <c r="X40" s="28">
        <v>18627988</v>
      </c>
      <c r="Y40" s="28">
        <v>19751932</v>
      </c>
      <c r="Z40" s="28">
        <v>20935977</v>
      </c>
      <c r="AA40" s="28">
        <v>22194952</v>
      </c>
      <c r="AB40" s="28">
        <v>23521025</v>
      </c>
      <c r="AC40" s="28">
        <v>24911513</v>
      </c>
      <c r="AD40" s="28">
        <v>26372777</v>
      </c>
      <c r="AE40" s="28">
        <v>27901080</v>
      </c>
      <c r="AF40" s="28">
        <v>29507859</v>
      </c>
      <c r="AG40" s="28">
        <v>31196468</v>
      </c>
    </row>
    <row r="41" spans="1:33" x14ac:dyDescent="0.35">
      <c r="A41" s="101" t="s">
        <v>202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</row>
    <row r="42" spans="1:33" x14ac:dyDescent="0.35">
      <c r="A42" s="101" t="s">
        <v>203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</row>
    <row r="43" spans="1:33" x14ac:dyDescent="0.35">
      <c r="A43" s="100" t="s">
        <v>204</v>
      </c>
      <c r="B43" s="65">
        <v>0</v>
      </c>
      <c r="C43" s="65">
        <v>0</v>
      </c>
      <c r="D43" s="65">
        <v>0</v>
      </c>
      <c r="E43" s="65">
        <v>0</v>
      </c>
      <c r="F43" s="65">
        <v>0</v>
      </c>
      <c r="G43" s="65">
        <v>0</v>
      </c>
      <c r="H43" s="65">
        <v>0</v>
      </c>
      <c r="I43" s="65">
        <v>0</v>
      </c>
      <c r="J43" s="65">
        <v>0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  <c r="AE43" s="65">
        <v>0</v>
      </c>
      <c r="AF43" s="65">
        <v>0</v>
      </c>
      <c r="AG43" s="65">
        <v>0</v>
      </c>
    </row>
    <row r="44" spans="1:33" x14ac:dyDescent="0.35">
      <c r="A44" s="101" t="s">
        <v>205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</row>
    <row r="45" spans="1:33" x14ac:dyDescent="0.35">
      <c r="A45" s="98" t="s">
        <v>22</v>
      </c>
      <c r="B45" s="99">
        <v>274390885</v>
      </c>
      <c r="C45" s="99">
        <v>277761604</v>
      </c>
      <c r="D45" s="99">
        <v>281322557</v>
      </c>
      <c r="E45" s="99">
        <v>285052875</v>
      </c>
      <c r="F45" s="99">
        <v>288422505</v>
      </c>
      <c r="G45" s="99">
        <v>291459630</v>
      </c>
      <c r="H45" s="99">
        <v>294263318</v>
      </c>
      <c r="I45" s="99">
        <v>296379268</v>
      </c>
      <c r="J45" s="99">
        <v>298088037</v>
      </c>
      <c r="K45" s="99">
        <v>299764090</v>
      </c>
      <c r="L45" s="99">
        <v>301217510</v>
      </c>
      <c r="M45" s="99">
        <v>302598665</v>
      </c>
      <c r="N45" s="99">
        <v>303921074</v>
      </c>
      <c r="O45" s="99">
        <v>305157786</v>
      </c>
      <c r="P45" s="99">
        <v>306388571</v>
      </c>
      <c r="Q45" s="99">
        <v>307515389</v>
      </c>
      <c r="R45" s="99">
        <v>308537501</v>
      </c>
      <c r="S45" s="99">
        <v>309441537</v>
      </c>
      <c r="T45" s="99">
        <v>310225359</v>
      </c>
      <c r="U45" s="99">
        <v>310869729</v>
      </c>
      <c r="V45" s="99">
        <v>311336823</v>
      </c>
      <c r="W45" s="99">
        <v>311698352</v>
      </c>
      <c r="X45" s="99">
        <v>312009754</v>
      </c>
      <c r="Y45" s="99">
        <v>312257676</v>
      </c>
      <c r="Z45" s="99">
        <v>312455914</v>
      </c>
      <c r="AA45" s="99">
        <v>312598914</v>
      </c>
      <c r="AB45" s="99">
        <v>312753870</v>
      </c>
      <c r="AC45" s="99">
        <v>312864831</v>
      </c>
      <c r="AD45" s="99">
        <v>312864159</v>
      </c>
      <c r="AE45" s="99">
        <v>312762689</v>
      </c>
      <c r="AF45" s="99">
        <v>312573735</v>
      </c>
      <c r="AG45" s="99">
        <v>312281036</v>
      </c>
    </row>
    <row r="46" spans="1:33" x14ac:dyDescent="0.35">
      <c r="A46" s="100" t="s">
        <v>195</v>
      </c>
      <c r="B46" s="68">
        <v>272922790</v>
      </c>
      <c r="C46" s="68">
        <v>275776426</v>
      </c>
      <c r="D46" s="68">
        <v>276669198</v>
      </c>
      <c r="E46" s="68">
        <v>277083246</v>
      </c>
      <c r="F46" s="68">
        <v>276391095</v>
      </c>
      <c r="G46" s="68">
        <v>275451098</v>
      </c>
      <c r="H46" s="68">
        <v>274313461</v>
      </c>
      <c r="I46" s="68">
        <v>272840392</v>
      </c>
      <c r="J46" s="68">
        <v>271120219</v>
      </c>
      <c r="K46" s="68">
        <v>269728324</v>
      </c>
      <c r="L46" s="68">
        <v>268295328</v>
      </c>
      <c r="M46" s="68">
        <v>266572796</v>
      </c>
      <c r="N46" s="68">
        <v>264557251</v>
      </c>
      <c r="O46" s="68">
        <v>262158003</v>
      </c>
      <c r="P46" s="68">
        <v>259440345</v>
      </c>
      <c r="Q46" s="68">
        <v>256301303</v>
      </c>
      <c r="R46" s="68">
        <v>252772793</v>
      </c>
      <c r="S46" s="68">
        <v>248856988</v>
      </c>
      <c r="T46" s="68">
        <v>244611726</v>
      </c>
      <c r="U46" s="68">
        <v>240064363</v>
      </c>
      <c r="V46" s="68">
        <v>235275545</v>
      </c>
      <c r="W46" s="68">
        <v>230351073</v>
      </c>
      <c r="X46" s="68">
        <v>225422217</v>
      </c>
      <c r="Y46" s="68">
        <v>220531450</v>
      </c>
      <c r="Z46" s="68">
        <v>215767400</v>
      </c>
      <c r="AA46" s="68">
        <v>211141477</v>
      </c>
      <c r="AB46" s="68">
        <v>206764859</v>
      </c>
      <c r="AC46" s="68">
        <v>202606692</v>
      </c>
      <c r="AD46" s="68">
        <v>198677080</v>
      </c>
      <c r="AE46" s="68">
        <v>194955355</v>
      </c>
      <c r="AF46" s="68">
        <v>191468554</v>
      </c>
      <c r="AG46" s="68">
        <v>188145308</v>
      </c>
    </row>
    <row r="47" spans="1:33" x14ac:dyDescent="0.35">
      <c r="A47" s="101" t="s">
        <v>206</v>
      </c>
      <c r="B47" s="28">
        <v>7965579</v>
      </c>
      <c r="C47" s="28">
        <v>7982116</v>
      </c>
      <c r="D47" s="28">
        <v>7874290</v>
      </c>
      <c r="E47" s="28">
        <v>7770175</v>
      </c>
      <c r="F47" s="28">
        <v>7637599</v>
      </c>
      <c r="G47" s="28">
        <v>7525119</v>
      </c>
      <c r="H47" s="28">
        <v>7440984</v>
      </c>
      <c r="I47" s="28">
        <v>7374410</v>
      </c>
      <c r="J47" s="28">
        <v>7315387</v>
      </c>
      <c r="K47" s="28">
        <v>7297143</v>
      </c>
      <c r="L47" s="28">
        <v>7283652</v>
      </c>
      <c r="M47" s="28">
        <v>7254596</v>
      </c>
      <c r="N47" s="28">
        <v>7212911</v>
      </c>
      <c r="O47" s="28">
        <v>7159045</v>
      </c>
      <c r="P47" s="28">
        <v>7097607</v>
      </c>
      <c r="Q47" s="28">
        <v>7030509</v>
      </c>
      <c r="R47" s="28">
        <v>6955669</v>
      </c>
      <c r="S47" s="28">
        <v>6873443</v>
      </c>
      <c r="T47" s="28">
        <v>6780781</v>
      </c>
      <c r="U47" s="28">
        <v>6678686</v>
      </c>
      <c r="V47" s="28">
        <v>6564765</v>
      </c>
      <c r="W47" s="28">
        <v>6442108</v>
      </c>
      <c r="X47" s="28">
        <v>6311479</v>
      </c>
      <c r="Y47" s="28">
        <v>6175876</v>
      </c>
      <c r="Z47" s="28">
        <v>6036109</v>
      </c>
      <c r="AA47" s="28">
        <v>5896062</v>
      </c>
      <c r="AB47" s="28">
        <v>5757453</v>
      </c>
      <c r="AC47" s="28">
        <v>5622738</v>
      </c>
      <c r="AD47" s="28">
        <v>5491791</v>
      </c>
      <c r="AE47" s="28">
        <v>5366605</v>
      </c>
      <c r="AF47" s="28">
        <v>5245972</v>
      </c>
      <c r="AG47" s="28">
        <v>5129305</v>
      </c>
    </row>
    <row r="48" spans="1:33" x14ac:dyDescent="0.35">
      <c r="A48" s="101" t="s">
        <v>196</v>
      </c>
      <c r="B48" s="28">
        <v>145999954</v>
      </c>
      <c r="C48" s="28">
        <v>147152427</v>
      </c>
      <c r="D48" s="28">
        <v>147691517</v>
      </c>
      <c r="E48" s="28">
        <v>148105843</v>
      </c>
      <c r="F48" s="28">
        <v>148079231</v>
      </c>
      <c r="G48" s="28">
        <v>148057249</v>
      </c>
      <c r="H48" s="28">
        <v>148054775</v>
      </c>
      <c r="I48" s="28">
        <v>147958935</v>
      </c>
      <c r="J48" s="28">
        <v>147788740</v>
      </c>
      <c r="K48" s="28">
        <v>147796546</v>
      </c>
      <c r="L48" s="28">
        <v>147757854</v>
      </c>
      <c r="M48" s="28">
        <v>147511227</v>
      </c>
      <c r="N48" s="28">
        <v>147025293</v>
      </c>
      <c r="O48" s="28">
        <v>146209086</v>
      </c>
      <c r="P48" s="28">
        <v>145098388</v>
      </c>
      <c r="Q48" s="28">
        <v>143632529</v>
      </c>
      <c r="R48" s="28">
        <v>141855496</v>
      </c>
      <c r="S48" s="28">
        <v>139789834</v>
      </c>
      <c r="T48" s="28">
        <v>137498746</v>
      </c>
      <c r="U48" s="28">
        <v>135012603</v>
      </c>
      <c r="V48" s="28">
        <v>132375965</v>
      </c>
      <c r="W48" s="28">
        <v>129652453</v>
      </c>
      <c r="X48" s="28">
        <v>126921212</v>
      </c>
      <c r="Y48" s="28">
        <v>124202101</v>
      </c>
      <c r="Z48" s="28">
        <v>121547346</v>
      </c>
      <c r="AA48" s="28">
        <v>118957738</v>
      </c>
      <c r="AB48" s="28">
        <v>116495819</v>
      </c>
      <c r="AC48" s="28">
        <v>114139661</v>
      </c>
      <c r="AD48" s="28">
        <v>111888970</v>
      </c>
      <c r="AE48" s="28">
        <v>109722588</v>
      </c>
      <c r="AF48" s="28">
        <v>107658535</v>
      </c>
      <c r="AG48" s="28">
        <v>105650949</v>
      </c>
    </row>
    <row r="49" spans="1:33" x14ac:dyDescent="0.35">
      <c r="A49" s="101" t="s">
        <v>207</v>
      </c>
      <c r="B49" s="28">
        <v>1524302</v>
      </c>
      <c r="C49" s="28">
        <v>1582342</v>
      </c>
      <c r="D49" s="28">
        <v>1620183</v>
      </c>
      <c r="E49" s="28">
        <v>1676307</v>
      </c>
      <c r="F49" s="28">
        <v>1734834</v>
      </c>
      <c r="G49" s="28">
        <v>1805892</v>
      </c>
      <c r="H49" s="28">
        <v>1889553</v>
      </c>
      <c r="I49" s="28">
        <v>1986531</v>
      </c>
      <c r="J49" s="28">
        <v>2095801</v>
      </c>
      <c r="K49" s="28">
        <v>2224676</v>
      </c>
      <c r="L49" s="28">
        <v>2360961</v>
      </c>
      <c r="M49" s="28">
        <v>2502861</v>
      </c>
      <c r="N49" s="28">
        <v>2651089</v>
      </c>
      <c r="O49" s="28">
        <v>2805164</v>
      </c>
      <c r="P49" s="28">
        <v>2965736</v>
      </c>
      <c r="Q49" s="28">
        <v>3130388</v>
      </c>
      <c r="R49" s="28">
        <v>3298297</v>
      </c>
      <c r="S49" s="28">
        <v>3466845</v>
      </c>
      <c r="T49" s="28">
        <v>3635697</v>
      </c>
      <c r="U49" s="28">
        <v>3803242</v>
      </c>
      <c r="V49" s="28">
        <v>3969515</v>
      </c>
      <c r="W49" s="28">
        <v>4134787</v>
      </c>
      <c r="X49" s="28">
        <v>4300492</v>
      </c>
      <c r="Y49" s="28">
        <v>4466336</v>
      </c>
      <c r="Z49" s="28">
        <v>4634422</v>
      </c>
      <c r="AA49" s="28">
        <v>4804143</v>
      </c>
      <c r="AB49" s="28">
        <v>4978209</v>
      </c>
      <c r="AC49" s="28">
        <v>5154632</v>
      </c>
      <c r="AD49" s="28">
        <v>5335454</v>
      </c>
      <c r="AE49" s="28">
        <v>5519718</v>
      </c>
      <c r="AF49" s="28">
        <v>5708207</v>
      </c>
      <c r="AG49" s="28">
        <v>5897974</v>
      </c>
    </row>
    <row r="50" spans="1:33" x14ac:dyDescent="0.35">
      <c r="A50" s="101" t="s">
        <v>208</v>
      </c>
      <c r="B50" s="28">
        <v>16209</v>
      </c>
      <c r="C50" s="28">
        <v>22997</v>
      </c>
      <c r="D50" s="28">
        <v>36166</v>
      </c>
      <c r="E50" s="28">
        <v>51373</v>
      </c>
      <c r="F50" s="28">
        <v>68708</v>
      </c>
      <c r="G50" s="28">
        <v>87491</v>
      </c>
      <c r="H50" s="28">
        <v>107894</v>
      </c>
      <c r="I50" s="28">
        <v>129192</v>
      </c>
      <c r="J50" s="28">
        <v>151907</v>
      </c>
      <c r="K50" s="28">
        <v>175685</v>
      </c>
      <c r="L50" s="28">
        <v>200766</v>
      </c>
      <c r="M50" s="28">
        <v>228577</v>
      </c>
      <c r="N50" s="28">
        <v>259283</v>
      </c>
      <c r="O50" s="28">
        <v>293136</v>
      </c>
      <c r="P50" s="28">
        <v>330702</v>
      </c>
      <c r="Q50" s="28">
        <v>372114</v>
      </c>
      <c r="R50" s="28">
        <v>417668</v>
      </c>
      <c r="S50" s="28">
        <v>467585</v>
      </c>
      <c r="T50" s="28">
        <v>522190</v>
      </c>
      <c r="U50" s="28">
        <v>581739</v>
      </c>
      <c r="V50" s="28">
        <v>646554</v>
      </c>
      <c r="W50" s="28">
        <v>717163</v>
      </c>
      <c r="X50" s="28">
        <v>794257</v>
      </c>
      <c r="Y50" s="28">
        <v>877940</v>
      </c>
      <c r="Z50" s="28">
        <v>968666</v>
      </c>
      <c r="AA50" s="28">
        <v>1066353</v>
      </c>
      <c r="AB50" s="28">
        <v>1171686</v>
      </c>
      <c r="AC50" s="28">
        <v>1284166</v>
      </c>
      <c r="AD50" s="28">
        <v>1403772</v>
      </c>
      <c r="AE50" s="28">
        <v>1530144</v>
      </c>
      <c r="AF50" s="28">
        <v>1663499</v>
      </c>
      <c r="AG50" s="28">
        <v>1802791</v>
      </c>
    </row>
    <row r="51" spans="1:33" x14ac:dyDescent="0.35">
      <c r="A51" s="101" t="s">
        <v>197</v>
      </c>
      <c r="B51" s="28">
        <v>117416552</v>
      </c>
      <c r="C51" s="28">
        <v>119036245</v>
      </c>
      <c r="D51" s="28">
        <v>119446599</v>
      </c>
      <c r="E51" s="28">
        <v>119478909</v>
      </c>
      <c r="F51" s="28">
        <v>118869828</v>
      </c>
      <c r="G51" s="28">
        <v>117974112</v>
      </c>
      <c r="H51" s="28">
        <v>116818576</v>
      </c>
      <c r="I51" s="28">
        <v>115389066</v>
      </c>
      <c r="J51" s="28">
        <v>113765367</v>
      </c>
      <c r="K51" s="28">
        <v>112230254</v>
      </c>
      <c r="L51" s="28">
        <v>110686771</v>
      </c>
      <c r="M51" s="28">
        <v>109068518</v>
      </c>
      <c r="N51" s="28">
        <v>107399445</v>
      </c>
      <c r="O51" s="28">
        <v>105679474</v>
      </c>
      <c r="P51" s="28">
        <v>103932079</v>
      </c>
      <c r="Q51" s="28">
        <v>102115063</v>
      </c>
      <c r="R51" s="28">
        <v>100218634</v>
      </c>
      <c r="S51" s="28">
        <v>98224018</v>
      </c>
      <c r="T51" s="28">
        <v>96128393</v>
      </c>
      <c r="U51" s="28">
        <v>93928340</v>
      </c>
      <c r="V51" s="28">
        <v>91641172</v>
      </c>
      <c r="W51" s="28">
        <v>89303901</v>
      </c>
      <c r="X51" s="28">
        <v>86964331</v>
      </c>
      <c r="Y51" s="28">
        <v>84640350</v>
      </c>
      <c r="Z51" s="28">
        <v>82362884</v>
      </c>
      <c r="AA51" s="28">
        <v>80136498</v>
      </c>
      <c r="AB51" s="28">
        <v>78001606</v>
      </c>
      <c r="AC51" s="28">
        <v>75945524</v>
      </c>
      <c r="AD51" s="28">
        <v>73973205</v>
      </c>
      <c r="AE51" s="28">
        <v>72079755</v>
      </c>
      <c r="AF51" s="28">
        <v>70270637</v>
      </c>
      <c r="AG51" s="28">
        <v>68520575</v>
      </c>
    </row>
    <row r="52" spans="1:33" x14ac:dyDescent="0.35">
      <c r="A52" s="101" t="s">
        <v>198</v>
      </c>
      <c r="B52" s="31">
        <v>194</v>
      </c>
      <c r="C52" s="31">
        <v>299</v>
      </c>
      <c r="D52" s="31">
        <v>443</v>
      </c>
      <c r="E52" s="31">
        <v>639</v>
      </c>
      <c r="F52" s="31">
        <v>895</v>
      </c>
      <c r="G52" s="28">
        <v>1235</v>
      </c>
      <c r="H52" s="28">
        <v>1679</v>
      </c>
      <c r="I52" s="28">
        <v>2258</v>
      </c>
      <c r="J52" s="28">
        <v>3017</v>
      </c>
      <c r="K52" s="28">
        <v>4020</v>
      </c>
      <c r="L52" s="28">
        <v>5324</v>
      </c>
      <c r="M52" s="28">
        <v>7017</v>
      </c>
      <c r="N52" s="28">
        <v>9230</v>
      </c>
      <c r="O52" s="28">
        <v>12098</v>
      </c>
      <c r="P52" s="28">
        <v>15833</v>
      </c>
      <c r="Q52" s="28">
        <v>20700</v>
      </c>
      <c r="R52" s="28">
        <v>27029</v>
      </c>
      <c r="S52" s="28">
        <v>35263</v>
      </c>
      <c r="T52" s="28">
        <v>45919</v>
      </c>
      <c r="U52" s="28">
        <v>59753</v>
      </c>
      <c r="V52" s="28">
        <v>77574</v>
      </c>
      <c r="W52" s="28">
        <v>100661</v>
      </c>
      <c r="X52" s="28">
        <v>130446</v>
      </c>
      <c r="Y52" s="28">
        <v>168847</v>
      </c>
      <c r="Z52" s="28">
        <v>217973</v>
      </c>
      <c r="AA52" s="28">
        <v>280683</v>
      </c>
      <c r="AB52" s="28">
        <v>360086</v>
      </c>
      <c r="AC52" s="28">
        <v>459971</v>
      </c>
      <c r="AD52" s="28">
        <v>583888</v>
      </c>
      <c r="AE52" s="28">
        <v>736545</v>
      </c>
      <c r="AF52" s="28">
        <v>921704</v>
      </c>
      <c r="AG52" s="28">
        <v>1143714</v>
      </c>
    </row>
    <row r="53" spans="1:33" x14ac:dyDescent="0.35">
      <c r="A53" s="101" t="s">
        <v>209</v>
      </c>
      <c r="B53" s="31">
        <v>0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</row>
    <row r="54" spans="1:33" x14ac:dyDescent="0.35">
      <c r="A54" s="100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</row>
    <row r="55" spans="1:33" x14ac:dyDescent="0.35">
      <c r="A55" s="10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</row>
    <row r="56" spans="1:33" x14ac:dyDescent="0.35">
      <c r="A56" s="10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</row>
    <row r="57" spans="1:33" x14ac:dyDescent="0.35">
      <c r="A57" s="10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</row>
    <row r="58" spans="1:33" x14ac:dyDescent="0.35">
      <c r="A58" s="10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</row>
    <row r="59" spans="1:33" x14ac:dyDescent="0.35">
      <c r="A59" s="10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</row>
    <row r="60" spans="1:33" x14ac:dyDescent="0.35">
      <c r="A60" s="10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</row>
    <row r="61" spans="1:33" x14ac:dyDescent="0.35">
      <c r="A61" s="10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</row>
    <row r="62" spans="1:33" x14ac:dyDescent="0.35">
      <c r="A62" s="100" t="s">
        <v>199</v>
      </c>
      <c r="B62" s="68">
        <v>782673</v>
      </c>
      <c r="C62" s="68">
        <v>1050536</v>
      </c>
      <c r="D62" s="68">
        <v>1844143</v>
      </c>
      <c r="E62" s="68">
        <v>2897969</v>
      </c>
      <c r="F62" s="68">
        <v>4215825</v>
      </c>
      <c r="G62" s="68">
        <v>5645524</v>
      </c>
      <c r="H62" s="68">
        <v>7165199</v>
      </c>
      <c r="I62" s="68">
        <v>8674843</v>
      </c>
      <c r="J62" s="68">
        <v>10196942</v>
      </c>
      <c r="K62" s="68">
        <v>11670274</v>
      </c>
      <c r="L62" s="68">
        <v>13107357</v>
      </c>
      <c r="M62" s="68">
        <v>14599028</v>
      </c>
      <c r="N62" s="68">
        <v>16131965</v>
      </c>
      <c r="O62" s="68">
        <v>17720358</v>
      </c>
      <c r="P62" s="68">
        <v>19357928</v>
      </c>
      <c r="Q62" s="68">
        <v>21037437</v>
      </c>
      <c r="R62" s="68">
        <v>22734292</v>
      </c>
      <c r="S62" s="68">
        <v>24424503</v>
      </c>
      <c r="T62" s="68">
        <v>26075347</v>
      </c>
      <c r="U62" s="68">
        <v>27657780</v>
      </c>
      <c r="V62" s="68">
        <v>29132715</v>
      </c>
      <c r="W62" s="68">
        <v>30473124</v>
      </c>
      <c r="X62" s="68">
        <v>31642409</v>
      </c>
      <c r="Y62" s="68">
        <v>32607467</v>
      </c>
      <c r="Z62" s="68">
        <v>33349398</v>
      </c>
      <c r="AA62" s="68">
        <v>33855874</v>
      </c>
      <c r="AB62" s="68">
        <v>34131222</v>
      </c>
      <c r="AC62" s="68">
        <v>34167626</v>
      </c>
      <c r="AD62" s="68">
        <v>33968611</v>
      </c>
      <c r="AE62" s="68">
        <v>33547051</v>
      </c>
      <c r="AF62" s="68">
        <v>32929596</v>
      </c>
      <c r="AG62" s="68">
        <v>32149494</v>
      </c>
    </row>
    <row r="63" spans="1:33" x14ac:dyDescent="0.35">
      <c r="A63" s="101" t="s">
        <v>206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</row>
    <row r="64" spans="1:33" x14ac:dyDescent="0.35">
      <c r="A64" s="101" t="s">
        <v>196</v>
      </c>
      <c r="B64" s="28">
        <v>782673</v>
      </c>
      <c r="C64" s="28">
        <v>1050536</v>
      </c>
      <c r="D64" s="28">
        <v>1844141</v>
      </c>
      <c r="E64" s="28">
        <v>2897964</v>
      </c>
      <c r="F64" s="28">
        <v>4215816</v>
      </c>
      <c r="G64" s="28">
        <v>5645510</v>
      </c>
      <c r="H64" s="28">
        <v>7165180</v>
      </c>
      <c r="I64" s="28">
        <v>8674819</v>
      </c>
      <c r="J64" s="28">
        <v>10196913</v>
      </c>
      <c r="K64" s="28">
        <v>11670240</v>
      </c>
      <c r="L64" s="28">
        <v>13107318</v>
      </c>
      <c r="M64" s="28">
        <v>14598983</v>
      </c>
      <c r="N64" s="28">
        <v>16131913</v>
      </c>
      <c r="O64" s="28">
        <v>17720299</v>
      </c>
      <c r="P64" s="28">
        <v>19357860</v>
      </c>
      <c r="Q64" s="28">
        <v>21037360</v>
      </c>
      <c r="R64" s="28">
        <v>22734205</v>
      </c>
      <c r="S64" s="28">
        <v>24424406</v>
      </c>
      <c r="T64" s="28">
        <v>26075240</v>
      </c>
      <c r="U64" s="28">
        <v>27657663</v>
      </c>
      <c r="V64" s="28">
        <v>29132588</v>
      </c>
      <c r="W64" s="28">
        <v>30472987</v>
      </c>
      <c r="X64" s="28">
        <v>31642262</v>
      </c>
      <c r="Y64" s="28">
        <v>32607310</v>
      </c>
      <c r="Z64" s="28">
        <v>33349233</v>
      </c>
      <c r="AA64" s="28">
        <v>33855702</v>
      </c>
      <c r="AB64" s="28">
        <v>34131044</v>
      </c>
      <c r="AC64" s="28">
        <v>34167448</v>
      </c>
      <c r="AD64" s="28">
        <v>33968434</v>
      </c>
      <c r="AE64" s="28">
        <v>33546873</v>
      </c>
      <c r="AF64" s="28">
        <v>32929420</v>
      </c>
      <c r="AG64" s="28">
        <v>32149323</v>
      </c>
    </row>
    <row r="65" spans="1:33" x14ac:dyDescent="0.35">
      <c r="A65" s="101" t="s">
        <v>207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</row>
    <row r="66" spans="1:33" x14ac:dyDescent="0.35">
      <c r="A66" s="101" t="s">
        <v>208</v>
      </c>
      <c r="B66" s="31">
        <v>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</row>
    <row r="67" spans="1:33" x14ac:dyDescent="0.35">
      <c r="A67" s="101" t="s">
        <v>197</v>
      </c>
      <c r="B67" s="31">
        <v>0</v>
      </c>
      <c r="C67" s="31">
        <v>0</v>
      </c>
      <c r="D67" s="31">
        <v>2</v>
      </c>
      <c r="E67" s="31">
        <v>5</v>
      </c>
      <c r="F67" s="31">
        <v>9</v>
      </c>
      <c r="G67" s="31">
        <v>14</v>
      </c>
      <c r="H67" s="31">
        <v>19</v>
      </c>
      <c r="I67" s="31">
        <v>24</v>
      </c>
      <c r="J67" s="31">
        <v>29</v>
      </c>
      <c r="K67" s="31">
        <v>34</v>
      </c>
      <c r="L67" s="31">
        <v>39</v>
      </c>
      <c r="M67" s="31">
        <v>45</v>
      </c>
      <c r="N67" s="31">
        <v>52</v>
      </c>
      <c r="O67" s="31">
        <v>59</v>
      </c>
      <c r="P67" s="31">
        <v>68</v>
      </c>
      <c r="Q67" s="31">
        <v>77</v>
      </c>
      <c r="R67" s="31">
        <v>87</v>
      </c>
      <c r="S67" s="31">
        <v>97</v>
      </c>
      <c r="T67" s="31">
        <v>107</v>
      </c>
      <c r="U67" s="31">
        <v>117</v>
      </c>
      <c r="V67" s="31">
        <v>127</v>
      </c>
      <c r="W67" s="31">
        <v>137</v>
      </c>
      <c r="X67" s="31">
        <v>147</v>
      </c>
      <c r="Y67" s="31">
        <v>157</v>
      </c>
      <c r="Z67" s="31">
        <v>165</v>
      </c>
      <c r="AA67" s="31">
        <v>172</v>
      </c>
      <c r="AB67" s="31">
        <v>178</v>
      </c>
      <c r="AC67" s="31">
        <v>178</v>
      </c>
      <c r="AD67" s="31">
        <v>177</v>
      </c>
      <c r="AE67" s="31">
        <v>178</v>
      </c>
      <c r="AF67" s="31">
        <v>176</v>
      </c>
      <c r="AG67" s="31">
        <v>171</v>
      </c>
    </row>
    <row r="68" spans="1:33" x14ac:dyDescent="0.35">
      <c r="A68" s="101" t="s">
        <v>198</v>
      </c>
      <c r="B68" s="31">
        <v>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</row>
    <row r="69" spans="1:33" x14ac:dyDescent="0.35">
      <c r="A69" s="101" t="s">
        <v>209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</row>
    <row r="70" spans="1:33" x14ac:dyDescent="0.35">
      <c r="A70" s="100" t="s">
        <v>200</v>
      </c>
      <c r="B70" s="68">
        <v>682695</v>
      </c>
      <c r="C70" s="68">
        <v>930305</v>
      </c>
      <c r="D70" s="68">
        <v>2803879</v>
      </c>
      <c r="E70" s="68">
        <v>5066112</v>
      </c>
      <c r="F70" s="68">
        <v>7809886</v>
      </c>
      <c r="G70" s="68">
        <v>10357240</v>
      </c>
      <c r="H70" s="68">
        <v>12778904</v>
      </c>
      <c r="I70" s="68">
        <v>14858368</v>
      </c>
      <c r="J70" s="68">
        <v>16765376</v>
      </c>
      <c r="K70" s="68">
        <v>18360185</v>
      </c>
      <c r="L70" s="68">
        <v>19808932</v>
      </c>
      <c r="M70" s="68">
        <v>21410459</v>
      </c>
      <c r="N70" s="68">
        <v>23190178</v>
      </c>
      <c r="O70" s="68">
        <v>25195755</v>
      </c>
      <c r="P70" s="68">
        <v>27446395</v>
      </c>
      <c r="Q70" s="68">
        <v>29953342</v>
      </c>
      <c r="R70" s="68">
        <v>32708159</v>
      </c>
      <c r="S70" s="68">
        <v>35719142</v>
      </c>
      <c r="T70" s="68">
        <v>38959434</v>
      </c>
      <c r="U70" s="68">
        <v>42412022</v>
      </c>
      <c r="V70" s="68">
        <v>46018662</v>
      </c>
      <c r="W70" s="68">
        <v>49772595</v>
      </c>
      <c r="X70" s="68">
        <v>53634364</v>
      </c>
      <c r="Y70" s="68">
        <v>57581274</v>
      </c>
      <c r="Z70" s="68">
        <v>61558310</v>
      </c>
      <c r="AA70" s="68">
        <v>65562192</v>
      </c>
      <c r="AB70" s="68">
        <v>69545043</v>
      </c>
      <c r="AC70" s="68">
        <v>73492232</v>
      </c>
      <c r="AD70" s="68">
        <v>77324797</v>
      </c>
      <c r="AE70" s="68">
        <v>81063147</v>
      </c>
      <c r="AF70" s="68">
        <v>84668822</v>
      </c>
      <c r="AG70" s="68">
        <v>88167271</v>
      </c>
    </row>
    <row r="71" spans="1:33" x14ac:dyDescent="0.35">
      <c r="A71" s="101" t="s">
        <v>201</v>
      </c>
      <c r="B71" s="28">
        <v>682378</v>
      </c>
      <c r="C71" s="28">
        <v>929508</v>
      </c>
      <c r="D71" s="28">
        <v>2798991</v>
      </c>
      <c r="E71" s="28">
        <v>5052140</v>
      </c>
      <c r="F71" s="28">
        <v>7776576</v>
      </c>
      <c r="G71" s="28">
        <v>10291406</v>
      </c>
      <c r="H71" s="28">
        <v>12659610</v>
      </c>
      <c r="I71" s="28">
        <v>14660775</v>
      </c>
      <c r="J71" s="28">
        <v>16453227</v>
      </c>
      <c r="K71" s="28">
        <v>17895476</v>
      </c>
      <c r="L71" s="28">
        <v>19141084</v>
      </c>
      <c r="M71" s="28">
        <v>20458812</v>
      </c>
      <c r="N71" s="28">
        <v>21861000</v>
      </c>
      <c r="O71" s="28">
        <v>23382887</v>
      </c>
      <c r="P71" s="28">
        <v>25037402</v>
      </c>
      <c r="Q71" s="28">
        <v>26835118</v>
      </c>
      <c r="R71" s="28">
        <v>28775122</v>
      </c>
      <c r="S71" s="28">
        <v>30873064</v>
      </c>
      <c r="T71" s="28">
        <v>33118778</v>
      </c>
      <c r="U71" s="28">
        <v>35509563</v>
      </c>
      <c r="V71" s="28">
        <v>38010714</v>
      </c>
      <c r="W71" s="28">
        <v>40629168</v>
      </c>
      <c r="X71" s="28">
        <v>43346088</v>
      </c>
      <c r="Y71" s="28">
        <v>46150672</v>
      </c>
      <c r="Z71" s="28">
        <v>49003782</v>
      </c>
      <c r="AA71" s="28">
        <v>51908538</v>
      </c>
      <c r="AB71" s="28">
        <v>54824596</v>
      </c>
      <c r="AC71" s="28">
        <v>57741852</v>
      </c>
      <c r="AD71" s="28">
        <v>60592270</v>
      </c>
      <c r="AE71" s="28">
        <v>63392271</v>
      </c>
      <c r="AF71" s="28">
        <v>66105974</v>
      </c>
      <c r="AG71" s="28">
        <v>68754176</v>
      </c>
    </row>
    <row r="72" spans="1:33" x14ac:dyDescent="0.35">
      <c r="A72" s="101" t="s">
        <v>202</v>
      </c>
      <c r="B72" s="31">
        <v>317</v>
      </c>
      <c r="C72" s="31">
        <v>797</v>
      </c>
      <c r="D72" s="28">
        <v>4888</v>
      </c>
      <c r="E72" s="28">
        <v>13972</v>
      </c>
      <c r="F72" s="28">
        <v>33310</v>
      </c>
      <c r="G72" s="28">
        <v>65834</v>
      </c>
      <c r="H72" s="28">
        <v>119294</v>
      </c>
      <c r="I72" s="28">
        <v>197593</v>
      </c>
      <c r="J72" s="28">
        <v>312149</v>
      </c>
      <c r="K72" s="28">
        <v>464709</v>
      </c>
      <c r="L72" s="28">
        <v>667848</v>
      </c>
      <c r="M72" s="28">
        <v>951647</v>
      </c>
      <c r="N72" s="28">
        <v>1329178</v>
      </c>
      <c r="O72" s="28">
        <v>1812868</v>
      </c>
      <c r="P72" s="28">
        <v>2408993</v>
      </c>
      <c r="Q72" s="28">
        <v>3118224</v>
      </c>
      <c r="R72" s="28">
        <v>3933037</v>
      </c>
      <c r="S72" s="28">
        <v>4846078</v>
      </c>
      <c r="T72" s="28">
        <v>5840656</v>
      </c>
      <c r="U72" s="28">
        <v>6902459</v>
      </c>
      <c r="V72" s="28">
        <v>8007948</v>
      </c>
      <c r="W72" s="28">
        <v>9143427</v>
      </c>
      <c r="X72" s="28">
        <v>10288276</v>
      </c>
      <c r="Y72" s="28">
        <v>11430602</v>
      </c>
      <c r="Z72" s="28">
        <v>12554528</v>
      </c>
      <c r="AA72" s="28">
        <v>13653654</v>
      </c>
      <c r="AB72" s="28">
        <v>14720447</v>
      </c>
      <c r="AC72" s="28">
        <v>15750380</v>
      </c>
      <c r="AD72" s="28">
        <v>16732527</v>
      </c>
      <c r="AE72" s="28">
        <v>17670876</v>
      </c>
      <c r="AF72" s="28">
        <v>18562848</v>
      </c>
      <c r="AG72" s="28">
        <v>19413095</v>
      </c>
    </row>
    <row r="73" spans="1:33" x14ac:dyDescent="0.35">
      <c r="A73" s="101" t="s">
        <v>203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</row>
    <row r="74" spans="1:33" x14ac:dyDescent="0.35">
      <c r="A74" s="101" t="s">
        <v>210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</row>
    <row r="75" spans="1:33" x14ac:dyDescent="0.35">
      <c r="A75" s="100" t="s">
        <v>204</v>
      </c>
      <c r="B75" s="68">
        <v>2727</v>
      </c>
      <c r="C75" s="68">
        <v>4337</v>
      </c>
      <c r="D75" s="68">
        <v>5337</v>
      </c>
      <c r="E75" s="68">
        <v>5548</v>
      </c>
      <c r="F75" s="68">
        <v>5699</v>
      </c>
      <c r="G75" s="68">
        <v>5768</v>
      </c>
      <c r="H75" s="68">
        <v>5754</v>
      </c>
      <c r="I75" s="68">
        <v>5665</v>
      </c>
      <c r="J75" s="68">
        <v>5500</v>
      </c>
      <c r="K75" s="68">
        <v>5307</v>
      </c>
      <c r="L75" s="68">
        <v>5893</v>
      </c>
      <c r="M75" s="68">
        <v>16382</v>
      </c>
      <c r="N75" s="68">
        <v>41680</v>
      </c>
      <c r="O75" s="68">
        <v>83670</v>
      </c>
      <c r="P75" s="68">
        <v>143903</v>
      </c>
      <c r="Q75" s="68">
        <v>223307</v>
      </c>
      <c r="R75" s="68">
        <v>322257</v>
      </c>
      <c r="S75" s="68">
        <v>440904</v>
      </c>
      <c r="T75" s="68">
        <v>578852</v>
      </c>
      <c r="U75" s="68">
        <v>735564</v>
      </c>
      <c r="V75" s="68">
        <v>909901</v>
      </c>
      <c r="W75" s="68">
        <v>1101560</v>
      </c>
      <c r="X75" s="68">
        <v>1310764</v>
      </c>
      <c r="Y75" s="68">
        <v>1537485</v>
      </c>
      <c r="Z75" s="68">
        <v>1780806</v>
      </c>
      <c r="AA75" s="68">
        <v>2039371</v>
      </c>
      <c r="AB75" s="68">
        <v>2312746</v>
      </c>
      <c r="AC75" s="68">
        <v>2598281</v>
      </c>
      <c r="AD75" s="68">
        <v>2893671</v>
      </c>
      <c r="AE75" s="68">
        <v>3197136</v>
      </c>
      <c r="AF75" s="68">
        <v>3506763</v>
      </c>
      <c r="AG75" s="68">
        <v>3818963</v>
      </c>
    </row>
    <row r="76" spans="1:33" x14ac:dyDescent="0.35">
      <c r="A76" s="101" t="s">
        <v>205</v>
      </c>
      <c r="B76" s="31">
        <v>276</v>
      </c>
      <c r="C76" s="31">
        <v>510</v>
      </c>
      <c r="D76" s="31">
        <v>798</v>
      </c>
      <c r="E76" s="31">
        <v>881</v>
      </c>
      <c r="F76" s="31">
        <v>960</v>
      </c>
      <c r="G76" s="28">
        <v>1024</v>
      </c>
      <c r="H76" s="28">
        <v>1073</v>
      </c>
      <c r="I76" s="28">
        <v>1105</v>
      </c>
      <c r="J76" s="28">
        <v>1129</v>
      </c>
      <c r="K76" s="28">
        <v>1150</v>
      </c>
      <c r="L76" s="28">
        <v>1528</v>
      </c>
      <c r="M76" s="28">
        <v>6744</v>
      </c>
      <c r="N76" s="28">
        <v>20135</v>
      </c>
      <c r="O76" s="28">
        <v>43903</v>
      </c>
      <c r="P76" s="28">
        <v>80156</v>
      </c>
      <c r="Q76" s="28">
        <v>130653</v>
      </c>
      <c r="R76" s="28">
        <v>196814</v>
      </c>
      <c r="S76" s="28">
        <v>279784</v>
      </c>
      <c r="T76" s="28">
        <v>380320</v>
      </c>
      <c r="U76" s="28">
        <v>498844</v>
      </c>
      <c r="V76" s="28">
        <v>635254</v>
      </c>
      <c r="W76" s="28">
        <v>789913</v>
      </c>
      <c r="X76" s="28">
        <v>963583</v>
      </c>
      <c r="Y76" s="28">
        <v>1156642</v>
      </c>
      <c r="Z76" s="28">
        <v>1368626</v>
      </c>
      <c r="AA76" s="28">
        <v>1598593</v>
      </c>
      <c r="AB76" s="28">
        <v>1846280</v>
      </c>
      <c r="AC76" s="28">
        <v>2109303</v>
      </c>
      <c r="AD76" s="28">
        <v>2385444</v>
      </c>
      <c r="AE76" s="28">
        <v>2672767</v>
      </c>
      <c r="AF76" s="28">
        <v>2969105</v>
      </c>
      <c r="AG76" s="28">
        <v>3270716</v>
      </c>
    </row>
    <row r="77" spans="1:33" x14ac:dyDescent="0.35">
      <c r="A77" s="101" t="s">
        <v>211</v>
      </c>
      <c r="B77" s="28">
        <v>2451</v>
      </c>
      <c r="C77" s="28">
        <v>3827</v>
      </c>
      <c r="D77" s="28">
        <v>4539</v>
      </c>
      <c r="E77" s="28">
        <v>4667</v>
      </c>
      <c r="F77" s="28">
        <v>4739</v>
      </c>
      <c r="G77" s="28">
        <v>4744</v>
      </c>
      <c r="H77" s="28">
        <v>4681</v>
      </c>
      <c r="I77" s="28">
        <v>4560</v>
      </c>
      <c r="J77" s="28">
        <v>4371</v>
      </c>
      <c r="K77" s="28">
        <v>4157</v>
      </c>
      <c r="L77" s="28">
        <v>4365</v>
      </c>
      <c r="M77" s="28">
        <v>9638</v>
      </c>
      <c r="N77" s="28">
        <v>21545</v>
      </c>
      <c r="O77" s="28">
        <v>39767</v>
      </c>
      <c r="P77" s="28">
        <v>63747</v>
      </c>
      <c r="Q77" s="28">
        <v>92654</v>
      </c>
      <c r="R77" s="28">
        <v>125443</v>
      </c>
      <c r="S77" s="28">
        <v>161120</v>
      </c>
      <c r="T77" s="28">
        <v>198532</v>
      </c>
      <c r="U77" s="28">
        <v>236720</v>
      </c>
      <c r="V77" s="28">
        <v>274647</v>
      </c>
      <c r="W77" s="28">
        <v>311647</v>
      </c>
      <c r="X77" s="28">
        <v>347181</v>
      </c>
      <c r="Y77" s="28">
        <v>380843</v>
      </c>
      <c r="Z77" s="28">
        <v>412180</v>
      </c>
      <c r="AA77" s="28">
        <v>440778</v>
      </c>
      <c r="AB77" s="28">
        <v>466466</v>
      </c>
      <c r="AC77" s="28">
        <v>488978</v>
      </c>
      <c r="AD77" s="28">
        <v>508227</v>
      </c>
      <c r="AE77" s="28">
        <v>524369</v>
      </c>
      <c r="AF77" s="28">
        <v>537658</v>
      </c>
      <c r="AG77" s="28">
        <v>548247</v>
      </c>
    </row>
    <row r="78" spans="1:33" x14ac:dyDescent="0.35">
      <c r="A78" s="98" t="s">
        <v>23</v>
      </c>
      <c r="B78" s="99">
        <v>783105</v>
      </c>
      <c r="C78" s="99">
        <v>798157</v>
      </c>
      <c r="D78" s="99">
        <v>811629</v>
      </c>
      <c r="E78" s="99">
        <v>822568</v>
      </c>
      <c r="F78" s="99">
        <v>833407</v>
      </c>
      <c r="G78" s="99">
        <v>843683</v>
      </c>
      <c r="H78" s="99">
        <v>853407</v>
      </c>
      <c r="I78" s="99">
        <v>861704</v>
      </c>
      <c r="J78" s="99">
        <v>869043</v>
      </c>
      <c r="K78" s="99">
        <v>876287</v>
      </c>
      <c r="L78" s="99">
        <v>883160</v>
      </c>
      <c r="M78" s="99">
        <v>889513</v>
      </c>
      <c r="N78" s="99">
        <v>895044</v>
      </c>
      <c r="O78" s="99">
        <v>899917</v>
      </c>
      <c r="P78" s="99">
        <v>904646</v>
      </c>
      <c r="Q78" s="99">
        <v>910349</v>
      </c>
      <c r="R78" s="99">
        <v>915616</v>
      </c>
      <c r="S78" s="99">
        <v>920670</v>
      </c>
      <c r="T78" s="99">
        <v>925790</v>
      </c>
      <c r="U78" s="99">
        <v>930747</v>
      </c>
      <c r="V78" s="99">
        <v>935675</v>
      </c>
      <c r="W78" s="99">
        <v>941275</v>
      </c>
      <c r="X78" s="99">
        <v>946789</v>
      </c>
      <c r="Y78" s="99">
        <v>952154</v>
      </c>
      <c r="Z78" s="99">
        <v>957439</v>
      </c>
      <c r="AA78" s="99">
        <v>962699</v>
      </c>
      <c r="AB78" s="99">
        <v>968069</v>
      </c>
      <c r="AC78" s="99">
        <v>973403</v>
      </c>
      <c r="AD78" s="99">
        <v>979039</v>
      </c>
      <c r="AE78" s="99">
        <v>984750</v>
      </c>
      <c r="AF78" s="99">
        <v>990695</v>
      </c>
      <c r="AG78" s="99">
        <v>996732</v>
      </c>
    </row>
    <row r="79" spans="1:33" x14ac:dyDescent="0.35">
      <c r="A79" s="100" t="s">
        <v>195</v>
      </c>
      <c r="B79" s="68">
        <v>772633</v>
      </c>
      <c r="C79" s="68">
        <v>785304</v>
      </c>
      <c r="D79" s="68">
        <v>795865</v>
      </c>
      <c r="E79" s="68">
        <v>803354</v>
      </c>
      <c r="F79" s="68">
        <v>810175</v>
      </c>
      <c r="G79" s="68">
        <v>815885</v>
      </c>
      <c r="H79" s="68">
        <v>820536</v>
      </c>
      <c r="I79" s="68">
        <v>823295</v>
      </c>
      <c r="J79" s="68">
        <v>824595</v>
      </c>
      <c r="K79" s="68">
        <v>825279</v>
      </c>
      <c r="L79" s="68">
        <v>825005</v>
      </c>
      <c r="M79" s="68">
        <v>823571</v>
      </c>
      <c r="N79" s="68">
        <v>820569</v>
      </c>
      <c r="O79" s="68">
        <v>816132</v>
      </c>
      <c r="P79" s="68">
        <v>810867</v>
      </c>
      <c r="Q79" s="68">
        <v>805850</v>
      </c>
      <c r="R79" s="68">
        <v>799955</v>
      </c>
      <c r="S79" s="68">
        <v>793398</v>
      </c>
      <c r="T79" s="68">
        <v>786343</v>
      </c>
      <c r="U79" s="68">
        <v>778715</v>
      </c>
      <c r="V79" s="68">
        <v>770543</v>
      </c>
      <c r="W79" s="68">
        <v>762433</v>
      </c>
      <c r="X79" s="68">
        <v>753597</v>
      </c>
      <c r="Y79" s="68">
        <v>744052</v>
      </c>
      <c r="Z79" s="68">
        <v>733853</v>
      </c>
      <c r="AA79" s="68">
        <v>723251</v>
      </c>
      <c r="AB79" s="68">
        <v>712232</v>
      </c>
      <c r="AC79" s="68">
        <v>700920</v>
      </c>
      <c r="AD79" s="68">
        <v>689414</v>
      </c>
      <c r="AE79" s="68">
        <v>677991</v>
      </c>
      <c r="AF79" s="68">
        <v>666448</v>
      </c>
      <c r="AG79" s="68">
        <v>655057</v>
      </c>
    </row>
    <row r="80" spans="1:33" x14ac:dyDescent="0.35">
      <c r="A80" s="101" t="s">
        <v>206</v>
      </c>
      <c r="B80" s="28">
        <v>1800</v>
      </c>
      <c r="C80" s="28">
        <v>1794</v>
      </c>
      <c r="D80" s="28">
        <v>1832</v>
      </c>
      <c r="E80" s="28">
        <v>1898</v>
      </c>
      <c r="F80" s="28">
        <v>1983</v>
      </c>
      <c r="G80" s="28">
        <v>2085</v>
      </c>
      <c r="H80" s="28">
        <v>2192</v>
      </c>
      <c r="I80" s="28">
        <v>2287</v>
      </c>
      <c r="J80" s="28">
        <v>2377</v>
      </c>
      <c r="K80" s="28">
        <v>2451</v>
      </c>
      <c r="L80" s="28">
        <v>2517</v>
      </c>
      <c r="M80" s="28">
        <v>2566</v>
      </c>
      <c r="N80" s="28">
        <v>2603</v>
      </c>
      <c r="O80" s="28">
        <v>2632</v>
      </c>
      <c r="P80" s="28">
        <v>2651</v>
      </c>
      <c r="Q80" s="28">
        <v>2664</v>
      </c>
      <c r="R80" s="28">
        <v>2648</v>
      </c>
      <c r="S80" s="28">
        <v>2627</v>
      </c>
      <c r="T80" s="28">
        <v>2604</v>
      </c>
      <c r="U80" s="28">
        <v>2577</v>
      </c>
      <c r="V80" s="28">
        <v>2549</v>
      </c>
      <c r="W80" s="28">
        <v>2523</v>
      </c>
      <c r="X80" s="28">
        <v>2493</v>
      </c>
      <c r="Y80" s="28">
        <v>2468</v>
      </c>
      <c r="Z80" s="28">
        <v>2431</v>
      </c>
      <c r="AA80" s="28">
        <v>2391</v>
      </c>
      <c r="AB80" s="28">
        <v>2360</v>
      </c>
      <c r="AC80" s="28">
        <v>2327</v>
      </c>
      <c r="AD80" s="28">
        <v>2298</v>
      </c>
      <c r="AE80" s="28">
        <v>2249</v>
      </c>
      <c r="AF80" s="28">
        <v>2210</v>
      </c>
      <c r="AG80" s="28">
        <v>2177</v>
      </c>
    </row>
    <row r="81" spans="1:33" x14ac:dyDescent="0.35">
      <c r="A81" s="101" t="s">
        <v>196</v>
      </c>
      <c r="B81" s="28">
        <v>3647</v>
      </c>
      <c r="C81" s="28">
        <v>3673</v>
      </c>
      <c r="D81" s="28">
        <v>3776</v>
      </c>
      <c r="E81" s="28">
        <v>3940</v>
      </c>
      <c r="F81" s="28">
        <v>4141</v>
      </c>
      <c r="G81" s="28">
        <v>4344</v>
      </c>
      <c r="H81" s="28">
        <v>4532</v>
      </c>
      <c r="I81" s="28">
        <v>4690</v>
      </c>
      <c r="J81" s="28">
        <v>4818</v>
      </c>
      <c r="K81" s="28">
        <v>4919</v>
      </c>
      <c r="L81" s="28">
        <v>5004</v>
      </c>
      <c r="M81" s="28">
        <v>5064</v>
      </c>
      <c r="N81" s="28">
        <v>5087</v>
      </c>
      <c r="O81" s="28">
        <v>5089</v>
      </c>
      <c r="P81" s="28">
        <v>5068</v>
      </c>
      <c r="Q81" s="28">
        <v>5017</v>
      </c>
      <c r="R81" s="28">
        <v>4935</v>
      </c>
      <c r="S81" s="28">
        <v>4861</v>
      </c>
      <c r="T81" s="28">
        <v>4772</v>
      </c>
      <c r="U81" s="28">
        <v>4684</v>
      </c>
      <c r="V81" s="28">
        <v>4597</v>
      </c>
      <c r="W81" s="28">
        <v>4505</v>
      </c>
      <c r="X81" s="28">
        <v>4412</v>
      </c>
      <c r="Y81" s="28">
        <v>4324</v>
      </c>
      <c r="Z81" s="28">
        <v>4233</v>
      </c>
      <c r="AA81" s="28">
        <v>4125</v>
      </c>
      <c r="AB81" s="28">
        <v>4040</v>
      </c>
      <c r="AC81" s="28">
        <v>3957</v>
      </c>
      <c r="AD81" s="28">
        <v>3868</v>
      </c>
      <c r="AE81" s="28">
        <v>3744</v>
      </c>
      <c r="AF81" s="28">
        <v>3635</v>
      </c>
      <c r="AG81" s="28">
        <v>3534</v>
      </c>
    </row>
    <row r="82" spans="1:33" x14ac:dyDescent="0.35">
      <c r="A82" s="101" t="s">
        <v>207</v>
      </c>
      <c r="B82" s="28">
        <v>45184</v>
      </c>
      <c r="C82" s="28">
        <v>48169</v>
      </c>
      <c r="D82" s="28">
        <v>51231</v>
      </c>
      <c r="E82" s="28">
        <v>54282</v>
      </c>
      <c r="F82" s="28">
        <v>57487</v>
      </c>
      <c r="G82" s="28">
        <v>60734</v>
      </c>
      <c r="H82" s="28">
        <v>63966</v>
      </c>
      <c r="I82" s="28">
        <v>67084</v>
      </c>
      <c r="J82" s="28">
        <v>70113</v>
      </c>
      <c r="K82" s="28">
        <v>73079</v>
      </c>
      <c r="L82" s="28">
        <v>76030</v>
      </c>
      <c r="M82" s="28">
        <v>78966</v>
      </c>
      <c r="N82" s="28">
        <v>81853</v>
      </c>
      <c r="O82" s="28">
        <v>84673</v>
      </c>
      <c r="P82" s="28">
        <v>87418</v>
      </c>
      <c r="Q82" s="28">
        <v>90213</v>
      </c>
      <c r="R82" s="28">
        <v>92797</v>
      </c>
      <c r="S82" s="28">
        <v>95184</v>
      </c>
      <c r="T82" s="28">
        <v>97351</v>
      </c>
      <c r="U82" s="28">
        <v>99279</v>
      </c>
      <c r="V82" s="28">
        <v>100940</v>
      </c>
      <c r="W82" s="28">
        <v>102465</v>
      </c>
      <c r="X82" s="28">
        <v>103700</v>
      </c>
      <c r="Y82" s="28">
        <v>104663</v>
      </c>
      <c r="Z82" s="28">
        <v>105338</v>
      </c>
      <c r="AA82" s="28">
        <v>105798</v>
      </c>
      <c r="AB82" s="28">
        <v>106017</v>
      </c>
      <c r="AC82" s="28">
        <v>105995</v>
      </c>
      <c r="AD82" s="28">
        <v>105754</v>
      </c>
      <c r="AE82" s="28">
        <v>105325</v>
      </c>
      <c r="AF82" s="28">
        <v>104700</v>
      </c>
      <c r="AG82" s="28">
        <v>103905</v>
      </c>
    </row>
    <row r="83" spans="1:33" x14ac:dyDescent="0.35">
      <c r="A83" s="101" t="s">
        <v>197</v>
      </c>
      <c r="B83" s="28">
        <v>722002</v>
      </c>
      <c r="C83" s="28">
        <v>731668</v>
      </c>
      <c r="D83" s="28">
        <v>739026</v>
      </c>
      <c r="E83" s="28">
        <v>743234</v>
      </c>
      <c r="F83" s="28">
        <v>746561</v>
      </c>
      <c r="G83" s="28">
        <v>748713</v>
      </c>
      <c r="H83" s="28">
        <v>749830</v>
      </c>
      <c r="I83" s="28">
        <v>749205</v>
      </c>
      <c r="J83" s="28">
        <v>747234</v>
      </c>
      <c r="K83" s="28">
        <v>744744</v>
      </c>
      <c r="L83" s="28">
        <v>741322</v>
      </c>
      <c r="M83" s="28">
        <v>736774</v>
      </c>
      <c r="N83" s="28">
        <v>730728</v>
      </c>
      <c r="O83" s="28">
        <v>723300</v>
      </c>
      <c r="P83" s="28">
        <v>715103</v>
      </c>
      <c r="Q83" s="28">
        <v>707072</v>
      </c>
      <c r="R83" s="28">
        <v>698352</v>
      </c>
      <c r="S83" s="28">
        <v>689074</v>
      </c>
      <c r="T83" s="28">
        <v>679427</v>
      </c>
      <c r="U83" s="28">
        <v>669311</v>
      </c>
      <c r="V83" s="28">
        <v>658775</v>
      </c>
      <c r="W83" s="28">
        <v>648300</v>
      </c>
      <c r="X83" s="28">
        <v>637280</v>
      </c>
      <c r="Y83" s="28">
        <v>625685</v>
      </c>
      <c r="Z83" s="28">
        <v>613597</v>
      </c>
      <c r="AA83" s="28">
        <v>601224</v>
      </c>
      <c r="AB83" s="28">
        <v>588477</v>
      </c>
      <c r="AC83" s="28">
        <v>575591</v>
      </c>
      <c r="AD83" s="28">
        <v>562600</v>
      </c>
      <c r="AE83" s="28">
        <v>549808</v>
      </c>
      <c r="AF83" s="28">
        <v>536870</v>
      </c>
      <c r="AG83" s="28">
        <v>524052</v>
      </c>
    </row>
    <row r="84" spans="1:33" x14ac:dyDescent="0.35">
      <c r="A84" s="101" t="s">
        <v>198</v>
      </c>
      <c r="B84" s="31">
        <v>0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1</v>
      </c>
      <c r="I84" s="31">
        <v>5</v>
      </c>
      <c r="J84" s="31">
        <v>11</v>
      </c>
      <c r="K84" s="31">
        <v>17</v>
      </c>
      <c r="L84" s="31">
        <v>25</v>
      </c>
      <c r="M84" s="31">
        <v>39</v>
      </c>
      <c r="N84" s="31">
        <v>58</v>
      </c>
      <c r="O84" s="31">
        <v>88</v>
      </c>
      <c r="P84" s="31">
        <v>126</v>
      </c>
      <c r="Q84" s="31">
        <v>178</v>
      </c>
      <c r="R84" s="31">
        <v>242</v>
      </c>
      <c r="S84" s="31">
        <v>332</v>
      </c>
      <c r="T84" s="31">
        <v>451</v>
      </c>
      <c r="U84" s="31">
        <v>606</v>
      </c>
      <c r="V84" s="31">
        <v>806</v>
      </c>
      <c r="W84" s="28">
        <v>1049</v>
      </c>
      <c r="X84" s="28">
        <v>1346</v>
      </c>
      <c r="Y84" s="28">
        <v>1725</v>
      </c>
      <c r="Z84" s="28">
        <v>2213</v>
      </c>
      <c r="AA84" s="28">
        <v>2816</v>
      </c>
      <c r="AB84" s="28">
        <v>3579</v>
      </c>
      <c r="AC84" s="28">
        <v>4495</v>
      </c>
      <c r="AD84" s="28">
        <v>5623</v>
      </c>
      <c r="AE84" s="28">
        <v>6983</v>
      </c>
      <c r="AF84" s="28">
        <v>8647</v>
      </c>
      <c r="AG84" s="28">
        <v>10609</v>
      </c>
    </row>
    <row r="85" spans="1:33" x14ac:dyDescent="0.35">
      <c r="A85" s="101" t="s">
        <v>212</v>
      </c>
      <c r="B85" s="31">
        <v>0</v>
      </c>
      <c r="C85" s="31">
        <v>0</v>
      </c>
      <c r="D85" s="31">
        <v>0</v>
      </c>
      <c r="E85" s="31">
        <v>0</v>
      </c>
      <c r="F85" s="31">
        <v>3</v>
      </c>
      <c r="G85" s="31">
        <v>9</v>
      </c>
      <c r="H85" s="31">
        <v>15</v>
      </c>
      <c r="I85" s="31">
        <v>24</v>
      </c>
      <c r="J85" s="31">
        <v>42</v>
      </c>
      <c r="K85" s="31">
        <v>69</v>
      </c>
      <c r="L85" s="31">
        <v>107</v>
      </c>
      <c r="M85" s="31">
        <v>162</v>
      </c>
      <c r="N85" s="31">
        <v>240</v>
      </c>
      <c r="O85" s="31">
        <v>350</v>
      </c>
      <c r="P85" s="31">
        <v>501</v>
      </c>
      <c r="Q85" s="31">
        <v>706</v>
      </c>
      <c r="R85" s="31">
        <v>981</v>
      </c>
      <c r="S85" s="28">
        <v>1320</v>
      </c>
      <c r="T85" s="28">
        <v>1738</v>
      </c>
      <c r="U85" s="28">
        <v>2258</v>
      </c>
      <c r="V85" s="28">
        <v>2876</v>
      </c>
      <c r="W85" s="28">
        <v>3591</v>
      </c>
      <c r="X85" s="28">
        <v>4366</v>
      </c>
      <c r="Y85" s="28">
        <v>5187</v>
      </c>
      <c r="Z85" s="28">
        <v>6041</v>
      </c>
      <c r="AA85" s="28">
        <v>6897</v>
      </c>
      <c r="AB85" s="28">
        <v>7759</v>
      </c>
      <c r="AC85" s="28">
        <v>8555</v>
      </c>
      <c r="AD85" s="28">
        <v>9271</v>
      </c>
      <c r="AE85" s="28">
        <v>9882</v>
      </c>
      <c r="AF85" s="28">
        <v>10386</v>
      </c>
      <c r="AG85" s="28">
        <v>10780</v>
      </c>
    </row>
    <row r="86" spans="1:33" x14ac:dyDescent="0.35">
      <c r="A86" s="100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</row>
    <row r="87" spans="1:33" x14ac:dyDescent="0.35">
      <c r="A87" s="10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</row>
    <row r="88" spans="1:33" x14ac:dyDescent="0.35">
      <c r="A88" s="10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</row>
    <row r="89" spans="1:33" x14ac:dyDescent="0.35">
      <c r="A89" s="10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</row>
    <row r="90" spans="1:33" x14ac:dyDescent="0.35">
      <c r="A90" s="10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</row>
    <row r="91" spans="1:33" x14ac:dyDescent="0.35">
      <c r="A91" s="10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</row>
    <row r="92" spans="1:33" x14ac:dyDescent="0.35">
      <c r="A92" s="10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</row>
    <row r="93" spans="1:33" x14ac:dyDescent="0.35">
      <c r="A93" s="100" t="s">
        <v>199</v>
      </c>
      <c r="B93" s="68">
        <v>1677</v>
      </c>
      <c r="C93" s="68">
        <v>2209</v>
      </c>
      <c r="D93" s="68">
        <v>2766</v>
      </c>
      <c r="E93" s="68">
        <v>3335</v>
      </c>
      <c r="F93" s="68">
        <v>3928</v>
      </c>
      <c r="G93" s="68">
        <v>4525</v>
      </c>
      <c r="H93" s="68">
        <v>5105</v>
      </c>
      <c r="I93" s="68">
        <v>5661</v>
      </c>
      <c r="J93" s="68">
        <v>6198</v>
      </c>
      <c r="K93" s="68">
        <v>6696</v>
      </c>
      <c r="L93" s="68">
        <v>7183</v>
      </c>
      <c r="M93" s="68">
        <v>7655</v>
      </c>
      <c r="N93" s="68">
        <v>8102</v>
      </c>
      <c r="O93" s="68">
        <v>8550</v>
      </c>
      <c r="P93" s="68">
        <v>8974</v>
      </c>
      <c r="Q93" s="68">
        <v>9382</v>
      </c>
      <c r="R93" s="68">
        <v>9724</v>
      </c>
      <c r="S93" s="68">
        <v>10062</v>
      </c>
      <c r="T93" s="68">
        <v>10381</v>
      </c>
      <c r="U93" s="68">
        <v>10681</v>
      </c>
      <c r="V93" s="68">
        <v>10978</v>
      </c>
      <c r="W93" s="68">
        <v>11271</v>
      </c>
      <c r="X93" s="68">
        <v>11544</v>
      </c>
      <c r="Y93" s="68">
        <v>11816</v>
      </c>
      <c r="Z93" s="68">
        <v>12082</v>
      </c>
      <c r="AA93" s="68">
        <v>12316</v>
      </c>
      <c r="AB93" s="68">
        <v>12570</v>
      </c>
      <c r="AC93" s="68">
        <v>12802</v>
      </c>
      <c r="AD93" s="68">
        <v>13049</v>
      </c>
      <c r="AE93" s="68">
        <v>13229</v>
      </c>
      <c r="AF93" s="68">
        <v>13441</v>
      </c>
      <c r="AG93" s="68">
        <v>13647</v>
      </c>
    </row>
    <row r="94" spans="1:33" x14ac:dyDescent="0.35">
      <c r="A94" s="101" t="s">
        <v>206</v>
      </c>
      <c r="B94" s="31">
        <v>0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</v>
      </c>
      <c r="S94" s="31">
        <v>0</v>
      </c>
      <c r="T94" s="31">
        <v>0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</row>
    <row r="95" spans="1:33" x14ac:dyDescent="0.35">
      <c r="A95" s="101" t="s">
        <v>196</v>
      </c>
      <c r="B95" s="28">
        <v>1211</v>
      </c>
      <c r="C95" s="28">
        <v>1595</v>
      </c>
      <c r="D95" s="28">
        <v>1996</v>
      </c>
      <c r="E95" s="28">
        <v>2404</v>
      </c>
      <c r="F95" s="28">
        <v>2827</v>
      </c>
      <c r="G95" s="28">
        <v>3254</v>
      </c>
      <c r="H95" s="28">
        <v>3666</v>
      </c>
      <c r="I95" s="28">
        <v>4057</v>
      </c>
      <c r="J95" s="28">
        <v>4432</v>
      </c>
      <c r="K95" s="28">
        <v>4791</v>
      </c>
      <c r="L95" s="28">
        <v>5136</v>
      </c>
      <c r="M95" s="28">
        <v>5476</v>
      </c>
      <c r="N95" s="28">
        <v>5801</v>
      </c>
      <c r="O95" s="28">
        <v>6116</v>
      </c>
      <c r="P95" s="28">
        <v>6416</v>
      </c>
      <c r="Q95" s="28">
        <v>6710</v>
      </c>
      <c r="R95" s="28">
        <v>6966</v>
      </c>
      <c r="S95" s="28">
        <v>7217</v>
      </c>
      <c r="T95" s="28">
        <v>7461</v>
      </c>
      <c r="U95" s="28">
        <v>7694</v>
      </c>
      <c r="V95" s="28">
        <v>7918</v>
      </c>
      <c r="W95" s="28">
        <v>8138</v>
      </c>
      <c r="X95" s="28">
        <v>8346</v>
      </c>
      <c r="Y95" s="28">
        <v>8544</v>
      </c>
      <c r="Z95" s="28">
        <v>8741</v>
      </c>
      <c r="AA95" s="28">
        <v>8916</v>
      </c>
      <c r="AB95" s="28">
        <v>9100</v>
      </c>
      <c r="AC95" s="28">
        <v>9267</v>
      </c>
      <c r="AD95" s="28">
        <v>9447</v>
      </c>
      <c r="AE95" s="28">
        <v>9590</v>
      </c>
      <c r="AF95" s="28">
        <v>9748</v>
      </c>
      <c r="AG95" s="28">
        <v>9901</v>
      </c>
    </row>
    <row r="96" spans="1:33" x14ac:dyDescent="0.35">
      <c r="A96" s="101" t="s">
        <v>207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</row>
    <row r="97" spans="1:33" x14ac:dyDescent="0.35">
      <c r="A97" s="101" t="s">
        <v>197</v>
      </c>
      <c r="B97" s="31">
        <v>466</v>
      </c>
      <c r="C97" s="31">
        <v>614</v>
      </c>
      <c r="D97" s="31">
        <v>770</v>
      </c>
      <c r="E97" s="31">
        <v>931</v>
      </c>
      <c r="F97" s="28">
        <v>1101</v>
      </c>
      <c r="G97" s="28">
        <v>1271</v>
      </c>
      <c r="H97" s="28">
        <v>1439</v>
      </c>
      <c r="I97" s="28">
        <v>1604</v>
      </c>
      <c r="J97" s="28">
        <v>1766</v>
      </c>
      <c r="K97" s="28">
        <v>1905</v>
      </c>
      <c r="L97" s="28">
        <v>2047</v>
      </c>
      <c r="M97" s="28">
        <v>2179</v>
      </c>
      <c r="N97" s="28">
        <v>2301</v>
      </c>
      <c r="O97" s="28">
        <v>2434</v>
      </c>
      <c r="P97" s="28">
        <v>2558</v>
      </c>
      <c r="Q97" s="28">
        <v>2672</v>
      </c>
      <c r="R97" s="28">
        <v>2758</v>
      </c>
      <c r="S97" s="28">
        <v>2845</v>
      </c>
      <c r="T97" s="28">
        <v>2920</v>
      </c>
      <c r="U97" s="28">
        <v>2987</v>
      </c>
      <c r="V97" s="28">
        <v>3060</v>
      </c>
      <c r="W97" s="28">
        <v>3133</v>
      </c>
      <c r="X97" s="28">
        <v>3198</v>
      </c>
      <c r="Y97" s="28">
        <v>3272</v>
      </c>
      <c r="Z97" s="28">
        <v>3341</v>
      </c>
      <c r="AA97" s="28">
        <v>3400</v>
      </c>
      <c r="AB97" s="28">
        <v>3470</v>
      </c>
      <c r="AC97" s="28">
        <v>3535</v>
      </c>
      <c r="AD97" s="28">
        <v>3602</v>
      </c>
      <c r="AE97" s="28">
        <v>3639</v>
      </c>
      <c r="AF97" s="28">
        <v>3693</v>
      </c>
      <c r="AG97" s="28">
        <v>3746</v>
      </c>
    </row>
    <row r="98" spans="1:33" x14ac:dyDescent="0.35">
      <c r="A98" s="101" t="s">
        <v>198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</row>
    <row r="99" spans="1:33" x14ac:dyDescent="0.35">
      <c r="A99" s="101" t="s">
        <v>212</v>
      </c>
      <c r="B99" s="31">
        <v>0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</row>
    <row r="100" spans="1:33" x14ac:dyDescent="0.35">
      <c r="A100" s="100" t="s">
        <v>200</v>
      </c>
      <c r="B100" s="68">
        <v>8785</v>
      </c>
      <c r="C100" s="68">
        <v>10629</v>
      </c>
      <c r="D100" s="68">
        <v>12983</v>
      </c>
      <c r="E100" s="68">
        <v>15864</v>
      </c>
      <c r="F100" s="68">
        <v>19289</v>
      </c>
      <c r="G100" s="68">
        <v>23258</v>
      </c>
      <c r="H100" s="68">
        <v>27751</v>
      </c>
      <c r="I100" s="68">
        <v>32733</v>
      </c>
      <c r="J100" s="68">
        <v>38235</v>
      </c>
      <c r="K100" s="68">
        <v>44297</v>
      </c>
      <c r="L100" s="68">
        <v>50957</v>
      </c>
      <c r="M100" s="68">
        <v>58185</v>
      </c>
      <c r="N100" s="68">
        <v>65945</v>
      </c>
      <c r="O100" s="68">
        <v>74189</v>
      </c>
      <c r="P100" s="68">
        <v>82804</v>
      </c>
      <c r="Q100" s="68">
        <v>91787</v>
      </c>
      <c r="R100" s="68">
        <v>100903</v>
      </c>
      <c r="S100" s="68">
        <v>110092</v>
      </c>
      <c r="T100" s="68">
        <v>119483</v>
      </c>
      <c r="U100" s="68">
        <v>128948</v>
      </c>
      <c r="V100" s="68">
        <v>138588</v>
      </c>
      <c r="W100" s="68">
        <v>148513</v>
      </c>
      <c r="X100" s="68">
        <v>158762</v>
      </c>
      <c r="Y100" s="68">
        <v>169309</v>
      </c>
      <c r="Z100" s="68">
        <v>180167</v>
      </c>
      <c r="AA100" s="68">
        <v>191241</v>
      </c>
      <c r="AB100" s="68">
        <v>202669</v>
      </c>
      <c r="AC100" s="68">
        <v>214272</v>
      </c>
      <c r="AD100" s="68">
        <v>226213</v>
      </c>
      <c r="AE100" s="68">
        <v>238216</v>
      </c>
      <c r="AF100" s="68">
        <v>250469</v>
      </c>
      <c r="AG100" s="68">
        <v>262749</v>
      </c>
    </row>
    <row r="101" spans="1:33" x14ac:dyDescent="0.35">
      <c r="A101" s="101" t="s">
        <v>201</v>
      </c>
      <c r="B101" s="28">
        <v>8785</v>
      </c>
      <c r="C101" s="28">
        <v>10629</v>
      </c>
      <c r="D101" s="28">
        <v>12983</v>
      </c>
      <c r="E101" s="28">
        <v>15864</v>
      </c>
      <c r="F101" s="28">
        <v>19288</v>
      </c>
      <c r="G101" s="28">
        <v>23251</v>
      </c>
      <c r="H101" s="28">
        <v>27735</v>
      </c>
      <c r="I101" s="28">
        <v>32701</v>
      </c>
      <c r="J101" s="28">
        <v>38176</v>
      </c>
      <c r="K101" s="28">
        <v>44195</v>
      </c>
      <c r="L101" s="28">
        <v>50794</v>
      </c>
      <c r="M101" s="28">
        <v>57933</v>
      </c>
      <c r="N101" s="28">
        <v>65568</v>
      </c>
      <c r="O101" s="28">
        <v>73641</v>
      </c>
      <c r="P101" s="28">
        <v>82023</v>
      </c>
      <c r="Q101" s="28">
        <v>90695</v>
      </c>
      <c r="R101" s="28">
        <v>99406</v>
      </c>
      <c r="S101" s="28">
        <v>108084</v>
      </c>
      <c r="T101" s="28">
        <v>116823</v>
      </c>
      <c r="U101" s="28">
        <v>125470</v>
      </c>
      <c r="V101" s="28">
        <v>134083</v>
      </c>
      <c r="W101" s="28">
        <v>142770</v>
      </c>
      <c r="X101" s="28">
        <v>151509</v>
      </c>
      <c r="Y101" s="28">
        <v>160222</v>
      </c>
      <c r="Z101" s="28">
        <v>168852</v>
      </c>
      <c r="AA101" s="28">
        <v>177308</v>
      </c>
      <c r="AB101" s="28">
        <v>185620</v>
      </c>
      <c r="AC101" s="28">
        <v>193649</v>
      </c>
      <c r="AD101" s="28">
        <v>201440</v>
      </c>
      <c r="AE101" s="28">
        <v>208778</v>
      </c>
      <c r="AF101" s="28">
        <v>215742</v>
      </c>
      <c r="AG101" s="28">
        <v>222170</v>
      </c>
    </row>
    <row r="102" spans="1:33" x14ac:dyDescent="0.35">
      <c r="A102" s="101" t="s">
        <v>202</v>
      </c>
      <c r="B102" s="31">
        <v>0</v>
      </c>
      <c r="C102" s="31">
        <v>0</v>
      </c>
      <c r="D102" s="31">
        <v>0</v>
      </c>
      <c r="E102" s="31">
        <v>0</v>
      </c>
      <c r="F102" s="31">
        <v>0</v>
      </c>
      <c r="G102" s="31">
        <v>1</v>
      </c>
      <c r="H102" s="31">
        <v>4</v>
      </c>
      <c r="I102" s="31">
        <v>9</v>
      </c>
      <c r="J102" s="31">
        <v>16</v>
      </c>
      <c r="K102" s="31">
        <v>27</v>
      </c>
      <c r="L102" s="31">
        <v>45</v>
      </c>
      <c r="M102" s="31">
        <v>71</v>
      </c>
      <c r="N102" s="31">
        <v>107</v>
      </c>
      <c r="O102" s="31">
        <v>153</v>
      </c>
      <c r="P102" s="31">
        <v>213</v>
      </c>
      <c r="Q102" s="31">
        <v>292</v>
      </c>
      <c r="R102" s="31">
        <v>396</v>
      </c>
      <c r="S102" s="31">
        <v>526</v>
      </c>
      <c r="T102" s="31">
        <v>691</v>
      </c>
      <c r="U102" s="31">
        <v>884</v>
      </c>
      <c r="V102" s="28">
        <v>1108</v>
      </c>
      <c r="W102" s="28">
        <v>1374</v>
      </c>
      <c r="X102" s="28">
        <v>1693</v>
      </c>
      <c r="Y102" s="28">
        <v>2076</v>
      </c>
      <c r="Z102" s="28">
        <v>2521</v>
      </c>
      <c r="AA102" s="28">
        <v>3010</v>
      </c>
      <c r="AB102" s="28">
        <v>3569</v>
      </c>
      <c r="AC102" s="28">
        <v>4195</v>
      </c>
      <c r="AD102" s="28">
        <v>4917</v>
      </c>
      <c r="AE102" s="28">
        <v>5703</v>
      </c>
      <c r="AF102" s="28">
        <v>6602</v>
      </c>
      <c r="AG102" s="28">
        <v>7575</v>
      </c>
    </row>
    <row r="103" spans="1:33" x14ac:dyDescent="0.35">
      <c r="A103" s="101" t="s">
        <v>203</v>
      </c>
      <c r="B103" s="31">
        <v>0</v>
      </c>
      <c r="C103" s="31">
        <v>0</v>
      </c>
      <c r="D103" s="31">
        <v>0</v>
      </c>
      <c r="E103" s="31">
        <v>0</v>
      </c>
      <c r="F103" s="31">
        <v>1</v>
      </c>
      <c r="G103" s="31">
        <v>6</v>
      </c>
      <c r="H103" s="31">
        <v>12</v>
      </c>
      <c r="I103" s="31">
        <v>23</v>
      </c>
      <c r="J103" s="31">
        <v>43</v>
      </c>
      <c r="K103" s="31">
        <v>75</v>
      </c>
      <c r="L103" s="31">
        <v>118</v>
      </c>
      <c r="M103" s="31">
        <v>181</v>
      </c>
      <c r="N103" s="31">
        <v>270</v>
      </c>
      <c r="O103" s="31">
        <v>395</v>
      </c>
      <c r="P103" s="31">
        <v>568</v>
      </c>
      <c r="Q103" s="31">
        <v>800</v>
      </c>
      <c r="R103" s="28">
        <v>1101</v>
      </c>
      <c r="S103" s="28">
        <v>1482</v>
      </c>
      <c r="T103" s="28">
        <v>1969</v>
      </c>
      <c r="U103" s="28">
        <v>2594</v>
      </c>
      <c r="V103" s="28">
        <v>3397</v>
      </c>
      <c r="W103" s="28">
        <v>4369</v>
      </c>
      <c r="X103" s="28">
        <v>5560</v>
      </c>
      <c r="Y103" s="28">
        <v>7011</v>
      </c>
      <c r="Z103" s="28">
        <v>8794</v>
      </c>
      <c r="AA103" s="28">
        <v>10923</v>
      </c>
      <c r="AB103" s="28">
        <v>13480</v>
      </c>
      <c r="AC103" s="28">
        <v>16428</v>
      </c>
      <c r="AD103" s="28">
        <v>19856</v>
      </c>
      <c r="AE103" s="28">
        <v>23735</v>
      </c>
      <c r="AF103" s="28">
        <v>28125</v>
      </c>
      <c r="AG103" s="28">
        <v>33004</v>
      </c>
    </row>
    <row r="104" spans="1:33" x14ac:dyDescent="0.35">
      <c r="A104" s="101" t="s">
        <v>210</v>
      </c>
      <c r="B104" s="31">
        <v>0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</row>
    <row r="105" spans="1:33" x14ac:dyDescent="0.35">
      <c r="A105" s="100" t="s">
        <v>204</v>
      </c>
      <c r="B105" s="65">
        <v>10</v>
      </c>
      <c r="C105" s="65">
        <v>15</v>
      </c>
      <c r="D105" s="65">
        <v>15</v>
      </c>
      <c r="E105" s="65">
        <v>15</v>
      </c>
      <c r="F105" s="65">
        <v>15</v>
      </c>
      <c r="G105" s="65">
        <v>15</v>
      </c>
      <c r="H105" s="65">
        <v>15</v>
      </c>
      <c r="I105" s="65">
        <v>15</v>
      </c>
      <c r="J105" s="65">
        <v>15</v>
      </c>
      <c r="K105" s="65">
        <v>15</v>
      </c>
      <c r="L105" s="65">
        <v>15</v>
      </c>
      <c r="M105" s="65">
        <v>102</v>
      </c>
      <c r="N105" s="65">
        <v>428</v>
      </c>
      <c r="O105" s="68">
        <v>1046</v>
      </c>
      <c r="P105" s="68">
        <v>2001</v>
      </c>
      <c r="Q105" s="68">
        <v>3330</v>
      </c>
      <c r="R105" s="68">
        <v>5034</v>
      </c>
      <c r="S105" s="68">
        <v>7118</v>
      </c>
      <c r="T105" s="68">
        <v>9583</v>
      </c>
      <c r="U105" s="68">
        <v>12403</v>
      </c>
      <c r="V105" s="68">
        <v>15566</v>
      </c>
      <c r="W105" s="68">
        <v>19058</v>
      </c>
      <c r="X105" s="68">
        <v>22886</v>
      </c>
      <c r="Y105" s="68">
        <v>26977</v>
      </c>
      <c r="Z105" s="68">
        <v>31337</v>
      </c>
      <c r="AA105" s="68">
        <v>35891</v>
      </c>
      <c r="AB105" s="68">
        <v>40598</v>
      </c>
      <c r="AC105" s="68">
        <v>45409</v>
      </c>
      <c r="AD105" s="68">
        <v>50363</v>
      </c>
      <c r="AE105" s="68">
        <v>55314</v>
      </c>
      <c r="AF105" s="68">
        <v>60337</v>
      </c>
      <c r="AG105" s="68">
        <v>65279</v>
      </c>
    </row>
    <row r="106" spans="1:33" x14ac:dyDescent="0.35">
      <c r="A106" s="101" t="s">
        <v>205</v>
      </c>
      <c r="B106" s="31">
        <v>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48</v>
      </c>
      <c r="N106" s="31">
        <v>243</v>
      </c>
      <c r="O106" s="31">
        <v>640</v>
      </c>
      <c r="P106" s="28">
        <v>1282</v>
      </c>
      <c r="Q106" s="28">
        <v>2216</v>
      </c>
      <c r="R106" s="28">
        <v>3464</v>
      </c>
      <c r="S106" s="28">
        <v>5043</v>
      </c>
      <c r="T106" s="28">
        <v>6966</v>
      </c>
      <c r="U106" s="28">
        <v>9239</v>
      </c>
      <c r="V106" s="28">
        <v>11876</v>
      </c>
      <c r="W106" s="28">
        <v>14868</v>
      </c>
      <c r="X106" s="28">
        <v>18222</v>
      </c>
      <c r="Y106" s="28">
        <v>21874</v>
      </c>
      <c r="Z106" s="28">
        <v>25840</v>
      </c>
      <c r="AA106" s="28">
        <v>30058</v>
      </c>
      <c r="AB106" s="28">
        <v>34497</v>
      </c>
      <c r="AC106" s="28">
        <v>39095</v>
      </c>
      <c r="AD106" s="28">
        <v>43874</v>
      </c>
      <c r="AE106" s="28">
        <v>48718</v>
      </c>
      <c r="AF106" s="28">
        <v>53654</v>
      </c>
      <c r="AG106" s="28">
        <v>58533</v>
      </c>
    </row>
    <row r="107" spans="1:33" x14ac:dyDescent="0.35">
      <c r="A107" s="101" t="s">
        <v>213</v>
      </c>
      <c r="B107" s="31">
        <v>10</v>
      </c>
      <c r="C107" s="31">
        <v>15</v>
      </c>
      <c r="D107" s="31">
        <v>15</v>
      </c>
      <c r="E107" s="31">
        <v>15</v>
      </c>
      <c r="F107" s="31">
        <v>15</v>
      </c>
      <c r="G107" s="31">
        <v>15</v>
      </c>
      <c r="H107" s="31">
        <v>15</v>
      </c>
      <c r="I107" s="31">
        <v>15</v>
      </c>
      <c r="J107" s="31">
        <v>15</v>
      </c>
      <c r="K107" s="31">
        <v>15</v>
      </c>
      <c r="L107" s="31">
        <v>15</v>
      </c>
      <c r="M107" s="31">
        <v>54</v>
      </c>
      <c r="N107" s="31">
        <v>185</v>
      </c>
      <c r="O107" s="31">
        <v>406</v>
      </c>
      <c r="P107" s="31">
        <v>719</v>
      </c>
      <c r="Q107" s="28">
        <v>1114</v>
      </c>
      <c r="R107" s="28">
        <v>1570</v>
      </c>
      <c r="S107" s="28">
        <v>2075</v>
      </c>
      <c r="T107" s="28">
        <v>2617</v>
      </c>
      <c r="U107" s="28">
        <v>3164</v>
      </c>
      <c r="V107" s="28">
        <v>3690</v>
      </c>
      <c r="W107" s="28">
        <v>4190</v>
      </c>
      <c r="X107" s="28">
        <v>4664</v>
      </c>
      <c r="Y107" s="28">
        <v>5103</v>
      </c>
      <c r="Z107" s="28">
        <v>5497</v>
      </c>
      <c r="AA107" s="28">
        <v>5833</v>
      </c>
      <c r="AB107" s="28">
        <v>6101</v>
      </c>
      <c r="AC107" s="28">
        <v>6314</v>
      </c>
      <c r="AD107" s="28">
        <v>6489</v>
      </c>
      <c r="AE107" s="28">
        <v>6596</v>
      </c>
      <c r="AF107" s="28">
        <v>6683</v>
      </c>
      <c r="AG107" s="28">
        <v>6746</v>
      </c>
    </row>
    <row r="108" spans="1:33" x14ac:dyDescent="0.35">
      <c r="A108" s="96" t="s">
        <v>44</v>
      </c>
      <c r="B108" s="97">
        <v>38603984</v>
      </c>
      <c r="C108" s="97">
        <v>39321131</v>
      </c>
      <c r="D108" s="97">
        <v>39954000</v>
      </c>
      <c r="E108" s="97">
        <v>40483047</v>
      </c>
      <c r="F108" s="97">
        <v>40972483</v>
      </c>
      <c r="G108" s="97">
        <v>41420160</v>
      </c>
      <c r="H108" s="97">
        <v>41842494</v>
      </c>
      <c r="I108" s="97">
        <v>42215659</v>
      </c>
      <c r="J108" s="97">
        <v>42547153</v>
      </c>
      <c r="K108" s="97">
        <v>42859605</v>
      </c>
      <c r="L108" s="97">
        <v>43170111</v>
      </c>
      <c r="M108" s="97">
        <v>43504501</v>
      </c>
      <c r="N108" s="97">
        <v>43849369</v>
      </c>
      <c r="O108" s="97">
        <v>44196287</v>
      </c>
      <c r="P108" s="97">
        <v>44509130</v>
      </c>
      <c r="Q108" s="97">
        <v>44830502</v>
      </c>
      <c r="R108" s="97">
        <v>45164722</v>
      </c>
      <c r="S108" s="97">
        <v>45514184</v>
      </c>
      <c r="T108" s="97">
        <v>45875419</v>
      </c>
      <c r="U108" s="97">
        <v>46248654</v>
      </c>
      <c r="V108" s="97">
        <v>46637818</v>
      </c>
      <c r="W108" s="97">
        <v>47040557</v>
      </c>
      <c r="X108" s="97">
        <v>47464910</v>
      </c>
      <c r="Y108" s="97">
        <v>47913594</v>
      </c>
      <c r="Z108" s="97">
        <v>48378699</v>
      </c>
      <c r="AA108" s="97">
        <v>48863841</v>
      </c>
      <c r="AB108" s="97">
        <v>49369762</v>
      </c>
      <c r="AC108" s="97">
        <v>49893220</v>
      </c>
      <c r="AD108" s="97">
        <v>50422091</v>
      </c>
      <c r="AE108" s="97">
        <v>50967811</v>
      </c>
      <c r="AF108" s="97">
        <v>51542414</v>
      </c>
      <c r="AG108" s="97">
        <v>52156647</v>
      </c>
    </row>
    <row r="109" spans="1:33" x14ac:dyDescent="0.35">
      <c r="A109" s="98" t="s">
        <v>33</v>
      </c>
      <c r="B109" s="99">
        <v>31809169</v>
      </c>
      <c r="C109" s="99">
        <v>32409449</v>
      </c>
      <c r="D109" s="99">
        <v>32946552</v>
      </c>
      <c r="E109" s="99">
        <v>33398962</v>
      </c>
      <c r="F109" s="99">
        <v>33815750</v>
      </c>
      <c r="G109" s="99">
        <v>34194387</v>
      </c>
      <c r="H109" s="99">
        <v>34548138</v>
      </c>
      <c r="I109" s="99">
        <v>34854238</v>
      </c>
      <c r="J109" s="99">
        <v>35125204</v>
      </c>
      <c r="K109" s="99">
        <v>35383255</v>
      </c>
      <c r="L109" s="99">
        <v>35644284</v>
      </c>
      <c r="M109" s="99">
        <v>35932086</v>
      </c>
      <c r="N109" s="99">
        <v>36231782</v>
      </c>
      <c r="O109" s="99">
        <v>36529554</v>
      </c>
      <c r="P109" s="99">
        <v>36797520</v>
      </c>
      <c r="Q109" s="99">
        <v>37072012</v>
      </c>
      <c r="R109" s="99">
        <v>37357790</v>
      </c>
      <c r="S109" s="99">
        <v>37657532</v>
      </c>
      <c r="T109" s="99">
        <v>37968506</v>
      </c>
      <c r="U109" s="99">
        <v>38290878</v>
      </c>
      <c r="V109" s="99">
        <v>38628446</v>
      </c>
      <c r="W109" s="99">
        <v>38981568</v>
      </c>
      <c r="X109" s="99">
        <v>39354151</v>
      </c>
      <c r="Y109" s="99">
        <v>39749002</v>
      </c>
      <c r="Z109" s="99">
        <v>40156352</v>
      </c>
      <c r="AA109" s="99">
        <v>40581219</v>
      </c>
      <c r="AB109" s="99">
        <v>41024681</v>
      </c>
      <c r="AC109" s="99">
        <v>41485857</v>
      </c>
      <c r="AD109" s="99">
        <v>41951656</v>
      </c>
      <c r="AE109" s="99">
        <v>42433451</v>
      </c>
      <c r="AF109" s="99">
        <v>42942842</v>
      </c>
      <c r="AG109" s="99">
        <v>43490302</v>
      </c>
    </row>
    <row r="110" spans="1:33" x14ac:dyDescent="0.35">
      <c r="A110" s="100" t="s">
        <v>195</v>
      </c>
      <c r="B110" s="68">
        <v>31648612</v>
      </c>
      <c r="C110" s="68">
        <v>32026455</v>
      </c>
      <c r="D110" s="68">
        <v>32340408</v>
      </c>
      <c r="E110" s="68">
        <v>32583985</v>
      </c>
      <c r="F110" s="68">
        <v>32805910</v>
      </c>
      <c r="G110" s="68">
        <v>32972135</v>
      </c>
      <c r="H110" s="68">
        <v>33065569</v>
      </c>
      <c r="I110" s="68">
        <v>33066606</v>
      </c>
      <c r="J110" s="68">
        <v>32991327</v>
      </c>
      <c r="K110" s="68">
        <v>32860660</v>
      </c>
      <c r="L110" s="68">
        <v>32689670</v>
      </c>
      <c r="M110" s="68">
        <v>32493294</v>
      </c>
      <c r="N110" s="68">
        <v>32252601</v>
      </c>
      <c r="O110" s="68">
        <v>31946227</v>
      </c>
      <c r="P110" s="68">
        <v>31556297</v>
      </c>
      <c r="Q110" s="68">
        <v>31111214</v>
      </c>
      <c r="R110" s="68">
        <v>30621626</v>
      </c>
      <c r="S110" s="68">
        <v>30094000</v>
      </c>
      <c r="T110" s="68">
        <v>29538527</v>
      </c>
      <c r="U110" s="68">
        <v>28966939</v>
      </c>
      <c r="V110" s="68">
        <v>28400042</v>
      </c>
      <c r="W110" s="68">
        <v>27850960</v>
      </c>
      <c r="X110" s="68">
        <v>27338282</v>
      </c>
      <c r="Y110" s="68">
        <v>26870042</v>
      </c>
      <c r="Z110" s="68">
        <v>26451921</v>
      </c>
      <c r="AA110" s="68">
        <v>26084733</v>
      </c>
      <c r="AB110" s="68">
        <v>25772621</v>
      </c>
      <c r="AC110" s="68">
        <v>25511762</v>
      </c>
      <c r="AD110" s="68">
        <v>25295366</v>
      </c>
      <c r="AE110" s="68">
        <v>25122730</v>
      </c>
      <c r="AF110" s="68">
        <v>24996364</v>
      </c>
      <c r="AG110" s="68">
        <v>24914392</v>
      </c>
    </row>
    <row r="111" spans="1:33" x14ac:dyDescent="0.35">
      <c r="A111" s="101" t="s">
        <v>206</v>
      </c>
      <c r="B111" s="28">
        <v>292214</v>
      </c>
      <c r="C111" s="28">
        <v>289230</v>
      </c>
      <c r="D111" s="28">
        <v>292463</v>
      </c>
      <c r="E111" s="28">
        <v>299254</v>
      </c>
      <c r="F111" s="28">
        <v>309241</v>
      </c>
      <c r="G111" s="28">
        <v>320313</v>
      </c>
      <c r="H111" s="28">
        <v>330386</v>
      </c>
      <c r="I111" s="28">
        <v>338723</v>
      </c>
      <c r="J111" s="28">
        <v>344959</v>
      </c>
      <c r="K111" s="28">
        <v>349276</v>
      </c>
      <c r="L111" s="28">
        <v>351784</v>
      </c>
      <c r="M111" s="28">
        <v>352942</v>
      </c>
      <c r="N111" s="28">
        <v>352760</v>
      </c>
      <c r="O111" s="28">
        <v>351475</v>
      </c>
      <c r="P111" s="28">
        <v>349094</v>
      </c>
      <c r="Q111" s="28">
        <v>345849</v>
      </c>
      <c r="R111" s="28">
        <v>341711</v>
      </c>
      <c r="S111" s="28">
        <v>336846</v>
      </c>
      <c r="T111" s="28">
        <v>331259</v>
      </c>
      <c r="U111" s="28">
        <v>325320</v>
      </c>
      <c r="V111" s="28">
        <v>319198</v>
      </c>
      <c r="W111" s="28">
        <v>313183</v>
      </c>
      <c r="X111" s="28">
        <v>307384</v>
      </c>
      <c r="Y111" s="28">
        <v>302026</v>
      </c>
      <c r="Z111" s="28">
        <v>297026</v>
      </c>
      <c r="AA111" s="28">
        <v>292568</v>
      </c>
      <c r="AB111" s="28">
        <v>288590</v>
      </c>
      <c r="AC111" s="28">
        <v>285158</v>
      </c>
      <c r="AD111" s="28">
        <v>282057</v>
      </c>
      <c r="AE111" s="28">
        <v>279507</v>
      </c>
      <c r="AF111" s="28">
        <v>277282</v>
      </c>
      <c r="AG111" s="28">
        <v>275435</v>
      </c>
    </row>
    <row r="112" spans="1:33" x14ac:dyDescent="0.35">
      <c r="A112" s="101" t="s">
        <v>196</v>
      </c>
      <c r="B112" s="28">
        <v>2339955</v>
      </c>
      <c r="C112" s="28">
        <v>2393130</v>
      </c>
      <c r="D112" s="28">
        <v>2441464</v>
      </c>
      <c r="E112" s="28">
        <v>2481421</v>
      </c>
      <c r="F112" s="28">
        <v>2517756</v>
      </c>
      <c r="G112" s="28">
        <v>2549203</v>
      </c>
      <c r="H112" s="28">
        <v>2577439</v>
      </c>
      <c r="I112" s="28">
        <v>2599167</v>
      </c>
      <c r="J112" s="28">
        <v>2614812</v>
      </c>
      <c r="K112" s="28">
        <v>2623425</v>
      </c>
      <c r="L112" s="28">
        <v>2624923</v>
      </c>
      <c r="M112" s="28">
        <v>2618974</v>
      </c>
      <c r="N112" s="28">
        <v>2604878</v>
      </c>
      <c r="O112" s="28">
        <v>2582187</v>
      </c>
      <c r="P112" s="28">
        <v>2552799</v>
      </c>
      <c r="Q112" s="28">
        <v>2518380</v>
      </c>
      <c r="R112" s="28">
        <v>2480351</v>
      </c>
      <c r="S112" s="28">
        <v>2439522</v>
      </c>
      <c r="T112" s="28">
        <v>2396937</v>
      </c>
      <c r="U112" s="28">
        <v>2353198</v>
      </c>
      <c r="V112" s="28">
        <v>2309803</v>
      </c>
      <c r="W112" s="28">
        <v>2267679</v>
      </c>
      <c r="X112" s="28">
        <v>2227810</v>
      </c>
      <c r="Y112" s="28">
        <v>2191278</v>
      </c>
      <c r="Z112" s="28">
        <v>2158140</v>
      </c>
      <c r="AA112" s="28">
        <v>2128671</v>
      </c>
      <c r="AB112" s="28">
        <v>2102991</v>
      </c>
      <c r="AC112" s="28">
        <v>2081150</v>
      </c>
      <c r="AD112" s="28">
        <v>2062524</v>
      </c>
      <c r="AE112" s="28">
        <v>2047327</v>
      </c>
      <c r="AF112" s="28">
        <v>2034910</v>
      </c>
      <c r="AG112" s="28">
        <v>2025432</v>
      </c>
    </row>
    <row r="113" spans="1:33" x14ac:dyDescent="0.35">
      <c r="A113" s="101" t="s">
        <v>207</v>
      </c>
      <c r="B113" s="28">
        <v>159546</v>
      </c>
      <c r="C113" s="28">
        <v>166479</v>
      </c>
      <c r="D113" s="28">
        <v>174724</v>
      </c>
      <c r="E113" s="28">
        <v>183806</v>
      </c>
      <c r="F113" s="28">
        <v>194956</v>
      </c>
      <c r="G113" s="28">
        <v>207454</v>
      </c>
      <c r="H113" s="28">
        <v>220602</v>
      </c>
      <c r="I113" s="28">
        <v>234331</v>
      </c>
      <c r="J113" s="28">
        <v>248453</v>
      </c>
      <c r="K113" s="28">
        <v>263217</v>
      </c>
      <c r="L113" s="28">
        <v>278686</v>
      </c>
      <c r="M113" s="28">
        <v>295006</v>
      </c>
      <c r="N113" s="28">
        <v>311979</v>
      </c>
      <c r="O113" s="28">
        <v>329338</v>
      </c>
      <c r="P113" s="28">
        <v>346836</v>
      </c>
      <c r="Q113" s="28">
        <v>364412</v>
      </c>
      <c r="R113" s="28">
        <v>381910</v>
      </c>
      <c r="S113" s="28">
        <v>399427</v>
      </c>
      <c r="T113" s="28">
        <v>416836</v>
      </c>
      <c r="U113" s="28">
        <v>434448</v>
      </c>
      <c r="V113" s="28">
        <v>452421</v>
      </c>
      <c r="W113" s="28">
        <v>471156</v>
      </c>
      <c r="X113" s="28">
        <v>490778</v>
      </c>
      <c r="Y113" s="28">
        <v>511959</v>
      </c>
      <c r="Z113" s="28">
        <v>534310</v>
      </c>
      <c r="AA113" s="28">
        <v>558612</v>
      </c>
      <c r="AB113" s="28">
        <v>584525</v>
      </c>
      <c r="AC113" s="28">
        <v>612322</v>
      </c>
      <c r="AD113" s="28">
        <v>641679</v>
      </c>
      <c r="AE113" s="28">
        <v>673114</v>
      </c>
      <c r="AF113" s="28">
        <v>705975</v>
      </c>
      <c r="AG113" s="28">
        <v>740673</v>
      </c>
    </row>
    <row r="114" spans="1:33" x14ac:dyDescent="0.35">
      <c r="A114" s="101" t="s">
        <v>208</v>
      </c>
      <c r="B114" s="28">
        <v>1809</v>
      </c>
      <c r="C114" s="28">
        <v>3207</v>
      </c>
      <c r="D114" s="28">
        <v>4597</v>
      </c>
      <c r="E114" s="28">
        <v>5979</v>
      </c>
      <c r="F114" s="28">
        <v>7344</v>
      </c>
      <c r="G114" s="28">
        <v>8801</v>
      </c>
      <c r="H114" s="28">
        <v>10475</v>
      </c>
      <c r="I114" s="28">
        <v>12363</v>
      </c>
      <c r="J114" s="28">
        <v>14472</v>
      </c>
      <c r="K114" s="28">
        <v>16822</v>
      </c>
      <c r="L114" s="28">
        <v>19450</v>
      </c>
      <c r="M114" s="28">
        <v>22404</v>
      </c>
      <c r="N114" s="28">
        <v>25688</v>
      </c>
      <c r="O114" s="28">
        <v>29358</v>
      </c>
      <c r="P114" s="28">
        <v>33371</v>
      </c>
      <c r="Q114" s="28">
        <v>37836</v>
      </c>
      <c r="R114" s="28">
        <v>42759</v>
      </c>
      <c r="S114" s="28">
        <v>48201</v>
      </c>
      <c r="T114" s="28">
        <v>54171</v>
      </c>
      <c r="U114" s="28">
        <v>60746</v>
      </c>
      <c r="V114" s="28">
        <v>67962</v>
      </c>
      <c r="W114" s="28">
        <v>75910</v>
      </c>
      <c r="X114" s="28">
        <v>84633</v>
      </c>
      <c r="Y114" s="28">
        <v>94267</v>
      </c>
      <c r="Z114" s="28">
        <v>104830</v>
      </c>
      <c r="AA114" s="28">
        <v>116449</v>
      </c>
      <c r="AB114" s="28">
        <v>129155</v>
      </c>
      <c r="AC114" s="28">
        <v>143080</v>
      </c>
      <c r="AD114" s="28">
        <v>158123</v>
      </c>
      <c r="AE114" s="28">
        <v>174511</v>
      </c>
      <c r="AF114" s="28">
        <v>192251</v>
      </c>
      <c r="AG114" s="28">
        <v>211544</v>
      </c>
    </row>
    <row r="115" spans="1:33" x14ac:dyDescent="0.35">
      <c r="A115" s="101" t="s">
        <v>197</v>
      </c>
      <c r="B115" s="28">
        <v>28855073</v>
      </c>
      <c r="C115" s="28">
        <v>29174386</v>
      </c>
      <c r="D115" s="28">
        <v>29427123</v>
      </c>
      <c r="E115" s="28">
        <v>29613467</v>
      </c>
      <c r="F115" s="28">
        <v>29776528</v>
      </c>
      <c r="G115" s="28">
        <v>29886240</v>
      </c>
      <c r="H115" s="28">
        <v>29926492</v>
      </c>
      <c r="I115" s="28">
        <v>29881781</v>
      </c>
      <c r="J115" s="28">
        <v>29768304</v>
      </c>
      <c r="K115" s="28">
        <v>29607479</v>
      </c>
      <c r="L115" s="28">
        <v>29414235</v>
      </c>
      <c r="M115" s="28">
        <v>29203176</v>
      </c>
      <c r="N115" s="28">
        <v>28956249</v>
      </c>
      <c r="O115" s="28">
        <v>28652489</v>
      </c>
      <c r="P115" s="28">
        <v>28272411</v>
      </c>
      <c r="Q115" s="28">
        <v>27842422</v>
      </c>
      <c r="R115" s="28">
        <v>27371877</v>
      </c>
      <c r="S115" s="28">
        <v>26866060</v>
      </c>
      <c r="T115" s="28">
        <v>26334199</v>
      </c>
      <c r="U115" s="28">
        <v>25786579</v>
      </c>
      <c r="V115" s="28">
        <v>25242038</v>
      </c>
      <c r="W115" s="28">
        <v>24711842</v>
      </c>
      <c r="X115" s="28">
        <v>24213143</v>
      </c>
      <c r="Y115" s="28">
        <v>23751593</v>
      </c>
      <c r="Z115" s="28">
        <v>23333003</v>
      </c>
      <c r="AA115" s="28">
        <v>22956457</v>
      </c>
      <c r="AB115" s="28">
        <v>22625944</v>
      </c>
      <c r="AC115" s="28">
        <v>22336563</v>
      </c>
      <c r="AD115" s="28">
        <v>22082329</v>
      </c>
      <c r="AE115" s="28">
        <v>21860607</v>
      </c>
      <c r="AF115" s="28">
        <v>21674748</v>
      </c>
      <c r="AG115" s="28">
        <v>21521228</v>
      </c>
    </row>
    <row r="116" spans="1:33" x14ac:dyDescent="0.35">
      <c r="A116" s="101" t="s">
        <v>198</v>
      </c>
      <c r="B116" s="31">
        <v>15</v>
      </c>
      <c r="C116" s="31">
        <v>23</v>
      </c>
      <c r="D116" s="31">
        <v>37</v>
      </c>
      <c r="E116" s="31">
        <v>58</v>
      </c>
      <c r="F116" s="31">
        <v>85</v>
      </c>
      <c r="G116" s="31">
        <v>124</v>
      </c>
      <c r="H116" s="31">
        <v>175</v>
      </c>
      <c r="I116" s="31">
        <v>241</v>
      </c>
      <c r="J116" s="31">
        <v>327</v>
      </c>
      <c r="K116" s="31">
        <v>441</v>
      </c>
      <c r="L116" s="31">
        <v>592</v>
      </c>
      <c r="M116" s="31">
        <v>792</v>
      </c>
      <c r="N116" s="28">
        <v>1047</v>
      </c>
      <c r="O116" s="28">
        <v>1380</v>
      </c>
      <c r="P116" s="28">
        <v>1786</v>
      </c>
      <c r="Q116" s="28">
        <v>2315</v>
      </c>
      <c r="R116" s="28">
        <v>3018</v>
      </c>
      <c r="S116" s="28">
        <v>3944</v>
      </c>
      <c r="T116" s="28">
        <v>5125</v>
      </c>
      <c r="U116" s="28">
        <v>6648</v>
      </c>
      <c r="V116" s="28">
        <v>8620</v>
      </c>
      <c r="W116" s="28">
        <v>11190</v>
      </c>
      <c r="X116" s="28">
        <v>14534</v>
      </c>
      <c r="Y116" s="28">
        <v>18919</v>
      </c>
      <c r="Z116" s="28">
        <v>24612</v>
      </c>
      <c r="AA116" s="28">
        <v>31976</v>
      </c>
      <c r="AB116" s="28">
        <v>41416</v>
      </c>
      <c r="AC116" s="28">
        <v>53489</v>
      </c>
      <c r="AD116" s="28">
        <v>68654</v>
      </c>
      <c r="AE116" s="28">
        <v>87664</v>
      </c>
      <c r="AF116" s="28">
        <v>111198</v>
      </c>
      <c r="AG116" s="28">
        <v>140080</v>
      </c>
    </row>
    <row r="117" spans="1:33" x14ac:dyDescent="0.35">
      <c r="A117" s="101" t="s">
        <v>209</v>
      </c>
      <c r="B117" s="31">
        <v>0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</row>
    <row r="118" spans="1:33" x14ac:dyDescent="0.35">
      <c r="A118" s="100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</row>
    <row r="119" spans="1:33" x14ac:dyDescent="0.35">
      <c r="A119" s="10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</row>
    <row r="120" spans="1:33" x14ac:dyDescent="0.35">
      <c r="A120" s="10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</row>
    <row r="121" spans="1:33" x14ac:dyDescent="0.35">
      <c r="A121" s="10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</row>
    <row r="122" spans="1:33" x14ac:dyDescent="0.35">
      <c r="A122" s="10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</row>
    <row r="123" spans="1:33" x14ac:dyDescent="0.35">
      <c r="A123" s="10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</row>
    <row r="124" spans="1:33" x14ac:dyDescent="0.35">
      <c r="A124" s="10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</row>
    <row r="125" spans="1:33" x14ac:dyDescent="0.35">
      <c r="A125" s="10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</row>
    <row r="126" spans="1:33" x14ac:dyDescent="0.35">
      <c r="A126" s="100" t="s">
        <v>199</v>
      </c>
      <c r="B126" s="68">
        <v>65102</v>
      </c>
      <c r="C126" s="68">
        <v>132316</v>
      </c>
      <c r="D126" s="68">
        <v>220122</v>
      </c>
      <c r="E126" s="68">
        <v>320574</v>
      </c>
      <c r="F126" s="68">
        <v>429566</v>
      </c>
      <c r="G126" s="68">
        <v>555390</v>
      </c>
      <c r="H126" s="68">
        <v>708322</v>
      </c>
      <c r="I126" s="68">
        <v>885532</v>
      </c>
      <c r="J126" s="68">
        <v>1083788</v>
      </c>
      <c r="K126" s="68">
        <v>1302083</v>
      </c>
      <c r="L126" s="68">
        <v>1538675</v>
      </c>
      <c r="M126" s="68">
        <v>1794896</v>
      </c>
      <c r="N126" s="68">
        <v>2070220</v>
      </c>
      <c r="O126" s="68">
        <v>2366949</v>
      </c>
      <c r="P126" s="68">
        <v>2679320</v>
      </c>
      <c r="Q126" s="68">
        <v>3010364</v>
      </c>
      <c r="R126" s="68">
        <v>3355300</v>
      </c>
      <c r="S126" s="68">
        <v>3711445</v>
      </c>
      <c r="T126" s="68">
        <v>4070865</v>
      </c>
      <c r="U126" s="68">
        <v>4428409</v>
      </c>
      <c r="V126" s="68">
        <v>4774736</v>
      </c>
      <c r="W126" s="68">
        <v>5103961</v>
      </c>
      <c r="X126" s="68">
        <v>5405940</v>
      </c>
      <c r="Y126" s="68">
        <v>5676754</v>
      </c>
      <c r="Z126" s="68">
        <v>5909768</v>
      </c>
      <c r="AA126" s="68">
        <v>6105957</v>
      </c>
      <c r="AB126" s="68">
        <v>6263043</v>
      </c>
      <c r="AC126" s="68">
        <v>6384352</v>
      </c>
      <c r="AD126" s="68">
        <v>6467882</v>
      </c>
      <c r="AE126" s="68">
        <v>6520221</v>
      </c>
      <c r="AF126" s="68">
        <v>6545969</v>
      </c>
      <c r="AG126" s="68">
        <v>6555702</v>
      </c>
    </row>
    <row r="127" spans="1:33" x14ac:dyDescent="0.35">
      <c r="A127" s="101" t="s">
        <v>206</v>
      </c>
      <c r="B127" s="31">
        <v>0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</row>
    <row r="128" spans="1:33" x14ac:dyDescent="0.35">
      <c r="A128" s="101" t="s">
        <v>196</v>
      </c>
      <c r="B128" s="28">
        <v>5801</v>
      </c>
      <c r="C128" s="28">
        <v>11919</v>
      </c>
      <c r="D128" s="28">
        <v>19867</v>
      </c>
      <c r="E128" s="28">
        <v>28904</v>
      </c>
      <c r="F128" s="28">
        <v>38653</v>
      </c>
      <c r="G128" s="28">
        <v>49881</v>
      </c>
      <c r="H128" s="28">
        <v>63561</v>
      </c>
      <c r="I128" s="28">
        <v>79458</v>
      </c>
      <c r="J128" s="28">
        <v>97287</v>
      </c>
      <c r="K128" s="28">
        <v>116977</v>
      </c>
      <c r="L128" s="28">
        <v>138407</v>
      </c>
      <c r="M128" s="28">
        <v>161696</v>
      </c>
      <c r="N128" s="28">
        <v>186834</v>
      </c>
      <c r="O128" s="28">
        <v>214058</v>
      </c>
      <c r="P128" s="28">
        <v>242889</v>
      </c>
      <c r="Q128" s="28">
        <v>273568</v>
      </c>
      <c r="R128" s="28">
        <v>305800</v>
      </c>
      <c r="S128" s="28">
        <v>339229</v>
      </c>
      <c r="T128" s="28">
        <v>373275</v>
      </c>
      <c r="U128" s="28">
        <v>407358</v>
      </c>
      <c r="V128" s="28">
        <v>440765</v>
      </c>
      <c r="W128" s="28">
        <v>472842</v>
      </c>
      <c r="X128" s="28">
        <v>502730</v>
      </c>
      <c r="Y128" s="28">
        <v>529965</v>
      </c>
      <c r="Z128" s="28">
        <v>554026</v>
      </c>
      <c r="AA128" s="28">
        <v>574875</v>
      </c>
      <c r="AB128" s="28">
        <v>592363</v>
      </c>
      <c r="AC128" s="28">
        <v>606678</v>
      </c>
      <c r="AD128" s="28">
        <v>617705</v>
      </c>
      <c r="AE128" s="28">
        <v>625971</v>
      </c>
      <c r="AF128" s="28">
        <v>631968</v>
      </c>
      <c r="AG128" s="28">
        <v>636630</v>
      </c>
    </row>
    <row r="129" spans="1:33" x14ac:dyDescent="0.35">
      <c r="A129" s="101" t="s">
        <v>207</v>
      </c>
      <c r="B129" s="31">
        <v>0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</v>
      </c>
      <c r="S129" s="31">
        <v>0</v>
      </c>
      <c r="T129" s="31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</row>
    <row r="130" spans="1:33" x14ac:dyDescent="0.35">
      <c r="A130" s="101" t="s">
        <v>208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</row>
    <row r="131" spans="1:33" x14ac:dyDescent="0.35">
      <c r="A131" s="101" t="s">
        <v>197</v>
      </c>
      <c r="B131" s="28">
        <v>59301</v>
      </c>
      <c r="C131" s="28">
        <v>120397</v>
      </c>
      <c r="D131" s="28">
        <v>200255</v>
      </c>
      <c r="E131" s="28">
        <v>291670</v>
      </c>
      <c r="F131" s="28">
        <v>390913</v>
      </c>
      <c r="G131" s="28">
        <v>505509</v>
      </c>
      <c r="H131" s="28">
        <v>644761</v>
      </c>
      <c r="I131" s="28">
        <v>806074</v>
      </c>
      <c r="J131" s="28">
        <v>986501</v>
      </c>
      <c r="K131" s="28">
        <v>1185106</v>
      </c>
      <c r="L131" s="28">
        <v>1400268</v>
      </c>
      <c r="M131" s="28">
        <v>1633200</v>
      </c>
      <c r="N131" s="28">
        <v>1883386</v>
      </c>
      <c r="O131" s="28">
        <v>2152891</v>
      </c>
      <c r="P131" s="28">
        <v>2436431</v>
      </c>
      <c r="Q131" s="28">
        <v>2736796</v>
      </c>
      <c r="R131" s="28">
        <v>3049500</v>
      </c>
      <c r="S131" s="28">
        <v>3372216</v>
      </c>
      <c r="T131" s="28">
        <v>3697590</v>
      </c>
      <c r="U131" s="28">
        <v>4021051</v>
      </c>
      <c r="V131" s="28">
        <v>4333971</v>
      </c>
      <c r="W131" s="28">
        <v>4631119</v>
      </c>
      <c r="X131" s="28">
        <v>4903210</v>
      </c>
      <c r="Y131" s="28">
        <v>5146789</v>
      </c>
      <c r="Z131" s="28">
        <v>5355742</v>
      </c>
      <c r="AA131" s="28">
        <v>5531082</v>
      </c>
      <c r="AB131" s="28">
        <v>5670680</v>
      </c>
      <c r="AC131" s="28">
        <v>5777674</v>
      </c>
      <c r="AD131" s="28">
        <v>5850177</v>
      </c>
      <c r="AE131" s="28">
        <v>5894250</v>
      </c>
      <c r="AF131" s="28">
        <v>5914001</v>
      </c>
      <c r="AG131" s="28">
        <v>5919072</v>
      </c>
    </row>
    <row r="132" spans="1:33" x14ac:dyDescent="0.35">
      <c r="A132" s="101" t="s">
        <v>198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</row>
    <row r="133" spans="1:33" x14ac:dyDescent="0.35">
      <c r="A133" s="101" t="s">
        <v>209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</row>
    <row r="134" spans="1:33" x14ac:dyDescent="0.35">
      <c r="A134" s="100" t="s">
        <v>200</v>
      </c>
      <c r="B134" s="68">
        <v>94943</v>
      </c>
      <c r="C134" s="68">
        <v>249591</v>
      </c>
      <c r="D134" s="68">
        <v>384830</v>
      </c>
      <c r="E134" s="68">
        <v>493206</v>
      </c>
      <c r="F134" s="68">
        <v>579090</v>
      </c>
      <c r="G134" s="68">
        <v>665702</v>
      </c>
      <c r="H134" s="68">
        <v>773125</v>
      </c>
      <c r="I134" s="68">
        <v>901025</v>
      </c>
      <c r="J134" s="68">
        <v>1049072</v>
      </c>
      <c r="K134" s="68">
        <v>1219562</v>
      </c>
      <c r="L134" s="68">
        <v>1414955</v>
      </c>
      <c r="M134" s="68">
        <v>1641535</v>
      </c>
      <c r="N134" s="68">
        <v>1903195</v>
      </c>
      <c r="O134" s="68">
        <v>2204906</v>
      </c>
      <c r="P134" s="68">
        <v>2542323</v>
      </c>
      <c r="Q134" s="68">
        <v>2920200</v>
      </c>
      <c r="R134" s="68">
        <v>3337393</v>
      </c>
      <c r="S134" s="68">
        <v>3792805</v>
      </c>
      <c r="T134" s="68">
        <v>4281495</v>
      </c>
      <c r="U134" s="68">
        <v>4797137</v>
      </c>
      <c r="V134" s="68">
        <v>5332201</v>
      </c>
      <c r="W134" s="68">
        <v>5879800</v>
      </c>
      <c r="X134" s="68">
        <v>6435370</v>
      </c>
      <c r="Y134" s="68">
        <v>6997499</v>
      </c>
      <c r="Z134" s="68">
        <v>7557474</v>
      </c>
      <c r="AA134" s="68">
        <v>8118567</v>
      </c>
      <c r="AB134" s="68">
        <v>8680020</v>
      </c>
      <c r="AC134" s="68">
        <v>9241592</v>
      </c>
      <c r="AD134" s="68">
        <v>9799279</v>
      </c>
      <c r="AE134" s="68">
        <v>10358493</v>
      </c>
      <c r="AF134" s="68">
        <v>10923625</v>
      </c>
      <c r="AG134" s="68">
        <v>11496650</v>
      </c>
    </row>
    <row r="135" spans="1:33" x14ac:dyDescent="0.35">
      <c r="A135" s="101" t="s">
        <v>201</v>
      </c>
      <c r="B135" s="28">
        <v>94913</v>
      </c>
      <c r="C135" s="28">
        <v>249347</v>
      </c>
      <c r="D135" s="28">
        <v>384201</v>
      </c>
      <c r="E135" s="28">
        <v>491953</v>
      </c>
      <c r="F135" s="28">
        <v>576847</v>
      </c>
      <c r="G135" s="28">
        <v>661632</v>
      </c>
      <c r="H135" s="28">
        <v>765379</v>
      </c>
      <c r="I135" s="28">
        <v>886533</v>
      </c>
      <c r="J135" s="28">
        <v>1023195</v>
      </c>
      <c r="K135" s="28">
        <v>1175657</v>
      </c>
      <c r="L135" s="28">
        <v>1344253</v>
      </c>
      <c r="M135" s="28">
        <v>1532704</v>
      </c>
      <c r="N135" s="28">
        <v>1742787</v>
      </c>
      <c r="O135" s="28">
        <v>1977672</v>
      </c>
      <c r="P135" s="28">
        <v>2233264</v>
      </c>
      <c r="Q135" s="28">
        <v>2513630</v>
      </c>
      <c r="R135" s="28">
        <v>2818646</v>
      </c>
      <c r="S135" s="28">
        <v>3148270</v>
      </c>
      <c r="T135" s="28">
        <v>3499833</v>
      </c>
      <c r="U135" s="28">
        <v>3869110</v>
      </c>
      <c r="V135" s="28">
        <v>4251409</v>
      </c>
      <c r="W135" s="28">
        <v>4642111</v>
      </c>
      <c r="X135" s="28">
        <v>5039152</v>
      </c>
      <c r="Y135" s="28">
        <v>5442175</v>
      </c>
      <c r="Z135" s="28">
        <v>5844520</v>
      </c>
      <c r="AA135" s="28">
        <v>6249462</v>
      </c>
      <c r="AB135" s="28">
        <v>6657145</v>
      </c>
      <c r="AC135" s="28">
        <v>7066939</v>
      </c>
      <c r="AD135" s="28">
        <v>7476097</v>
      </c>
      <c r="AE135" s="28">
        <v>7888446</v>
      </c>
      <c r="AF135" s="28">
        <v>8307469</v>
      </c>
      <c r="AG135" s="28">
        <v>8733268</v>
      </c>
    </row>
    <row r="136" spans="1:33" x14ac:dyDescent="0.35">
      <c r="A136" s="101" t="s">
        <v>202</v>
      </c>
      <c r="B136" s="31">
        <v>30</v>
      </c>
      <c r="C136" s="31">
        <v>244</v>
      </c>
      <c r="D136" s="31">
        <v>629</v>
      </c>
      <c r="E136" s="28">
        <v>1253</v>
      </c>
      <c r="F136" s="28">
        <v>2243</v>
      </c>
      <c r="G136" s="28">
        <v>4070</v>
      </c>
      <c r="H136" s="28">
        <v>7746</v>
      </c>
      <c r="I136" s="28">
        <v>14492</v>
      </c>
      <c r="J136" s="28">
        <v>25877</v>
      </c>
      <c r="K136" s="28">
        <v>43905</v>
      </c>
      <c r="L136" s="28">
        <v>70702</v>
      </c>
      <c r="M136" s="28">
        <v>108831</v>
      </c>
      <c r="N136" s="28">
        <v>160408</v>
      </c>
      <c r="O136" s="28">
        <v>227234</v>
      </c>
      <c r="P136" s="28">
        <v>309059</v>
      </c>
      <c r="Q136" s="28">
        <v>406570</v>
      </c>
      <c r="R136" s="28">
        <v>518747</v>
      </c>
      <c r="S136" s="28">
        <v>644535</v>
      </c>
      <c r="T136" s="28">
        <v>781662</v>
      </c>
      <c r="U136" s="28">
        <v>928027</v>
      </c>
      <c r="V136" s="28">
        <v>1080792</v>
      </c>
      <c r="W136" s="28">
        <v>1237689</v>
      </c>
      <c r="X136" s="28">
        <v>1396218</v>
      </c>
      <c r="Y136" s="28">
        <v>1555324</v>
      </c>
      <c r="Z136" s="28">
        <v>1712954</v>
      </c>
      <c r="AA136" s="28">
        <v>1869105</v>
      </c>
      <c r="AB136" s="28">
        <v>2022875</v>
      </c>
      <c r="AC136" s="28">
        <v>2174653</v>
      </c>
      <c r="AD136" s="28">
        <v>2323182</v>
      </c>
      <c r="AE136" s="28">
        <v>2470047</v>
      </c>
      <c r="AF136" s="28">
        <v>2616156</v>
      </c>
      <c r="AG136" s="28">
        <v>2763382</v>
      </c>
    </row>
    <row r="137" spans="1:33" x14ac:dyDescent="0.35">
      <c r="A137" s="101" t="s">
        <v>203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</row>
    <row r="138" spans="1:33" x14ac:dyDescent="0.35">
      <c r="A138" s="101" t="s">
        <v>210</v>
      </c>
      <c r="B138" s="31">
        <v>0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</row>
    <row r="139" spans="1:33" x14ac:dyDescent="0.35">
      <c r="A139" s="100" t="s">
        <v>204</v>
      </c>
      <c r="B139" s="65">
        <v>512</v>
      </c>
      <c r="C139" s="68">
        <v>1087</v>
      </c>
      <c r="D139" s="68">
        <v>1192</v>
      </c>
      <c r="E139" s="68">
        <v>1197</v>
      </c>
      <c r="F139" s="68">
        <v>1184</v>
      </c>
      <c r="G139" s="68">
        <v>1160</v>
      </c>
      <c r="H139" s="68">
        <v>1122</v>
      </c>
      <c r="I139" s="68">
        <v>1075</v>
      </c>
      <c r="J139" s="68">
        <v>1017</v>
      </c>
      <c r="K139" s="65">
        <v>950</v>
      </c>
      <c r="L139" s="65">
        <v>984</v>
      </c>
      <c r="M139" s="68">
        <v>2361</v>
      </c>
      <c r="N139" s="68">
        <v>5766</v>
      </c>
      <c r="O139" s="68">
        <v>11472</v>
      </c>
      <c r="P139" s="68">
        <v>19580</v>
      </c>
      <c r="Q139" s="68">
        <v>30234</v>
      </c>
      <c r="R139" s="68">
        <v>43471</v>
      </c>
      <c r="S139" s="68">
        <v>59282</v>
      </c>
      <c r="T139" s="68">
        <v>77619</v>
      </c>
      <c r="U139" s="68">
        <v>98393</v>
      </c>
      <c r="V139" s="68">
        <v>121467</v>
      </c>
      <c r="W139" s="68">
        <v>146847</v>
      </c>
      <c r="X139" s="68">
        <v>174559</v>
      </c>
      <c r="Y139" s="68">
        <v>204707</v>
      </c>
      <c r="Z139" s="68">
        <v>237189</v>
      </c>
      <c r="AA139" s="68">
        <v>271962</v>
      </c>
      <c r="AB139" s="68">
        <v>308997</v>
      </c>
      <c r="AC139" s="68">
        <v>348151</v>
      </c>
      <c r="AD139" s="68">
        <v>389129</v>
      </c>
      <c r="AE139" s="68">
        <v>432007</v>
      </c>
      <c r="AF139" s="68">
        <v>476884</v>
      </c>
      <c r="AG139" s="68">
        <v>523558</v>
      </c>
    </row>
    <row r="140" spans="1:33" x14ac:dyDescent="0.35">
      <c r="A140" s="101" t="s">
        <v>205</v>
      </c>
      <c r="B140" s="31">
        <v>46</v>
      </c>
      <c r="C140" s="31">
        <v>180</v>
      </c>
      <c r="D140" s="31">
        <v>205</v>
      </c>
      <c r="E140" s="31">
        <v>210</v>
      </c>
      <c r="F140" s="31">
        <v>211</v>
      </c>
      <c r="G140" s="31">
        <v>210</v>
      </c>
      <c r="H140" s="31">
        <v>208</v>
      </c>
      <c r="I140" s="31">
        <v>206</v>
      </c>
      <c r="J140" s="31">
        <v>202</v>
      </c>
      <c r="K140" s="31">
        <v>199</v>
      </c>
      <c r="L140" s="31">
        <v>242</v>
      </c>
      <c r="M140" s="31">
        <v>932</v>
      </c>
      <c r="N140" s="28">
        <v>2732</v>
      </c>
      <c r="O140" s="28">
        <v>5951</v>
      </c>
      <c r="P140" s="28">
        <v>10804</v>
      </c>
      <c r="Q140" s="28">
        <v>17531</v>
      </c>
      <c r="R140" s="28">
        <v>26324</v>
      </c>
      <c r="S140" s="28">
        <v>37326</v>
      </c>
      <c r="T140" s="28">
        <v>50652</v>
      </c>
      <c r="U140" s="28">
        <v>66357</v>
      </c>
      <c r="V140" s="28">
        <v>84443</v>
      </c>
      <c r="W140" s="28">
        <v>105002</v>
      </c>
      <c r="X140" s="28">
        <v>128158</v>
      </c>
      <c r="Y140" s="28">
        <v>154031</v>
      </c>
      <c r="Z140" s="28">
        <v>182584</v>
      </c>
      <c r="AA140" s="28">
        <v>213798</v>
      </c>
      <c r="AB140" s="28">
        <v>247645</v>
      </c>
      <c r="AC140" s="28">
        <v>283953</v>
      </c>
      <c r="AD140" s="28">
        <v>322448</v>
      </c>
      <c r="AE140" s="28">
        <v>363108</v>
      </c>
      <c r="AF140" s="28">
        <v>405953</v>
      </c>
      <c r="AG140" s="28">
        <v>450759</v>
      </c>
    </row>
    <row r="141" spans="1:33" x14ac:dyDescent="0.35">
      <c r="A141" s="101" t="s">
        <v>211</v>
      </c>
      <c r="B141" s="31">
        <v>466</v>
      </c>
      <c r="C141" s="31">
        <v>907</v>
      </c>
      <c r="D141" s="31">
        <v>987</v>
      </c>
      <c r="E141" s="31">
        <v>987</v>
      </c>
      <c r="F141" s="31">
        <v>973</v>
      </c>
      <c r="G141" s="31">
        <v>950</v>
      </c>
      <c r="H141" s="31">
        <v>914</v>
      </c>
      <c r="I141" s="31">
        <v>869</v>
      </c>
      <c r="J141" s="31">
        <v>815</v>
      </c>
      <c r="K141" s="31">
        <v>751</v>
      </c>
      <c r="L141" s="31">
        <v>742</v>
      </c>
      <c r="M141" s="28">
        <v>1429</v>
      </c>
      <c r="N141" s="28">
        <v>3034</v>
      </c>
      <c r="O141" s="28">
        <v>5521</v>
      </c>
      <c r="P141" s="28">
        <v>8776</v>
      </c>
      <c r="Q141" s="28">
        <v>12703</v>
      </c>
      <c r="R141" s="28">
        <v>17147</v>
      </c>
      <c r="S141" s="28">
        <v>21956</v>
      </c>
      <c r="T141" s="28">
        <v>26967</v>
      </c>
      <c r="U141" s="28">
        <v>32036</v>
      </c>
      <c r="V141" s="28">
        <v>37024</v>
      </c>
      <c r="W141" s="28">
        <v>41845</v>
      </c>
      <c r="X141" s="28">
        <v>46401</v>
      </c>
      <c r="Y141" s="28">
        <v>50676</v>
      </c>
      <c r="Z141" s="28">
        <v>54605</v>
      </c>
      <c r="AA141" s="28">
        <v>58164</v>
      </c>
      <c r="AB141" s="28">
        <v>61352</v>
      </c>
      <c r="AC141" s="28">
        <v>64198</v>
      </c>
      <c r="AD141" s="28">
        <v>66681</v>
      </c>
      <c r="AE141" s="28">
        <v>68899</v>
      </c>
      <c r="AF141" s="28">
        <v>70931</v>
      </c>
      <c r="AG141" s="28">
        <v>72799</v>
      </c>
    </row>
    <row r="142" spans="1:33" x14ac:dyDescent="0.35">
      <c r="A142" s="98" t="s">
        <v>214</v>
      </c>
      <c r="B142" s="99">
        <v>6221543</v>
      </c>
      <c r="C142" s="99">
        <v>6325780</v>
      </c>
      <c r="D142" s="99">
        <v>6410199</v>
      </c>
      <c r="E142" s="99">
        <v>6476719</v>
      </c>
      <c r="F142" s="99">
        <v>6539609</v>
      </c>
      <c r="G142" s="99">
        <v>6599173</v>
      </c>
      <c r="H142" s="99">
        <v>6658449</v>
      </c>
      <c r="I142" s="99">
        <v>6717082</v>
      </c>
      <c r="J142" s="99">
        <v>6769688</v>
      </c>
      <c r="K142" s="99">
        <v>6816411</v>
      </c>
      <c r="L142" s="99">
        <v>6858310</v>
      </c>
      <c r="M142" s="99">
        <v>6897365</v>
      </c>
      <c r="N142" s="99">
        <v>6935027</v>
      </c>
      <c r="O142" s="99">
        <v>6976435</v>
      </c>
      <c r="P142" s="99">
        <v>7014156</v>
      </c>
      <c r="Q142" s="99">
        <v>7053747</v>
      </c>
      <c r="R142" s="99">
        <v>7094742</v>
      </c>
      <c r="S142" s="99">
        <v>7136784</v>
      </c>
      <c r="T142" s="99">
        <v>7179124</v>
      </c>
      <c r="U142" s="99">
        <v>7221838</v>
      </c>
      <c r="V142" s="99">
        <v>7265064</v>
      </c>
      <c r="W142" s="99">
        <v>7306021</v>
      </c>
      <c r="X142" s="99">
        <v>7348791</v>
      </c>
      <c r="Y142" s="99">
        <v>7393319</v>
      </c>
      <c r="Z142" s="99">
        <v>7441505</v>
      </c>
      <c r="AA142" s="99">
        <v>7492039</v>
      </c>
      <c r="AB142" s="99">
        <v>7544511</v>
      </c>
      <c r="AC142" s="99">
        <v>7596652</v>
      </c>
      <c r="AD142" s="99">
        <v>7649452</v>
      </c>
      <c r="AE142" s="99">
        <v>7702962</v>
      </c>
      <c r="AF142" s="99">
        <v>7757602</v>
      </c>
      <c r="AG142" s="99">
        <v>7813580</v>
      </c>
    </row>
    <row r="143" spans="1:33" x14ac:dyDescent="0.35">
      <c r="A143" s="100" t="s">
        <v>195</v>
      </c>
      <c r="B143" s="68">
        <v>6221450</v>
      </c>
      <c r="C143" s="68">
        <v>6325644</v>
      </c>
      <c r="D143" s="68">
        <v>6410061</v>
      </c>
      <c r="E143" s="68">
        <v>6476581</v>
      </c>
      <c r="F143" s="68">
        <v>6539471</v>
      </c>
      <c r="G143" s="68">
        <v>6599035</v>
      </c>
      <c r="H143" s="68">
        <v>6658310</v>
      </c>
      <c r="I143" s="68">
        <v>6716942</v>
      </c>
      <c r="J143" s="68">
        <v>6769549</v>
      </c>
      <c r="K143" s="68">
        <v>6816268</v>
      </c>
      <c r="L143" s="68">
        <v>6858086</v>
      </c>
      <c r="M143" s="68">
        <v>6896324</v>
      </c>
      <c r="N143" s="68">
        <v>6931809</v>
      </c>
      <c r="O143" s="68">
        <v>6969436</v>
      </c>
      <c r="P143" s="68">
        <v>7001616</v>
      </c>
      <c r="Q143" s="68">
        <v>7033687</v>
      </c>
      <c r="R143" s="68">
        <v>7065136</v>
      </c>
      <c r="S143" s="68">
        <v>7095404</v>
      </c>
      <c r="T143" s="68">
        <v>7123723</v>
      </c>
      <c r="U143" s="68">
        <v>7150162</v>
      </c>
      <c r="V143" s="68">
        <v>7174973</v>
      </c>
      <c r="W143" s="68">
        <v>7195478</v>
      </c>
      <c r="X143" s="68">
        <v>7215766</v>
      </c>
      <c r="Y143" s="68">
        <v>7235670</v>
      </c>
      <c r="Z143" s="68">
        <v>7257139</v>
      </c>
      <c r="AA143" s="68">
        <v>7278953</v>
      </c>
      <c r="AB143" s="68">
        <v>7300726</v>
      </c>
      <c r="AC143" s="68">
        <v>7320470</v>
      </c>
      <c r="AD143" s="68">
        <v>7339049</v>
      </c>
      <c r="AE143" s="68">
        <v>7356843</v>
      </c>
      <c r="AF143" s="68">
        <v>7374293</v>
      </c>
      <c r="AG143" s="68">
        <v>7391953</v>
      </c>
    </row>
    <row r="144" spans="1:33" x14ac:dyDescent="0.35">
      <c r="A144" s="101" t="s">
        <v>197</v>
      </c>
      <c r="B144" s="28">
        <v>6221004</v>
      </c>
      <c r="C144" s="28">
        <v>6325019</v>
      </c>
      <c r="D144" s="28">
        <v>6409206</v>
      </c>
      <c r="E144" s="28">
        <v>6475437</v>
      </c>
      <c r="F144" s="28">
        <v>6537969</v>
      </c>
      <c r="G144" s="28">
        <v>6597091</v>
      </c>
      <c r="H144" s="28">
        <v>6655810</v>
      </c>
      <c r="I144" s="28">
        <v>6713743</v>
      </c>
      <c r="J144" s="28">
        <v>6765486</v>
      </c>
      <c r="K144" s="28">
        <v>6811132</v>
      </c>
      <c r="L144" s="28">
        <v>6851647</v>
      </c>
      <c r="M144" s="28">
        <v>6888309</v>
      </c>
      <c r="N144" s="28">
        <v>6921850</v>
      </c>
      <c r="O144" s="28">
        <v>6957029</v>
      </c>
      <c r="P144" s="28">
        <v>6986152</v>
      </c>
      <c r="Q144" s="28">
        <v>7014380</v>
      </c>
      <c r="R144" s="28">
        <v>7041055</v>
      </c>
      <c r="S144" s="28">
        <v>7065367</v>
      </c>
      <c r="T144" s="28">
        <v>7086233</v>
      </c>
      <c r="U144" s="28">
        <v>7103290</v>
      </c>
      <c r="V144" s="28">
        <v>7116441</v>
      </c>
      <c r="W144" s="28">
        <v>7122355</v>
      </c>
      <c r="X144" s="28">
        <v>7124586</v>
      </c>
      <c r="Y144" s="28">
        <v>7122047</v>
      </c>
      <c r="Z144" s="28">
        <v>7115993</v>
      </c>
      <c r="AA144" s="28">
        <v>7103912</v>
      </c>
      <c r="AB144" s="28">
        <v>7084654</v>
      </c>
      <c r="AC144" s="28">
        <v>7054881</v>
      </c>
      <c r="AD144" s="28">
        <v>7014664</v>
      </c>
      <c r="AE144" s="28">
        <v>6962823</v>
      </c>
      <c r="AF144" s="28">
        <v>6899218</v>
      </c>
      <c r="AG144" s="28">
        <v>6822844</v>
      </c>
    </row>
    <row r="145" spans="1:33" x14ac:dyDescent="0.35">
      <c r="A145" s="101" t="s">
        <v>198</v>
      </c>
      <c r="B145" s="31">
        <v>31</v>
      </c>
      <c r="C145" s="31">
        <v>48</v>
      </c>
      <c r="D145" s="31">
        <v>74</v>
      </c>
      <c r="E145" s="31">
        <v>109</v>
      </c>
      <c r="F145" s="31">
        <v>155</v>
      </c>
      <c r="G145" s="31">
        <v>214</v>
      </c>
      <c r="H145" s="31">
        <v>297</v>
      </c>
      <c r="I145" s="31">
        <v>403</v>
      </c>
      <c r="J145" s="31">
        <v>542</v>
      </c>
      <c r="K145" s="31">
        <v>722</v>
      </c>
      <c r="L145" s="31">
        <v>956</v>
      </c>
      <c r="M145" s="28">
        <v>1239</v>
      </c>
      <c r="N145" s="28">
        <v>1597</v>
      </c>
      <c r="O145" s="28">
        <v>2068</v>
      </c>
      <c r="P145" s="28">
        <v>2687</v>
      </c>
      <c r="Q145" s="28">
        <v>3490</v>
      </c>
      <c r="R145" s="28">
        <v>4510</v>
      </c>
      <c r="S145" s="28">
        <v>5792</v>
      </c>
      <c r="T145" s="28">
        <v>7430</v>
      </c>
      <c r="U145" s="28">
        <v>9539</v>
      </c>
      <c r="V145" s="28">
        <v>12219</v>
      </c>
      <c r="W145" s="28">
        <v>15633</v>
      </c>
      <c r="X145" s="28">
        <v>19938</v>
      </c>
      <c r="Y145" s="28">
        <v>25379</v>
      </c>
      <c r="Z145" s="28">
        <v>32143</v>
      </c>
      <c r="AA145" s="28">
        <v>40557</v>
      </c>
      <c r="AB145" s="28">
        <v>50841</v>
      </c>
      <c r="AC145" s="28">
        <v>63339</v>
      </c>
      <c r="AD145" s="28">
        <v>78236</v>
      </c>
      <c r="AE145" s="28">
        <v>95878</v>
      </c>
      <c r="AF145" s="28">
        <v>116339</v>
      </c>
      <c r="AG145" s="28">
        <v>139892</v>
      </c>
    </row>
    <row r="146" spans="1:33" x14ac:dyDescent="0.35">
      <c r="A146" s="101" t="s">
        <v>96</v>
      </c>
      <c r="B146" s="31">
        <v>397</v>
      </c>
      <c r="C146" s="31">
        <v>550</v>
      </c>
      <c r="D146" s="31">
        <v>740</v>
      </c>
      <c r="E146" s="31">
        <v>967</v>
      </c>
      <c r="F146" s="28">
        <v>1243</v>
      </c>
      <c r="G146" s="28">
        <v>1574</v>
      </c>
      <c r="H146" s="28">
        <v>1975</v>
      </c>
      <c r="I146" s="28">
        <v>2469</v>
      </c>
      <c r="J146" s="28">
        <v>3059</v>
      </c>
      <c r="K146" s="28">
        <v>3768</v>
      </c>
      <c r="L146" s="28">
        <v>4593</v>
      </c>
      <c r="M146" s="28">
        <v>5559</v>
      </c>
      <c r="N146" s="28">
        <v>6721</v>
      </c>
      <c r="O146" s="28">
        <v>8132</v>
      </c>
      <c r="P146" s="28">
        <v>9809</v>
      </c>
      <c r="Q146" s="28">
        <v>11824</v>
      </c>
      <c r="R146" s="28">
        <v>14243</v>
      </c>
      <c r="S146" s="28">
        <v>17167</v>
      </c>
      <c r="T146" s="28">
        <v>20669</v>
      </c>
      <c r="U146" s="28">
        <v>24880</v>
      </c>
      <c r="V146" s="28">
        <v>29884</v>
      </c>
      <c r="W146" s="28">
        <v>35870</v>
      </c>
      <c r="X146" s="28">
        <v>42947</v>
      </c>
      <c r="Y146" s="28">
        <v>51367</v>
      </c>
      <c r="Z146" s="28">
        <v>61251</v>
      </c>
      <c r="AA146" s="28">
        <v>72951</v>
      </c>
      <c r="AB146" s="28">
        <v>86553</v>
      </c>
      <c r="AC146" s="28">
        <v>102368</v>
      </c>
      <c r="AD146" s="28">
        <v>120506</v>
      </c>
      <c r="AE146" s="28">
        <v>141358</v>
      </c>
      <c r="AF146" s="28">
        <v>164978</v>
      </c>
      <c r="AG146" s="28">
        <v>191797</v>
      </c>
    </row>
    <row r="147" spans="1:33" x14ac:dyDescent="0.35">
      <c r="A147" s="101" t="s">
        <v>209</v>
      </c>
      <c r="B147" s="31">
        <v>18</v>
      </c>
      <c r="C147" s="31">
        <v>27</v>
      </c>
      <c r="D147" s="31">
        <v>41</v>
      </c>
      <c r="E147" s="31">
        <v>68</v>
      </c>
      <c r="F147" s="31">
        <v>104</v>
      </c>
      <c r="G147" s="31">
        <v>156</v>
      </c>
      <c r="H147" s="31">
        <v>228</v>
      </c>
      <c r="I147" s="31">
        <v>327</v>
      </c>
      <c r="J147" s="31">
        <v>462</v>
      </c>
      <c r="K147" s="31">
        <v>646</v>
      </c>
      <c r="L147" s="31">
        <v>890</v>
      </c>
      <c r="M147" s="28">
        <v>1217</v>
      </c>
      <c r="N147" s="28">
        <v>1641</v>
      </c>
      <c r="O147" s="28">
        <v>2207</v>
      </c>
      <c r="P147" s="28">
        <v>2968</v>
      </c>
      <c r="Q147" s="28">
        <v>3993</v>
      </c>
      <c r="R147" s="28">
        <v>5328</v>
      </c>
      <c r="S147" s="28">
        <v>7078</v>
      </c>
      <c r="T147" s="28">
        <v>9391</v>
      </c>
      <c r="U147" s="28">
        <v>12453</v>
      </c>
      <c r="V147" s="28">
        <v>16429</v>
      </c>
      <c r="W147" s="28">
        <v>21620</v>
      </c>
      <c r="X147" s="28">
        <v>28295</v>
      </c>
      <c r="Y147" s="28">
        <v>36877</v>
      </c>
      <c r="Z147" s="28">
        <v>47752</v>
      </c>
      <c r="AA147" s="28">
        <v>61533</v>
      </c>
      <c r="AB147" s="28">
        <v>78678</v>
      </c>
      <c r="AC147" s="28">
        <v>99882</v>
      </c>
      <c r="AD147" s="28">
        <v>125643</v>
      </c>
      <c r="AE147" s="28">
        <v>156784</v>
      </c>
      <c r="AF147" s="28">
        <v>193758</v>
      </c>
      <c r="AG147" s="28">
        <v>237420</v>
      </c>
    </row>
    <row r="148" spans="1:33" x14ac:dyDescent="0.35">
      <c r="A148" s="100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</row>
    <row r="149" spans="1:33" x14ac:dyDescent="0.35">
      <c r="A149" s="10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</row>
    <row r="150" spans="1:33" x14ac:dyDescent="0.35">
      <c r="A150" s="10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</row>
    <row r="151" spans="1:33" x14ac:dyDescent="0.35">
      <c r="A151" s="10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</row>
    <row r="152" spans="1:33" x14ac:dyDescent="0.35">
      <c r="A152" s="10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</row>
    <row r="153" spans="1:33" x14ac:dyDescent="0.35">
      <c r="A153" s="100" t="s">
        <v>200</v>
      </c>
      <c r="B153" s="65">
        <v>4</v>
      </c>
      <c r="C153" s="65">
        <v>9</v>
      </c>
      <c r="D153" s="65">
        <v>10</v>
      </c>
      <c r="E153" s="65">
        <v>10</v>
      </c>
      <c r="F153" s="65">
        <v>10</v>
      </c>
      <c r="G153" s="65">
        <v>10</v>
      </c>
      <c r="H153" s="65">
        <v>11</v>
      </c>
      <c r="I153" s="65">
        <v>12</v>
      </c>
      <c r="J153" s="65">
        <v>14</v>
      </c>
      <c r="K153" s="65">
        <v>25</v>
      </c>
      <c r="L153" s="65">
        <v>116</v>
      </c>
      <c r="M153" s="65">
        <v>444</v>
      </c>
      <c r="N153" s="68">
        <v>1106</v>
      </c>
      <c r="O153" s="68">
        <v>2175</v>
      </c>
      <c r="P153" s="68">
        <v>3696</v>
      </c>
      <c r="Q153" s="68">
        <v>5743</v>
      </c>
      <c r="R153" s="68">
        <v>8345</v>
      </c>
      <c r="S153" s="68">
        <v>11551</v>
      </c>
      <c r="T153" s="68">
        <v>15375</v>
      </c>
      <c r="U153" s="68">
        <v>19842</v>
      </c>
      <c r="V153" s="68">
        <v>24925</v>
      </c>
      <c r="W153" s="68">
        <v>30592</v>
      </c>
      <c r="X153" s="68">
        <v>36823</v>
      </c>
      <c r="Y153" s="68">
        <v>43676</v>
      </c>
      <c r="Z153" s="68">
        <v>51167</v>
      </c>
      <c r="AA153" s="68">
        <v>59239</v>
      </c>
      <c r="AB153" s="68">
        <v>67923</v>
      </c>
      <c r="AC153" s="68">
        <v>77117</v>
      </c>
      <c r="AD153" s="68">
        <v>86847</v>
      </c>
      <c r="AE153" s="68">
        <v>97034</v>
      </c>
      <c r="AF153" s="68">
        <v>107672</v>
      </c>
      <c r="AG153" s="68">
        <v>118644</v>
      </c>
    </row>
    <row r="154" spans="1:33" x14ac:dyDescent="0.35">
      <c r="A154" s="101" t="s">
        <v>201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</row>
    <row r="155" spans="1:33" x14ac:dyDescent="0.35">
      <c r="A155" s="101" t="s">
        <v>202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</row>
    <row r="156" spans="1:33" x14ac:dyDescent="0.35">
      <c r="A156" s="101" t="s">
        <v>203</v>
      </c>
      <c r="B156" s="31">
        <v>4</v>
      </c>
      <c r="C156" s="31">
        <v>9</v>
      </c>
      <c r="D156" s="31">
        <v>10</v>
      </c>
      <c r="E156" s="31">
        <v>10</v>
      </c>
      <c r="F156" s="31">
        <v>10</v>
      </c>
      <c r="G156" s="31">
        <v>10</v>
      </c>
      <c r="H156" s="31">
        <v>11</v>
      </c>
      <c r="I156" s="31">
        <v>12</v>
      </c>
      <c r="J156" s="31">
        <v>14</v>
      </c>
      <c r="K156" s="31">
        <v>25</v>
      </c>
      <c r="L156" s="31">
        <v>116</v>
      </c>
      <c r="M156" s="31">
        <v>444</v>
      </c>
      <c r="N156" s="28">
        <v>1106</v>
      </c>
      <c r="O156" s="28">
        <v>2175</v>
      </c>
      <c r="P156" s="28">
        <v>3696</v>
      </c>
      <c r="Q156" s="28">
        <v>5743</v>
      </c>
      <c r="R156" s="28">
        <v>8345</v>
      </c>
      <c r="S156" s="28">
        <v>11551</v>
      </c>
      <c r="T156" s="28">
        <v>15375</v>
      </c>
      <c r="U156" s="28">
        <v>19842</v>
      </c>
      <c r="V156" s="28">
        <v>24925</v>
      </c>
      <c r="W156" s="28">
        <v>30592</v>
      </c>
      <c r="X156" s="28">
        <v>36823</v>
      </c>
      <c r="Y156" s="28">
        <v>43676</v>
      </c>
      <c r="Z156" s="28">
        <v>51167</v>
      </c>
      <c r="AA156" s="28">
        <v>59239</v>
      </c>
      <c r="AB156" s="28">
        <v>67923</v>
      </c>
      <c r="AC156" s="28">
        <v>77117</v>
      </c>
      <c r="AD156" s="28">
        <v>86847</v>
      </c>
      <c r="AE156" s="28">
        <v>97034</v>
      </c>
      <c r="AF156" s="28">
        <v>107672</v>
      </c>
      <c r="AG156" s="28">
        <v>118644</v>
      </c>
    </row>
    <row r="157" spans="1:33" x14ac:dyDescent="0.35">
      <c r="A157" s="101" t="s">
        <v>210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</row>
    <row r="158" spans="1:33" x14ac:dyDescent="0.35">
      <c r="A158" s="100" t="s">
        <v>204</v>
      </c>
      <c r="B158" s="65">
        <v>89</v>
      </c>
      <c r="C158" s="65">
        <v>127</v>
      </c>
      <c r="D158" s="65">
        <v>128</v>
      </c>
      <c r="E158" s="65">
        <v>128</v>
      </c>
      <c r="F158" s="65">
        <v>128</v>
      </c>
      <c r="G158" s="65">
        <v>128</v>
      </c>
      <c r="H158" s="65">
        <v>128</v>
      </c>
      <c r="I158" s="65">
        <v>128</v>
      </c>
      <c r="J158" s="65">
        <v>125</v>
      </c>
      <c r="K158" s="65">
        <v>118</v>
      </c>
      <c r="L158" s="65">
        <v>108</v>
      </c>
      <c r="M158" s="65">
        <v>597</v>
      </c>
      <c r="N158" s="68">
        <v>2112</v>
      </c>
      <c r="O158" s="68">
        <v>4824</v>
      </c>
      <c r="P158" s="68">
        <v>8844</v>
      </c>
      <c r="Q158" s="68">
        <v>14317</v>
      </c>
      <c r="R158" s="68">
        <v>21261</v>
      </c>
      <c r="S158" s="68">
        <v>29829</v>
      </c>
      <c r="T158" s="68">
        <v>40026</v>
      </c>
      <c r="U158" s="68">
        <v>51834</v>
      </c>
      <c r="V158" s="68">
        <v>65166</v>
      </c>
      <c r="W158" s="68">
        <v>79951</v>
      </c>
      <c r="X158" s="68">
        <v>96202</v>
      </c>
      <c r="Y158" s="68">
        <v>113973</v>
      </c>
      <c r="Z158" s="68">
        <v>133199</v>
      </c>
      <c r="AA158" s="68">
        <v>153847</v>
      </c>
      <c r="AB158" s="68">
        <v>175862</v>
      </c>
      <c r="AC158" s="68">
        <v>199065</v>
      </c>
      <c r="AD158" s="68">
        <v>223556</v>
      </c>
      <c r="AE158" s="68">
        <v>249085</v>
      </c>
      <c r="AF158" s="68">
        <v>275637</v>
      </c>
      <c r="AG158" s="68">
        <v>302983</v>
      </c>
    </row>
    <row r="159" spans="1:33" x14ac:dyDescent="0.35">
      <c r="A159" s="101" t="s">
        <v>205</v>
      </c>
      <c r="B159" s="31">
        <v>1</v>
      </c>
      <c r="C159" s="31">
        <v>4</v>
      </c>
      <c r="D159" s="31">
        <v>4</v>
      </c>
      <c r="E159" s="31">
        <v>4</v>
      </c>
      <c r="F159" s="31">
        <v>4</v>
      </c>
      <c r="G159" s="31">
        <v>4</v>
      </c>
      <c r="H159" s="31">
        <v>4</v>
      </c>
      <c r="I159" s="31">
        <v>4</v>
      </c>
      <c r="J159" s="31">
        <v>4</v>
      </c>
      <c r="K159" s="31">
        <v>4</v>
      </c>
      <c r="L159" s="31">
        <v>4</v>
      </c>
      <c r="M159" s="31">
        <v>237</v>
      </c>
      <c r="N159" s="28">
        <v>1011</v>
      </c>
      <c r="O159" s="28">
        <v>2500</v>
      </c>
      <c r="P159" s="28">
        <v>4851</v>
      </c>
      <c r="Q159" s="28">
        <v>8246</v>
      </c>
      <c r="R159" s="28">
        <v>12795</v>
      </c>
      <c r="S159" s="28">
        <v>18687</v>
      </c>
      <c r="T159" s="28">
        <v>26034</v>
      </c>
      <c r="U159" s="28">
        <v>34868</v>
      </c>
      <c r="V159" s="28">
        <v>45236</v>
      </c>
      <c r="W159" s="28">
        <v>57114</v>
      </c>
      <c r="X159" s="28">
        <v>70625</v>
      </c>
      <c r="Y159" s="28">
        <v>85817</v>
      </c>
      <c r="Z159" s="28">
        <v>102672</v>
      </c>
      <c r="AA159" s="28">
        <v>121144</v>
      </c>
      <c r="AB159" s="28">
        <v>141245</v>
      </c>
      <c r="AC159" s="28">
        <v>162724</v>
      </c>
      <c r="AD159" s="28">
        <v>185672</v>
      </c>
      <c r="AE159" s="28">
        <v>209820</v>
      </c>
      <c r="AF159" s="28">
        <v>235156</v>
      </c>
      <c r="AG159" s="28">
        <v>261375</v>
      </c>
    </row>
    <row r="160" spans="1:33" x14ac:dyDescent="0.35">
      <c r="A160" s="102" t="s">
        <v>211</v>
      </c>
      <c r="B160" s="55">
        <v>88</v>
      </c>
      <c r="C160" s="55">
        <v>123</v>
      </c>
      <c r="D160" s="55">
        <v>124</v>
      </c>
      <c r="E160" s="55">
        <v>124</v>
      </c>
      <c r="F160" s="55">
        <v>124</v>
      </c>
      <c r="G160" s="55">
        <v>124</v>
      </c>
      <c r="H160" s="55">
        <v>124</v>
      </c>
      <c r="I160" s="55">
        <v>124</v>
      </c>
      <c r="J160" s="55">
        <v>121</v>
      </c>
      <c r="K160" s="55">
        <v>114</v>
      </c>
      <c r="L160" s="55">
        <v>104</v>
      </c>
      <c r="M160" s="55">
        <v>360</v>
      </c>
      <c r="N160" s="33">
        <v>1101</v>
      </c>
      <c r="O160" s="33">
        <v>2324</v>
      </c>
      <c r="P160" s="33">
        <v>3993</v>
      </c>
      <c r="Q160" s="33">
        <v>6071</v>
      </c>
      <c r="R160" s="33">
        <v>8466</v>
      </c>
      <c r="S160" s="33">
        <v>11142</v>
      </c>
      <c r="T160" s="33">
        <v>13992</v>
      </c>
      <c r="U160" s="33">
        <v>16966</v>
      </c>
      <c r="V160" s="33">
        <v>19930</v>
      </c>
      <c r="W160" s="33">
        <v>22837</v>
      </c>
      <c r="X160" s="33">
        <v>25577</v>
      </c>
      <c r="Y160" s="33">
        <v>28156</v>
      </c>
      <c r="Z160" s="33">
        <v>30527</v>
      </c>
      <c r="AA160" s="33">
        <v>32703</v>
      </c>
      <c r="AB160" s="33">
        <v>34617</v>
      </c>
      <c r="AC160" s="33">
        <v>36341</v>
      </c>
      <c r="AD160" s="33">
        <v>37884</v>
      </c>
      <c r="AE160" s="33">
        <v>39265</v>
      </c>
      <c r="AF160" s="33">
        <v>40481</v>
      </c>
      <c r="AG160" s="33">
        <v>41608</v>
      </c>
    </row>
    <row r="161" spans="1:33" x14ac:dyDescent="0.35">
      <c r="A161" s="98" t="s">
        <v>215</v>
      </c>
      <c r="B161" s="99">
        <v>573272</v>
      </c>
      <c r="C161" s="99">
        <v>585902</v>
      </c>
      <c r="D161" s="99">
        <v>597249</v>
      </c>
      <c r="E161" s="99">
        <v>607366</v>
      </c>
      <c r="F161" s="99">
        <v>617124</v>
      </c>
      <c r="G161" s="99">
        <v>626600</v>
      </c>
      <c r="H161" s="99">
        <v>635907</v>
      </c>
      <c r="I161" s="99">
        <v>644339</v>
      </c>
      <c r="J161" s="99">
        <v>652261</v>
      </c>
      <c r="K161" s="99">
        <v>659939</v>
      </c>
      <c r="L161" s="99">
        <v>667517</v>
      </c>
      <c r="M161" s="99">
        <v>675050</v>
      </c>
      <c r="N161" s="99">
        <v>682560</v>
      </c>
      <c r="O161" s="99">
        <v>690298</v>
      </c>
      <c r="P161" s="99">
        <v>697454</v>
      </c>
      <c r="Q161" s="99">
        <v>704743</v>
      </c>
      <c r="R161" s="99">
        <v>712190</v>
      </c>
      <c r="S161" s="99">
        <v>719868</v>
      </c>
      <c r="T161" s="99">
        <v>727789</v>
      </c>
      <c r="U161" s="99">
        <v>735938</v>
      </c>
      <c r="V161" s="99">
        <v>744308</v>
      </c>
      <c r="W161" s="99">
        <v>752968</v>
      </c>
      <c r="X161" s="99">
        <v>761968</v>
      </c>
      <c r="Y161" s="99">
        <v>771273</v>
      </c>
      <c r="Z161" s="99">
        <v>780842</v>
      </c>
      <c r="AA161" s="99">
        <v>790583</v>
      </c>
      <c r="AB161" s="99">
        <v>800570</v>
      </c>
      <c r="AC161" s="99">
        <v>810711</v>
      </c>
      <c r="AD161" s="99">
        <v>820983</v>
      </c>
      <c r="AE161" s="99">
        <v>831398</v>
      </c>
      <c r="AF161" s="99">
        <v>841970</v>
      </c>
      <c r="AG161" s="99">
        <v>852765</v>
      </c>
    </row>
    <row r="162" spans="1:33" x14ac:dyDescent="0.35">
      <c r="A162" s="100" t="s">
        <v>195</v>
      </c>
      <c r="B162" s="68">
        <v>573259</v>
      </c>
      <c r="C162" s="68">
        <v>585882</v>
      </c>
      <c r="D162" s="68">
        <v>597229</v>
      </c>
      <c r="E162" s="68">
        <v>607346</v>
      </c>
      <c r="F162" s="68">
        <v>617105</v>
      </c>
      <c r="G162" s="68">
        <v>626585</v>
      </c>
      <c r="H162" s="68">
        <v>635896</v>
      </c>
      <c r="I162" s="68">
        <v>644331</v>
      </c>
      <c r="J162" s="68">
        <v>652257</v>
      </c>
      <c r="K162" s="68">
        <v>659937</v>
      </c>
      <c r="L162" s="68">
        <v>667499</v>
      </c>
      <c r="M162" s="68">
        <v>674836</v>
      </c>
      <c r="N162" s="68">
        <v>681813</v>
      </c>
      <c r="O162" s="68">
        <v>688650</v>
      </c>
      <c r="P162" s="68">
        <v>694513</v>
      </c>
      <c r="Q162" s="68">
        <v>700141</v>
      </c>
      <c r="R162" s="68">
        <v>705563</v>
      </c>
      <c r="S162" s="68">
        <v>710872</v>
      </c>
      <c r="T162" s="68">
        <v>716119</v>
      </c>
      <c r="U162" s="68">
        <v>721362</v>
      </c>
      <c r="V162" s="68">
        <v>726589</v>
      </c>
      <c r="W162" s="68">
        <v>731867</v>
      </c>
      <c r="X162" s="68">
        <v>737195</v>
      </c>
      <c r="Y162" s="68">
        <v>742543</v>
      </c>
      <c r="Z162" s="68">
        <v>747869</v>
      </c>
      <c r="AA162" s="68">
        <v>753090</v>
      </c>
      <c r="AB162" s="68">
        <v>758253</v>
      </c>
      <c r="AC162" s="68">
        <v>763315</v>
      </c>
      <c r="AD162" s="68">
        <v>768224</v>
      </c>
      <c r="AE162" s="68">
        <v>773073</v>
      </c>
      <c r="AF162" s="68">
        <v>777837</v>
      </c>
      <c r="AG162" s="68">
        <v>782544</v>
      </c>
    </row>
    <row r="163" spans="1:33" x14ac:dyDescent="0.35">
      <c r="A163" s="101" t="s">
        <v>197</v>
      </c>
      <c r="B163" s="28">
        <v>573188</v>
      </c>
      <c r="C163" s="28">
        <v>585781</v>
      </c>
      <c r="D163" s="28">
        <v>597092</v>
      </c>
      <c r="E163" s="28">
        <v>607166</v>
      </c>
      <c r="F163" s="28">
        <v>616870</v>
      </c>
      <c r="G163" s="28">
        <v>626289</v>
      </c>
      <c r="H163" s="28">
        <v>635524</v>
      </c>
      <c r="I163" s="28">
        <v>643860</v>
      </c>
      <c r="J163" s="28">
        <v>651670</v>
      </c>
      <c r="K163" s="28">
        <v>659209</v>
      </c>
      <c r="L163" s="28">
        <v>666592</v>
      </c>
      <c r="M163" s="28">
        <v>673711</v>
      </c>
      <c r="N163" s="28">
        <v>680414</v>
      </c>
      <c r="O163" s="28">
        <v>686911</v>
      </c>
      <c r="P163" s="28">
        <v>692354</v>
      </c>
      <c r="Q163" s="28">
        <v>697465</v>
      </c>
      <c r="R163" s="28">
        <v>702259</v>
      </c>
      <c r="S163" s="28">
        <v>706788</v>
      </c>
      <c r="T163" s="28">
        <v>711068</v>
      </c>
      <c r="U163" s="28">
        <v>715111</v>
      </c>
      <c r="V163" s="28">
        <v>718832</v>
      </c>
      <c r="W163" s="28">
        <v>722240</v>
      </c>
      <c r="X163" s="28">
        <v>725263</v>
      </c>
      <c r="Y163" s="28">
        <v>727785</v>
      </c>
      <c r="Z163" s="28">
        <v>729648</v>
      </c>
      <c r="AA163" s="28">
        <v>730670</v>
      </c>
      <c r="AB163" s="28">
        <v>730760</v>
      </c>
      <c r="AC163" s="28">
        <v>729757</v>
      </c>
      <c r="AD163" s="28">
        <v>727489</v>
      </c>
      <c r="AE163" s="28">
        <v>723911</v>
      </c>
      <c r="AF163" s="28">
        <v>718917</v>
      </c>
      <c r="AG163" s="28">
        <v>712466</v>
      </c>
    </row>
    <row r="164" spans="1:33" x14ac:dyDescent="0.35">
      <c r="A164" s="101" t="s">
        <v>198</v>
      </c>
      <c r="B164" s="31">
        <v>2</v>
      </c>
      <c r="C164" s="31">
        <v>4</v>
      </c>
      <c r="D164" s="31">
        <v>6</v>
      </c>
      <c r="E164" s="31">
        <v>9</v>
      </c>
      <c r="F164" s="31">
        <v>14</v>
      </c>
      <c r="G164" s="31">
        <v>21</v>
      </c>
      <c r="H164" s="31">
        <v>32</v>
      </c>
      <c r="I164" s="31">
        <v>46</v>
      </c>
      <c r="J164" s="31">
        <v>64</v>
      </c>
      <c r="K164" s="31">
        <v>86</v>
      </c>
      <c r="L164" s="31">
        <v>116</v>
      </c>
      <c r="M164" s="31">
        <v>154</v>
      </c>
      <c r="N164" s="31">
        <v>202</v>
      </c>
      <c r="O164" s="31">
        <v>267</v>
      </c>
      <c r="P164" s="31">
        <v>345</v>
      </c>
      <c r="Q164" s="31">
        <v>444</v>
      </c>
      <c r="R164" s="31">
        <v>568</v>
      </c>
      <c r="S164" s="31">
        <v>728</v>
      </c>
      <c r="T164" s="31">
        <v>933</v>
      </c>
      <c r="U164" s="28">
        <v>1191</v>
      </c>
      <c r="V164" s="28">
        <v>1517</v>
      </c>
      <c r="W164" s="28">
        <v>1934</v>
      </c>
      <c r="X164" s="28">
        <v>2456</v>
      </c>
      <c r="Y164" s="28">
        <v>3103</v>
      </c>
      <c r="Z164" s="28">
        <v>3907</v>
      </c>
      <c r="AA164" s="28">
        <v>4890</v>
      </c>
      <c r="AB164" s="28">
        <v>6088</v>
      </c>
      <c r="AC164" s="28">
        <v>7526</v>
      </c>
      <c r="AD164" s="28">
        <v>9242</v>
      </c>
      <c r="AE164" s="28">
        <v>11250</v>
      </c>
      <c r="AF164" s="28">
        <v>13565</v>
      </c>
      <c r="AG164" s="28">
        <v>16182</v>
      </c>
    </row>
    <row r="165" spans="1:33" x14ac:dyDescent="0.35">
      <c r="A165" s="101" t="s">
        <v>96</v>
      </c>
      <c r="B165" s="31">
        <v>69</v>
      </c>
      <c r="C165" s="31">
        <v>96</v>
      </c>
      <c r="D165" s="31">
        <v>128</v>
      </c>
      <c r="E165" s="31">
        <v>166</v>
      </c>
      <c r="F165" s="31">
        <v>214</v>
      </c>
      <c r="G165" s="31">
        <v>263</v>
      </c>
      <c r="H165" s="31">
        <v>321</v>
      </c>
      <c r="I165" s="31">
        <v>392</v>
      </c>
      <c r="J165" s="31">
        <v>472</v>
      </c>
      <c r="K165" s="31">
        <v>568</v>
      </c>
      <c r="L165" s="31">
        <v>686</v>
      </c>
      <c r="M165" s="31">
        <v>827</v>
      </c>
      <c r="N165" s="31">
        <v>999</v>
      </c>
      <c r="O165" s="28">
        <v>1200</v>
      </c>
      <c r="P165" s="28">
        <v>1444</v>
      </c>
      <c r="Q165" s="28">
        <v>1737</v>
      </c>
      <c r="R165" s="28">
        <v>2083</v>
      </c>
      <c r="S165" s="28">
        <v>2493</v>
      </c>
      <c r="T165" s="28">
        <v>2979</v>
      </c>
      <c r="U165" s="28">
        <v>3561</v>
      </c>
      <c r="V165" s="28">
        <v>4260</v>
      </c>
      <c r="W165" s="28">
        <v>5095</v>
      </c>
      <c r="X165" s="28">
        <v>6082</v>
      </c>
      <c r="Y165" s="28">
        <v>7256</v>
      </c>
      <c r="Z165" s="28">
        <v>8640</v>
      </c>
      <c r="AA165" s="28">
        <v>10254</v>
      </c>
      <c r="AB165" s="28">
        <v>12128</v>
      </c>
      <c r="AC165" s="28">
        <v>14286</v>
      </c>
      <c r="AD165" s="28">
        <v>16756</v>
      </c>
      <c r="AE165" s="28">
        <v>19581</v>
      </c>
      <c r="AF165" s="28">
        <v>22781</v>
      </c>
      <c r="AG165" s="28">
        <v>26402</v>
      </c>
    </row>
    <row r="166" spans="1:33" x14ac:dyDescent="0.35">
      <c r="A166" s="101" t="s">
        <v>209</v>
      </c>
      <c r="B166" s="31">
        <v>0</v>
      </c>
      <c r="C166" s="31">
        <v>1</v>
      </c>
      <c r="D166" s="31">
        <v>3</v>
      </c>
      <c r="E166" s="31">
        <v>5</v>
      </c>
      <c r="F166" s="31">
        <v>7</v>
      </c>
      <c r="G166" s="31">
        <v>12</v>
      </c>
      <c r="H166" s="31">
        <v>19</v>
      </c>
      <c r="I166" s="31">
        <v>33</v>
      </c>
      <c r="J166" s="31">
        <v>51</v>
      </c>
      <c r="K166" s="31">
        <v>74</v>
      </c>
      <c r="L166" s="31">
        <v>105</v>
      </c>
      <c r="M166" s="31">
        <v>144</v>
      </c>
      <c r="N166" s="31">
        <v>198</v>
      </c>
      <c r="O166" s="31">
        <v>272</v>
      </c>
      <c r="P166" s="31">
        <v>370</v>
      </c>
      <c r="Q166" s="31">
        <v>495</v>
      </c>
      <c r="R166" s="31">
        <v>653</v>
      </c>
      <c r="S166" s="31">
        <v>863</v>
      </c>
      <c r="T166" s="28">
        <v>1139</v>
      </c>
      <c r="U166" s="28">
        <v>1499</v>
      </c>
      <c r="V166" s="28">
        <v>1980</v>
      </c>
      <c r="W166" s="28">
        <v>2598</v>
      </c>
      <c r="X166" s="28">
        <v>3394</v>
      </c>
      <c r="Y166" s="28">
        <v>4399</v>
      </c>
      <c r="Z166" s="28">
        <v>5674</v>
      </c>
      <c r="AA166" s="28">
        <v>7276</v>
      </c>
      <c r="AB166" s="28">
        <v>9277</v>
      </c>
      <c r="AC166" s="28">
        <v>11746</v>
      </c>
      <c r="AD166" s="28">
        <v>14737</v>
      </c>
      <c r="AE166" s="28">
        <v>18331</v>
      </c>
      <c r="AF166" s="28">
        <v>22574</v>
      </c>
      <c r="AG166" s="28">
        <v>27494</v>
      </c>
    </row>
    <row r="167" spans="1:33" x14ac:dyDescent="0.35">
      <c r="A167" s="100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</row>
    <row r="168" spans="1:33" x14ac:dyDescent="0.35">
      <c r="A168" s="10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</row>
    <row r="169" spans="1:33" x14ac:dyDescent="0.35">
      <c r="A169" s="10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</row>
    <row r="170" spans="1:33" x14ac:dyDescent="0.35">
      <c r="A170" s="10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</row>
    <row r="171" spans="1:33" x14ac:dyDescent="0.35">
      <c r="A171" s="10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</row>
    <row r="172" spans="1:33" x14ac:dyDescent="0.35">
      <c r="A172" s="100" t="s">
        <v>200</v>
      </c>
      <c r="B172" s="65">
        <v>0</v>
      </c>
      <c r="C172" s="65">
        <v>0</v>
      </c>
      <c r="D172" s="65">
        <v>0</v>
      </c>
      <c r="E172" s="65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2</v>
      </c>
      <c r="L172" s="65">
        <v>18</v>
      </c>
      <c r="M172" s="65">
        <v>85</v>
      </c>
      <c r="N172" s="65">
        <v>226</v>
      </c>
      <c r="O172" s="65">
        <v>447</v>
      </c>
      <c r="P172" s="65">
        <v>758</v>
      </c>
      <c r="Q172" s="68">
        <v>1151</v>
      </c>
      <c r="R172" s="68">
        <v>1629</v>
      </c>
      <c r="S172" s="68">
        <v>2200</v>
      </c>
      <c r="T172" s="68">
        <v>2838</v>
      </c>
      <c r="U172" s="68">
        <v>3551</v>
      </c>
      <c r="V172" s="68">
        <v>4332</v>
      </c>
      <c r="W172" s="68">
        <v>5172</v>
      </c>
      <c r="X172" s="68">
        <v>6083</v>
      </c>
      <c r="Y172" s="68">
        <v>7075</v>
      </c>
      <c r="Z172" s="68">
        <v>8148</v>
      </c>
      <c r="AA172" s="68">
        <v>9295</v>
      </c>
      <c r="AB172" s="68">
        <v>10525</v>
      </c>
      <c r="AC172" s="68">
        <v>11821</v>
      </c>
      <c r="AD172" s="68">
        <v>13179</v>
      </c>
      <c r="AE172" s="68">
        <v>14591</v>
      </c>
      <c r="AF172" s="68">
        <v>16064</v>
      </c>
      <c r="AG172" s="68">
        <v>17612</v>
      </c>
    </row>
    <row r="173" spans="1:33" x14ac:dyDescent="0.35">
      <c r="A173" s="101" t="s">
        <v>201</v>
      </c>
      <c r="B173" s="31">
        <v>0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</row>
    <row r="174" spans="1:33" x14ac:dyDescent="0.35">
      <c r="A174" s="101" t="s">
        <v>202</v>
      </c>
      <c r="B174" s="31">
        <v>0</v>
      </c>
      <c r="C174" s="31">
        <v>0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</row>
    <row r="175" spans="1:33" x14ac:dyDescent="0.35">
      <c r="A175" s="101" t="s">
        <v>203</v>
      </c>
      <c r="B175" s="31">
        <v>0</v>
      </c>
      <c r="C175" s="31">
        <v>0</v>
      </c>
      <c r="D175" s="31">
        <v>0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2</v>
      </c>
      <c r="L175" s="31">
        <v>18</v>
      </c>
      <c r="M175" s="31">
        <v>85</v>
      </c>
      <c r="N175" s="31">
        <v>226</v>
      </c>
      <c r="O175" s="31">
        <v>447</v>
      </c>
      <c r="P175" s="31">
        <v>758</v>
      </c>
      <c r="Q175" s="28">
        <v>1151</v>
      </c>
      <c r="R175" s="28">
        <v>1629</v>
      </c>
      <c r="S175" s="28">
        <v>2200</v>
      </c>
      <c r="T175" s="28">
        <v>2838</v>
      </c>
      <c r="U175" s="28">
        <v>3551</v>
      </c>
      <c r="V175" s="28">
        <v>4332</v>
      </c>
      <c r="W175" s="28">
        <v>5172</v>
      </c>
      <c r="X175" s="28">
        <v>6083</v>
      </c>
      <c r="Y175" s="28">
        <v>7075</v>
      </c>
      <c r="Z175" s="28">
        <v>8148</v>
      </c>
      <c r="AA175" s="28">
        <v>9295</v>
      </c>
      <c r="AB175" s="28">
        <v>10525</v>
      </c>
      <c r="AC175" s="28">
        <v>11821</v>
      </c>
      <c r="AD175" s="28">
        <v>13179</v>
      </c>
      <c r="AE175" s="28">
        <v>14591</v>
      </c>
      <c r="AF175" s="28">
        <v>16064</v>
      </c>
      <c r="AG175" s="28">
        <v>17612</v>
      </c>
    </row>
    <row r="176" spans="1:33" x14ac:dyDescent="0.35">
      <c r="A176" s="101" t="s">
        <v>210</v>
      </c>
      <c r="B176" s="31">
        <v>0</v>
      </c>
      <c r="C176" s="31">
        <v>0</v>
      </c>
      <c r="D176" s="31">
        <v>0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1">
        <v>0</v>
      </c>
      <c r="Z176" s="31">
        <v>0</v>
      </c>
      <c r="AA176" s="31">
        <v>0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</row>
    <row r="177" spans="1:33" x14ac:dyDescent="0.35">
      <c r="A177" s="100" t="s">
        <v>204</v>
      </c>
      <c r="B177" s="65">
        <v>13</v>
      </c>
      <c r="C177" s="65">
        <v>20</v>
      </c>
      <c r="D177" s="65">
        <v>20</v>
      </c>
      <c r="E177" s="65">
        <v>20</v>
      </c>
      <c r="F177" s="65">
        <v>19</v>
      </c>
      <c r="G177" s="65">
        <v>15</v>
      </c>
      <c r="H177" s="65">
        <v>11</v>
      </c>
      <c r="I177" s="65">
        <v>8</v>
      </c>
      <c r="J177" s="65">
        <v>4</v>
      </c>
      <c r="K177" s="65">
        <v>0</v>
      </c>
      <c r="L177" s="65">
        <v>0</v>
      </c>
      <c r="M177" s="65">
        <v>129</v>
      </c>
      <c r="N177" s="65">
        <v>521</v>
      </c>
      <c r="O177" s="68">
        <v>1201</v>
      </c>
      <c r="P177" s="68">
        <v>2183</v>
      </c>
      <c r="Q177" s="68">
        <v>3451</v>
      </c>
      <c r="R177" s="68">
        <v>4998</v>
      </c>
      <c r="S177" s="68">
        <v>6796</v>
      </c>
      <c r="T177" s="68">
        <v>8832</v>
      </c>
      <c r="U177" s="68">
        <v>11025</v>
      </c>
      <c r="V177" s="68">
        <v>13387</v>
      </c>
      <c r="W177" s="68">
        <v>15929</v>
      </c>
      <c r="X177" s="68">
        <v>18690</v>
      </c>
      <c r="Y177" s="68">
        <v>21655</v>
      </c>
      <c r="Z177" s="68">
        <v>24825</v>
      </c>
      <c r="AA177" s="68">
        <v>28198</v>
      </c>
      <c r="AB177" s="68">
        <v>31792</v>
      </c>
      <c r="AC177" s="68">
        <v>35575</v>
      </c>
      <c r="AD177" s="68">
        <v>39580</v>
      </c>
      <c r="AE177" s="68">
        <v>43734</v>
      </c>
      <c r="AF177" s="68">
        <v>48069</v>
      </c>
      <c r="AG177" s="68">
        <v>52609</v>
      </c>
    </row>
    <row r="178" spans="1:33" x14ac:dyDescent="0.35">
      <c r="A178" s="101" t="s">
        <v>205</v>
      </c>
      <c r="B178" s="31">
        <v>0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59</v>
      </c>
      <c r="N178" s="31">
        <v>255</v>
      </c>
      <c r="O178" s="31">
        <v>625</v>
      </c>
      <c r="P178" s="28">
        <v>1196</v>
      </c>
      <c r="Q178" s="28">
        <v>1981</v>
      </c>
      <c r="R178" s="28">
        <v>2996</v>
      </c>
      <c r="S178" s="28">
        <v>4246</v>
      </c>
      <c r="T178" s="28">
        <v>5743</v>
      </c>
      <c r="U178" s="28">
        <v>7443</v>
      </c>
      <c r="V178" s="28">
        <v>9358</v>
      </c>
      <c r="W178" s="28">
        <v>11496</v>
      </c>
      <c r="X178" s="28">
        <v>13887</v>
      </c>
      <c r="Y178" s="28">
        <v>16520</v>
      </c>
      <c r="Z178" s="28">
        <v>19387</v>
      </c>
      <c r="AA178" s="28">
        <v>22496</v>
      </c>
      <c r="AB178" s="28">
        <v>25844</v>
      </c>
      <c r="AC178" s="28">
        <v>29400</v>
      </c>
      <c r="AD178" s="28">
        <v>33190</v>
      </c>
      <c r="AE178" s="28">
        <v>37143</v>
      </c>
      <c r="AF178" s="28">
        <v>41295</v>
      </c>
      <c r="AG178" s="28">
        <v>45643</v>
      </c>
    </row>
    <row r="179" spans="1:33" x14ac:dyDescent="0.35">
      <c r="A179" s="102" t="s">
        <v>211</v>
      </c>
      <c r="B179" s="55">
        <v>13</v>
      </c>
      <c r="C179" s="55">
        <v>20</v>
      </c>
      <c r="D179" s="55">
        <v>20</v>
      </c>
      <c r="E179" s="55">
        <v>20</v>
      </c>
      <c r="F179" s="55">
        <v>19</v>
      </c>
      <c r="G179" s="55">
        <v>15</v>
      </c>
      <c r="H179" s="55">
        <v>11</v>
      </c>
      <c r="I179" s="55">
        <v>8</v>
      </c>
      <c r="J179" s="55">
        <v>4</v>
      </c>
      <c r="K179" s="55">
        <v>0</v>
      </c>
      <c r="L179" s="55">
        <v>0</v>
      </c>
      <c r="M179" s="55">
        <v>70</v>
      </c>
      <c r="N179" s="55">
        <v>266</v>
      </c>
      <c r="O179" s="55">
        <v>576</v>
      </c>
      <c r="P179" s="55">
        <v>987</v>
      </c>
      <c r="Q179" s="33">
        <v>1470</v>
      </c>
      <c r="R179" s="33">
        <v>2002</v>
      </c>
      <c r="S179" s="33">
        <v>2550</v>
      </c>
      <c r="T179" s="33">
        <v>3089</v>
      </c>
      <c r="U179" s="33">
        <v>3582</v>
      </c>
      <c r="V179" s="33">
        <v>4029</v>
      </c>
      <c r="W179" s="33">
        <v>4433</v>
      </c>
      <c r="X179" s="33">
        <v>4803</v>
      </c>
      <c r="Y179" s="33">
        <v>5135</v>
      </c>
      <c r="Z179" s="33">
        <v>5438</v>
      </c>
      <c r="AA179" s="33">
        <v>5702</v>
      </c>
      <c r="AB179" s="33">
        <v>5948</v>
      </c>
      <c r="AC179" s="33">
        <v>6175</v>
      </c>
      <c r="AD179" s="33">
        <v>6390</v>
      </c>
      <c r="AE179" s="33">
        <v>6591</v>
      </c>
      <c r="AF179" s="33">
        <v>6774</v>
      </c>
      <c r="AG179" s="33">
        <v>6966</v>
      </c>
    </row>
    <row r="180" spans="1:33" x14ac:dyDescent="0.3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</row>
    <row r="181" spans="1:33" x14ac:dyDescent="0.35">
      <c r="A181" s="18" t="s">
        <v>76</v>
      </c>
      <c r="B181" s="95">
        <v>34007</v>
      </c>
      <c r="C181" s="95">
        <v>34584</v>
      </c>
      <c r="D181" s="95">
        <v>35093</v>
      </c>
      <c r="E181" s="95">
        <v>35525</v>
      </c>
      <c r="F181" s="95">
        <v>35955</v>
      </c>
      <c r="G181" s="95">
        <v>36359</v>
      </c>
      <c r="H181" s="95">
        <v>36757</v>
      </c>
      <c r="I181" s="95">
        <v>37160</v>
      </c>
      <c r="J181" s="95">
        <v>37570</v>
      </c>
      <c r="K181" s="95">
        <v>37941</v>
      </c>
      <c r="L181" s="95">
        <v>38312</v>
      </c>
      <c r="M181" s="95">
        <v>38663</v>
      </c>
      <c r="N181" s="95">
        <v>38999</v>
      </c>
      <c r="O181" s="95">
        <v>39312</v>
      </c>
      <c r="P181" s="95">
        <v>39617</v>
      </c>
      <c r="Q181" s="95">
        <v>39913</v>
      </c>
      <c r="R181" s="95">
        <v>40205</v>
      </c>
      <c r="S181" s="95">
        <v>40491</v>
      </c>
      <c r="T181" s="95">
        <v>40776</v>
      </c>
      <c r="U181" s="95">
        <v>41060</v>
      </c>
      <c r="V181" s="95">
        <v>41353</v>
      </c>
      <c r="W181" s="95">
        <v>41651</v>
      </c>
      <c r="X181" s="95">
        <v>41956</v>
      </c>
      <c r="Y181" s="95">
        <v>42265</v>
      </c>
      <c r="Z181" s="95">
        <v>42578</v>
      </c>
      <c r="AA181" s="95">
        <v>42892</v>
      </c>
      <c r="AB181" s="95">
        <v>43211</v>
      </c>
      <c r="AC181" s="95">
        <v>43523</v>
      </c>
      <c r="AD181" s="95">
        <v>43842</v>
      </c>
      <c r="AE181" s="95">
        <v>44171</v>
      </c>
      <c r="AF181" s="95">
        <v>44522</v>
      </c>
      <c r="AG181" s="95">
        <v>44904</v>
      </c>
    </row>
    <row r="182" spans="1:33" x14ac:dyDescent="0.35">
      <c r="A182" s="96" t="s">
        <v>43</v>
      </c>
      <c r="B182" s="97">
        <v>27780</v>
      </c>
      <c r="C182" s="97">
        <v>28227</v>
      </c>
      <c r="D182" s="97">
        <v>28616</v>
      </c>
      <c r="E182" s="97">
        <v>28937</v>
      </c>
      <c r="F182" s="97">
        <v>29269</v>
      </c>
      <c r="G182" s="97">
        <v>29578</v>
      </c>
      <c r="H182" s="97">
        <v>29884</v>
      </c>
      <c r="I182" s="97">
        <v>30196</v>
      </c>
      <c r="J182" s="97">
        <v>30516</v>
      </c>
      <c r="K182" s="97">
        <v>30796</v>
      </c>
      <c r="L182" s="97">
        <v>31076</v>
      </c>
      <c r="M182" s="97">
        <v>31336</v>
      </c>
      <c r="N182" s="97">
        <v>31596</v>
      </c>
      <c r="O182" s="97">
        <v>31834</v>
      </c>
      <c r="P182" s="97">
        <v>32064</v>
      </c>
      <c r="Q182" s="97">
        <v>32286</v>
      </c>
      <c r="R182" s="97">
        <v>32502</v>
      </c>
      <c r="S182" s="97">
        <v>32714</v>
      </c>
      <c r="T182" s="97">
        <v>32922</v>
      </c>
      <c r="U182" s="97">
        <v>33128</v>
      </c>
      <c r="V182" s="97">
        <v>33343</v>
      </c>
      <c r="W182" s="97">
        <v>33560</v>
      </c>
      <c r="X182" s="97">
        <v>33781</v>
      </c>
      <c r="Y182" s="97">
        <v>34006</v>
      </c>
      <c r="Z182" s="97">
        <v>34232</v>
      </c>
      <c r="AA182" s="97">
        <v>34460</v>
      </c>
      <c r="AB182" s="97">
        <v>34691</v>
      </c>
      <c r="AC182" s="97">
        <v>34918</v>
      </c>
      <c r="AD182" s="97">
        <v>35150</v>
      </c>
      <c r="AE182" s="97">
        <v>35394</v>
      </c>
      <c r="AF182" s="97">
        <v>35659</v>
      </c>
      <c r="AG182" s="97">
        <v>35955</v>
      </c>
    </row>
    <row r="183" spans="1:33" x14ac:dyDescent="0.35">
      <c r="A183" s="103" t="s">
        <v>25</v>
      </c>
      <c r="B183" s="68">
        <v>13272</v>
      </c>
      <c r="C183" s="68">
        <v>13420</v>
      </c>
      <c r="D183" s="68">
        <v>13543</v>
      </c>
      <c r="E183" s="68">
        <v>13634</v>
      </c>
      <c r="F183" s="68">
        <v>13731</v>
      </c>
      <c r="G183" s="68">
        <v>13815</v>
      </c>
      <c r="H183" s="68">
        <v>13892</v>
      </c>
      <c r="I183" s="68">
        <v>13982</v>
      </c>
      <c r="J183" s="68">
        <v>14076</v>
      </c>
      <c r="K183" s="68">
        <v>14140</v>
      </c>
      <c r="L183" s="68">
        <v>14211</v>
      </c>
      <c r="M183" s="68">
        <v>14276</v>
      </c>
      <c r="N183" s="68">
        <v>14340</v>
      </c>
      <c r="O183" s="68">
        <v>14381</v>
      </c>
      <c r="P183" s="68">
        <v>14422</v>
      </c>
      <c r="Q183" s="68">
        <v>14457</v>
      </c>
      <c r="R183" s="68">
        <v>14484</v>
      </c>
      <c r="S183" s="68">
        <v>14510</v>
      </c>
      <c r="T183" s="68">
        <v>14532</v>
      </c>
      <c r="U183" s="68">
        <v>14550</v>
      </c>
      <c r="V183" s="68">
        <v>14574</v>
      </c>
      <c r="W183" s="68">
        <v>14597</v>
      </c>
      <c r="X183" s="68">
        <v>14618</v>
      </c>
      <c r="Y183" s="68">
        <v>14638</v>
      </c>
      <c r="Z183" s="68">
        <v>14654</v>
      </c>
      <c r="AA183" s="68">
        <v>14665</v>
      </c>
      <c r="AB183" s="68">
        <v>14673</v>
      </c>
      <c r="AC183" s="68">
        <v>14671</v>
      </c>
      <c r="AD183" s="68">
        <v>14668</v>
      </c>
      <c r="AE183" s="68">
        <v>14677</v>
      </c>
      <c r="AF183" s="68">
        <v>14701</v>
      </c>
      <c r="AG183" s="68">
        <v>14750</v>
      </c>
    </row>
    <row r="184" spans="1:33" x14ac:dyDescent="0.35">
      <c r="A184" s="27" t="s">
        <v>197</v>
      </c>
      <c r="B184" s="28">
        <v>4443</v>
      </c>
      <c r="C184" s="28">
        <v>4497</v>
      </c>
      <c r="D184" s="28">
        <v>4539</v>
      </c>
      <c r="E184" s="28">
        <v>4569</v>
      </c>
      <c r="F184" s="28">
        <v>4597</v>
      </c>
      <c r="G184" s="28">
        <v>4620</v>
      </c>
      <c r="H184" s="28">
        <v>4642</v>
      </c>
      <c r="I184" s="28">
        <v>4666</v>
      </c>
      <c r="J184" s="28">
        <v>4687</v>
      </c>
      <c r="K184" s="28">
        <v>4697</v>
      </c>
      <c r="L184" s="28">
        <v>4713</v>
      </c>
      <c r="M184" s="28">
        <v>4722</v>
      </c>
      <c r="N184" s="28">
        <v>4720</v>
      </c>
      <c r="O184" s="28">
        <v>4718</v>
      </c>
      <c r="P184" s="28">
        <v>4719</v>
      </c>
      <c r="Q184" s="28">
        <v>4715</v>
      </c>
      <c r="R184" s="28">
        <v>4704</v>
      </c>
      <c r="S184" s="28">
        <v>4697</v>
      </c>
      <c r="T184" s="28">
        <v>4676</v>
      </c>
      <c r="U184" s="28">
        <v>4650</v>
      </c>
      <c r="V184" s="28">
        <v>4619</v>
      </c>
      <c r="W184" s="28">
        <v>4584</v>
      </c>
      <c r="X184" s="28">
        <v>4549</v>
      </c>
      <c r="Y184" s="28">
        <v>4519</v>
      </c>
      <c r="Z184" s="28">
        <v>4484</v>
      </c>
      <c r="AA184" s="28">
        <v>4433</v>
      </c>
      <c r="AB184" s="28">
        <v>4397</v>
      </c>
      <c r="AC184" s="28">
        <v>4348</v>
      </c>
      <c r="AD184" s="28">
        <v>4278</v>
      </c>
      <c r="AE184" s="28">
        <v>4212</v>
      </c>
      <c r="AF184" s="28">
        <v>4137</v>
      </c>
      <c r="AG184" s="28">
        <v>4083</v>
      </c>
    </row>
    <row r="185" spans="1:33" x14ac:dyDescent="0.35">
      <c r="A185" s="27" t="s">
        <v>216</v>
      </c>
      <c r="B185" s="28">
        <v>8828</v>
      </c>
      <c r="C185" s="28">
        <v>8923</v>
      </c>
      <c r="D185" s="28">
        <v>9005</v>
      </c>
      <c r="E185" s="28">
        <v>9065</v>
      </c>
      <c r="F185" s="28">
        <v>9134</v>
      </c>
      <c r="G185" s="28">
        <v>9195</v>
      </c>
      <c r="H185" s="28">
        <v>9251</v>
      </c>
      <c r="I185" s="28">
        <v>9316</v>
      </c>
      <c r="J185" s="28">
        <v>9388</v>
      </c>
      <c r="K185" s="28">
        <v>9443</v>
      </c>
      <c r="L185" s="28">
        <v>9498</v>
      </c>
      <c r="M185" s="28">
        <v>9554</v>
      </c>
      <c r="N185" s="28">
        <v>9620</v>
      </c>
      <c r="O185" s="28">
        <v>9663</v>
      </c>
      <c r="P185" s="28">
        <v>9703</v>
      </c>
      <c r="Q185" s="28">
        <v>9742</v>
      </c>
      <c r="R185" s="28">
        <v>9780</v>
      </c>
      <c r="S185" s="28">
        <v>9814</v>
      </c>
      <c r="T185" s="28">
        <v>9856</v>
      </c>
      <c r="U185" s="28">
        <v>9900</v>
      </c>
      <c r="V185" s="28">
        <v>9955</v>
      </c>
      <c r="W185" s="28">
        <v>10013</v>
      </c>
      <c r="X185" s="28">
        <v>10069</v>
      </c>
      <c r="Y185" s="28">
        <v>10119</v>
      </c>
      <c r="Z185" s="28">
        <v>10170</v>
      </c>
      <c r="AA185" s="28">
        <v>10232</v>
      </c>
      <c r="AB185" s="28">
        <v>10276</v>
      </c>
      <c r="AC185" s="28">
        <v>10322</v>
      </c>
      <c r="AD185" s="28">
        <v>10390</v>
      </c>
      <c r="AE185" s="28">
        <v>10465</v>
      </c>
      <c r="AF185" s="28">
        <v>10564</v>
      </c>
      <c r="AG185" s="28">
        <v>10666</v>
      </c>
    </row>
    <row r="186" spans="1:33" x14ac:dyDescent="0.35">
      <c r="A186" s="103" t="s">
        <v>26</v>
      </c>
      <c r="B186" s="65">
        <v>787</v>
      </c>
      <c r="C186" s="65">
        <v>816</v>
      </c>
      <c r="D186" s="65">
        <v>842</v>
      </c>
      <c r="E186" s="65">
        <v>875</v>
      </c>
      <c r="F186" s="65">
        <v>904</v>
      </c>
      <c r="G186" s="65">
        <v>925</v>
      </c>
      <c r="H186" s="65">
        <v>956</v>
      </c>
      <c r="I186" s="65">
        <v>991</v>
      </c>
      <c r="J186" s="68">
        <v>1033</v>
      </c>
      <c r="K186" s="68">
        <v>1069</v>
      </c>
      <c r="L186" s="68">
        <v>1103</v>
      </c>
      <c r="M186" s="68">
        <v>1131</v>
      </c>
      <c r="N186" s="68">
        <v>1161</v>
      </c>
      <c r="O186" s="68">
        <v>1193</v>
      </c>
      <c r="P186" s="68">
        <v>1218</v>
      </c>
      <c r="Q186" s="68">
        <v>1239</v>
      </c>
      <c r="R186" s="68">
        <v>1260</v>
      </c>
      <c r="S186" s="68">
        <v>1278</v>
      </c>
      <c r="T186" s="68">
        <v>1294</v>
      </c>
      <c r="U186" s="68">
        <v>1308</v>
      </c>
      <c r="V186" s="68">
        <v>1322</v>
      </c>
      <c r="W186" s="68">
        <v>1335</v>
      </c>
      <c r="X186" s="68">
        <v>1347</v>
      </c>
      <c r="Y186" s="68">
        <v>1358</v>
      </c>
      <c r="Z186" s="68">
        <v>1370</v>
      </c>
      <c r="AA186" s="68">
        <v>1381</v>
      </c>
      <c r="AB186" s="68">
        <v>1390</v>
      </c>
      <c r="AC186" s="68">
        <v>1400</v>
      </c>
      <c r="AD186" s="68">
        <v>1409</v>
      </c>
      <c r="AE186" s="68">
        <v>1415</v>
      </c>
      <c r="AF186" s="68">
        <v>1421</v>
      </c>
      <c r="AG186" s="68">
        <v>1430</v>
      </c>
    </row>
    <row r="187" spans="1:33" x14ac:dyDescent="0.35">
      <c r="A187" s="103" t="s">
        <v>27</v>
      </c>
      <c r="B187" s="68">
        <v>13721</v>
      </c>
      <c r="C187" s="68">
        <v>13991</v>
      </c>
      <c r="D187" s="68">
        <v>14231</v>
      </c>
      <c r="E187" s="68">
        <v>14428</v>
      </c>
      <c r="F187" s="68">
        <v>14633</v>
      </c>
      <c r="G187" s="68">
        <v>14837</v>
      </c>
      <c r="H187" s="68">
        <v>15035</v>
      </c>
      <c r="I187" s="68">
        <v>15222</v>
      </c>
      <c r="J187" s="68">
        <v>15408</v>
      </c>
      <c r="K187" s="68">
        <v>15587</v>
      </c>
      <c r="L187" s="68">
        <v>15762</v>
      </c>
      <c r="M187" s="68">
        <v>15929</v>
      </c>
      <c r="N187" s="68">
        <v>16095</v>
      </c>
      <c r="O187" s="68">
        <v>16260</v>
      </c>
      <c r="P187" s="68">
        <v>16425</v>
      </c>
      <c r="Q187" s="68">
        <v>16591</v>
      </c>
      <c r="R187" s="68">
        <v>16757</v>
      </c>
      <c r="S187" s="68">
        <v>16926</v>
      </c>
      <c r="T187" s="68">
        <v>17097</v>
      </c>
      <c r="U187" s="68">
        <v>17270</v>
      </c>
      <c r="V187" s="68">
        <v>17447</v>
      </c>
      <c r="W187" s="68">
        <v>17629</v>
      </c>
      <c r="X187" s="68">
        <v>17816</v>
      </c>
      <c r="Y187" s="68">
        <v>18010</v>
      </c>
      <c r="Z187" s="68">
        <v>18209</v>
      </c>
      <c r="AA187" s="68">
        <v>18414</v>
      </c>
      <c r="AB187" s="68">
        <v>18628</v>
      </c>
      <c r="AC187" s="68">
        <v>18848</v>
      </c>
      <c r="AD187" s="68">
        <v>19073</v>
      </c>
      <c r="AE187" s="68">
        <v>19303</v>
      </c>
      <c r="AF187" s="68">
        <v>19537</v>
      </c>
      <c r="AG187" s="68">
        <v>19775</v>
      </c>
    </row>
    <row r="188" spans="1:33" x14ac:dyDescent="0.35">
      <c r="A188" s="96" t="s">
        <v>44</v>
      </c>
      <c r="B188" s="97">
        <v>6227</v>
      </c>
      <c r="C188" s="97">
        <v>6357</v>
      </c>
      <c r="D188" s="97">
        <v>6477</v>
      </c>
      <c r="E188" s="97">
        <v>6588</v>
      </c>
      <c r="F188" s="97">
        <v>6686</v>
      </c>
      <c r="G188" s="97">
        <v>6781</v>
      </c>
      <c r="H188" s="97">
        <v>6873</v>
      </c>
      <c r="I188" s="97">
        <v>6964</v>
      </c>
      <c r="J188" s="97">
        <v>7054</v>
      </c>
      <c r="K188" s="97">
        <v>7145</v>
      </c>
      <c r="L188" s="97">
        <v>7236</v>
      </c>
      <c r="M188" s="97">
        <v>7326</v>
      </c>
      <c r="N188" s="97">
        <v>7403</v>
      </c>
      <c r="O188" s="97">
        <v>7477</v>
      </c>
      <c r="P188" s="97">
        <v>7552</v>
      </c>
      <c r="Q188" s="97">
        <v>7627</v>
      </c>
      <c r="R188" s="97">
        <v>7703</v>
      </c>
      <c r="S188" s="97">
        <v>7778</v>
      </c>
      <c r="T188" s="97">
        <v>7854</v>
      </c>
      <c r="U188" s="97">
        <v>7931</v>
      </c>
      <c r="V188" s="97">
        <v>8010</v>
      </c>
      <c r="W188" s="97">
        <v>8091</v>
      </c>
      <c r="X188" s="97">
        <v>8175</v>
      </c>
      <c r="Y188" s="97">
        <v>8259</v>
      </c>
      <c r="Z188" s="97">
        <v>8345</v>
      </c>
      <c r="AA188" s="97">
        <v>8432</v>
      </c>
      <c r="AB188" s="97">
        <v>8520</v>
      </c>
      <c r="AC188" s="97">
        <v>8605</v>
      </c>
      <c r="AD188" s="97">
        <v>8691</v>
      </c>
      <c r="AE188" s="97">
        <v>8777</v>
      </c>
      <c r="AF188" s="97">
        <v>8863</v>
      </c>
      <c r="AG188" s="97">
        <v>8949</v>
      </c>
    </row>
    <row r="189" spans="1:33" x14ac:dyDescent="0.35">
      <c r="A189" s="60" t="s">
        <v>197</v>
      </c>
      <c r="B189" s="28">
        <v>1661</v>
      </c>
      <c r="C189" s="28">
        <v>1674</v>
      </c>
      <c r="D189" s="28">
        <v>1694</v>
      </c>
      <c r="E189" s="28">
        <v>1716</v>
      </c>
      <c r="F189" s="28">
        <v>1742</v>
      </c>
      <c r="G189" s="28">
        <v>1767</v>
      </c>
      <c r="H189" s="28">
        <v>1790</v>
      </c>
      <c r="I189" s="28">
        <v>1815</v>
      </c>
      <c r="J189" s="28">
        <v>1837</v>
      </c>
      <c r="K189" s="28">
        <v>1863</v>
      </c>
      <c r="L189" s="28">
        <v>1888</v>
      </c>
      <c r="M189" s="28">
        <v>1916</v>
      </c>
      <c r="N189" s="28">
        <v>1932</v>
      </c>
      <c r="O189" s="28">
        <v>1948</v>
      </c>
      <c r="P189" s="28">
        <v>1970</v>
      </c>
      <c r="Q189" s="28">
        <v>1984</v>
      </c>
      <c r="R189" s="28">
        <v>2002</v>
      </c>
      <c r="S189" s="28">
        <v>2021</v>
      </c>
      <c r="T189" s="28">
        <v>2034</v>
      </c>
      <c r="U189" s="28">
        <v>2046</v>
      </c>
      <c r="V189" s="28">
        <v>2058</v>
      </c>
      <c r="W189" s="28">
        <v>2069</v>
      </c>
      <c r="X189" s="28">
        <v>2080</v>
      </c>
      <c r="Y189" s="28">
        <v>2092</v>
      </c>
      <c r="Z189" s="28">
        <v>2099</v>
      </c>
      <c r="AA189" s="28">
        <v>2113</v>
      </c>
      <c r="AB189" s="28">
        <v>2117</v>
      </c>
      <c r="AC189" s="28">
        <v>2124</v>
      </c>
      <c r="AD189" s="28">
        <v>2110</v>
      </c>
      <c r="AE189" s="28">
        <v>2089</v>
      </c>
      <c r="AF189" s="28">
        <v>2071</v>
      </c>
      <c r="AG189" s="28">
        <v>2051</v>
      </c>
    </row>
    <row r="190" spans="1:33" x14ac:dyDescent="0.35">
      <c r="A190" s="61" t="s">
        <v>216</v>
      </c>
      <c r="B190" s="33">
        <v>4566</v>
      </c>
      <c r="C190" s="33">
        <v>4683</v>
      </c>
      <c r="D190" s="33">
        <v>4782</v>
      </c>
      <c r="E190" s="33">
        <v>4872</v>
      </c>
      <c r="F190" s="33">
        <v>4945</v>
      </c>
      <c r="G190" s="33">
        <v>5014</v>
      </c>
      <c r="H190" s="33">
        <v>5083</v>
      </c>
      <c r="I190" s="33">
        <v>5149</v>
      </c>
      <c r="J190" s="33">
        <v>5218</v>
      </c>
      <c r="K190" s="33">
        <v>5282</v>
      </c>
      <c r="L190" s="33">
        <v>5348</v>
      </c>
      <c r="M190" s="33">
        <v>5410</v>
      </c>
      <c r="N190" s="33">
        <v>5472</v>
      </c>
      <c r="O190" s="33">
        <v>5529</v>
      </c>
      <c r="P190" s="33">
        <v>5582</v>
      </c>
      <c r="Q190" s="33">
        <v>5643</v>
      </c>
      <c r="R190" s="33">
        <v>5701</v>
      </c>
      <c r="S190" s="33">
        <v>5756</v>
      </c>
      <c r="T190" s="33">
        <v>5820</v>
      </c>
      <c r="U190" s="33">
        <v>5886</v>
      </c>
      <c r="V190" s="33">
        <v>5952</v>
      </c>
      <c r="W190" s="33">
        <v>6021</v>
      </c>
      <c r="X190" s="33">
        <v>6095</v>
      </c>
      <c r="Y190" s="33">
        <v>6167</v>
      </c>
      <c r="Z190" s="33">
        <v>6246</v>
      </c>
      <c r="AA190" s="33">
        <v>6319</v>
      </c>
      <c r="AB190" s="33">
        <v>6403</v>
      </c>
      <c r="AC190" s="33">
        <v>6481</v>
      </c>
      <c r="AD190" s="33">
        <v>6581</v>
      </c>
      <c r="AE190" s="33">
        <v>6688</v>
      </c>
      <c r="AF190" s="33">
        <v>6792</v>
      </c>
      <c r="AG190" s="33">
        <v>6898</v>
      </c>
    </row>
    <row r="191" spans="1:33" x14ac:dyDescent="0.3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</row>
    <row r="192" spans="1:33" x14ac:dyDescent="0.35">
      <c r="A192" s="18" t="s">
        <v>77</v>
      </c>
      <c r="B192" s="95">
        <v>24021987</v>
      </c>
      <c r="C192" s="95">
        <v>24673813</v>
      </c>
      <c r="D192" s="95">
        <v>25326431</v>
      </c>
      <c r="E192" s="95">
        <v>25944900</v>
      </c>
      <c r="F192" s="95">
        <v>26507205</v>
      </c>
      <c r="G192" s="95">
        <v>27026392</v>
      </c>
      <c r="H192" s="95">
        <v>27582337</v>
      </c>
      <c r="I192" s="95">
        <v>28140766</v>
      </c>
      <c r="J192" s="95">
        <v>28717433</v>
      </c>
      <c r="K192" s="95">
        <v>29338275</v>
      </c>
      <c r="L192" s="95">
        <v>29933382</v>
      </c>
      <c r="M192" s="95">
        <v>30525837</v>
      </c>
      <c r="N192" s="95">
        <v>31130727</v>
      </c>
      <c r="O192" s="95">
        <v>31662859</v>
      </c>
      <c r="P192" s="95">
        <v>32182936</v>
      </c>
      <c r="Q192" s="95">
        <v>32653218</v>
      </c>
      <c r="R192" s="95">
        <v>33112890</v>
      </c>
      <c r="S192" s="95">
        <v>33603323</v>
      </c>
      <c r="T192" s="95">
        <v>34075227</v>
      </c>
      <c r="U192" s="95">
        <v>34709906</v>
      </c>
      <c r="V192" s="95">
        <v>35196036</v>
      </c>
      <c r="W192" s="95">
        <v>35694403</v>
      </c>
      <c r="X192" s="95">
        <v>36251389</v>
      </c>
      <c r="Y192" s="95">
        <v>36823355</v>
      </c>
      <c r="Z192" s="95">
        <v>37393681</v>
      </c>
      <c r="AA192" s="95">
        <v>37959285</v>
      </c>
      <c r="AB192" s="95">
        <v>38606206</v>
      </c>
      <c r="AC192" s="95">
        <v>39232816</v>
      </c>
      <c r="AD192" s="95">
        <v>39785355</v>
      </c>
      <c r="AE192" s="95">
        <v>40419541</v>
      </c>
      <c r="AF192" s="95">
        <v>41022048</v>
      </c>
      <c r="AG192" s="95">
        <v>41605404</v>
      </c>
    </row>
    <row r="193" spans="1:33" x14ac:dyDescent="0.35">
      <c r="A193" s="96" t="s">
        <v>43</v>
      </c>
      <c r="B193" s="97">
        <v>23004082</v>
      </c>
      <c r="C193" s="97">
        <v>23604769</v>
      </c>
      <c r="D193" s="97">
        <v>24205986</v>
      </c>
      <c r="E193" s="97">
        <v>24775853</v>
      </c>
      <c r="F193" s="97">
        <v>25290346</v>
      </c>
      <c r="G193" s="97">
        <v>25768418</v>
      </c>
      <c r="H193" s="97">
        <v>26280155</v>
      </c>
      <c r="I193" s="97">
        <v>26790308</v>
      </c>
      <c r="J193" s="97">
        <v>27314596</v>
      </c>
      <c r="K193" s="97">
        <v>27880336</v>
      </c>
      <c r="L193" s="97">
        <v>28420654</v>
      </c>
      <c r="M193" s="97">
        <v>28957302</v>
      </c>
      <c r="N193" s="97">
        <v>29504383</v>
      </c>
      <c r="O193" s="97">
        <v>29983323</v>
      </c>
      <c r="P193" s="97">
        <v>30450803</v>
      </c>
      <c r="Q193" s="97">
        <v>30868481</v>
      </c>
      <c r="R193" s="97">
        <v>31278798</v>
      </c>
      <c r="S193" s="97">
        <v>31714977</v>
      </c>
      <c r="T193" s="97">
        <v>32131736</v>
      </c>
      <c r="U193" s="97">
        <v>32692730</v>
      </c>
      <c r="V193" s="97">
        <v>33113101</v>
      </c>
      <c r="W193" s="97">
        <v>33544777</v>
      </c>
      <c r="X193" s="97">
        <v>34031217</v>
      </c>
      <c r="Y193" s="97">
        <v>34531253</v>
      </c>
      <c r="Z193" s="97">
        <v>35032380</v>
      </c>
      <c r="AA193" s="97">
        <v>35529733</v>
      </c>
      <c r="AB193" s="97">
        <v>36099599</v>
      </c>
      <c r="AC193" s="97">
        <v>36649895</v>
      </c>
      <c r="AD193" s="97">
        <v>37135284</v>
      </c>
      <c r="AE193" s="97">
        <v>37694100</v>
      </c>
      <c r="AF193" s="97">
        <v>38229202</v>
      </c>
      <c r="AG193" s="97">
        <v>38747747</v>
      </c>
    </row>
    <row r="194" spans="1:33" x14ac:dyDescent="0.35">
      <c r="A194" s="103" t="s">
        <v>29</v>
      </c>
      <c r="B194" s="68">
        <v>2136153</v>
      </c>
      <c r="C194" s="68">
        <v>2167005</v>
      </c>
      <c r="D194" s="68">
        <v>2196766</v>
      </c>
      <c r="E194" s="68">
        <v>2223003</v>
      </c>
      <c r="F194" s="68">
        <v>2242483</v>
      </c>
      <c r="G194" s="68">
        <v>2268808</v>
      </c>
      <c r="H194" s="68">
        <v>2299450</v>
      </c>
      <c r="I194" s="68">
        <v>2324859</v>
      </c>
      <c r="J194" s="68">
        <v>2346559</v>
      </c>
      <c r="K194" s="68">
        <v>2376294</v>
      </c>
      <c r="L194" s="68">
        <v>2407485</v>
      </c>
      <c r="M194" s="68">
        <v>2439992</v>
      </c>
      <c r="N194" s="68">
        <v>2471782</v>
      </c>
      <c r="O194" s="68">
        <v>2500944</v>
      </c>
      <c r="P194" s="68">
        <v>2534388</v>
      </c>
      <c r="Q194" s="68">
        <v>2564901</v>
      </c>
      <c r="R194" s="68">
        <v>2596130</v>
      </c>
      <c r="S194" s="68">
        <v>2630400</v>
      </c>
      <c r="T194" s="68">
        <v>2663449</v>
      </c>
      <c r="U194" s="68">
        <v>2712839</v>
      </c>
      <c r="V194" s="68">
        <v>2747620</v>
      </c>
      <c r="W194" s="68">
        <v>2786590</v>
      </c>
      <c r="X194" s="68">
        <v>2828500</v>
      </c>
      <c r="Y194" s="68">
        <v>2869986</v>
      </c>
      <c r="Z194" s="68">
        <v>2914712</v>
      </c>
      <c r="AA194" s="68">
        <v>2959198</v>
      </c>
      <c r="AB194" s="68">
        <v>3009598</v>
      </c>
      <c r="AC194" s="68">
        <v>3059344</v>
      </c>
      <c r="AD194" s="68">
        <v>3105933</v>
      </c>
      <c r="AE194" s="68">
        <v>3159694</v>
      </c>
      <c r="AF194" s="68">
        <v>3211013</v>
      </c>
      <c r="AG194" s="68">
        <v>3261850</v>
      </c>
    </row>
    <row r="195" spans="1:33" x14ac:dyDescent="0.35">
      <c r="A195" s="27" t="s">
        <v>217</v>
      </c>
      <c r="B195" s="28">
        <v>2136153</v>
      </c>
      <c r="C195" s="28">
        <v>2167004</v>
      </c>
      <c r="D195" s="28">
        <v>2196765</v>
      </c>
      <c r="E195" s="28">
        <v>2223001</v>
      </c>
      <c r="F195" s="28">
        <v>2242479</v>
      </c>
      <c r="G195" s="28">
        <v>2268803</v>
      </c>
      <c r="H195" s="28">
        <v>2299440</v>
      </c>
      <c r="I195" s="28">
        <v>2324844</v>
      </c>
      <c r="J195" s="28">
        <v>2346536</v>
      </c>
      <c r="K195" s="28">
        <v>2376257</v>
      </c>
      <c r="L195" s="28">
        <v>2407425</v>
      </c>
      <c r="M195" s="28">
        <v>2439894</v>
      </c>
      <c r="N195" s="28">
        <v>2471627</v>
      </c>
      <c r="O195" s="28">
        <v>2500683</v>
      </c>
      <c r="P195" s="28">
        <v>2533931</v>
      </c>
      <c r="Q195" s="28">
        <v>2564137</v>
      </c>
      <c r="R195" s="28">
        <v>2594842</v>
      </c>
      <c r="S195" s="28">
        <v>2628278</v>
      </c>
      <c r="T195" s="28">
        <v>2659975</v>
      </c>
      <c r="U195" s="28">
        <v>2706579</v>
      </c>
      <c r="V195" s="28">
        <v>2738148</v>
      </c>
      <c r="W195" s="28">
        <v>2772108</v>
      </c>
      <c r="X195" s="28">
        <v>2807323</v>
      </c>
      <c r="Y195" s="28">
        <v>2839482</v>
      </c>
      <c r="Z195" s="28">
        <v>2870579</v>
      </c>
      <c r="AA195" s="28">
        <v>2896738</v>
      </c>
      <c r="AB195" s="28">
        <v>2921557</v>
      </c>
      <c r="AC195" s="28">
        <v>2939625</v>
      </c>
      <c r="AD195" s="28">
        <v>2946406</v>
      </c>
      <c r="AE195" s="28">
        <v>2949783</v>
      </c>
      <c r="AF195" s="28">
        <v>2942661</v>
      </c>
      <c r="AG195" s="28">
        <v>2928575</v>
      </c>
    </row>
    <row r="196" spans="1:33" x14ac:dyDescent="0.35">
      <c r="A196" s="27" t="s">
        <v>218</v>
      </c>
      <c r="B196" s="31">
        <v>0</v>
      </c>
      <c r="C196" s="31">
        <v>1</v>
      </c>
      <c r="D196" s="31">
        <v>1</v>
      </c>
      <c r="E196" s="31">
        <v>2</v>
      </c>
      <c r="F196" s="31">
        <v>4</v>
      </c>
      <c r="G196" s="31">
        <v>6</v>
      </c>
      <c r="H196" s="31">
        <v>10</v>
      </c>
      <c r="I196" s="31">
        <v>15</v>
      </c>
      <c r="J196" s="31">
        <v>23</v>
      </c>
      <c r="K196" s="31">
        <v>37</v>
      </c>
      <c r="L196" s="31">
        <v>60</v>
      </c>
      <c r="M196" s="31">
        <v>98</v>
      </c>
      <c r="N196" s="31">
        <v>156</v>
      </c>
      <c r="O196" s="31">
        <v>261</v>
      </c>
      <c r="P196" s="31">
        <v>457</v>
      </c>
      <c r="Q196" s="31">
        <v>764</v>
      </c>
      <c r="R196" s="28">
        <v>1288</v>
      </c>
      <c r="S196" s="28">
        <v>2123</v>
      </c>
      <c r="T196" s="28">
        <v>3474</v>
      </c>
      <c r="U196" s="28">
        <v>6260</v>
      </c>
      <c r="V196" s="28">
        <v>9473</v>
      </c>
      <c r="W196" s="28">
        <v>14482</v>
      </c>
      <c r="X196" s="28">
        <v>21177</v>
      </c>
      <c r="Y196" s="28">
        <v>30504</v>
      </c>
      <c r="Z196" s="28">
        <v>44133</v>
      </c>
      <c r="AA196" s="28">
        <v>62460</v>
      </c>
      <c r="AB196" s="28">
        <v>88041</v>
      </c>
      <c r="AC196" s="28">
        <v>119718</v>
      </c>
      <c r="AD196" s="28">
        <v>159528</v>
      </c>
      <c r="AE196" s="28">
        <v>209910</v>
      </c>
      <c r="AF196" s="28">
        <v>268352</v>
      </c>
      <c r="AG196" s="28">
        <v>333275</v>
      </c>
    </row>
    <row r="197" spans="1:33" x14ac:dyDescent="0.35">
      <c r="A197" s="27" t="s">
        <v>219</v>
      </c>
      <c r="B197" s="31">
        <v>0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0</v>
      </c>
      <c r="S197" s="31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</row>
    <row r="198" spans="1:33" x14ac:dyDescent="0.35">
      <c r="A198" s="27" t="s">
        <v>220</v>
      </c>
      <c r="B198" s="31">
        <v>0</v>
      </c>
      <c r="C198" s="31">
        <v>0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31">
        <v>0</v>
      </c>
      <c r="O198" s="31">
        <v>0</v>
      </c>
      <c r="P198" s="31">
        <v>0</v>
      </c>
      <c r="Q198" s="31">
        <v>0</v>
      </c>
      <c r="R198" s="31">
        <v>0</v>
      </c>
      <c r="S198" s="31">
        <v>0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</row>
    <row r="199" spans="1:33" x14ac:dyDescent="0.35">
      <c r="A199" s="103" t="s">
        <v>30</v>
      </c>
      <c r="B199" s="68">
        <v>15691582</v>
      </c>
      <c r="C199" s="68">
        <v>16077370</v>
      </c>
      <c r="D199" s="68">
        <v>16472235</v>
      </c>
      <c r="E199" s="68">
        <v>16845416</v>
      </c>
      <c r="F199" s="68">
        <v>17179584</v>
      </c>
      <c r="G199" s="68">
        <v>17518228</v>
      </c>
      <c r="H199" s="68">
        <v>17885283</v>
      </c>
      <c r="I199" s="68">
        <v>18247963</v>
      </c>
      <c r="J199" s="68">
        <v>18620614</v>
      </c>
      <c r="K199" s="68">
        <v>19020068</v>
      </c>
      <c r="L199" s="68">
        <v>19398480</v>
      </c>
      <c r="M199" s="68">
        <v>19772320</v>
      </c>
      <c r="N199" s="68">
        <v>20152783</v>
      </c>
      <c r="O199" s="68">
        <v>20483664</v>
      </c>
      <c r="P199" s="68">
        <v>20801973</v>
      </c>
      <c r="Q199" s="68">
        <v>21081913</v>
      </c>
      <c r="R199" s="68">
        <v>21354108</v>
      </c>
      <c r="S199" s="68">
        <v>21644883</v>
      </c>
      <c r="T199" s="68">
        <v>21921599</v>
      </c>
      <c r="U199" s="68">
        <v>22294144</v>
      </c>
      <c r="V199" s="68">
        <v>22573442</v>
      </c>
      <c r="W199" s="68">
        <v>22854469</v>
      </c>
      <c r="X199" s="68">
        <v>23177026</v>
      </c>
      <c r="Y199" s="68">
        <v>23506153</v>
      </c>
      <c r="Z199" s="68">
        <v>23841168</v>
      </c>
      <c r="AA199" s="68">
        <v>24177686</v>
      </c>
      <c r="AB199" s="68">
        <v>24556392</v>
      </c>
      <c r="AC199" s="68">
        <v>24918013</v>
      </c>
      <c r="AD199" s="68">
        <v>25241250</v>
      </c>
      <c r="AE199" s="68">
        <v>25606164</v>
      </c>
      <c r="AF199" s="68">
        <v>25953882</v>
      </c>
      <c r="AG199" s="68">
        <v>26285443</v>
      </c>
    </row>
    <row r="200" spans="1:33" x14ac:dyDescent="0.35">
      <c r="A200" s="27" t="s">
        <v>217</v>
      </c>
      <c r="B200" s="28">
        <v>15691582</v>
      </c>
      <c r="C200" s="28">
        <v>16077370</v>
      </c>
      <c r="D200" s="28">
        <v>16472235</v>
      </c>
      <c r="E200" s="28">
        <v>16845416</v>
      </c>
      <c r="F200" s="28">
        <v>17179584</v>
      </c>
      <c r="G200" s="28">
        <v>17518228</v>
      </c>
      <c r="H200" s="28">
        <v>17885283</v>
      </c>
      <c r="I200" s="28">
        <v>18247963</v>
      </c>
      <c r="J200" s="28">
        <v>18620614</v>
      </c>
      <c r="K200" s="28">
        <v>19020068</v>
      </c>
      <c r="L200" s="28">
        <v>19398480</v>
      </c>
      <c r="M200" s="28">
        <v>19772320</v>
      </c>
      <c r="N200" s="28">
        <v>20152783</v>
      </c>
      <c r="O200" s="28">
        <v>20483664</v>
      </c>
      <c r="P200" s="28">
        <v>20801973</v>
      </c>
      <c r="Q200" s="28">
        <v>21081913</v>
      </c>
      <c r="R200" s="28">
        <v>21354108</v>
      </c>
      <c r="S200" s="28">
        <v>21644883</v>
      </c>
      <c r="T200" s="28">
        <v>21921599</v>
      </c>
      <c r="U200" s="28">
        <v>22294142</v>
      </c>
      <c r="V200" s="28">
        <v>22573433</v>
      </c>
      <c r="W200" s="28">
        <v>22854432</v>
      </c>
      <c r="X200" s="28">
        <v>23176888</v>
      </c>
      <c r="Y200" s="28">
        <v>23505676</v>
      </c>
      <c r="Z200" s="28">
        <v>23839674</v>
      </c>
      <c r="AA200" s="28">
        <v>24173437</v>
      </c>
      <c r="AB200" s="28">
        <v>24545221</v>
      </c>
      <c r="AC200" s="28">
        <v>24891837</v>
      </c>
      <c r="AD200" s="28">
        <v>25184240</v>
      </c>
      <c r="AE200" s="28">
        <v>25493153</v>
      </c>
      <c r="AF200" s="28">
        <v>25742777</v>
      </c>
      <c r="AG200" s="28">
        <v>25924766</v>
      </c>
    </row>
    <row r="201" spans="1:33" x14ac:dyDescent="0.35">
      <c r="A201" s="27" t="s">
        <v>218</v>
      </c>
      <c r="B201" s="31">
        <v>0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2</v>
      </c>
      <c r="V201" s="31">
        <v>9</v>
      </c>
      <c r="W201" s="31">
        <v>37</v>
      </c>
      <c r="X201" s="31">
        <v>138</v>
      </c>
      <c r="Y201" s="31">
        <v>477</v>
      </c>
      <c r="Z201" s="28">
        <v>1494</v>
      </c>
      <c r="AA201" s="28">
        <v>4249</v>
      </c>
      <c r="AB201" s="28">
        <v>11171</v>
      </c>
      <c r="AC201" s="28">
        <v>26176</v>
      </c>
      <c r="AD201" s="28">
        <v>57010</v>
      </c>
      <c r="AE201" s="28">
        <v>113011</v>
      </c>
      <c r="AF201" s="28">
        <v>211105</v>
      </c>
      <c r="AG201" s="28">
        <v>360677</v>
      </c>
    </row>
    <row r="202" spans="1:33" x14ac:dyDescent="0.35">
      <c r="A202" s="27" t="s">
        <v>219</v>
      </c>
      <c r="B202" s="31">
        <v>0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31">
        <v>0</v>
      </c>
      <c r="M202" s="31">
        <v>0</v>
      </c>
      <c r="N202" s="31">
        <v>0</v>
      </c>
      <c r="O202" s="31">
        <v>0</v>
      </c>
      <c r="P202" s="31">
        <v>0</v>
      </c>
      <c r="Q202" s="31">
        <v>0</v>
      </c>
      <c r="R202" s="31">
        <v>0</v>
      </c>
      <c r="S202" s="31">
        <v>0</v>
      </c>
      <c r="T202" s="31">
        <v>0</v>
      </c>
      <c r="U202" s="31">
        <v>0</v>
      </c>
      <c r="V202" s="31">
        <v>0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</row>
    <row r="203" spans="1:33" x14ac:dyDescent="0.35">
      <c r="A203" s="27" t="s">
        <v>220</v>
      </c>
      <c r="B203" s="31">
        <v>0</v>
      </c>
      <c r="C203" s="31">
        <v>0</v>
      </c>
      <c r="D203" s="31">
        <v>0</v>
      </c>
      <c r="E203" s="31">
        <v>0</v>
      </c>
      <c r="F203" s="31">
        <v>0</v>
      </c>
      <c r="G203" s="31">
        <v>0</v>
      </c>
      <c r="H203" s="31">
        <v>0</v>
      </c>
      <c r="I203" s="31">
        <v>0</v>
      </c>
      <c r="J203" s="31">
        <v>0</v>
      </c>
      <c r="K203" s="31">
        <v>0</v>
      </c>
      <c r="L203" s="31">
        <v>0</v>
      </c>
      <c r="M203" s="31">
        <v>0</v>
      </c>
      <c r="N203" s="31">
        <v>0</v>
      </c>
      <c r="O203" s="31">
        <v>0</v>
      </c>
      <c r="P203" s="31">
        <v>0</v>
      </c>
      <c r="Q203" s="31">
        <v>0</v>
      </c>
      <c r="R203" s="31">
        <v>0</v>
      </c>
      <c r="S203" s="31">
        <v>0</v>
      </c>
      <c r="T203" s="31">
        <v>0</v>
      </c>
      <c r="U203" s="31">
        <v>0</v>
      </c>
      <c r="V203" s="31">
        <v>0</v>
      </c>
      <c r="W203" s="31">
        <v>0</v>
      </c>
      <c r="X203" s="31">
        <v>0</v>
      </c>
      <c r="Y203" s="31">
        <v>0</v>
      </c>
      <c r="Z203" s="31">
        <v>0</v>
      </c>
      <c r="AA203" s="31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</row>
    <row r="204" spans="1:33" x14ac:dyDescent="0.35">
      <c r="A204" s="103" t="s">
        <v>31</v>
      </c>
      <c r="B204" s="68">
        <v>5176346</v>
      </c>
      <c r="C204" s="68">
        <v>5360394</v>
      </c>
      <c r="D204" s="68">
        <v>5536985</v>
      </c>
      <c r="E204" s="68">
        <v>5707434</v>
      </c>
      <c r="F204" s="68">
        <v>5868279</v>
      </c>
      <c r="G204" s="68">
        <v>5981382</v>
      </c>
      <c r="H204" s="68">
        <v>6095422</v>
      </c>
      <c r="I204" s="68">
        <v>6217485</v>
      </c>
      <c r="J204" s="68">
        <v>6347424</v>
      </c>
      <c r="K204" s="68">
        <v>6483974</v>
      </c>
      <c r="L204" s="68">
        <v>6614689</v>
      </c>
      <c r="M204" s="68">
        <v>6744990</v>
      </c>
      <c r="N204" s="68">
        <v>6879818</v>
      </c>
      <c r="O204" s="68">
        <v>6998715</v>
      </c>
      <c r="P204" s="68">
        <v>7114442</v>
      </c>
      <c r="Q204" s="68">
        <v>7221667</v>
      </c>
      <c r="R204" s="68">
        <v>7328559</v>
      </c>
      <c r="S204" s="68">
        <v>7439694</v>
      </c>
      <c r="T204" s="68">
        <v>7546688</v>
      </c>
      <c r="U204" s="68">
        <v>7685747</v>
      </c>
      <c r="V204" s="68">
        <v>7792039</v>
      </c>
      <c r="W204" s="68">
        <v>7903719</v>
      </c>
      <c r="X204" s="68">
        <v>8025690</v>
      </c>
      <c r="Y204" s="68">
        <v>8155114</v>
      </c>
      <c r="Z204" s="68">
        <v>8276500</v>
      </c>
      <c r="AA204" s="68">
        <v>8392849</v>
      </c>
      <c r="AB204" s="68">
        <v>8533610</v>
      </c>
      <c r="AC204" s="68">
        <v>8672539</v>
      </c>
      <c r="AD204" s="68">
        <v>8788101</v>
      </c>
      <c r="AE204" s="68">
        <v>8928243</v>
      </c>
      <c r="AF204" s="68">
        <v>9064307</v>
      </c>
      <c r="AG204" s="68">
        <v>9200454</v>
      </c>
    </row>
    <row r="205" spans="1:33" x14ac:dyDescent="0.35">
      <c r="A205" s="27" t="s">
        <v>217</v>
      </c>
      <c r="B205" s="28">
        <v>5176346</v>
      </c>
      <c r="C205" s="28">
        <v>5360394</v>
      </c>
      <c r="D205" s="28">
        <v>5536985</v>
      </c>
      <c r="E205" s="28">
        <v>5707434</v>
      </c>
      <c r="F205" s="28">
        <v>5868279</v>
      </c>
      <c r="G205" s="28">
        <v>5981382</v>
      </c>
      <c r="H205" s="28">
        <v>6095422</v>
      </c>
      <c r="I205" s="28">
        <v>6217485</v>
      </c>
      <c r="J205" s="28">
        <v>6347424</v>
      </c>
      <c r="K205" s="28">
        <v>6483974</v>
      </c>
      <c r="L205" s="28">
        <v>6614689</v>
      </c>
      <c r="M205" s="28">
        <v>6744990</v>
      </c>
      <c r="N205" s="28">
        <v>6879818</v>
      </c>
      <c r="O205" s="28">
        <v>6998715</v>
      </c>
      <c r="P205" s="28">
        <v>7114442</v>
      </c>
      <c r="Q205" s="28">
        <v>7221667</v>
      </c>
      <c r="R205" s="28">
        <v>7328559</v>
      </c>
      <c r="S205" s="28">
        <v>7439694</v>
      </c>
      <c r="T205" s="28">
        <v>7546688</v>
      </c>
      <c r="U205" s="28">
        <v>7685747</v>
      </c>
      <c r="V205" s="28">
        <v>7792039</v>
      </c>
      <c r="W205" s="28">
        <v>7903719</v>
      </c>
      <c r="X205" s="28">
        <v>8025690</v>
      </c>
      <c r="Y205" s="28">
        <v>8155114</v>
      </c>
      <c r="Z205" s="28">
        <v>8276499</v>
      </c>
      <c r="AA205" s="28">
        <v>8392846</v>
      </c>
      <c r="AB205" s="28">
        <v>8533585</v>
      </c>
      <c r="AC205" s="28">
        <v>8672399</v>
      </c>
      <c r="AD205" s="28">
        <v>8787479</v>
      </c>
      <c r="AE205" s="28">
        <v>8925988</v>
      </c>
      <c r="AF205" s="28">
        <v>9057404</v>
      </c>
      <c r="AG205" s="28">
        <v>9182980</v>
      </c>
    </row>
    <row r="206" spans="1:33" x14ac:dyDescent="0.35">
      <c r="A206" s="27" t="s">
        <v>218</v>
      </c>
      <c r="B206" s="31">
        <v>0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0</v>
      </c>
      <c r="L206" s="31">
        <v>0</v>
      </c>
      <c r="M206" s="31">
        <v>0</v>
      </c>
      <c r="N206" s="31">
        <v>0</v>
      </c>
      <c r="O206" s="31">
        <v>0</v>
      </c>
      <c r="P206" s="31">
        <v>0</v>
      </c>
      <c r="Q206" s="31">
        <v>0</v>
      </c>
      <c r="R206" s="31">
        <v>0</v>
      </c>
      <c r="S206" s="31">
        <v>0</v>
      </c>
      <c r="T206" s="31">
        <v>0</v>
      </c>
      <c r="U206" s="31">
        <v>0</v>
      </c>
      <c r="V206" s="31">
        <v>0</v>
      </c>
      <c r="W206" s="31">
        <v>0</v>
      </c>
      <c r="X206" s="31">
        <v>0</v>
      </c>
      <c r="Y206" s="31">
        <v>0</v>
      </c>
      <c r="Z206" s="31">
        <v>0</v>
      </c>
      <c r="AA206" s="31">
        <v>3</v>
      </c>
      <c r="AB206" s="31">
        <v>24</v>
      </c>
      <c r="AC206" s="31">
        <v>140</v>
      </c>
      <c r="AD206" s="31">
        <v>622</v>
      </c>
      <c r="AE206" s="28">
        <v>2255</v>
      </c>
      <c r="AF206" s="28">
        <v>6903</v>
      </c>
      <c r="AG206" s="28">
        <v>17474</v>
      </c>
    </row>
    <row r="207" spans="1:33" x14ac:dyDescent="0.35">
      <c r="A207" s="27" t="s">
        <v>219</v>
      </c>
      <c r="B207" s="31">
        <v>0</v>
      </c>
      <c r="C207" s="31">
        <v>0</v>
      </c>
      <c r="D207" s="31">
        <v>0</v>
      </c>
      <c r="E207" s="31">
        <v>0</v>
      </c>
      <c r="F207" s="31">
        <v>0</v>
      </c>
      <c r="G207" s="31">
        <v>0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  <c r="N207" s="31">
        <v>0</v>
      </c>
      <c r="O207" s="31">
        <v>0</v>
      </c>
      <c r="P207" s="31">
        <v>0</v>
      </c>
      <c r="Q207" s="31">
        <v>0</v>
      </c>
      <c r="R207" s="31">
        <v>0</v>
      </c>
      <c r="S207" s="31">
        <v>0</v>
      </c>
      <c r="T207" s="31">
        <v>0</v>
      </c>
      <c r="U207" s="31">
        <v>0</v>
      </c>
      <c r="V207" s="31">
        <v>0</v>
      </c>
      <c r="W207" s="31">
        <v>0</v>
      </c>
      <c r="X207" s="31">
        <v>0</v>
      </c>
      <c r="Y207" s="31">
        <v>0</v>
      </c>
      <c r="Z207" s="31">
        <v>0</v>
      </c>
      <c r="AA207" s="31">
        <v>0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</row>
    <row r="208" spans="1:33" x14ac:dyDescent="0.35">
      <c r="A208" s="27" t="s">
        <v>220</v>
      </c>
      <c r="B208" s="31">
        <v>0</v>
      </c>
      <c r="C208" s="31">
        <v>0</v>
      </c>
      <c r="D208" s="31">
        <v>0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0</v>
      </c>
      <c r="L208" s="31">
        <v>0</v>
      </c>
      <c r="M208" s="31">
        <v>0</v>
      </c>
      <c r="N208" s="31">
        <v>0</v>
      </c>
      <c r="O208" s="31">
        <v>0</v>
      </c>
      <c r="P208" s="31">
        <v>0</v>
      </c>
      <c r="Q208" s="31">
        <v>0</v>
      </c>
      <c r="R208" s="31">
        <v>0</v>
      </c>
      <c r="S208" s="31">
        <v>0</v>
      </c>
      <c r="T208" s="31">
        <v>0</v>
      </c>
      <c r="U208" s="31">
        <v>0</v>
      </c>
      <c r="V208" s="31">
        <v>0</v>
      </c>
      <c r="W208" s="31">
        <v>0</v>
      </c>
      <c r="X208" s="31">
        <v>0</v>
      </c>
      <c r="Y208" s="31">
        <v>0</v>
      </c>
      <c r="Z208" s="31">
        <v>0</v>
      </c>
      <c r="AA208" s="31">
        <v>0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</row>
    <row r="209" spans="1:33" x14ac:dyDescent="0.35">
      <c r="A209" s="96" t="s">
        <v>44</v>
      </c>
      <c r="B209" s="97">
        <v>1017905</v>
      </c>
      <c r="C209" s="97">
        <v>1069044</v>
      </c>
      <c r="D209" s="97">
        <v>1120445</v>
      </c>
      <c r="E209" s="97">
        <v>1169047</v>
      </c>
      <c r="F209" s="97">
        <v>1216859</v>
      </c>
      <c r="G209" s="97">
        <v>1257974</v>
      </c>
      <c r="H209" s="97">
        <v>1302182</v>
      </c>
      <c r="I209" s="97">
        <v>1350458</v>
      </c>
      <c r="J209" s="97">
        <v>1402837</v>
      </c>
      <c r="K209" s="97">
        <v>1457939</v>
      </c>
      <c r="L209" s="97">
        <v>1512728</v>
      </c>
      <c r="M209" s="97">
        <v>1568535</v>
      </c>
      <c r="N209" s="97">
        <v>1626344</v>
      </c>
      <c r="O209" s="97">
        <v>1679536</v>
      </c>
      <c r="P209" s="97">
        <v>1732134</v>
      </c>
      <c r="Q209" s="97">
        <v>1784737</v>
      </c>
      <c r="R209" s="97">
        <v>1834092</v>
      </c>
      <c r="S209" s="97">
        <v>1888346</v>
      </c>
      <c r="T209" s="97">
        <v>1943491</v>
      </c>
      <c r="U209" s="97">
        <v>2017177</v>
      </c>
      <c r="V209" s="97">
        <v>2082934</v>
      </c>
      <c r="W209" s="97">
        <v>2149625</v>
      </c>
      <c r="X209" s="97">
        <v>2220173</v>
      </c>
      <c r="Y209" s="97">
        <v>2292102</v>
      </c>
      <c r="Z209" s="97">
        <v>2361300</v>
      </c>
      <c r="AA209" s="97">
        <v>2429552</v>
      </c>
      <c r="AB209" s="97">
        <v>2506607</v>
      </c>
      <c r="AC209" s="97">
        <v>2582921</v>
      </c>
      <c r="AD209" s="97">
        <v>2650071</v>
      </c>
      <c r="AE209" s="97">
        <v>2725441</v>
      </c>
      <c r="AF209" s="97">
        <v>2792845</v>
      </c>
      <c r="AG209" s="97">
        <v>2857657</v>
      </c>
    </row>
    <row r="210" spans="1:33" x14ac:dyDescent="0.35">
      <c r="A210" s="103" t="s">
        <v>36</v>
      </c>
      <c r="B210" s="68">
        <v>471364</v>
      </c>
      <c r="C210" s="68">
        <v>499056</v>
      </c>
      <c r="D210" s="68">
        <v>527394</v>
      </c>
      <c r="E210" s="68">
        <v>553866</v>
      </c>
      <c r="F210" s="68">
        <v>579985</v>
      </c>
      <c r="G210" s="68">
        <v>606521</v>
      </c>
      <c r="H210" s="68">
        <v>633914</v>
      </c>
      <c r="I210" s="68">
        <v>663912</v>
      </c>
      <c r="J210" s="68">
        <v>696642</v>
      </c>
      <c r="K210" s="68">
        <v>730572</v>
      </c>
      <c r="L210" s="68">
        <v>765164</v>
      </c>
      <c r="M210" s="68">
        <v>800481</v>
      </c>
      <c r="N210" s="68">
        <v>837811</v>
      </c>
      <c r="O210" s="68">
        <v>871932</v>
      </c>
      <c r="P210" s="68">
        <v>906568</v>
      </c>
      <c r="Q210" s="68">
        <v>941976</v>
      </c>
      <c r="R210" s="68">
        <v>976685</v>
      </c>
      <c r="S210" s="68">
        <v>1014161</v>
      </c>
      <c r="T210" s="68">
        <v>1052713</v>
      </c>
      <c r="U210" s="68">
        <v>1101636</v>
      </c>
      <c r="V210" s="68">
        <v>1145906</v>
      </c>
      <c r="W210" s="68">
        <v>1189420</v>
      </c>
      <c r="X210" s="68">
        <v>1233970</v>
      </c>
      <c r="Y210" s="68">
        <v>1278432</v>
      </c>
      <c r="Z210" s="68">
        <v>1322690</v>
      </c>
      <c r="AA210" s="68">
        <v>1365978</v>
      </c>
      <c r="AB210" s="68">
        <v>1415003</v>
      </c>
      <c r="AC210" s="68">
        <v>1463478</v>
      </c>
      <c r="AD210" s="68">
        <v>1506386</v>
      </c>
      <c r="AE210" s="68">
        <v>1553189</v>
      </c>
      <c r="AF210" s="68">
        <v>1594549</v>
      </c>
      <c r="AG210" s="68">
        <v>1634020</v>
      </c>
    </row>
    <row r="211" spans="1:33" x14ac:dyDescent="0.35">
      <c r="A211" s="27" t="s">
        <v>217</v>
      </c>
      <c r="B211" s="28">
        <v>471364</v>
      </c>
      <c r="C211" s="28">
        <v>499056</v>
      </c>
      <c r="D211" s="28">
        <v>527394</v>
      </c>
      <c r="E211" s="28">
        <v>553866</v>
      </c>
      <c r="F211" s="28">
        <v>579985</v>
      </c>
      <c r="G211" s="28">
        <v>606521</v>
      </c>
      <c r="H211" s="28">
        <v>633914</v>
      </c>
      <c r="I211" s="28">
        <v>663912</v>
      </c>
      <c r="J211" s="28">
        <v>696642</v>
      </c>
      <c r="K211" s="28">
        <v>730572</v>
      </c>
      <c r="L211" s="28">
        <v>765164</v>
      </c>
      <c r="M211" s="28">
        <v>800481</v>
      </c>
      <c r="N211" s="28">
        <v>837810</v>
      </c>
      <c r="O211" s="28">
        <v>871931</v>
      </c>
      <c r="P211" s="28">
        <v>906567</v>
      </c>
      <c r="Q211" s="28">
        <v>941972</v>
      </c>
      <c r="R211" s="28">
        <v>976675</v>
      </c>
      <c r="S211" s="28">
        <v>1014140</v>
      </c>
      <c r="T211" s="28">
        <v>1052666</v>
      </c>
      <c r="U211" s="28">
        <v>1101511</v>
      </c>
      <c r="V211" s="28">
        <v>1145674</v>
      </c>
      <c r="W211" s="28">
        <v>1189010</v>
      </c>
      <c r="X211" s="28">
        <v>1233228</v>
      </c>
      <c r="Y211" s="28">
        <v>1277068</v>
      </c>
      <c r="Z211" s="28">
        <v>1320244</v>
      </c>
      <c r="AA211" s="28">
        <v>1361711</v>
      </c>
      <c r="AB211" s="28">
        <v>1407686</v>
      </c>
      <c r="AC211" s="28">
        <v>1451781</v>
      </c>
      <c r="AD211" s="28">
        <v>1488519</v>
      </c>
      <c r="AE211" s="28">
        <v>1526475</v>
      </c>
      <c r="AF211" s="28">
        <v>1556359</v>
      </c>
      <c r="AG211" s="28">
        <v>1581926</v>
      </c>
    </row>
    <row r="212" spans="1:33" x14ac:dyDescent="0.35">
      <c r="A212" s="27" t="s">
        <v>218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1</v>
      </c>
      <c r="P212" s="31">
        <v>2</v>
      </c>
      <c r="Q212" s="31">
        <v>4</v>
      </c>
      <c r="R212" s="31">
        <v>10</v>
      </c>
      <c r="S212" s="31">
        <v>21</v>
      </c>
      <c r="T212" s="31">
        <v>47</v>
      </c>
      <c r="U212" s="31">
        <v>125</v>
      </c>
      <c r="V212" s="31">
        <v>232</v>
      </c>
      <c r="W212" s="31">
        <v>410</v>
      </c>
      <c r="X212" s="31">
        <v>742</v>
      </c>
      <c r="Y212" s="28">
        <v>1363</v>
      </c>
      <c r="Z212" s="28">
        <v>2445</v>
      </c>
      <c r="AA212" s="28">
        <v>4267</v>
      </c>
      <c r="AB212" s="28">
        <v>7317</v>
      </c>
      <c r="AC212" s="28">
        <v>11697</v>
      </c>
      <c r="AD212" s="28">
        <v>17867</v>
      </c>
      <c r="AE212" s="28">
        <v>26715</v>
      </c>
      <c r="AF212" s="28">
        <v>38190</v>
      </c>
      <c r="AG212" s="28">
        <v>52093</v>
      </c>
    </row>
    <row r="213" spans="1:33" x14ac:dyDescent="0.35">
      <c r="A213" s="27" t="s">
        <v>219</v>
      </c>
      <c r="B213" s="31">
        <v>0</v>
      </c>
      <c r="C213" s="31">
        <v>0</v>
      </c>
      <c r="D213" s="31">
        <v>0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  <c r="N213" s="31">
        <v>0</v>
      </c>
      <c r="O213" s="31">
        <v>0</v>
      </c>
      <c r="P213" s="31">
        <v>0</v>
      </c>
      <c r="Q213" s="31">
        <v>0</v>
      </c>
      <c r="R213" s="31">
        <v>0</v>
      </c>
      <c r="S213" s="31">
        <v>0</v>
      </c>
      <c r="T213" s="31">
        <v>0</v>
      </c>
      <c r="U213" s="31">
        <v>0</v>
      </c>
      <c r="V213" s="31">
        <v>0</v>
      </c>
      <c r="W213" s="31">
        <v>0</v>
      </c>
      <c r="X213" s="31">
        <v>0</v>
      </c>
      <c r="Y213" s="31">
        <v>0</v>
      </c>
      <c r="Z213" s="31">
        <v>0</v>
      </c>
      <c r="AA213" s="31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</row>
    <row r="214" spans="1:33" x14ac:dyDescent="0.35">
      <c r="A214" s="27" t="s">
        <v>220</v>
      </c>
      <c r="B214" s="31">
        <v>0</v>
      </c>
      <c r="C214" s="31">
        <v>0</v>
      </c>
      <c r="D214" s="31">
        <v>0</v>
      </c>
      <c r="E214" s="31">
        <v>0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31">
        <v>0</v>
      </c>
      <c r="N214" s="31">
        <v>0</v>
      </c>
      <c r="O214" s="31">
        <v>0</v>
      </c>
      <c r="P214" s="31">
        <v>0</v>
      </c>
      <c r="Q214" s="31">
        <v>0</v>
      </c>
      <c r="R214" s="31">
        <v>0</v>
      </c>
      <c r="S214" s="31">
        <v>0</v>
      </c>
      <c r="T214" s="31">
        <v>0</v>
      </c>
      <c r="U214" s="31">
        <v>0</v>
      </c>
      <c r="V214" s="31">
        <v>0</v>
      </c>
      <c r="W214" s="31">
        <v>0</v>
      </c>
      <c r="X214" s="31">
        <v>0</v>
      </c>
      <c r="Y214" s="31">
        <v>0</v>
      </c>
      <c r="Z214" s="31">
        <v>0</v>
      </c>
      <c r="AA214" s="31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</row>
    <row r="215" spans="1:33" x14ac:dyDescent="0.35">
      <c r="A215" s="103" t="s">
        <v>31</v>
      </c>
      <c r="B215" s="68">
        <v>546541</v>
      </c>
      <c r="C215" s="68">
        <v>569988</v>
      </c>
      <c r="D215" s="68">
        <v>593051</v>
      </c>
      <c r="E215" s="68">
        <v>615181</v>
      </c>
      <c r="F215" s="68">
        <v>636874</v>
      </c>
      <c r="G215" s="68">
        <v>651452</v>
      </c>
      <c r="H215" s="68">
        <v>668268</v>
      </c>
      <c r="I215" s="68">
        <v>686546</v>
      </c>
      <c r="J215" s="68">
        <v>706195</v>
      </c>
      <c r="K215" s="68">
        <v>727367</v>
      </c>
      <c r="L215" s="68">
        <v>747564</v>
      </c>
      <c r="M215" s="68">
        <v>768054</v>
      </c>
      <c r="N215" s="68">
        <v>788534</v>
      </c>
      <c r="O215" s="68">
        <v>807604</v>
      </c>
      <c r="P215" s="68">
        <v>825565</v>
      </c>
      <c r="Q215" s="68">
        <v>842761</v>
      </c>
      <c r="R215" s="68">
        <v>857408</v>
      </c>
      <c r="S215" s="68">
        <v>874185</v>
      </c>
      <c r="T215" s="68">
        <v>890778</v>
      </c>
      <c r="U215" s="68">
        <v>915541</v>
      </c>
      <c r="V215" s="68">
        <v>937028</v>
      </c>
      <c r="W215" s="68">
        <v>960205</v>
      </c>
      <c r="X215" s="68">
        <v>986203</v>
      </c>
      <c r="Y215" s="68">
        <v>1013670</v>
      </c>
      <c r="Z215" s="68">
        <v>1038611</v>
      </c>
      <c r="AA215" s="68">
        <v>1063574</v>
      </c>
      <c r="AB215" s="68">
        <v>1091604</v>
      </c>
      <c r="AC215" s="68">
        <v>1119443</v>
      </c>
      <c r="AD215" s="68">
        <v>1143685</v>
      </c>
      <c r="AE215" s="68">
        <v>1172252</v>
      </c>
      <c r="AF215" s="68">
        <v>1198297</v>
      </c>
      <c r="AG215" s="68">
        <v>1223638</v>
      </c>
    </row>
    <row r="216" spans="1:33" x14ac:dyDescent="0.35">
      <c r="A216" s="27" t="s">
        <v>217</v>
      </c>
      <c r="B216" s="28">
        <v>546541</v>
      </c>
      <c r="C216" s="28">
        <v>569988</v>
      </c>
      <c r="D216" s="28">
        <v>593051</v>
      </c>
      <c r="E216" s="28">
        <v>615181</v>
      </c>
      <c r="F216" s="28">
        <v>636874</v>
      </c>
      <c r="G216" s="28">
        <v>651452</v>
      </c>
      <c r="H216" s="28">
        <v>668268</v>
      </c>
      <c r="I216" s="28">
        <v>686546</v>
      </c>
      <c r="J216" s="28">
        <v>706195</v>
      </c>
      <c r="K216" s="28">
        <v>727367</v>
      </c>
      <c r="L216" s="28">
        <v>747564</v>
      </c>
      <c r="M216" s="28">
        <v>768054</v>
      </c>
      <c r="N216" s="28">
        <v>788534</v>
      </c>
      <c r="O216" s="28">
        <v>807604</v>
      </c>
      <c r="P216" s="28">
        <v>825565</v>
      </c>
      <c r="Q216" s="28">
        <v>842761</v>
      </c>
      <c r="R216" s="28">
        <v>857408</v>
      </c>
      <c r="S216" s="28">
        <v>874185</v>
      </c>
      <c r="T216" s="28">
        <v>890778</v>
      </c>
      <c r="U216" s="28">
        <v>915541</v>
      </c>
      <c r="V216" s="28">
        <v>937028</v>
      </c>
      <c r="W216" s="28">
        <v>960205</v>
      </c>
      <c r="X216" s="28">
        <v>986203</v>
      </c>
      <c r="Y216" s="28">
        <v>1013670</v>
      </c>
      <c r="Z216" s="28">
        <v>1038611</v>
      </c>
      <c r="AA216" s="28">
        <v>1063573</v>
      </c>
      <c r="AB216" s="28">
        <v>1091601</v>
      </c>
      <c r="AC216" s="28">
        <v>1119427</v>
      </c>
      <c r="AD216" s="28">
        <v>1143618</v>
      </c>
      <c r="AE216" s="28">
        <v>1172006</v>
      </c>
      <c r="AF216" s="28">
        <v>1197564</v>
      </c>
      <c r="AG216" s="28">
        <v>1221806</v>
      </c>
    </row>
    <row r="217" spans="1:33" x14ac:dyDescent="0.35">
      <c r="A217" s="27" t="s">
        <v>218</v>
      </c>
      <c r="B217" s="31">
        <v>0</v>
      </c>
      <c r="C217" s="31">
        <v>0</v>
      </c>
      <c r="D217" s="31">
        <v>0</v>
      </c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v>0</v>
      </c>
      <c r="K217" s="31">
        <v>0</v>
      </c>
      <c r="L217" s="31">
        <v>0</v>
      </c>
      <c r="M217" s="31">
        <v>0</v>
      </c>
      <c r="N217" s="31">
        <v>0</v>
      </c>
      <c r="O217" s="31">
        <v>0</v>
      </c>
      <c r="P217" s="31">
        <v>0</v>
      </c>
      <c r="Q217" s="31">
        <v>0</v>
      </c>
      <c r="R217" s="31">
        <v>0</v>
      </c>
      <c r="S217" s="31">
        <v>0</v>
      </c>
      <c r="T217" s="31">
        <v>0</v>
      </c>
      <c r="U217" s="31">
        <v>0</v>
      </c>
      <c r="V217" s="31">
        <v>0</v>
      </c>
      <c r="W217" s="31">
        <v>0</v>
      </c>
      <c r="X217" s="31">
        <v>0</v>
      </c>
      <c r="Y217" s="31">
        <v>0</v>
      </c>
      <c r="Z217" s="31">
        <v>0</v>
      </c>
      <c r="AA217" s="31">
        <v>0</v>
      </c>
      <c r="AB217" s="31">
        <v>3</v>
      </c>
      <c r="AC217" s="31">
        <v>15</v>
      </c>
      <c r="AD217" s="31">
        <v>67</v>
      </c>
      <c r="AE217" s="31">
        <v>246</v>
      </c>
      <c r="AF217" s="31">
        <v>733</v>
      </c>
      <c r="AG217" s="28">
        <v>1831</v>
      </c>
    </row>
    <row r="218" spans="1:33" x14ac:dyDescent="0.35">
      <c r="A218" s="27" t="s">
        <v>219</v>
      </c>
      <c r="B218" s="31">
        <v>0</v>
      </c>
      <c r="C218" s="31">
        <v>0</v>
      </c>
      <c r="D218" s="31">
        <v>0</v>
      </c>
      <c r="E218" s="31">
        <v>0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31">
        <v>0</v>
      </c>
      <c r="O218" s="31">
        <v>0</v>
      </c>
      <c r="P218" s="31">
        <v>0</v>
      </c>
      <c r="Q218" s="31">
        <v>0</v>
      </c>
      <c r="R218" s="31">
        <v>0</v>
      </c>
      <c r="S218" s="31">
        <v>0</v>
      </c>
      <c r="T218" s="31">
        <v>0</v>
      </c>
      <c r="U218" s="31">
        <v>0</v>
      </c>
      <c r="V218" s="31">
        <v>0</v>
      </c>
      <c r="W218" s="31">
        <v>0</v>
      </c>
      <c r="X218" s="31">
        <v>0</v>
      </c>
      <c r="Y218" s="31">
        <v>0</v>
      </c>
      <c r="Z218" s="31">
        <v>0</v>
      </c>
      <c r="AA218" s="31">
        <v>0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</row>
    <row r="219" spans="1:33" x14ac:dyDescent="0.35">
      <c r="A219" s="32" t="s">
        <v>220</v>
      </c>
      <c r="B219" s="55">
        <v>0</v>
      </c>
      <c r="C219" s="55">
        <v>0</v>
      </c>
      <c r="D219" s="55">
        <v>0</v>
      </c>
      <c r="E219" s="55">
        <v>0</v>
      </c>
      <c r="F219" s="55">
        <v>0</v>
      </c>
      <c r="G219" s="55">
        <v>0</v>
      </c>
      <c r="H219" s="55">
        <v>0</v>
      </c>
      <c r="I219" s="55">
        <v>0</v>
      </c>
      <c r="J219" s="55">
        <v>0</v>
      </c>
      <c r="K219" s="55">
        <v>0</v>
      </c>
      <c r="L219" s="55">
        <v>0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0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</row>
    <row r="220" spans="1:33" x14ac:dyDescent="0.3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</row>
    <row r="221" spans="1:33" x14ac:dyDescent="0.35">
      <c r="A221" s="18" t="s">
        <v>93</v>
      </c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</row>
    <row r="222" spans="1:33" x14ac:dyDescent="0.35">
      <c r="A222" s="57" t="s">
        <v>38</v>
      </c>
      <c r="B222" s="65">
        <v>936</v>
      </c>
      <c r="C222" s="65">
        <v>945</v>
      </c>
      <c r="D222" s="65">
        <v>952</v>
      </c>
      <c r="E222" s="65">
        <v>959</v>
      </c>
      <c r="F222" s="65">
        <v>967</v>
      </c>
      <c r="G222" s="65">
        <v>974</v>
      </c>
      <c r="H222" s="65">
        <v>982</v>
      </c>
      <c r="I222" s="65">
        <v>990</v>
      </c>
      <c r="J222" s="65">
        <v>997</v>
      </c>
      <c r="K222" s="68">
        <v>1004</v>
      </c>
      <c r="L222" s="68">
        <v>1012</v>
      </c>
      <c r="M222" s="68">
        <v>1019</v>
      </c>
      <c r="N222" s="68">
        <v>1026</v>
      </c>
      <c r="O222" s="68">
        <v>1034</v>
      </c>
      <c r="P222" s="68">
        <v>1040</v>
      </c>
      <c r="Q222" s="68">
        <v>1047</v>
      </c>
      <c r="R222" s="68">
        <v>1053</v>
      </c>
      <c r="S222" s="68">
        <v>1060</v>
      </c>
      <c r="T222" s="68">
        <v>1067</v>
      </c>
      <c r="U222" s="68">
        <v>1074</v>
      </c>
      <c r="V222" s="68">
        <v>1081</v>
      </c>
      <c r="W222" s="68">
        <v>1088</v>
      </c>
      <c r="X222" s="68">
        <v>1096</v>
      </c>
      <c r="Y222" s="68">
        <v>1104</v>
      </c>
      <c r="Z222" s="68">
        <v>1112</v>
      </c>
      <c r="AA222" s="68">
        <v>1121</v>
      </c>
      <c r="AB222" s="68">
        <v>1131</v>
      </c>
      <c r="AC222" s="68">
        <v>1142</v>
      </c>
      <c r="AD222" s="68">
        <v>1153</v>
      </c>
      <c r="AE222" s="68">
        <v>1164</v>
      </c>
      <c r="AF222" s="68">
        <v>1175</v>
      </c>
      <c r="AG222" s="68">
        <v>1187</v>
      </c>
    </row>
    <row r="223" spans="1:33" x14ac:dyDescent="0.35">
      <c r="A223" s="60" t="s">
        <v>94</v>
      </c>
      <c r="B223" s="31">
        <v>936</v>
      </c>
      <c r="C223" s="31">
        <v>945</v>
      </c>
      <c r="D223" s="31">
        <v>952</v>
      </c>
      <c r="E223" s="31">
        <v>959</v>
      </c>
      <c r="F223" s="31">
        <v>967</v>
      </c>
      <c r="G223" s="31">
        <v>974</v>
      </c>
      <c r="H223" s="31">
        <v>982</v>
      </c>
      <c r="I223" s="31">
        <v>989</v>
      </c>
      <c r="J223" s="31">
        <v>997</v>
      </c>
      <c r="K223" s="28">
        <v>1004</v>
      </c>
      <c r="L223" s="28">
        <v>1011</v>
      </c>
      <c r="M223" s="28">
        <v>1019</v>
      </c>
      <c r="N223" s="28">
        <v>1026</v>
      </c>
      <c r="O223" s="28">
        <v>1034</v>
      </c>
      <c r="P223" s="28">
        <v>1040</v>
      </c>
      <c r="Q223" s="28">
        <v>1046</v>
      </c>
      <c r="R223" s="28">
        <v>1053</v>
      </c>
      <c r="S223" s="28">
        <v>1060</v>
      </c>
      <c r="T223" s="28">
        <v>1066</v>
      </c>
      <c r="U223" s="28">
        <v>1073</v>
      </c>
      <c r="V223" s="28">
        <v>1080</v>
      </c>
      <c r="W223" s="28">
        <v>1088</v>
      </c>
      <c r="X223" s="28">
        <v>1096</v>
      </c>
      <c r="Y223" s="28">
        <v>1103</v>
      </c>
      <c r="Z223" s="28">
        <v>1112</v>
      </c>
      <c r="AA223" s="28">
        <v>1121</v>
      </c>
      <c r="AB223" s="28">
        <v>1131</v>
      </c>
      <c r="AC223" s="28">
        <v>1141</v>
      </c>
      <c r="AD223" s="28">
        <v>1152</v>
      </c>
      <c r="AE223" s="28">
        <v>1163</v>
      </c>
      <c r="AF223" s="28">
        <v>1175</v>
      </c>
      <c r="AG223" s="28">
        <v>1187</v>
      </c>
    </row>
    <row r="224" spans="1:33" x14ac:dyDescent="0.35">
      <c r="A224" s="60" t="s">
        <v>95</v>
      </c>
      <c r="B224" s="31">
        <v>0</v>
      </c>
      <c r="C224" s="31">
        <v>0</v>
      </c>
      <c r="D224" s="31">
        <v>0</v>
      </c>
      <c r="E224" s="31">
        <v>0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1</v>
      </c>
      <c r="AC224" s="31">
        <v>1</v>
      </c>
      <c r="AD224" s="31">
        <v>1</v>
      </c>
      <c r="AE224" s="31">
        <v>1</v>
      </c>
      <c r="AF224" s="31">
        <v>1</v>
      </c>
      <c r="AG224" s="31">
        <v>1</v>
      </c>
    </row>
    <row r="225" spans="1:33" x14ac:dyDescent="0.35">
      <c r="A225" s="60" t="s">
        <v>96</v>
      </c>
      <c r="B225" s="31">
        <v>0</v>
      </c>
      <c r="C225" s="31">
        <v>0</v>
      </c>
      <c r="D225" s="31">
        <v>0</v>
      </c>
      <c r="E225" s="31">
        <v>0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0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</row>
    <row r="226" spans="1:33" x14ac:dyDescent="0.35">
      <c r="A226" s="60" t="s">
        <v>97</v>
      </c>
      <c r="B226" s="31">
        <v>0</v>
      </c>
      <c r="C226" s="31">
        <v>0</v>
      </c>
      <c r="D226" s="31">
        <v>0</v>
      </c>
      <c r="E226" s="31">
        <v>0</v>
      </c>
      <c r="F226" s="31">
        <v>0</v>
      </c>
      <c r="G226" s="31">
        <v>0</v>
      </c>
      <c r="H226" s="31">
        <v>0</v>
      </c>
      <c r="I226" s="31">
        <v>0</v>
      </c>
      <c r="J226" s="31">
        <v>0</v>
      </c>
      <c r="K226" s="31">
        <v>0</v>
      </c>
      <c r="L226" s="31">
        <v>0</v>
      </c>
      <c r="M226" s="31">
        <v>0</v>
      </c>
      <c r="N226" s="31">
        <v>0</v>
      </c>
      <c r="O226" s="31">
        <v>0</v>
      </c>
      <c r="P226" s="31">
        <v>0</v>
      </c>
      <c r="Q226" s="31">
        <v>0</v>
      </c>
      <c r="R226" s="31">
        <v>0</v>
      </c>
      <c r="S226" s="31">
        <v>0</v>
      </c>
      <c r="T226" s="31">
        <v>0</v>
      </c>
      <c r="U226" s="31">
        <v>0</v>
      </c>
      <c r="V226" s="31">
        <v>0</v>
      </c>
      <c r="W226" s="31">
        <v>0</v>
      </c>
      <c r="X226" s="31">
        <v>0</v>
      </c>
      <c r="Y226" s="31">
        <v>0</v>
      </c>
      <c r="Z226" s="31">
        <v>0</v>
      </c>
      <c r="AA226" s="31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</row>
    <row r="227" spans="1:33" x14ac:dyDescent="0.35">
      <c r="A227" s="60" t="s">
        <v>98</v>
      </c>
      <c r="B227" s="31">
        <v>0</v>
      </c>
      <c r="C227" s="31">
        <v>0</v>
      </c>
      <c r="D227" s="31">
        <v>0</v>
      </c>
      <c r="E227" s="31">
        <v>0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1">
        <v>0</v>
      </c>
      <c r="N227" s="31">
        <v>0</v>
      </c>
      <c r="O227" s="31">
        <v>0</v>
      </c>
      <c r="P227" s="31">
        <v>0</v>
      </c>
      <c r="Q227" s="31">
        <v>0</v>
      </c>
      <c r="R227" s="31">
        <v>0</v>
      </c>
      <c r="S227" s="31">
        <v>0</v>
      </c>
      <c r="T227" s="31">
        <v>0</v>
      </c>
      <c r="U227" s="31">
        <v>0</v>
      </c>
      <c r="V227" s="31">
        <v>0</v>
      </c>
      <c r="W227" s="31">
        <v>0</v>
      </c>
      <c r="X227" s="31">
        <v>0</v>
      </c>
      <c r="Y227" s="31">
        <v>0</v>
      </c>
      <c r="Z227" s="31">
        <v>0</v>
      </c>
      <c r="AA227" s="31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</row>
    <row r="228" spans="1:33" x14ac:dyDescent="0.35">
      <c r="A228" s="60" t="s">
        <v>99</v>
      </c>
      <c r="B228" s="31">
        <v>0</v>
      </c>
      <c r="C228" s="31">
        <v>0</v>
      </c>
      <c r="D228" s="31">
        <v>0</v>
      </c>
      <c r="E228" s="31">
        <v>0</v>
      </c>
      <c r="F228" s="31">
        <v>0</v>
      </c>
      <c r="G228" s="31">
        <v>0</v>
      </c>
      <c r="H228" s="31">
        <v>0</v>
      </c>
      <c r="I228" s="31">
        <v>0</v>
      </c>
      <c r="J228" s="31">
        <v>0</v>
      </c>
      <c r="K228" s="31">
        <v>0</v>
      </c>
      <c r="L228" s="31">
        <v>0</v>
      </c>
      <c r="M228" s="31">
        <v>0</v>
      </c>
      <c r="N228" s="31">
        <v>0</v>
      </c>
      <c r="O228" s="31">
        <v>0</v>
      </c>
      <c r="P228" s="31">
        <v>0</v>
      </c>
      <c r="Q228" s="31">
        <v>0</v>
      </c>
      <c r="R228" s="31">
        <v>0</v>
      </c>
      <c r="S228" s="31">
        <v>0</v>
      </c>
      <c r="T228" s="31">
        <v>0</v>
      </c>
      <c r="U228" s="31">
        <v>0</v>
      </c>
      <c r="V228" s="31">
        <v>0</v>
      </c>
      <c r="W228" s="31">
        <v>0</v>
      </c>
      <c r="X228" s="31">
        <v>0</v>
      </c>
      <c r="Y228" s="31">
        <v>0</v>
      </c>
      <c r="Z228" s="31">
        <v>0</v>
      </c>
      <c r="AA228" s="31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</row>
    <row r="229" spans="1:33" x14ac:dyDescent="0.35">
      <c r="A229" s="57" t="s">
        <v>39</v>
      </c>
      <c r="B229" s="68">
        <v>1028</v>
      </c>
      <c r="C229" s="68">
        <v>1050</v>
      </c>
      <c r="D229" s="68">
        <v>1070</v>
      </c>
      <c r="E229" s="68">
        <v>1089</v>
      </c>
      <c r="F229" s="68">
        <v>1108</v>
      </c>
      <c r="G229" s="68">
        <v>1127</v>
      </c>
      <c r="H229" s="68">
        <v>1144</v>
      </c>
      <c r="I229" s="68">
        <v>1160</v>
      </c>
      <c r="J229" s="68">
        <v>1176</v>
      </c>
      <c r="K229" s="68">
        <v>1192</v>
      </c>
      <c r="L229" s="68">
        <v>1208</v>
      </c>
      <c r="M229" s="68">
        <v>1223</v>
      </c>
      <c r="N229" s="68">
        <v>1238</v>
      </c>
      <c r="O229" s="68">
        <v>1253</v>
      </c>
      <c r="P229" s="68">
        <v>1267</v>
      </c>
      <c r="Q229" s="68">
        <v>1281</v>
      </c>
      <c r="R229" s="68">
        <v>1296</v>
      </c>
      <c r="S229" s="68">
        <v>1311</v>
      </c>
      <c r="T229" s="68">
        <v>1326</v>
      </c>
      <c r="U229" s="68">
        <v>1341</v>
      </c>
      <c r="V229" s="68">
        <v>1356</v>
      </c>
      <c r="W229" s="68">
        <v>1373</v>
      </c>
      <c r="X229" s="68">
        <v>1389</v>
      </c>
      <c r="Y229" s="68">
        <v>1406</v>
      </c>
      <c r="Z229" s="68">
        <v>1423</v>
      </c>
      <c r="AA229" s="68">
        <v>1441</v>
      </c>
      <c r="AB229" s="68">
        <v>1458</v>
      </c>
      <c r="AC229" s="68">
        <v>1477</v>
      </c>
      <c r="AD229" s="68">
        <v>1495</v>
      </c>
      <c r="AE229" s="68">
        <v>1513</v>
      </c>
      <c r="AF229" s="68">
        <v>1532</v>
      </c>
      <c r="AG229" s="68">
        <v>1550</v>
      </c>
    </row>
    <row r="230" spans="1:33" x14ac:dyDescent="0.35">
      <c r="A230" s="60" t="s">
        <v>94</v>
      </c>
      <c r="B230" s="28">
        <v>1028</v>
      </c>
      <c r="C230" s="28">
        <v>1050</v>
      </c>
      <c r="D230" s="28">
        <v>1070</v>
      </c>
      <c r="E230" s="28">
        <v>1088</v>
      </c>
      <c r="F230" s="28">
        <v>1108</v>
      </c>
      <c r="G230" s="28">
        <v>1126</v>
      </c>
      <c r="H230" s="28">
        <v>1143</v>
      </c>
      <c r="I230" s="28">
        <v>1160</v>
      </c>
      <c r="J230" s="28">
        <v>1176</v>
      </c>
      <c r="K230" s="28">
        <v>1192</v>
      </c>
      <c r="L230" s="28">
        <v>1207</v>
      </c>
      <c r="M230" s="28">
        <v>1223</v>
      </c>
      <c r="N230" s="28">
        <v>1238</v>
      </c>
      <c r="O230" s="28">
        <v>1252</v>
      </c>
      <c r="P230" s="28">
        <v>1267</v>
      </c>
      <c r="Q230" s="28">
        <v>1281</v>
      </c>
      <c r="R230" s="28">
        <v>1296</v>
      </c>
      <c r="S230" s="28">
        <v>1310</v>
      </c>
      <c r="T230" s="28">
        <v>1325</v>
      </c>
      <c r="U230" s="28">
        <v>1340</v>
      </c>
      <c r="V230" s="28">
        <v>1356</v>
      </c>
      <c r="W230" s="28">
        <v>1372</v>
      </c>
      <c r="X230" s="28">
        <v>1389</v>
      </c>
      <c r="Y230" s="28">
        <v>1406</v>
      </c>
      <c r="Z230" s="28">
        <v>1423</v>
      </c>
      <c r="AA230" s="28">
        <v>1440</v>
      </c>
      <c r="AB230" s="28">
        <v>1458</v>
      </c>
      <c r="AC230" s="28">
        <v>1476</v>
      </c>
      <c r="AD230" s="28">
        <v>1494</v>
      </c>
      <c r="AE230" s="28">
        <v>1512</v>
      </c>
      <c r="AF230" s="28">
        <v>1531</v>
      </c>
      <c r="AG230" s="28">
        <v>1549</v>
      </c>
    </row>
    <row r="231" spans="1:33" x14ac:dyDescent="0.35">
      <c r="A231" s="60" t="s">
        <v>95</v>
      </c>
      <c r="B231" s="31">
        <v>0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31">
        <v>0</v>
      </c>
      <c r="N231" s="31">
        <v>0</v>
      </c>
      <c r="O231" s="31">
        <v>0</v>
      </c>
      <c r="P231" s="31">
        <v>0</v>
      </c>
      <c r="Q231" s="31">
        <v>0</v>
      </c>
      <c r="R231" s="31">
        <v>0</v>
      </c>
      <c r="S231" s="31">
        <v>0</v>
      </c>
      <c r="T231" s="31">
        <v>0</v>
      </c>
      <c r="U231" s="31">
        <v>0</v>
      </c>
      <c r="V231" s="31">
        <v>0</v>
      </c>
      <c r="W231" s="31">
        <v>0</v>
      </c>
      <c r="X231" s="31">
        <v>1</v>
      </c>
      <c r="Y231" s="31">
        <v>1</v>
      </c>
      <c r="Z231" s="31">
        <v>1</v>
      </c>
      <c r="AA231" s="31">
        <v>1</v>
      </c>
      <c r="AB231" s="31">
        <v>1</v>
      </c>
      <c r="AC231" s="31">
        <v>1</v>
      </c>
      <c r="AD231" s="31">
        <v>1</v>
      </c>
      <c r="AE231" s="31">
        <v>1</v>
      </c>
      <c r="AF231" s="31">
        <v>1</v>
      </c>
      <c r="AG231" s="31">
        <v>1</v>
      </c>
    </row>
    <row r="232" spans="1:33" x14ac:dyDescent="0.35">
      <c r="A232" s="60" t="s">
        <v>96</v>
      </c>
      <c r="B232" s="31">
        <v>0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1">
        <v>0</v>
      </c>
      <c r="N232" s="31">
        <v>0</v>
      </c>
      <c r="O232" s="31">
        <v>0</v>
      </c>
      <c r="P232" s="31">
        <v>0</v>
      </c>
      <c r="Q232" s="31">
        <v>0</v>
      </c>
      <c r="R232" s="31">
        <v>0</v>
      </c>
      <c r="S232" s="31">
        <v>0</v>
      </c>
      <c r="T232" s="31">
        <v>0</v>
      </c>
      <c r="U232" s="31">
        <v>0</v>
      </c>
      <c r="V232" s="31">
        <v>0</v>
      </c>
      <c r="W232" s="31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</row>
    <row r="233" spans="1:33" x14ac:dyDescent="0.35">
      <c r="A233" s="60" t="s">
        <v>97</v>
      </c>
      <c r="B233" s="31">
        <v>0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0</v>
      </c>
      <c r="I233" s="31">
        <v>0</v>
      </c>
      <c r="J233" s="31">
        <v>0</v>
      </c>
      <c r="K233" s="31">
        <v>0</v>
      </c>
      <c r="L233" s="31">
        <v>0</v>
      </c>
      <c r="M233" s="31">
        <v>0</v>
      </c>
      <c r="N233" s="31">
        <v>0</v>
      </c>
      <c r="O233" s="31">
        <v>0</v>
      </c>
      <c r="P233" s="31">
        <v>0</v>
      </c>
      <c r="Q233" s="31">
        <v>0</v>
      </c>
      <c r="R233" s="31">
        <v>0</v>
      </c>
      <c r="S233" s="31">
        <v>0</v>
      </c>
      <c r="T233" s="31">
        <v>0</v>
      </c>
      <c r="U233" s="31">
        <v>0</v>
      </c>
      <c r="V233" s="31">
        <v>0</v>
      </c>
      <c r="W233" s="31">
        <v>0</v>
      </c>
      <c r="X233" s="31">
        <v>0</v>
      </c>
      <c r="Y233" s="31">
        <v>0</v>
      </c>
      <c r="Z233" s="31">
        <v>0</v>
      </c>
      <c r="AA233" s="31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</row>
    <row r="234" spans="1:33" x14ac:dyDescent="0.35">
      <c r="A234" s="60" t="s">
        <v>98</v>
      </c>
      <c r="B234" s="31">
        <v>0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31">
        <v>0</v>
      </c>
      <c r="O234" s="31">
        <v>0</v>
      </c>
      <c r="P234" s="31">
        <v>0</v>
      </c>
      <c r="Q234" s="31">
        <v>0</v>
      </c>
      <c r="R234" s="31">
        <v>0</v>
      </c>
      <c r="S234" s="31">
        <v>0</v>
      </c>
      <c r="T234" s="31">
        <v>0</v>
      </c>
      <c r="U234" s="31">
        <v>0</v>
      </c>
      <c r="V234" s="31">
        <v>0</v>
      </c>
      <c r="W234" s="31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</row>
    <row r="235" spans="1:33" x14ac:dyDescent="0.35">
      <c r="A235" s="61" t="s">
        <v>99</v>
      </c>
      <c r="B235" s="55">
        <v>0</v>
      </c>
      <c r="C235" s="55">
        <v>0</v>
      </c>
      <c r="D235" s="55">
        <v>0</v>
      </c>
      <c r="E235" s="55">
        <v>0</v>
      </c>
      <c r="F235" s="55">
        <v>0</v>
      </c>
      <c r="G235" s="55">
        <v>0</v>
      </c>
      <c r="H235" s="55">
        <v>0</v>
      </c>
      <c r="I235" s="55">
        <v>0</v>
      </c>
      <c r="J235" s="55">
        <v>0</v>
      </c>
      <c r="K235" s="55">
        <v>0</v>
      </c>
      <c r="L235" s="55">
        <v>0</v>
      </c>
      <c r="M235" s="55">
        <v>0</v>
      </c>
      <c r="N235" s="55">
        <v>0</v>
      </c>
      <c r="O235" s="55">
        <v>0</v>
      </c>
      <c r="P235" s="55">
        <v>0</v>
      </c>
      <c r="Q235" s="55">
        <v>0</v>
      </c>
      <c r="R235" s="55">
        <v>0</v>
      </c>
      <c r="S235" s="55">
        <v>0</v>
      </c>
      <c r="T235" s="55">
        <v>0</v>
      </c>
      <c r="U235" s="55">
        <v>0</v>
      </c>
      <c r="V235" s="55">
        <v>0</v>
      </c>
      <c r="W235" s="55">
        <v>0</v>
      </c>
      <c r="X235" s="55">
        <v>0</v>
      </c>
      <c r="Y235" s="5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55">
        <v>0</v>
      </c>
      <c r="AG235" s="55">
        <v>0</v>
      </c>
    </row>
    <row r="236" spans="1:33" x14ac:dyDescent="0.3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</row>
    <row r="237" spans="1:33" x14ac:dyDescent="0.35">
      <c r="A237" s="18" t="s">
        <v>100</v>
      </c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</row>
    <row r="238" spans="1:33" x14ac:dyDescent="0.35">
      <c r="A238" s="57" t="s">
        <v>101</v>
      </c>
      <c r="B238" s="65">
        <v>570</v>
      </c>
      <c r="C238" s="65">
        <v>576</v>
      </c>
      <c r="D238" s="65">
        <v>581</v>
      </c>
      <c r="E238" s="65">
        <v>585</v>
      </c>
      <c r="F238" s="65">
        <v>590</v>
      </c>
      <c r="G238" s="65">
        <v>595</v>
      </c>
      <c r="H238" s="65">
        <v>599</v>
      </c>
      <c r="I238" s="65">
        <v>604</v>
      </c>
      <c r="J238" s="65">
        <v>609</v>
      </c>
      <c r="K238" s="65">
        <v>614</v>
      </c>
      <c r="L238" s="65">
        <v>619</v>
      </c>
      <c r="M238" s="65">
        <v>624</v>
      </c>
      <c r="N238" s="65">
        <v>628</v>
      </c>
      <c r="O238" s="65">
        <v>633</v>
      </c>
      <c r="P238" s="65">
        <v>638</v>
      </c>
      <c r="Q238" s="65">
        <v>642</v>
      </c>
      <c r="R238" s="65">
        <v>647</v>
      </c>
      <c r="S238" s="65">
        <v>653</v>
      </c>
      <c r="T238" s="65">
        <v>658</v>
      </c>
      <c r="U238" s="65">
        <v>663</v>
      </c>
      <c r="V238" s="65">
        <v>668</v>
      </c>
      <c r="W238" s="65">
        <v>674</v>
      </c>
      <c r="X238" s="65">
        <v>679</v>
      </c>
      <c r="Y238" s="65">
        <v>685</v>
      </c>
      <c r="Z238" s="65">
        <v>691</v>
      </c>
      <c r="AA238" s="65">
        <v>697</v>
      </c>
      <c r="AB238" s="65">
        <v>703</v>
      </c>
      <c r="AC238" s="65">
        <v>709</v>
      </c>
      <c r="AD238" s="65">
        <v>716</v>
      </c>
      <c r="AE238" s="65">
        <v>722</v>
      </c>
      <c r="AF238" s="65">
        <v>729</v>
      </c>
      <c r="AG238" s="65">
        <v>736</v>
      </c>
    </row>
    <row r="239" spans="1:33" x14ac:dyDescent="0.35">
      <c r="A239" s="60" t="s">
        <v>94</v>
      </c>
      <c r="B239" s="31">
        <v>570</v>
      </c>
      <c r="C239" s="31">
        <v>576</v>
      </c>
      <c r="D239" s="31">
        <v>581</v>
      </c>
      <c r="E239" s="31">
        <v>585</v>
      </c>
      <c r="F239" s="31">
        <v>590</v>
      </c>
      <c r="G239" s="31">
        <v>595</v>
      </c>
      <c r="H239" s="31">
        <v>599</v>
      </c>
      <c r="I239" s="31">
        <v>604</v>
      </c>
      <c r="J239" s="31">
        <v>609</v>
      </c>
      <c r="K239" s="31">
        <v>614</v>
      </c>
      <c r="L239" s="31">
        <v>619</v>
      </c>
      <c r="M239" s="31">
        <v>624</v>
      </c>
      <c r="N239" s="31">
        <v>628</v>
      </c>
      <c r="O239" s="31">
        <v>633</v>
      </c>
      <c r="P239" s="31">
        <v>638</v>
      </c>
      <c r="Q239" s="31">
        <v>642</v>
      </c>
      <c r="R239" s="31">
        <v>647</v>
      </c>
      <c r="S239" s="31">
        <v>653</v>
      </c>
      <c r="T239" s="31">
        <v>658</v>
      </c>
      <c r="U239" s="31">
        <v>663</v>
      </c>
      <c r="V239" s="31">
        <v>668</v>
      </c>
      <c r="W239" s="31">
        <v>674</v>
      </c>
      <c r="X239" s="31">
        <v>679</v>
      </c>
      <c r="Y239" s="31">
        <v>685</v>
      </c>
      <c r="Z239" s="31">
        <v>690</v>
      </c>
      <c r="AA239" s="31">
        <v>696</v>
      </c>
      <c r="AB239" s="31">
        <v>702</v>
      </c>
      <c r="AC239" s="31">
        <v>709</v>
      </c>
      <c r="AD239" s="31">
        <v>715</v>
      </c>
      <c r="AE239" s="31">
        <v>722</v>
      </c>
      <c r="AF239" s="31">
        <v>729</v>
      </c>
      <c r="AG239" s="31">
        <v>735</v>
      </c>
    </row>
    <row r="240" spans="1:33" x14ac:dyDescent="0.35">
      <c r="A240" s="60" t="s">
        <v>95</v>
      </c>
      <c r="B240" s="31">
        <v>0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N240" s="31">
        <v>0</v>
      </c>
      <c r="O240" s="31">
        <v>0</v>
      </c>
      <c r="P240" s="31">
        <v>0</v>
      </c>
      <c r="Q240" s="31">
        <v>0</v>
      </c>
      <c r="R240" s="31">
        <v>0</v>
      </c>
      <c r="S240" s="31">
        <v>0</v>
      </c>
      <c r="T240" s="31">
        <v>0</v>
      </c>
      <c r="U240" s="31">
        <v>0</v>
      </c>
      <c r="V240" s="31">
        <v>0</v>
      </c>
      <c r="W240" s="31">
        <v>0</v>
      </c>
      <c r="X240" s="31">
        <v>0</v>
      </c>
      <c r="Y240" s="31">
        <v>0</v>
      </c>
      <c r="Z240" s="31">
        <v>0</v>
      </c>
      <c r="AA240" s="31">
        <v>0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</row>
    <row r="241" spans="1:33" x14ac:dyDescent="0.35">
      <c r="A241" s="60" t="s">
        <v>96</v>
      </c>
      <c r="B241" s="31">
        <v>0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0</v>
      </c>
      <c r="L241" s="31">
        <v>0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0</v>
      </c>
      <c r="S241" s="31">
        <v>0</v>
      </c>
      <c r="T241" s="31">
        <v>0</v>
      </c>
      <c r="U241" s="31">
        <v>0</v>
      </c>
      <c r="V241" s="31">
        <v>0</v>
      </c>
      <c r="W241" s="31">
        <v>0</v>
      </c>
      <c r="X241" s="31">
        <v>0</v>
      </c>
      <c r="Y241" s="31">
        <v>0</v>
      </c>
      <c r="Z241" s="31">
        <v>0</v>
      </c>
      <c r="AA241" s="31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</row>
    <row r="242" spans="1:33" x14ac:dyDescent="0.35">
      <c r="A242" s="60" t="s">
        <v>97</v>
      </c>
      <c r="B242" s="31">
        <v>0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0</v>
      </c>
      <c r="L242" s="31">
        <v>0</v>
      </c>
      <c r="M242" s="31">
        <v>0</v>
      </c>
      <c r="N242" s="31">
        <v>0</v>
      </c>
      <c r="O242" s="31">
        <v>0</v>
      </c>
      <c r="P242" s="31">
        <v>0</v>
      </c>
      <c r="Q242" s="31">
        <v>0</v>
      </c>
      <c r="R242" s="31">
        <v>0</v>
      </c>
      <c r="S242" s="31">
        <v>0</v>
      </c>
      <c r="T242" s="31">
        <v>0</v>
      </c>
      <c r="U242" s="31">
        <v>0</v>
      </c>
      <c r="V242" s="31">
        <v>0</v>
      </c>
      <c r="W242" s="31">
        <v>0</v>
      </c>
      <c r="X242" s="31">
        <v>0</v>
      </c>
      <c r="Y242" s="31">
        <v>0</v>
      </c>
      <c r="Z242" s="31">
        <v>0</v>
      </c>
      <c r="AA242" s="31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</row>
    <row r="243" spans="1:33" x14ac:dyDescent="0.35">
      <c r="A243" s="60" t="s">
        <v>98</v>
      </c>
      <c r="B243" s="31">
        <v>0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>
        <v>0</v>
      </c>
      <c r="M243" s="31">
        <v>0</v>
      </c>
      <c r="N243" s="31">
        <v>0</v>
      </c>
      <c r="O243" s="31">
        <v>0</v>
      </c>
      <c r="P243" s="31">
        <v>0</v>
      </c>
      <c r="Q243" s="31">
        <v>0</v>
      </c>
      <c r="R243" s="31">
        <v>0</v>
      </c>
      <c r="S243" s="31">
        <v>0</v>
      </c>
      <c r="T243" s="31">
        <v>0</v>
      </c>
      <c r="U243" s="31">
        <v>0</v>
      </c>
      <c r="V243" s="31">
        <v>0</v>
      </c>
      <c r="W243" s="31">
        <v>0</v>
      </c>
      <c r="X243" s="31">
        <v>0</v>
      </c>
      <c r="Y243" s="31">
        <v>0</v>
      </c>
      <c r="Z243" s="31">
        <v>0</v>
      </c>
      <c r="AA243" s="31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</row>
    <row r="244" spans="1:33" x14ac:dyDescent="0.35">
      <c r="A244" s="60" t="s">
        <v>99</v>
      </c>
      <c r="B244" s="31">
        <v>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N244" s="31">
        <v>0</v>
      </c>
      <c r="O244" s="31">
        <v>0</v>
      </c>
      <c r="P244" s="31">
        <v>0</v>
      </c>
      <c r="Q244" s="31">
        <v>0</v>
      </c>
      <c r="R244" s="31">
        <v>0</v>
      </c>
      <c r="S244" s="31">
        <v>0</v>
      </c>
      <c r="T244" s="31">
        <v>0</v>
      </c>
      <c r="U244" s="31">
        <v>0</v>
      </c>
      <c r="V244" s="31">
        <v>0</v>
      </c>
      <c r="W244" s="31">
        <v>0</v>
      </c>
      <c r="X244" s="31">
        <v>0</v>
      </c>
      <c r="Y244" s="31">
        <v>0</v>
      </c>
      <c r="Z244" s="31">
        <v>0</v>
      </c>
      <c r="AA244" s="31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</row>
    <row r="245" spans="1:33" x14ac:dyDescent="0.35">
      <c r="A245" s="57" t="s">
        <v>102</v>
      </c>
      <c r="B245" s="68">
        <v>1544</v>
      </c>
      <c r="C245" s="68">
        <v>1561</v>
      </c>
      <c r="D245" s="68">
        <v>1575</v>
      </c>
      <c r="E245" s="68">
        <v>1588</v>
      </c>
      <c r="F245" s="68">
        <v>1603</v>
      </c>
      <c r="G245" s="68">
        <v>1617</v>
      </c>
      <c r="H245" s="68">
        <v>1630</v>
      </c>
      <c r="I245" s="68">
        <v>1643</v>
      </c>
      <c r="J245" s="68">
        <v>1655</v>
      </c>
      <c r="K245" s="68">
        <v>1668</v>
      </c>
      <c r="L245" s="68">
        <v>1681</v>
      </c>
      <c r="M245" s="68">
        <v>1694</v>
      </c>
      <c r="N245" s="68">
        <v>1707</v>
      </c>
      <c r="O245" s="68">
        <v>1721</v>
      </c>
      <c r="P245" s="68">
        <v>1735</v>
      </c>
      <c r="Q245" s="68">
        <v>1749</v>
      </c>
      <c r="R245" s="68">
        <v>1765</v>
      </c>
      <c r="S245" s="68">
        <v>1781</v>
      </c>
      <c r="T245" s="68">
        <v>1792</v>
      </c>
      <c r="U245" s="68">
        <v>1803</v>
      </c>
      <c r="V245" s="68">
        <v>1816</v>
      </c>
      <c r="W245" s="68">
        <v>1828</v>
      </c>
      <c r="X245" s="68">
        <v>1841</v>
      </c>
      <c r="Y245" s="68">
        <v>1854</v>
      </c>
      <c r="Z245" s="68">
        <v>1867</v>
      </c>
      <c r="AA245" s="68">
        <v>1881</v>
      </c>
      <c r="AB245" s="68">
        <v>1897</v>
      </c>
      <c r="AC245" s="68">
        <v>1914</v>
      </c>
      <c r="AD245" s="68">
        <v>1931</v>
      </c>
      <c r="AE245" s="68">
        <v>1950</v>
      </c>
      <c r="AF245" s="68">
        <v>1968</v>
      </c>
      <c r="AG245" s="68">
        <v>1987</v>
      </c>
    </row>
    <row r="246" spans="1:33" x14ac:dyDescent="0.35">
      <c r="A246" s="60" t="s">
        <v>94</v>
      </c>
      <c r="B246" s="28">
        <v>1544</v>
      </c>
      <c r="C246" s="28">
        <v>1561</v>
      </c>
      <c r="D246" s="28">
        <v>1575</v>
      </c>
      <c r="E246" s="28">
        <v>1588</v>
      </c>
      <c r="F246" s="28">
        <v>1603</v>
      </c>
      <c r="G246" s="28">
        <v>1617</v>
      </c>
      <c r="H246" s="28">
        <v>1630</v>
      </c>
      <c r="I246" s="28">
        <v>1642</v>
      </c>
      <c r="J246" s="28">
        <v>1655</v>
      </c>
      <c r="K246" s="28">
        <v>1668</v>
      </c>
      <c r="L246" s="28">
        <v>1681</v>
      </c>
      <c r="M246" s="28">
        <v>1694</v>
      </c>
      <c r="N246" s="28">
        <v>1707</v>
      </c>
      <c r="O246" s="28">
        <v>1721</v>
      </c>
      <c r="P246" s="28">
        <v>1734</v>
      </c>
      <c r="Q246" s="28">
        <v>1749</v>
      </c>
      <c r="R246" s="28">
        <v>1764</v>
      </c>
      <c r="S246" s="28">
        <v>1781</v>
      </c>
      <c r="T246" s="28">
        <v>1792</v>
      </c>
      <c r="U246" s="28">
        <v>1803</v>
      </c>
      <c r="V246" s="28">
        <v>1815</v>
      </c>
      <c r="W246" s="28">
        <v>1828</v>
      </c>
      <c r="X246" s="28">
        <v>1840</v>
      </c>
      <c r="Y246" s="28">
        <v>1853</v>
      </c>
      <c r="Z246" s="28">
        <v>1866</v>
      </c>
      <c r="AA246" s="28">
        <v>1881</v>
      </c>
      <c r="AB246" s="28">
        <v>1896</v>
      </c>
      <c r="AC246" s="28">
        <v>1913</v>
      </c>
      <c r="AD246" s="28">
        <v>1930</v>
      </c>
      <c r="AE246" s="28">
        <v>1949</v>
      </c>
      <c r="AF246" s="28">
        <v>1967</v>
      </c>
      <c r="AG246" s="28">
        <v>1986</v>
      </c>
    </row>
    <row r="247" spans="1:33" x14ac:dyDescent="0.35">
      <c r="A247" s="60" t="s">
        <v>95</v>
      </c>
      <c r="B247" s="31">
        <v>0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0</v>
      </c>
      <c r="N247" s="31">
        <v>0</v>
      </c>
      <c r="O247" s="31">
        <v>0</v>
      </c>
      <c r="P247" s="31">
        <v>0</v>
      </c>
      <c r="Q247" s="31">
        <v>0</v>
      </c>
      <c r="R247" s="31">
        <v>0</v>
      </c>
      <c r="S247" s="31">
        <v>0</v>
      </c>
      <c r="T247" s="31">
        <v>0</v>
      </c>
      <c r="U247" s="31">
        <v>0</v>
      </c>
      <c r="V247" s="31">
        <v>0</v>
      </c>
      <c r="W247" s="31">
        <v>0</v>
      </c>
      <c r="X247" s="31">
        <v>1</v>
      </c>
      <c r="Y247" s="31">
        <v>1</v>
      </c>
      <c r="Z247" s="31">
        <v>1</v>
      </c>
      <c r="AA247" s="31">
        <v>1</v>
      </c>
      <c r="AB247" s="31">
        <v>1</v>
      </c>
      <c r="AC247" s="31">
        <v>1</v>
      </c>
      <c r="AD247" s="31">
        <v>1</v>
      </c>
      <c r="AE247" s="31">
        <v>1</v>
      </c>
      <c r="AF247" s="31">
        <v>1</v>
      </c>
      <c r="AG247" s="31">
        <v>1</v>
      </c>
    </row>
    <row r="248" spans="1:33" x14ac:dyDescent="0.35">
      <c r="A248" s="60" t="s">
        <v>96</v>
      </c>
      <c r="B248" s="31">
        <v>0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</row>
    <row r="249" spans="1:33" x14ac:dyDescent="0.35">
      <c r="A249" s="60" t="s">
        <v>97</v>
      </c>
      <c r="B249" s="31">
        <v>0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0</v>
      </c>
      <c r="Y249" s="31">
        <v>0</v>
      </c>
      <c r="Z249" s="31">
        <v>0</v>
      </c>
      <c r="AA249" s="31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</row>
    <row r="250" spans="1:33" x14ac:dyDescent="0.35">
      <c r="A250" s="60" t="s">
        <v>98</v>
      </c>
      <c r="B250" s="31">
        <v>0</v>
      </c>
      <c r="C250" s="31">
        <v>0</v>
      </c>
      <c r="D250" s="31">
        <v>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1">
        <v>0</v>
      </c>
      <c r="N250" s="31">
        <v>0</v>
      </c>
      <c r="O250" s="31">
        <v>0</v>
      </c>
      <c r="P250" s="31">
        <v>0</v>
      </c>
      <c r="Q250" s="31">
        <v>0</v>
      </c>
      <c r="R250" s="31">
        <v>0</v>
      </c>
      <c r="S250" s="31">
        <v>0</v>
      </c>
      <c r="T250" s="31">
        <v>0</v>
      </c>
      <c r="U250" s="31">
        <v>0</v>
      </c>
      <c r="V250" s="31">
        <v>0</v>
      </c>
      <c r="W250" s="31">
        <v>0</v>
      </c>
      <c r="X250" s="31">
        <v>0</v>
      </c>
      <c r="Y250" s="31">
        <v>0</v>
      </c>
      <c r="Z250" s="31">
        <v>0</v>
      </c>
      <c r="AA250" s="31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</row>
    <row r="251" spans="1:33" x14ac:dyDescent="0.35">
      <c r="A251" s="61" t="s">
        <v>99</v>
      </c>
      <c r="B251" s="55">
        <v>0</v>
      </c>
      <c r="C251" s="55">
        <v>0</v>
      </c>
      <c r="D251" s="55">
        <v>0</v>
      </c>
      <c r="E251" s="55">
        <v>0</v>
      </c>
      <c r="F251" s="55">
        <v>0</v>
      </c>
      <c r="G251" s="55">
        <v>0</v>
      </c>
      <c r="H251" s="55">
        <v>0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>
        <v>0</v>
      </c>
      <c r="P251" s="55">
        <v>0</v>
      </c>
      <c r="Q251" s="55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>
        <v>0</v>
      </c>
      <c r="AD251" s="55">
        <v>0</v>
      </c>
      <c r="AE251" s="55">
        <v>0</v>
      </c>
      <c r="AF251" s="55">
        <v>0</v>
      </c>
      <c r="AG251" s="5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DF11-D446-4EB8-8F2F-9BE24D927BD7}">
  <dimension ref="A1:U48"/>
  <sheetViews>
    <sheetView workbookViewId="0">
      <pane xSplit="1" ySplit="10" topLeftCell="E11" activePane="bottomRight" state="frozen"/>
      <selection activeCell="J23" sqref="A18:J23"/>
      <selection pane="topRight" activeCell="J23" sqref="A18:J23"/>
      <selection pane="bottomLeft" activeCell="J23" sqref="A18:J23"/>
      <selection pane="bottomRight" activeCell="J23" sqref="A18:J23"/>
    </sheetView>
  </sheetViews>
  <sheetFormatPr defaultColWidth="8.7265625" defaultRowHeight="11.5" customHeight="1" x14ac:dyDescent="0.35"/>
  <cols>
    <col min="1" max="1" width="29.81640625" style="81" customWidth="1"/>
    <col min="2" max="2" width="10" style="81" customWidth="1"/>
    <col min="3" max="3" width="5" style="81" customWidth="1"/>
    <col min="4" max="4" width="10" style="81" customWidth="1"/>
    <col min="5" max="5" width="5" style="81" customWidth="1"/>
    <col min="6" max="6" width="10" style="81" customWidth="1"/>
    <col min="7" max="7" width="5" style="81" customWidth="1"/>
    <col min="8" max="8" width="10" style="81" customWidth="1"/>
    <col min="9" max="9" width="5" style="81" customWidth="1"/>
    <col min="10" max="10" width="10" style="81" customWidth="1"/>
    <col min="11" max="11" width="5" style="81" customWidth="1"/>
    <col min="12" max="12" width="10" style="81" customWidth="1"/>
    <col min="13" max="13" width="5" style="81" customWidth="1"/>
    <col min="14" max="14" width="10" style="81" customWidth="1"/>
    <col min="15" max="15" width="5" style="81" customWidth="1"/>
    <col min="16" max="16" width="10" style="81" customWidth="1"/>
    <col min="17" max="17" width="5" style="81" customWidth="1"/>
    <col min="18" max="18" width="10" style="81" customWidth="1"/>
    <col min="19" max="19" width="5" style="81" customWidth="1"/>
    <col min="20" max="20" width="10" style="81" customWidth="1"/>
    <col min="21" max="21" width="5" style="81" customWidth="1"/>
    <col min="22" max="16384" width="8.7265625" style="81"/>
  </cols>
  <sheetData>
    <row r="1" spans="1:21" ht="11.5" customHeight="1" x14ac:dyDescent="0.35">
      <c r="A1" s="80" t="s">
        <v>223</v>
      </c>
    </row>
    <row r="2" spans="1:21" ht="11.5" customHeight="1" x14ac:dyDescent="0.35">
      <c r="A2" s="80" t="s">
        <v>125</v>
      </c>
      <c r="B2" s="82" t="s">
        <v>224</v>
      </c>
    </row>
    <row r="3" spans="1:21" ht="11.5" customHeight="1" x14ac:dyDescent="0.35">
      <c r="A3" s="80" t="s">
        <v>127</v>
      </c>
      <c r="B3" s="80" t="s">
        <v>225</v>
      </c>
    </row>
    <row r="5" spans="1:21" ht="11.5" customHeight="1" x14ac:dyDescent="0.35">
      <c r="A5" s="82" t="s">
        <v>129</v>
      </c>
      <c r="C5" s="80" t="s">
        <v>130</v>
      </c>
    </row>
    <row r="6" spans="1:21" ht="11.5" customHeight="1" x14ac:dyDescent="0.35">
      <c r="A6" s="82" t="s">
        <v>133</v>
      </c>
      <c r="C6" s="80" t="s">
        <v>134</v>
      </c>
    </row>
    <row r="7" spans="1:21" ht="11.5" customHeight="1" x14ac:dyDescent="0.35">
      <c r="A7" s="82" t="s">
        <v>131</v>
      </c>
      <c r="C7" s="80" t="s">
        <v>226</v>
      </c>
    </row>
    <row r="9" spans="1:21" ht="11.5" customHeight="1" x14ac:dyDescent="0.35">
      <c r="A9" s="83" t="s">
        <v>135</v>
      </c>
      <c r="B9" s="256" t="s">
        <v>141</v>
      </c>
      <c r="C9" s="256" t="s">
        <v>152</v>
      </c>
      <c r="D9" s="256" t="s">
        <v>142</v>
      </c>
      <c r="E9" s="256" t="s">
        <v>152</v>
      </c>
      <c r="F9" s="256" t="s">
        <v>143</v>
      </c>
      <c r="G9" s="256" t="s">
        <v>152</v>
      </c>
      <c r="H9" s="256" t="s">
        <v>144</v>
      </c>
      <c r="I9" s="256" t="s">
        <v>152</v>
      </c>
      <c r="J9" s="256" t="s">
        <v>145</v>
      </c>
      <c r="K9" s="256" t="s">
        <v>152</v>
      </c>
      <c r="L9" s="256" t="s">
        <v>146</v>
      </c>
      <c r="M9" s="256" t="s">
        <v>152</v>
      </c>
      <c r="N9" s="256" t="s">
        <v>147</v>
      </c>
      <c r="O9" s="256" t="s">
        <v>152</v>
      </c>
      <c r="P9" s="256" t="s">
        <v>148</v>
      </c>
      <c r="Q9" s="256" t="s">
        <v>152</v>
      </c>
      <c r="R9" s="256" t="s">
        <v>149</v>
      </c>
      <c r="S9" s="256" t="s">
        <v>152</v>
      </c>
      <c r="T9" s="256" t="s">
        <v>150</v>
      </c>
      <c r="U9" s="256" t="s">
        <v>152</v>
      </c>
    </row>
    <row r="10" spans="1:21" ht="11.5" customHeight="1" x14ac:dyDescent="0.35">
      <c r="A10" s="85" t="s">
        <v>151</v>
      </c>
      <c r="B10" s="86" t="s">
        <v>152</v>
      </c>
      <c r="C10" s="86" t="s">
        <v>152</v>
      </c>
      <c r="D10" s="86" t="s">
        <v>152</v>
      </c>
      <c r="E10" s="86" t="s">
        <v>152</v>
      </c>
      <c r="F10" s="86" t="s">
        <v>152</v>
      </c>
      <c r="G10" s="86" t="s">
        <v>152</v>
      </c>
      <c r="H10" s="86" t="s">
        <v>152</v>
      </c>
      <c r="I10" s="86" t="s">
        <v>152</v>
      </c>
      <c r="J10" s="86" t="s">
        <v>152</v>
      </c>
      <c r="K10" s="86" t="s">
        <v>152</v>
      </c>
      <c r="L10" s="86" t="s">
        <v>152</v>
      </c>
      <c r="M10" s="86" t="s">
        <v>152</v>
      </c>
      <c r="N10" s="86" t="s">
        <v>152</v>
      </c>
      <c r="O10" s="86" t="s">
        <v>152</v>
      </c>
      <c r="P10" s="86" t="s">
        <v>152</v>
      </c>
      <c r="Q10" s="86" t="s">
        <v>152</v>
      </c>
      <c r="R10" s="86" t="s">
        <v>152</v>
      </c>
      <c r="S10" s="86" t="s">
        <v>152</v>
      </c>
      <c r="T10" s="86" t="s">
        <v>152</v>
      </c>
      <c r="U10" s="86" t="s">
        <v>152</v>
      </c>
    </row>
    <row r="11" spans="1:21" ht="11.5" customHeight="1" x14ac:dyDescent="0.35">
      <c r="A11" s="87" t="s">
        <v>153</v>
      </c>
      <c r="B11" s="88" t="s">
        <v>185</v>
      </c>
      <c r="C11" s="88" t="s">
        <v>227</v>
      </c>
      <c r="D11" s="88" t="s">
        <v>185</v>
      </c>
      <c r="E11" s="88" t="s">
        <v>227</v>
      </c>
      <c r="F11" s="88">
        <v>375713</v>
      </c>
      <c r="G11" s="88" t="s">
        <v>152</v>
      </c>
      <c r="H11" s="88">
        <v>384335</v>
      </c>
      <c r="I11" s="88" t="s">
        <v>152</v>
      </c>
      <c r="J11" s="88">
        <v>394142</v>
      </c>
      <c r="K11" s="88" t="s">
        <v>152</v>
      </c>
      <c r="L11" s="88">
        <v>400427</v>
      </c>
      <c r="M11" s="88" t="s">
        <v>152</v>
      </c>
      <c r="N11" s="88">
        <v>413923</v>
      </c>
      <c r="O11" s="88" t="s">
        <v>152</v>
      </c>
      <c r="P11" s="88">
        <v>223668</v>
      </c>
      <c r="Q11" s="88" t="s">
        <v>152</v>
      </c>
      <c r="R11" s="88">
        <v>260715</v>
      </c>
      <c r="S11" s="88" t="s">
        <v>152</v>
      </c>
      <c r="T11" s="88">
        <v>393376</v>
      </c>
      <c r="U11" s="88" t="s">
        <v>152</v>
      </c>
    </row>
    <row r="12" spans="1:21" ht="11.5" customHeight="1" x14ac:dyDescent="0.35">
      <c r="A12" s="87" t="s">
        <v>228</v>
      </c>
      <c r="B12" s="89" t="s">
        <v>185</v>
      </c>
      <c r="C12" s="89" t="s">
        <v>227</v>
      </c>
      <c r="D12" s="89" t="s">
        <v>185</v>
      </c>
      <c r="E12" s="89" t="s">
        <v>227</v>
      </c>
      <c r="F12" s="89">
        <v>442307</v>
      </c>
      <c r="G12" s="89" t="s">
        <v>152</v>
      </c>
      <c r="H12" s="89">
        <v>452345</v>
      </c>
      <c r="I12" s="89" t="s">
        <v>152</v>
      </c>
      <c r="J12" s="89">
        <v>463054</v>
      </c>
      <c r="K12" s="89" t="s">
        <v>152</v>
      </c>
      <c r="L12" s="89">
        <v>470133</v>
      </c>
      <c r="M12" s="89" t="s">
        <v>152</v>
      </c>
      <c r="N12" s="89">
        <v>485747</v>
      </c>
      <c r="O12" s="89" t="s">
        <v>152</v>
      </c>
      <c r="P12" s="89" t="s">
        <v>185</v>
      </c>
      <c r="Q12" s="89" t="s">
        <v>152</v>
      </c>
      <c r="R12" s="89" t="s">
        <v>185</v>
      </c>
      <c r="S12" s="89" t="s">
        <v>152</v>
      </c>
      <c r="T12" s="89" t="s">
        <v>185</v>
      </c>
      <c r="U12" s="89" t="s">
        <v>152</v>
      </c>
    </row>
    <row r="13" spans="1:21" ht="11.5" customHeight="1" x14ac:dyDescent="0.35">
      <c r="A13" s="87" t="s">
        <v>229</v>
      </c>
      <c r="B13" s="88" t="s">
        <v>185</v>
      </c>
      <c r="C13" s="88" t="s">
        <v>227</v>
      </c>
      <c r="D13" s="88" t="s">
        <v>185</v>
      </c>
      <c r="E13" s="88" t="s">
        <v>227</v>
      </c>
      <c r="F13" s="88">
        <v>441366</v>
      </c>
      <c r="G13" s="88" t="s">
        <v>152</v>
      </c>
      <c r="H13" s="88">
        <v>451518</v>
      </c>
      <c r="I13" s="88" t="s">
        <v>152</v>
      </c>
      <c r="J13" s="88">
        <v>462318</v>
      </c>
      <c r="K13" s="88" t="s">
        <v>152</v>
      </c>
      <c r="L13" s="88">
        <v>469385</v>
      </c>
      <c r="M13" s="88" t="s">
        <v>152</v>
      </c>
      <c r="N13" s="88">
        <v>485023</v>
      </c>
      <c r="O13" s="88" t="s">
        <v>152</v>
      </c>
      <c r="P13" s="88" t="s">
        <v>185</v>
      </c>
      <c r="Q13" s="88" t="s">
        <v>152</v>
      </c>
      <c r="R13" s="88" t="s">
        <v>185</v>
      </c>
      <c r="S13" s="88" t="s">
        <v>152</v>
      </c>
      <c r="T13" s="88" t="s">
        <v>185</v>
      </c>
      <c r="U13" s="88" t="s">
        <v>152</v>
      </c>
    </row>
    <row r="14" spans="1:21" ht="11.5" customHeight="1" x14ac:dyDescent="0.35">
      <c r="A14" s="87" t="s">
        <v>154</v>
      </c>
      <c r="B14" s="89" t="s">
        <v>185</v>
      </c>
      <c r="C14" s="89" t="s">
        <v>227</v>
      </c>
      <c r="D14" s="89" t="s">
        <v>185</v>
      </c>
      <c r="E14" s="89" t="s">
        <v>227</v>
      </c>
      <c r="F14" s="89" t="s">
        <v>185</v>
      </c>
      <c r="G14" s="89" t="s">
        <v>227</v>
      </c>
      <c r="H14" s="89" t="s">
        <v>185</v>
      </c>
      <c r="I14" s="89" t="s">
        <v>227</v>
      </c>
      <c r="J14" s="89" t="s">
        <v>185</v>
      </c>
      <c r="K14" s="89" t="s">
        <v>227</v>
      </c>
      <c r="L14" s="89" t="s">
        <v>185</v>
      </c>
      <c r="M14" s="89" t="s">
        <v>227</v>
      </c>
      <c r="N14" s="89" t="s">
        <v>185</v>
      </c>
      <c r="O14" s="89" t="s">
        <v>227</v>
      </c>
      <c r="P14" s="89" t="s">
        <v>185</v>
      </c>
      <c r="Q14" s="89" t="s">
        <v>227</v>
      </c>
      <c r="R14" s="89" t="s">
        <v>185</v>
      </c>
      <c r="S14" s="89" t="s">
        <v>227</v>
      </c>
      <c r="T14" s="89" t="s">
        <v>185</v>
      </c>
      <c r="U14" s="89" t="s">
        <v>227</v>
      </c>
    </row>
    <row r="15" spans="1:21" ht="11.5" customHeight="1" x14ac:dyDescent="0.35">
      <c r="A15" s="87" t="s">
        <v>155</v>
      </c>
      <c r="B15" s="88">
        <v>1821</v>
      </c>
      <c r="C15" s="88" t="s">
        <v>152</v>
      </c>
      <c r="D15" s="88">
        <v>1698</v>
      </c>
      <c r="E15" s="88" t="s">
        <v>152</v>
      </c>
      <c r="F15" s="88">
        <v>1549</v>
      </c>
      <c r="G15" s="88" t="s">
        <v>152</v>
      </c>
      <c r="H15" s="88">
        <v>1455</v>
      </c>
      <c r="I15" s="88" t="s">
        <v>152</v>
      </c>
      <c r="J15" s="88">
        <v>1434</v>
      </c>
      <c r="K15" s="88" t="s">
        <v>152</v>
      </c>
      <c r="L15" s="88">
        <v>1476</v>
      </c>
      <c r="M15" s="88" t="s">
        <v>152</v>
      </c>
      <c r="N15" s="88">
        <v>1520</v>
      </c>
      <c r="O15" s="88" t="s">
        <v>152</v>
      </c>
      <c r="P15" s="88">
        <v>1118</v>
      </c>
      <c r="Q15" s="88" t="s">
        <v>152</v>
      </c>
      <c r="R15" s="88">
        <v>1203</v>
      </c>
      <c r="S15" s="88" t="s">
        <v>152</v>
      </c>
      <c r="T15" s="88">
        <v>1600</v>
      </c>
      <c r="U15" s="88" t="s">
        <v>152</v>
      </c>
    </row>
    <row r="16" spans="1:21" ht="11.5" customHeight="1" x14ac:dyDescent="0.35">
      <c r="A16" s="87" t="s">
        <v>156</v>
      </c>
      <c r="B16" s="89">
        <v>7512</v>
      </c>
      <c r="C16" s="89" t="s">
        <v>152</v>
      </c>
      <c r="D16" s="89">
        <v>7644</v>
      </c>
      <c r="E16" s="89" t="s">
        <v>152</v>
      </c>
      <c r="F16" s="89">
        <v>8125</v>
      </c>
      <c r="G16" s="89" t="s">
        <v>152</v>
      </c>
      <c r="H16" s="89">
        <v>8738</v>
      </c>
      <c r="I16" s="89" t="s">
        <v>152</v>
      </c>
      <c r="J16" s="89">
        <v>9403</v>
      </c>
      <c r="K16" s="89" t="s">
        <v>152</v>
      </c>
      <c r="L16" s="89">
        <v>10220</v>
      </c>
      <c r="M16" s="89" t="s">
        <v>152</v>
      </c>
      <c r="N16" s="89">
        <v>10856</v>
      </c>
      <c r="O16" s="89" t="s">
        <v>152</v>
      </c>
      <c r="P16" s="89">
        <v>6623</v>
      </c>
      <c r="Q16" s="89" t="s">
        <v>152</v>
      </c>
      <c r="R16" s="89">
        <v>6752</v>
      </c>
      <c r="S16" s="89" t="s">
        <v>152</v>
      </c>
      <c r="T16" s="89">
        <v>9394</v>
      </c>
      <c r="U16" s="89" t="s">
        <v>152</v>
      </c>
    </row>
    <row r="17" spans="1:21" ht="11.5" customHeight="1" x14ac:dyDescent="0.35">
      <c r="A17" s="87" t="s">
        <v>157</v>
      </c>
      <c r="B17" s="88">
        <v>6566</v>
      </c>
      <c r="C17" s="88" t="s">
        <v>152</v>
      </c>
      <c r="D17" s="88">
        <v>6513</v>
      </c>
      <c r="E17" s="88" t="s">
        <v>152</v>
      </c>
      <c r="F17" s="88">
        <v>6507</v>
      </c>
      <c r="G17" s="88" t="s">
        <v>152</v>
      </c>
      <c r="H17" s="88">
        <v>6332</v>
      </c>
      <c r="I17" s="88" t="s">
        <v>152</v>
      </c>
      <c r="J17" s="88">
        <v>6280</v>
      </c>
      <c r="K17" s="88" t="s">
        <v>152</v>
      </c>
      <c r="L17" s="88">
        <v>6182</v>
      </c>
      <c r="M17" s="88" t="s">
        <v>152</v>
      </c>
      <c r="N17" s="88">
        <v>6174</v>
      </c>
      <c r="O17" s="88" t="s">
        <v>152</v>
      </c>
      <c r="P17" s="88">
        <v>3940</v>
      </c>
      <c r="Q17" s="88" t="s">
        <v>152</v>
      </c>
      <c r="R17" s="88">
        <v>4181</v>
      </c>
      <c r="S17" s="88" t="s">
        <v>152</v>
      </c>
      <c r="T17" s="88">
        <v>6376</v>
      </c>
      <c r="U17" s="88" t="s">
        <v>152</v>
      </c>
    </row>
    <row r="18" spans="1:21" ht="11.5" customHeight="1" x14ac:dyDescent="0.35">
      <c r="A18" s="87" t="s">
        <v>158</v>
      </c>
      <c r="B18" s="89">
        <v>89450</v>
      </c>
      <c r="C18" s="89" t="s">
        <v>152</v>
      </c>
      <c r="D18" s="89">
        <v>90978</v>
      </c>
      <c r="E18" s="89" t="s">
        <v>152</v>
      </c>
      <c r="F18" s="89">
        <v>91050</v>
      </c>
      <c r="G18" s="89" t="s">
        <v>152</v>
      </c>
      <c r="H18" s="89">
        <v>95465</v>
      </c>
      <c r="I18" s="89" t="s">
        <v>152</v>
      </c>
      <c r="J18" s="89">
        <v>95529</v>
      </c>
      <c r="K18" s="89" t="s">
        <v>152</v>
      </c>
      <c r="L18" s="89">
        <v>98161</v>
      </c>
      <c r="M18" s="89" t="s">
        <v>152</v>
      </c>
      <c r="N18" s="89">
        <v>100252</v>
      </c>
      <c r="O18" s="89" t="s">
        <v>152</v>
      </c>
      <c r="P18" s="89">
        <v>57787</v>
      </c>
      <c r="Q18" s="89" t="s">
        <v>152</v>
      </c>
      <c r="R18" s="89">
        <v>57518</v>
      </c>
      <c r="S18" s="89" t="s">
        <v>152</v>
      </c>
      <c r="T18" s="89">
        <v>92313</v>
      </c>
      <c r="U18" s="89" t="s">
        <v>152</v>
      </c>
    </row>
    <row r="19" spans="1:21" ht="11.5" customHeight="1" x14ac:dyDescent="0.35">
      <c r="A19" s="87" t="s">
        <v>159</v>
      </c>
      <c r="B19" s="88">
        <v>223</v>
      </c>
      <c r="C19" s="88" t="s">
        <v>152</v>
      </c>
      <c r="D19" s="88">
        <v>280</v>
      </c>
      <c r="E19" s="88" t="s">
        <v>152</v>
      </c>
      <c r="F19" s="88">
        <v>286</v>
      </c>
      <c r="G19" s="88" t="s">
        <v>152</v>
      </c>
      <c r="H19" s="88">
        <v>316</v>
      </c>
      <c r="I19" s="88" t="s">
        <v>152</v>
      </c>
      <c r="J19" s="88">
        <v>366</v>
      </c>
      <c r="K19" s="88" t="s">
        <v>152</v>
      </c>
      <c r="L19" s="88">
        <v>417</v>
      </c>
      <c r="M19" s="88" t="s">
        <v>152</v>
      </c>
      <c r="N19" s="88">
        <v>392</v>
      </c>
      <c r="O19" s="88" t="s">
        <v>152</v>
      </c>
      <c r="P19" s="88">
        <v>263</v>
      </c>
      <c r="Q19" s="88" t="s">
        <v>152</v>
      </c>
      <c r="R19" s="88">
        <v>290</v>
      </c>
      <c r="S19" s="88" t="s">
        <v>152</v>
      </c>
      <c r="T19" s="88">
        <v>382</v>
      </c>
      <c r="U19" s="88" t="s">
        <v>152</v>
      </c>
    </row>
    <row r="20" spans="1:21" ht="11.5" customHeight="1" x14ac:dyDescent="0.35">
      <c r="A20" s="87" t="s">
        <v>160</v>
      </c>
      <c r="B20" s="89">
        <v>1569</v>
      </c>
      <c r="C20" s="89" t="s">
        <v>152</v>
      </c>
      <c r="D20" s="89">
        <v>1728</v>
      </c>
      <c r="E20" s="89" t="s">
        <v>152</v>
      </c>
      <c r="F20" s="89">
        <v>1918</v>
      </c>
      <c r="G20" s="89" t="s">
        <v>152</v>
      </c>
      <c r="H20" s="89">
        <v>1991</v>
      </c>
      <c r="I20" s="89" t="s">
        <v>152</v>
      </c>
      <c r="J20" s="89">
        <v>2122</v>
      </c>
      <c r="K20" s="89" t="s">
        <v>152</v>
      </c>
      <c r="L20" s="89">
        <v>2281</v>
      </c>
      <c r="M20" s="89" t="s">
        <v>152</v>
      </c>
      <c r="N20" s="89">
        <v>2399</v>
      </c>
      <c r="O20" s="89" t="s">
        <v>152</v>
      </c>
      <c r="P20" s="89">
        <v>834</v>
      </c>
      <c r="Q20" s="89" t="s">
        <v>152</v>
      </c>
      <c r="R20" s="89">
        <v>870</v>
      </c>
      <c r="S20" s="89" t="s">
        <v>152</v>
      </c>
      <c r="T20" s="89">
        <v>1748</v>
      </c>
      <c r="U20" s="89" t="s">
        <v>152</v>
      </c>
    </row>
    <row r="21" spans="1:21" ht="11.5" customHeight="1" x14ac:dyDescent="0.35">
      <c r="A21" s="87" t="s">
        <v>161</v>
      </c>
      <c r="B21" s="88">
        <v>1056</v>
      </c>
      <c r="C21" s="88" t="s">
        <v>152</v>
      </c>
      <c r="D21" s="88">
        <v>1072</v>
      </c>
      <c r="E21" s="88" t="s">
        <v>152</v>
      </c>
      <c r="F21" s="88">
        <v>1263</v>
      </c>
      <c r="G21" s="88" t="s">
        <v>152</v>
      </c>
      <c r="H21" s="88">
        <v>1192</v>
      </c>
      <c r="I21" s="88" t="s">
        <v>152</v>
      </c>
      <c r="J21" s="88">
        <v>1112</v>
      </c>
      <c r="K21" s="88" t="s">
        <v>152</v>
      </c>
      <c r="L21" s="88">
        <v>1104</v>
      </c>
      <c r="M21" s="88" t="s">
        <v>152</v>
      </c>
      <c r="N21" s="88">
        <v>1252</v>
      </c>
      <c r="O21" s="88" t="s">
        <v>152</v>
      </c>
      <c r="P21" s="88">
        <v>640</v>
      </c>
      <c r="Q21" s="88" t="s">
        <v>152</v>
      </c>
      <c r="R21" s="88">
        <v>653</v>
      </c>
      <c r="S21" s="88" t="s">
        <v>152</v>
      </c>
      <c r="T21" s="88">
        <v>1117</v>
      </c>
      <c r="U21" s="88" t="s">
        <v>152</v>
      </c>
    </row>
    <row r="22" spans="1:21" ht="11.5" customHeight="1" x14ac:dyDescent="0.35">
      <c r="A22" s="87" t="s">
        <v>162</v>
      </c>
      <c r="B22" s="89">
        <v>23660</v>
      </c>
      <c r="C22" s="89" t="s">
        <v>152</v>
      </c>
      <c r="D22" s="89">
        <v>24915</v>
      </c>
      <c r="E22" s="89" t="s">
        <v>152</v>
      </c>
      <c r="F22" s="89">
        <v>26018</v>
      </c>
      <c r="G22" s="89" t="s">
        <v>152</v>
      </c>
      <c r="H22" s="89">
        <v>26532</v>
      </c>
      <c r="I22" s="89" t="s">
        <v>152</v>
      </c>
      <c r="J22" s="89">
        <v>27374</v>
      </c>
      <c r="K22" s="89" t="s">
        <v>152</v>
      </c>
      <c r="L22" s="89">
        <v>28317</v>
      </c>
      <c r="M22" s="89" t="s">
        <v>152</v>
      </c>
      <c r="N22" s="89">
        <v>28703</v>
      </c>
      <c r="O22" s="89" t="s">
        <v>152</v>
      </c>
      <c r="P22" s="89">
        <v>11987</v>
      </c>
      <c r="Q22" s="89" t="s">
        <v>152</v>
      </c>
      <c r="R22" s="89">
        <v>17002</v>
      </c>
      <c r="S22" s="89" t="s">
        <v>152</v>
      </c>
      <c r="T22" s="89">
        <v>27489</v>
      </c>
      <c r="U22" s="89" t="s">
        <v>152</v>
      </c>
    </row>
    <row r="23" spans="1:21" ht="11.5" customHeight="1" x14ac:dyDescent="0.35">
      <c r="A23" s="87" t="s">
        <v>163</v>
      </c>
      <c r="B23" s="88">
        <v>90485</v>
      </c>
      <c r="C23" s="88" t="s">
        <v>152</v>
      </c>
      <c r="D23" s="88">
        <v>89499</v>
      </c>
      <c r="E23" s="88" t="s">
        <v>152</v>
      </c>
      <c r="F23" s="88">
        <v>91377</v>
      </c>
      <c r="G23" s="88" t="s">
        <v>152</v>
      </c>
      <c r="H23" s="88">
        <v>91832</v>
      </c>
      <c r="I23" s="88" t="s">
        <v>152</v>
      </c>
      <c r="J23" s="88">
        <v>95024</v>
      </c>
      <c r="K23" s="88" t="s">
        <v>152</v>
      </c>
      <c r="L23" s="88">
        <v>91818</v>
      </c>
      <c r="M23" s="88" t="s">
        <v>152</v>
      </c>
      <c r="N23" s="88">
        <v>96540</v>
      </c>
      <c r="O23" s="88" t="s">
        <v>152</v>
      </c>
      <c r="P23" s="88">
        <v>56606</v>
      </c>
      <c r="Q23" s="88" t="s">
        <v>152</v>
      </c>
      <c r="R23" s="88">
        <v>75854</v>
      </c>
      <c r="S23" s="88" t="s">
        <v>152</v>
      </c>
      <c r="T23" s="88">
        <v>102814</v>
      </c>
      <c r="U23" s="88" t="s">
        <v>152</v>
      </c>
    </row>
    <row r="24" spans="1:21" ht="11.5" customHeight="1" x14ac:dyDescent="0.35">
      <c r="A24" s="87" t="s">
        <v>164</v>
      </c>
      <c r="B24" s="89">
        <v>935</v>
      </c>
      <c r="C24" s="89" t="s">
        <v>152</v>
      </c>
      <c r="D24" s="89">
        <v>917</v>
      </c>
      <c r="E24" s="89" t="s">
        <v>152</v>
      </c>
      <c r="F24" s="89">
        <v>941</v>
      </c>
      <c r="G24" s="89" t="s">
        <v>152</v>
      </c>
      <c r="H24" s="89">
        <v>827</v>
      </c>
      <c r="I24" s="89" t="s">
        <v>152</v>
      </c>
      <c r="J24" s="89">
        <v>736</v>
      </c>
      <c r="K24" s="89" t="s">
        <v>152</v>
      </c>
      <c r="L24" s="89">
        <v>747</v>
      </c>
      <c r="M24" s="89" t="s">
        <v>152</v>
      </c>
      <c r="N24" s="89">
        <v>724</v>
      </c>
      <c r="O24" s="89" t="s">
        <v>152</v>
      </c>
      <c r="P24" s="89">
        <v>448</v>
      </c>
      <c r="Q24" s="89" t="s">
        <v>152</v>
      </c>
      <c r="R24" s="89">
        <v>538</v>
      </c>
      <c r="S24" s="89" t="s">
        <v>152</v>
      </c>
      <c r="T24" s="89">
        <v>812</v>
      </c>
      <c r="U24" s="89" t="s">
        <v>152</v>
      </c>
    </row>
    <row r="25" spans="1:21" ht="11.5" customHeight="1" x14ac:dyDescent="0.35">
      <c r="A25" s="87" t="s">
        <v>165</v>
      </c>
      <c r="B25" s="88">
        <v>47707</v>
      </c>
      <c r="C25" s="88" t="s">
        <v>152</v>
      </c>
      <c r="D25" s="88">
        <v>48881</v>
      </c>
      <c r="E25" s="88" t="s">
        <v>152</v>
      </c>
      <c r="F25" s="88">
        <v>51121</v>
      </c>
      <c r="G25" s="88" t="s">
        <v>152</v>
      </c>
      <c r="H25" s="88">
        <v>51716</v>
      </c>
      <c r="I25" s="88" t="s">
        <v>152</v>
      </c>
      <c r="J25" s="88">
        <v>52778</v>
      </c>
      <c r="K25" s="88" t="s">
        <v>152</v>
      </c>
      <c r="L25" s="88">
        <v>55037</v>
      </c>
      <c r="M25" s="88" t="s">
        <v>152</v>
      </c>
      <c r="N25" s="88">
        <v>56160</v>
      </c>
      <c r="O25" s="88" t="s">
        <v>152</v>
      </c>
      <c r="P25" s="88">
        <v>22064</v>
      </c>
      <c r="Q25" s="88" t="s">
        <v>152</v>
      </c>
      <c r="R25" s="88">
        <v>27444</v>
      </c>
      <c r="S25" s="88" t="s">
        <v>152</v>
      </c>
      <c r="T25" s="88">
        <v>46143</v>
      </c>
      <c r="U25" s="88" t="s">
        <v>152</v>
      </c>
    </row>
    <row r="26" spans="1:21" ht="11.5" customHeight="1" x14ac:dyDescent="0.35">
      <c r="A26" s="87" t="s">
        <v>167</v>
      </c>
      <c r="B26" s="89">
        <v>721</v>
      </c>
      <c r="C26" s="89" t="s">
        <v>152</v>
      </c>
      <c r="D26" s="89">
        <v>644</v>
      </c>
      <c r="E26" s="89" t="s">
        <v>152</v>
      </c>
      <c r="F26" s="89">
        <v>590</v>
      </c>
      <c r="G26" s="89" t="s">
        <v>152</v>
      </c>
      <c r="H26" s="89">
        <v>584</v>
      </c>
      <c r="I26" s="89" t="s">
        <v>152</v>
      </c>
      <c r="J26" s="89">
        <v>596</v>
      </c>
      <c r="K26" s="89" t="s">
        <v>152</v>
      </c>
      <c r="L26" s="89">
        <v>624</v>
      </c>
      <c r="M26" s="89" t="s">
        <v>152</v>
      </c>
      <c r="N26" s="89">
        <v>643</v>
      </c>
      <c r="O26" s="89" t="s">
        <v>152</v>
      </c>
      <c r="P26" s="89">
        <v>413</v>
      </c>
      <c r="Q26" s="89" t="s">
        <v>152</v>
      </c>
      <c r="R26" s="89">
        <v>361</v>
      </c>
      <c r="S26" s="89" t="s">
        <v>152</v>
      </c>
      <c r="T26" s="89">
        <v>541</v>
      </c>
      <c r="U26" s="89" t="s">
        <v>152</v>
      </c>
    </row>
    <row r="27" spans="1:21" ht="11.5" customHeight="1" x14ac:dyDescent="0.35">
      <c r="A27" s="87" t="s">
        <v>168</v>
      </c>
      <c r="B27" s="88">
        <v>278</v>
      </c>
      <c r="C27" s="88" t="s">
        <v>152</v>
      </c>
      <c r="D27" s="88">
        <v>270</v>
      </c>
      <c r="E27" s="88" t="s">
        <v>152</v>
      </c>
      <c r="F27" s="88">
        <v>262</v>
      </c>
      <c r="G27" s="88" t="s">
        <v>152</v>
      </c>
      <c r="H27" s="88">
        <v>280</v>
      </c>
      <c r="I27" s="88" t="s">
        <v>152</v>
      </c>
      <c r="J27" s="88">
        <v>315</v>
      </c>
      <c r="K27" s="88" t="s">
        <v>152</v>
      </c>
      <c r="L27" s="88">
        <v>354</v>
      </c>
      <c r="M27" s="88" t="s">
        <v>152</v>
      </c>
      <c r="N27" s="88">
        <v>359</v>
      </c>
      <c r="O27" s="88" t="s">
        <v>152</v>
      </c>
      <c r="P27" s="88">
        <v>237</v>
      </c>
      <c r="Q27" s="88" t="s">
        <v>152</v>
      </c>
      <c r="R27" s="88">
        <v>287</v>
      </c>
      <c r="S27" s="88" t="s">
        <v>152</v>
      </c>
      <c r="T27" s="88">
        <v>382</v>
      </c>
      <c r="U27" s="88" t="s">
        <v>152</v>
      </c>
    </row>
    <row r="28" spans="1:21" ht="11.5" customHeight="1" x14ac:dyDescent="0.35">
      <c r="A28" s="87" t="s">
        <v>169</v>
      </c>
      <c r="B28" s="89">
        <v>394</v>
      </c>
      <c r="C28" s="89" t="s">
        <v>152</v>
      </c>
      <c r="D28" s="89">
        <v>366</v>
      </c>
      <c r="E28" s="89" t="s">
        <v>152</v>
      </c>
      <c r="F28" s="89">
        <v>418</v>
      </c>
      <c r="G28" s="89" t="s">
        <v>152</v>
      </c>
      <c r="H28" s="89">
        <v>417</v>
      </c>
      <c r="I28" s="89" t="s">
        <v>152</v>
      </c>
      <c r="J28" s="89">
        <v>438</v>
      </c>
      <c r="K28" s="89" t="s">
        <v>152</v>
      </c>
      <c r="L28" s="89">
        <v>443</v>
      </c>
      <c r="M28" s="89" t="s">
        <v>152</v>
      </c>
      <c r="N28" s="89">
        <v>463</v>
      </c>
      <c r="O28" s="89" t="s">
        <v>152</v>
      </c>
      <c r="P28" s="89">
        <v>268</v>
      </c>
      <c r="Q28" s="89" t="s">
        <v>152</v>
      </c>
      <c r="R28" s="89">
        <v>304</v>
      </c>
      <c r="S28" s="89" t="s">
        <v>152</v>
      </c>
      <c r="T28" s="89">
        <v>389</v>
      </c>
      <c r="U28" s="89" t="s">
        <v>152</v>
      </c>
    </row>
    <row r="29" spans="1:21" ht="11.5" customHeight="1" x14ac:dyDescent="0.35">
      <c r="A29" s="87" t="s">
        <v>170</v>
      </c>
      <c r="B29" s="88">
        <v>7806</v>
      </c>
      <c r="C29" s="88" t="s">
        <v>152</v>
      </c>
      <c r="D29" s="88">
        <v>7710</v>
      </c>
      <c r="E29" s="88" t="s">
        <v>152</v>
      </c>
      <c r="F29" s="88" t="s">
        <v>185</v>
      </c>
      <c r="G29" s="88" t="s">
        <v>227</v>
      </c>
      <c r="H29" s="88" t="s">
        <v>185</v>
      </c>
      <c r="I29" s="88" t="s">
        <v>227</v>
      </c>
      <c r="J29" s="88" t="s">
        <v>185</v>
      </c>
      <c r="K29" s="88" t="s">
        <v>227</v>
      </c>
      <c r="L29" s="88" t="s">
        <v>185</v>
      </c>
      <c r="M29" s="88" t="s">
        <v>227</v>
      </c>
      <c r="N29" s="88" t="s">
        <v>185</v>
      </c>
      <c r="O29" s="88" t="s">
        <v>227</v>
      </c>
      <c r="P29" s="88" t="s">
        <v>185</v>
      </c>
      <c r="Q29" s="88" t="s">
        <v>227</v>
      </c>
      <c r="R29" s="88" t="s">
        <v>185</v>
      </c>
      <c r="S29" s="88" t="s">
        <v>227</v>
      </c>
      <c r="T29" s="88" t="s">
        <v>185</v>
      </c>
      <c r="U29" s="88" t="s">
        <v>227</v>
      </c>
    </row>
    <row r="30" spans="1:21" ht="11.5" customHeight="1" x14ac:dyDescent="0.35">
      <c r="A30" s="87" t="s">
        <v>172</v>
      </c>
      <c r="B30" s="89" t="s">
        <v>185</v>
      </c>
      <c r="C30" s="89" t="s">
        <v>227</v>
      </c>
      <c r="D30" s="89" t="s">
        <v>185</v>
      </c>
      <c r="E30" s="89" t="s">
        <v>227</v>
      </c>
      <c r="F30" s="89" t="s">
        <v>185</v>
      </c>
      <c r="G30" s="89" t="s">
        <v>227</v>
      </c>
      <c r="H30" s="89" t="s">
        <v>185</v>
      </c>
      <c r="I30" s="89" t="s">
        <v>227</v>
      </c>
      <c r="J30" s="89" t="s">
        <v>185</v>
      </c>
      <c r="K30" s="89" t="s">
        <v>227</v>
      </c>
      <c r="L30" s="89" t="s">
        <v>185</v>
      </c>
      <c r="M30" s="89" t="s">
        <v>227</v>
      </c>
      <c r="N30" s="89" t="s">
        <v>185</v>
      </c>
      <c r="O30" s="89" t="s">
        <v>227</v>
      </c>
      <c r="P30" s="89" t="s">
        <v>185</v>
      </c>
      <c r="Q30" s="89" t="s">
        <v>227</v>
      </c>
      <c r="R30" s="89" t="s">
        <v>185</v>
      </c>
      <c r="S30" s="89" t="s">
        <v>227</v>
      </c>
      <c r="T30" s="89" t="s">
        <v>185</v>
      </c>
      <c r="U30" s="89" t="s">
        <v>227</v>
      </c>
    </row>
    <row r="31" spans="1:21" ht="11.5" customHeight="1" x14ac:dyDescent="0.35">
      <c r="A31" s="87" t="s">
        <v>173</v>
      </c>
      <c r="B31" s="88">
        <v>11188</v>
      </c>
      <c r="C31" s="88" t="s">
        <v>152</v>
      </c>
      <c r="D31" s="88">
        <v>11345</v>
      </c>
      <c r="E31" s="88" t="s">
        <v>152</v>
      </c>
      <c r="F31" s="88">
        <v>11433</v>
      </c>
      <c r="G31" s="88" t="s">
        <v>152</v>
      </c>
      <c r="H31" s="88">
        <v>12021</v>
      </c>
      <c r="I31" s="88" t="s">
        <v>152</v>
      </c>
      <c r="J31" s="88">
        <v>12077</v>
      </c>
      <c r="K31" s="88" t="s">
        <v>152</v>
      </c>
      <c r="L31" s="88">
        <v>12681</v>
      </c>
      <c r="M31" s="88" t="s">
        <v>152</v>
      </c>
      <c r="N31" s="88">
        <v>12761</v>
      </c>
      <c r="O31" s="88" t="s">
        <v>152</v>
      </c>
      <c r="P31" s="88">
        <v>6964</v>
      </c>
      <c r="Q31" s="88" t="s">
        <v>152</v>
      </c>
      <c r="R31" s="88">
        <v>8054</v>
      </c>
      <c r="S31" s="88" t="s">
        <v>152</v>
      </c>
      <c r="T31" s="88">
        <v>12371</v>
      </c>
      <c r="U31" s="88" t="s">
        <v>152</v>
      </c>
    </row>
    <row r="32" spans="1:21" ht="11.5" customHeight="1" x14ac:dyDescent="0.35">
      <c r="A32" s="87" t="s">
        <v>174</v>
      </c>
      <c r="B32" s="89">
        <v>16453</v>
      </c>
      <c r="C32" s="89" t="s">
        <v>152</v>
      </c>
      <c r="D32" s="89">
        <v>15479</v>
      </c>
      <c r="E32" s="89" t="s">
        <v>152</v>
      </c>
      <c r="F32" s="89">
        <v>17024</v>
      </c>
      <c r="G32" s="89" t="s">
        <v>152</v>
      </c>
      <c r="H32" s="89">
        <v>18753</v>
      </c>
      <c r="I32" s="89" t="s">
        <v>152</v>
      </c>
      <c r="J32" s="89">
        <v>20120</v>
      </c>
      <c r="K32" s="89" t="s">
        <v>152</v>
      </c>
      <c r="L32" s="89">
        <v>20849</v>
      </c>
      <c r="M32" s="89" t="s">
        <v>152</v>
      </c>
      <c r="N32" s="89" t="s">
        <v>185</v>
      </c>
      <c r="O32" s="89" t="s">
        <v>227</v>
      </c>
      <c r="P32" s="89" t="s">
        <v>185</v>
      </c>
      <c r="Q32" s="89" t="s">
        <v>227</v>
      </c>
      <c r="R32" s="89" t="s">
        <v>185</v>
      </c>
      <c r="S32" s="89" t="s">
        <v>227</v>
      </c>
      <c r="T32" s="89">
        <v>23646</v>
      </c>
      <c r="U32" s="89" t="s">
        <v>152</v>
      </c>
    </row>
    <row r="33" spans="1:21" ht="11.5" customHeight="1" x14ac:dyDescent="0.35">
      <c r="A33" s="87" t="s">
        <v>175</v>
      </c>
      <c r="B33" s="88">
        <v>3649</v>
      </c>
      <c r="C33" s="88" t="s">
        <v>152</v>
      </c>
      <c r="D33" s="88">
        <v>3852</v>
      </c>
      <c r="E33" s="88" t="s">
        <v>152</v>
      </c>
      <c r="F33" s="88">
        <v>3957</v>
      </c>
      <c r="G33" s="88" t="s">
        <v>152</v>
      </c>
      <c r="H33" s="88">
        <v>4266</v>
      </c>
      <c r="I33" s="88" t="s">
        <v>152</v>
      </c>
      <c r="J33" s="88">
        <v>4516</v>
      </c>
      <c r="K33" s="88" t="s">
        <v>152</v>
      </c>
      <c r="L33" s="88">
        <v>4570</v>
      </c>
      <c r="M33" s="88" t="s">
        <v>152</v>
      </c>
      <c r="N33" s="88">
        <v>5055</v>
      </c>
      <c r="O33" s="88" t="s">
        <v>152</v>
      </c>
      <c r="P33" s="88">
        <v>2563</v>
      </c>
      <c r="Q33" s="88" t="s">
        <v>152</v>
      </c>
      <c r="R33" s="88">
        <v>2912</v>
      </c>
      <c r="S33" s="88" t="s">
        <v>152</v>
      </c>
      <c r="T33" s="88">
        <v>4419</v>
      </c>
      <c r="U33" s="88" t="s">
        <v>152</v>
      </c>
    </row>
    <row r="34" spans="1:21" ht="11.5" customHeight="1" x14ac:dyDescent="0.35">
      <c r="A34" s="87" t="s">
        <v>176</v>
      </c>
      <c r="B34" s="89">
        <v>4352</v>
      </c>
      <c r="C34" s="89" t="s">
        <v>152</v>
      </c>
      <c r="D34" s="89">
        <v>4971</v>
      </c>
      <c r="E34" s="89" t="s">
        <v>152</v>
      </c>
      <c r="F34" s="89">
        <v>4910</v>
      </c>
      <c r="G34" s="89" t="s">
        <v>152</v>
      </c>
      <c r="H34" s="89">
        <v>4731</v>
      </c>
      <c r="I34" s="89" t="s">
        <v>152</v>
      </c>
      <c r="J34" s="89">
        <v>5556</v>
      </c>
      <c r="K34" s="89" t="s">
        <v>152</v>
      </c>
      <c r="L34" s="89">
        <v>5426</v>
      </c>
      <c r="M34" s="89" t="s">
        <v>152</v>
      </c>
      <c r="N34" s="89">
        <v>5735</v>
      </c>
      <c r="O34" s="89" t="s">
        <v>152</v>
      </c>
      <c r="P34" s="89">
        <v>3609</v>
      </c>
      <c r="Q34" s="89" t="s">
        <v>152</v>
      </c>
      <c r="R34" s="89">
        <v>4104</v>
      </c>
      <c r="S34" s="89" t="s">
        <v>152</v>
      </c>
      <c r="T34" s="89">
        <v>5616</v>
      </c>
      <c r="U34" s="89" t="s">
        <v>152</v>
      </c>
    </row>
    <row r="35" spans="1:21" ht="11.5" customHeight="1" x14ac:dyDescent="0.35">
      <c r="A35" s="87" t="s">
        <v>177</v>
      </c>
      <c r="B35" s="88">
        <v>679</v>
      </c>
      <c r="C35" s="88" t="s">
        <v>152</v>
      </c>
      <c r="D35" s="88">
        <v>620</v>
      </c>
      <c r="E35" s="88" t="s">
        <v>152</v>
      </c>
      <c r="F35" s="88">
        <v>628</v>
      </c>
      <c r="G35" s="88" t="s">
        <v>152</v>
      </c>
      <c r="H35" s="88">
        <v>611</v>
      </c>
      <c r="I35" s="88" t="s">
        <v>152</v>
      </c>
      <c r="J35" s="88">
        <v>570</v>
      </c>
      <c r="K35" s="88" t="s">
        <v>152</v>
      </c>
      <c r="L35" s="88">
        <v>568</v>
      </c>
      <c r="M35" s="88" t="s">
        <v>152</v>
      </c>
      <c r="N35" s="88">
        <v>572</v>
      </c>
      <c r="O35" s="88" t="s">
        <v>152</v>
      </c>
      <c r="P35" s="88">
        <v>338</v>
      </c>
      <c r="Q35" s="88" t="s">
        <v>152</v>
      </c>
      <c r="R35" s="88">
        <v>504</v>
      </c>
      <c r="S35" s="88" t="s">
        <v>152</v>
      </c>
      <c r="T35" s="88">
        <v>645</v>
      </c>
      <c r="U35" s="88" t="s">
        <v>152</v>
      </c>
    </row>
    <row r="36" spans="1:21" ht="11.5" customHeight="1" x14ac:dyDescent="0.35">
      <c r="A36" s="87" t="s">
        <v>178</v>
      </c>
      <c r="B36" s="89">
        <v>2485</v>
      </c>
      <c r="C36" s="89" t="s">
        <v>152</v>
      </c>
      <c r="D36" s="89">
        <v>2583</v>
      </c>
      <c r="E36" s="89" t="s">
        <v>152</v>
      </c>
      <c r="F36" s="89">
        <v>3411</v>
      </c>
      <c r="G36" s="89" t="s">
        <v>152</v>
      </c>
      <c r="H36" s="89">
        <v>3484</v>
      </c>
      <c r="I36" s="89" t="s">
        <v>152</v>
      </c>
      <c r="J36" s="89">
        <v>3754</v>
      </c>
      <c r="K36" s="89" t="s">
        <v>152</v>
      </c>
      <c r="L36" s="89">
        <v>3792</v>
      </c>
      <c r="M36" s="89" t="s">
        <v>152</v>
      </c>
      <c r="N36" s="89">
        <v>3957</v>
      </c>
      <c r="O36" s="89" t="s">
        <v>152</v>
      </c>
      <c r="P36" s="89">
        <v>2133</v>
      </c>
      <c r="Q36" s="89" t="s">
        <v>152</v>
      </c>
      <c r="R36" s="89">
        <v>1969</v>
      </c>
      <c r="S36" s="89" t="s">
        <v>152</v>
      </c>
      <c r="T36" s="89">
        <v>3168</v>
      </c>
      <c r="U36" s="89" t="s">
        <v>152</v>
      </c>
    </row>
    <row r="37" spans="1:21" ht="11.5" customHeight="1" x14ac:dyDescent="0.35">
      <c r="A37" s="87" t="s">
        <v>179</v>
      </c>
      <c r="B37" s="88">
        <v>4053</v>
      </c>
      <c r="C37" s="88" t="s">
        <v>152</v>
      </c>
      <c r="D37" s="88">
        <v>3874</v>
      </c>
      <c r="E37" s="88" t="s">
        <v>152</v>
      </c>
      <c r="F37" s="88">
        <v>4114</v>
      </c>
      <c r="G37" s="88" t="s">
        <v>152</v>
      </c>
      <c r="H37" s="88">
        <v>3868</v>
      </c>
      <c r="I37" s="88" t="s">
        <v>152</v>
      </c>
      <c r="J37" s="88">
        <v>4271</v>
      </c>
      <c r="K37" s="88" t="s">
        <v>152</v>
      </c>
      <c r="L37" s="88">
        <v>4535</v>
      </c>
      <c r="M37" s="88" t="s">
        <v>152</v>
      </c>
      <c r="N37" s="88">
        <v>4924</v>
      </c>
      <c r="O37" s="88" t="s">
        <v>152</v>
      </c>
      <c r="P37" s="88">
        <v>2820</v>
      </c>
      <c r="Q37" s="88" t="s">
        <v>152</v>
      </c>
      <c r="R37" s="88">
        <v>2903</v>
      </c>
      <c r="S37" s="88" t="s">
        <v>152</v>
      </c>
      <c r="T37" s="88">
        <v>4572</v>
      </c>
      <c r="U37" s="88" t="s">
        <v>152</v>
      </c>
    </row>
    <row r="38" spans="1:21" ht="11.5" customHeight="1" x14ac:dyDescent="0.35">
      <c r="A38" s="87" t="s">
        <v>180</v>
      </c>
      <c r="B38" s="89">
        <v>11842</v>
      </c>
      <c r="C38" s="89" t="s">
        <v>152</v>
      </c>
      <c r="D38" s="89">
        <v>12121</v>
      </c>
      <c r="E38" s="89" t="s">
        <v>152</v>
      </c>
      <c r="F38" s="89">
        <v>12741</v>
      </c>
      <c r="G38" s="89" t="s">
        <v>152</v>
      </c>
      <c r="H38" s="89">
        <v>12800</v>
      </c>
      <c r="I38" s="89" t="s">
        <v>152</v>
      </c>
      <c r="J38" s="89">
        <v>13331</v>
      </c>
      <c r="K38" s="89" t="s">
        <v>152</v>
      </c>
      <c r="L38" s="89">
        <v>13547</v>
      </c>
      <c r="M38" s="89" t="s">
        <v>152</v>
      </c>
      <c r="N38" s="89">
        <v>14617</v>
      </c>
      <c r="O38" s="89" t="s">
        <v>152</v>
      </c>
      <c r="P38" s="89">
        <v>8129</v>
      </c>
      <c r="Q38" s="89" t="s">
        <v>152</v>
      </c>
      <c r="R38" s="89">
        <v>8027</v>
      </c>
      <c r="S38" s="89" t="s">
        <v>152</v>
      </c>
      <c r="T38" s="89">
        <v>12879</v>
      </c>
      <c r="U38" s="89" t="s">
        <v>152</v>
      </c>
    </row>
    <row r="39" spans="1:21" ht="11.5" customHeight="1" x14ac:dyDescent="0.35">
      <c r="A39" s="87" t="s">
        <v>182</v>
      </c>
      <c r="B39" s="88">
        <v>3260</v>
      </c>
      <c r="C39" s="88" t="s">
        <v>152</v>
      </c>
      <c r="D39" s="88">
        <v>3440</v>
      </c>
      <c r="E39" s="88" t="s">
        <v>152</v>
      </c>
      <c r="F39" s="88">
        <v>3555</v>
      </c>
      <c r="G39" s="88" t="s">
        <v>152</v>
      </c>
      <c r="H39" s="88">
        <v>3695</v>
      </c>
      <c r="I39" s="88" t="s">
        <v>152</v>
      </c>
      <c r="J39" s="88">
        <v>3584</v>
      </c>
      <c r="K39" s="88" t="s">
        <v>152</v>
      </c>
      <c r="L39" s="88">
        <v>3722</v>
      </c>
      <c r="M39" s="88" t="s">
        <v>152</v>
      </c>
      <c r="N39" s="88">
        <v>3715</v>
      </c>
      <c r="O39" s="88" t="s">
        <v>152</v>
      </c>
      <c r="P39" s="88">
        <v>1801</v>
      </c>
      <c r="Q39" s="88" t="s">
        <v>152</v>
      </c>
      <c r="R39" s="88">
        <v>1780</v>
      </c>
      <c r="S39" s="88" t="s">
        <v>152</v>
      </c>
      <c r="T39" s="88">
        <v>3079</v>
      </c>
      <c r="U39" s="88" t="s">
        <v>152</v>
      </c>
    </row>
    <row r="40" spans="1:21" ht="11.5" customHeight="1" x14ac:dyDescent="0.35">
      <c r="A40" s="87" t="s">
        <v>183</v>
      </c>
      <c r="B40" s="89">
        <v>18277</v>
      </c>
      <c r="C40" s="89" t="s">
        <v>152</v>
      </c>
      <c r="D40" s="89">
        <v>18801</v>
      </c>
      <c r="E40" s="89" t="s">
        <v>152</v>
      </c>
      <c r="F40" s="89">
        <v>19089</v>
      </c>
      <c r="G40" s="89" t="s">
        <v>152</v>
      </c>
      <c r="H40" s="89">
        <v>19573</v>
      </c>
      <c r="I40" s="89" t="s">
        <v>152</v>
      </c>
      <c r="J40" s="89">
        <v>19586</v>
      </c>
      <c r="K40" s="89" t="s">
        <v>152</v>
      </c>
      <c r="L40" s="89">
        <v>19245</v>
      </c>
      <c r="M40" s="89" t="s">
        <v>152</v>
      </c>
      <c r="N40" s="89">
        <v>20315</v>
      </c>
      <c r="O40" s="89" t="s">
        <v>152</v>
      </c>
      <c r="P40" s="89">
        <v>12419</v>
      </c>
      <c r="Q40" s="89" t="s">
        <v>152</v>
      </c>
      <c r="R40" s="89">
        <v>13321</v>
      </c>
      <c r="S40" s="89" t="s">
        <v>152</v>
      </c>
      <c r="T40" s="89">
        <v>18022</v>
      </c>
      <c r="U40" s="89" t="s">
        <v>152</v>
      </c>
    </row>
    <row r="41" spans="1:21" ht="11.5" customHeight="1" x14ac:dyDescent="0.35">
      <c r="A41" s="87" t="s">
        <v>230</v>
      </c>
      <c r="B41" s="88">
        <v>61950</v>
      </c>
      <c r="C41" s="88" t="s">
        <v>152</v>
      </c>
      <c r="D41" s="88">
        <v>64711</v>
      </c>
      <c r="E41" s="88" t="s">
        <v>152</v>
      </c>
      <c r="F41" s="88">
        <v>66594</v>
      </c>
      <c r="G41" s="88" t="s">
        <v>152</v>
      </c>
      <c r="H41" s="88">
        <v>68010</v>
      </c>
      <c r="I41" s="88" t="s">
        <v>152</v>
      </c>
      <c r="J41" s="88">
        <v>68912</v>
      </c>
      <c r="K41" s="88" t="s">
        <v>152</v>
      </c>
      <c r="L41" s="88">
        <v>69706</v>
      </c>
      <c r="M41" s="88" t="s">
        <v>152</v>
      </c>
      <c r="N41" s="88">
        <v>71823</v>
      </c>
      <c r="O41" s="88" t="s">
        <v>152</v>
      </c>
      <c r="P41" s="88" t="s">
        <v>185</v>
      </c>
      <c r="Q41" s="88" t="s">
        <v>152</v>
      </c>
      <c r="R41" s="88" t="s">
        <v>185</v>
      </c>
      <c r="S41" s="88" t="s">
        <v>152</v>
      </c>
      <c r="T41" s="88" t="s">
        <v>185</v>
      </c>
      <c r="U41" s="88" t="s">
        <v>152</v>
      </c>
    </row>
    <row r="42" spans="1:21" ht="11.5" customHeight="1" x14ac:dyDescent="0.35">
      <c r="A42" s="87" t="s">
        <v>231</v>
      </c>
      <c r="B42" s="89">
        <v>80</v>
      </c>
      <c r="C42" s="89" t="s">
        <v>152</v>
      </c>
      <c r="D42" s="89">
        <v>80</v>
      </c>
      <c r="E42" s="89" t="s">
        <v>152</v>
      </c>
      <c r="F42" s="89">
        <v>177</v>
      </c>
      <c r="G42" s="89" t="s">
        <v>152</v>
      </c>
      <c r="H42" s="89">
        <v>83</v>
      </c>
      <c r="I42" s="89" t="s">
        <v>152</v>
      </c>
      <c r="J42" s="89">
        <v>59</v>
      </c>
      <c r="K42" s="89" t="s">
        <v>152</v>
      </c>
      <c r="L42" s="89">
        <v>63</v>
      </c>
      <c r="M42" s="89" t="s">
        <v>152</v>
      </c>
      <c r="N42" s="89">
        <v>62</v>
      </c>
      <c r="O42" s="89" t="s">
        <v>152</v>
      </c>
      <c r="P42" s="89">
        <v>25</v>
      </c>
      <c r="Q42" s="89" t="s">
        <v>152</v>
      </c>
      <c r="R42" s="89">
        <v>25</v>
      </c>
      <c r="S42" s="89" t="s">
        <v>152</v>
      </c>
      <c r="T42" s="89">
        <v>46</v>
      </c>
      <c r="U42" s="89" t="s">
        <v>152</v>
      </c>
    </row>
    <row r="43" spans="1:21" ht="11.5" customHeight="1" x14ac:dyDescent="0.35">
      <c r="A43" s="87" t="s">
        <v>232</v>
      </c>
      <c r="B43" s="88">
        <v>3775</v>
      </c>
      <c r="C43" s="88" t="s">
        <v>152</v>
      </c>
      <c r="D43" s="88">
        <v>4393</v>
      </c>
      <c r="E43" s="88" t="s">
        <v>152</v>
      </c>
      <c r="F43" s="88">
        <v>4828</v>
      </c>
      <c r="G43" s="88" t="s">
        <v>152</v>
      </c>
      <c r="H43" s="88">
        <v>4325</v>
      </c>
      <c r="I43" s="88" t="s">
        <v>152</v>
      </c>
      <c r="J43" s="88">
        <v>4566</v>
      </c>
      <c r="K43" s="88" t="s">
        <v>152</v>
      </c>
      <c r="L43" s="88">
        <v>5560</v>
      </c>
      <c r="M43" s="88" t="s">
        <v>152</v>
      </c>
      <c r="N43" s="88">
        <v>11068</v>
      </c>
      <c r="O43" s="88" t="s">
        <v>152</v>
      </c>
      <c r="P43" s="88">
        <v>6094</v>
      </c>
      <c r="Q43" s="88" t="s">
        <v>152</v>
      </c>
      <c r="R43" s="88">
        <v>8544</v>
      </c>
      <c r="S43" s="88" t="s">
        <v>152</v>
      </c>
      <c r="T43" s="88" t="s">
        <v>185</v>
      </c>
      <c r="U43" s="88" t="s">
        <v>152</v>
      </c>
    </row>
    <row r="45" spans="1:21" ht="11.5" customHeight="1" x14ac:dyDescent="0.35">
      <c r="A45" s="82" t="s">
        <v>184</v>
      </c>
    </row>
    <row r="46" spans="1:21" ht="11.5" customHeight="1" x14ac:dyDescent="0.35">
      <c r="A46" s="82" t="s">
        <v>185</v>
      </c>
      <c r="B46" s="80" t="s">
        <v>186</v>
      </c>
    </row>
    <row r="47" spans="1:21" ht="11.5" customHeight="1" x14ac:dyDescent="0.35">
      <c r="A47" s="82" t="s">
        <v>233</v>
      </c>
    </row>
    <row r="48" spans="1:21" ht="11.5" customHeight="1" x14ac:dyDescent="0.35">
      <c r="A48" s="82" t="s">
        <v>227</v>
      </c>
      <c r="B48" s="80" t="s">
        <v>234</v>
      </c>
    </row>
  </sheetData>
  <mergeCells count="10">
    <mergeCell ref="N9:O9"/>
    <mergeCell ref="P9:Q9"/>
    <mergeCell ref="R9:S9"/>
    <mergeCell ref="T9:U9"/>
    <mergeCell ref="B9:C9"/>
    <mergeCell ref="D9:E9"/>
    <mergeCell ref="F9:G9"/>
    <mergeCell ref="H9:I9"/>
    <mergeCell ref="J9:K9"/>
    <mergeCell ref="L9:M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8222-3121-47C9-A847-03458E5C846D}">
  <dimension ref="A1:P44"/>
  <sheetViews>
    <sheetView workbookViewId="0">
      <pane xSplit="1" ySplit="10" topLeftCell="B11" activePane="bottomRight" state="frozen"/>
      <selection activeCell="J23" sqref="A18:J23"/>
      <selection pane="topRight" activeCell="J23" sqref="A18:J23"/>
      <selection pane="bottomLeft" activeCell="J23" sqref="A18:J23"/>
      <selection pane="bottomRight" activeCell="J23" sqref="A18:J23"/>
    </sheetView>
  </sheetViews>
  <sheetFormatPr defaultColWidth="8.7265625" defaultRowHeight="11.5" customHeight="1" x14ac:dyDescent="0.35"/>
  <cols>
    <col min="1" max="1" width="29.81640625" style="81" customWidth="1"/>
    <col min="2" max="16" width="10" style="81" customWidth="1"/>
    <col min="17" max="16384" width="8.7265625" style="81"/>
  </cols>
  <sheetData>
    <row r="1" spans="1:16" ht="11.5" customHeight="1" x14ac:dyDescent="0.35">
      <c r="A1" s="80" t="s">
        <v>124</v>
      </c>
    </row>
    <row r="2" spans="1:16" ht="11.5" customHeight="1" x14ac:dyDescent="0.35">
      <c r="A2" s="80" t="s">
        <v>125</v>
      </c>
      <c r="B2" s="82" t="s">
        <v>126</v>
      </c>
    </row>
    <row r="3" spans="1:16" ht="11.5" customHeight="1" x14ac:dyDescent="0.35">
      <c r="A3" s="80" t="s">
        <v>127</v>
      </c>
      <c r="B3" s="80" t="s">
        <v>128</v>
      </c>
    </row>
    <row r="5" spans="1:16" ht="11.5" customHeight="1" x14ac:dyDescent="0.35">
      <c r="A5" s="82" t="s">
        <v>129</v>
      </c>
      <c r="C5" s="80" t="s">
        <v>130</v>
      </c>
    </row>
    <row r="6" spans="1:16" ht="11.5" customHeight="1" x14ac:dyDescent="0.35">
      <c r="A6" s="82" t="s">
        <v>131</v>
      </c>
      <c r="C6" s="80" t="s">
        <v>132</v>
      </c>
    </row>
    <row r="7" spans="1:16" ht="11.5" customHeight="1" x14ac:dyDescent="0.35">
      <c r="A7" s="82" t="s">
        <v>133</v>
      </c>
      <c r="C7" s="80" t="s">
        <v>134</v>
      </c>
    </row>
    <row r="9" spans="1:16" ht="11.5" customHeight="1" x14ac:dyDescent="0.35">
      <c r="A9" s="83" t="s">
        <v>135</v>
      </c>
      <c r="B9" s="84" t="s">
        <v>136</v>
      </c>
      <c r="C9" s="84" t="s">
        <v>137</v>
      </c>
      <c r="D9" s="84" t="s">
        <v>138</v>
      </c>
      <c r="E9" s="84" t="s">
        <v>139</v>
      </c>
      <c r="F9" s="84" t="s">
        <v>140</v>
      </c>
      <c r="G9" s="84" t="s">
        <v>141</v>
      </c>
      <c r="H9" s="84" t="s">
        <v>142</v>
      </c>
      <c r="I9" s="84" t="s">
        <v>143</v>
      </c>
      <c r="J9" s="84" t="s">
        <v>144</v>
      </c>
      <c r="K9" s="84" t="s">
        <v>145</v>
      </c>
      <c r="L9" s="84" t="s">
        <v>146</v>
      </c>
      <c r="M9" s="84" t="s">
        <v>147</v>
      </c>
      <c r="N9" s="84" t="s">
        <v>148</v>
      </c>
      <c r="O9" s="84" t="s">
        <v>149</v>
      </c>
      <c r="P9" s="84" t="s">
        <v>150</v>
      </c>
    </row>
    <row r="10" spans="1:16" ht="11.5" customHeight="1" x14ac:dyDescent="0.35">
      <c r="A10" s="85" t="s">
        <v>151</v>
      </c>
      <c r="B10" s="86" t="s">
        <v>152</v>
      </c>
      <c r="C10" s="86" t="s">
        <v>152</v>
      </c>
      <c r="D10" s="86" t="s">
        <v>152</v>
      </c>
      <c r="E10" s="86" t="s">
        <v>152</v>
      </c>
      <c r="F10" s="86" t="s">
        <v>152</v>
      </c>
      <c r="G10" s="86" t="s">
        <v>152</v>
      </c>
      <c r="H10" s="86" t="s">
        <v>152</v>
      </c>
      <c r="I10" s="86" t="s">
        <v>152</v>
      </c>
      <c r="J10" s="86" t="s">
        <v>152</v>
      </c>
      <c r="K10" s="86" t="s">
        <v>152</v>
      </c>
      <c r="L10" s="86" t="s">
        <v>152</v>
      </c>
      <c r="M10" s="86" t="s">
        <v>152</v>
      </c>
      <c r="N10" s="86" t="s">
        <v>152</v>
      </c>
      <c r="O10" s="86" t="s">
        <v>152</v>
      </c>
      <c r="P10" s="86" t="s">
        <v>152</v>
      </c>
    </row>
    <row r="11" spans="1:16" ht="11.5" customHeight="1" x14ac:dyDescent="0.35">
      <c r="A11" s="87" t="s">
        <v>153</v>
      </c>
      <c r="B11" s="88">
        <v>272015</v>
      </c>
      <c r="C11" s="88">
        <v>256959</v>
      </c>
      <c r="D11" s="88">
        <v>268945</v>
      </c>
      <c r="E11" s="88">
        <v>291423</v>
      </c>
      <c r="F11" s="88">
        <v>288990</v>
      </c>
      <c r="G11" s="88">
        <v>291763</v>
      </c>
      <c r="H11" s="88">
        <v>306076</v>
      </c>
      <c r="I11" s="88">
        <v>325083</v>
      </c>
      <c r="J11" s="88">
        <v>354202</v>
      </c>
      <c r="K11" s="88">
        <v>386884</v>
      </c>
      <c r="L11" s="88">
        <v>409321</v>
      </c>
      <c r="M11" s="88">
        <v>418735</v>
      </c>
      <c r="N11" s="88">
        <v>121073</v>
      </c>
      <c r="O11" s="88">
        <v>187865</v>
      </c>
      <c r="P11" s="88">
        <v>361553</v>
      </c>
    </row>
    <row r="12" spans="1:16" ht="11.5" customHeight="1" x14ac:dyDescent="0.35">
      <c r="A12" s="87" t="s">
        <v>154</v>
      </c>
      <c r="B12" s="89">
        <v>1476</v>
      </c>
      <c r="C12" s="89">
        <v>1424</v>
      </c>
      <c r="D12" s="89">
        <v>1489</v>
      </c>
      <c r="E12" s="89">
        <v>1645</v>
      </c>
      <c r="F12" s="89">
        <v>1668</v>
      </c>
      <c r="G12" s="89">
        <v>1706</v>
      </c>
      <c r="H12" s="89">
        <v>1928</v>
      </c>
      <c r="I12" s="89">
        <v>2105</v>
      </c>
      <c r="J12" s="89">
        <v>2137</v>
      </c>
      <c r="K12" s="89">
        <v>2350</v>
      </c>
      <c r="L12" s="89">
        <v>2354</v>
      </c>
      <c r="M12" s="89">
        <v>2393</v>
      </c>
      <c r="N12" s="89">
        <v>649</v>
      </c>
      <c r="O12" s="89">
        <v>966</v>
      </c>
      <c r="P12" s="89">
        <v>1906</v>
      </c>
    </row>
    <row r="13" spans="1:16" ht="11.5" customHeight="1" x14ac:dyDescent="0.35">
      <c r="A13" s="87" t="s">
        <v>155</v>
      </c>
      <c r="B13" s="88">
        <v>577</v>
      </c>
      <c r="C13" s="88">
        <v>517</v>
      </c>
      <c r="D13" s="88">
        <v>525</v>
      </c>
      <c r="E13" s="88">
        <v>568</v>
      </c>
      <c r="F13" s="88">
        <v>563</v>
      </c>
      <c r="G13" s="88">
        <v>553</v>
      </c>
      <c r="H13" s="88">
        <v>569</v>
      </c>
      <c r="I13" s="88">
        <v>574</v>
      </c>
      <c r="J13" s="88">
        <v>712</v>
      </c>
      <c r="K13" s="88">
        <v>885</v>
      </c>
      <c r="L13" s="88">
        <v>1042</v>
      </c>
      <c r="M13" s="88">
        <v>926</v>
      </c>
      <c r="N13" s="88">
        <v>298</v>
      </c>
      <c r="O13" s="88">
        <v>485</v>
      </c>
      <c r="P13" s="88">
        <v>761</v>
      </c>
    </row>
    <row r="14" spans="1:16" ht="11.5" customHeight="1" x14ac:dyDescent="0.35">
      <c r="A14" s="87" t="s">
        <v>156</v>
      </c>
      <c r="B14" s="89">
        <v>1117</v>
      </c>
      <c r="C14" s="89">
        <v>1019</v>
      </c>
      <c r="D14" s="89">
        <v>1004</v>
      </c>
      <c r="E14" s="89">
        <v>1031</v>
      </c>
      <c r="F14" s="89">
        <v>902</v>
      </c>
      <c r="G14" s="89">
        <v>890</v>
      </c>
      <c r="H14" s="89">
        <v>900</v>
      </c>
      <c r="I14" s="89">
        <v>977</v>
      </c>
      <c r="J14" s="89">
        <v>1060</v>
      </c>
      <c r="K14" s="89">
        <v>1246</v>
      </c>
      <c r="L14" s="89">
        <v>1328</v>
      </c>
      <c r="M14" s="89">
        <v>1410</v>
      </c>
      <c r="N14" s="89">
        <v>303</v>
      </c>
      <c r="O14" s="89">
        <v>430</v>
      </c>
      <c r="P14" s="89">
        <v>969</v>
      </c>
    </row>
    <row r="15" spans="1:16" ht="11.5" customHeight="1" x14ac:dyDescent="0.35">
      <c r="A15" s="87" t="s">
        <v>157</v>
      </c>
      <c r="B15" s="88">
        <v>1708</v>
      </c>
      <c r="C15" s="88">
        <v>1595</v>
      </c>
      <c r="D15" s="88">
        <v>1779</v>
      </c>
      <c r="E15" s="88">
        <v>1867</v>
      </c>
      <c r="F15" s="88">
        <v>1834</v>
      </c>
      <c r="G15" s="88">
        <v>1910</v>
      </c>
      <c r="H15" s="88">
        <v>2011</v>
      </c>
      <c r="I15" s="88">
        <v>2096</v>
      </c>
      <c r="J15" s="88">
        <v>2295</v>
      </c>
      <c r="K15" s="88">
        <v>2366</v>
      </c>
      <c r="L15" s="88">
        <v>2439</v>
      </c>
      <c r="M15" s="88">
        <v>2442</v>
      </c>
      <c r="N15" s="88">
        <v>664</v>
      </c>
      <c r="O15" s="88">
        <v>951</v>
      </c>
      <c r="P15" s="88">
        <v>2017</v>
      </c>
    </row>
    <row r="16" spans="1:16" ht="11.5" customHeight="1" x14ac:dyDescent="0.35">
      <c r="A16" s="87" t="s">
        <v>158</v>
      </c>
      <c r="B16" s="89">
        <v>33144</v>
      </c>
      <c r="C16" s="89">
        <v>31616</v>
      </c>
      <c r="D16" s="89">
        <v>32575</v>
      </c>
      <c r="E16" s="89">
        <v>33999</v>
      </c>
      <c r="F16" s="89">
        <v>33991</v>
      </c>
      <c r="G16" s="89">
        <v>34045</v>
      </c>
      <c r="H16" s="89">
        <v>35230</v>
      </c>
      <c r="I16" s="89">
        <v>36509</v>
      </c>
      <c r="J16" s="89">
        <v>39195</v>
      </c>
      <c r="K16" s="89">
        <v>41047</v>
      </c>
      <c r="L16" s="89">
        <v>42154</v>
      </c>
      <c r="M16" s="89">
        <v>42671</v>
      </c>
      <c r="N16" s="89">
        <v>11393</v>
      </c>
      <c r="O16" s="89">
        <v>14205</v>
      </c>
      <c r="P16" s="89">
        <v>28026</v>
      </c>
    </row>
    <row r="17" spans="1:16" ht="11.5" customHeight="1" x14ac:dyDescent="0.35">
      <c r="A17" s="87" t="s">
        <v>159</v>
      </c>
      <c r="B17" s="88">
        <v>226</v>
      </c>
      <c r="C17" s="88">
        <v>157</v>
      </c>
      <c r="D17" s="88">
        <v>165</v>
      </c>
      <c r="E17" s="88">
        <v>227</v>
      </c>
      <c r="F17" s="88">
        <v>268</v>
      </c>
      <c r="G17" s="88">
        <v>233</v>
      </c>
      <c r="H17" s="88">
        <v>247</v>
      </c>
      <c r="I17" s="88">
        <v>269</v>
      </c>
      <c r="J17" s="88">
        <v>296</v>
      </c>
      <c r="K17" s="88">
        <v>348</v>
      </c>
      <c r="L17" s="88">
        <v>376</v>
      </c>
      <c r="M17" s="88">
        <v>395</v>
      </c>
      <c r="N17" s="88">
        <v>108</v>
      </c>
      <c r="O17" s="88">
        <v>165</v>
      </c>
      <c r="P17" s="88">
        <v>368</v>
      </c>
    </row>
    <row r="18" spans="1:16" ht="11.5" customHeight="1" x14ac:dyDescent="0.35">
      <c r="A18" s="87" t="s">
        <v>160</v>
      </c>
      <c r="B18" s="89">
        <v>1314</v>
      </c>
      <c r="C18" s="89">
        <v>1117</v>
      </c>
      <c r="D18" s="89">
        <v>909</v>
      </c>
      <c r="E18" s="89">
        <v>859</v>
      </c>
      <c r="F18" s="89">
        <v>862</v>
      </c>
      <c r="G18" s="89">
        <v>900</v>
      </c>
      <c r="H18" s="89">
        <v>940</v>
      </c>
      <c r="I18" s="89">
        <v>1053</v>
      </c>
      <c r="J18" s="89">
        <v>1159</v>
      </c>
      <c r="K18" s="89">
        <v>1220</v>
      </c>
      <c r="L18" s="89">
        <v>1280</v>
      </c>
      <c r="M18" s="89">
        <v>1398</v>
      </c>
      <c r="N18" s="89">
        <v>297</v>
      </c>
      <c r="O18" s="89">
        <v>425</v>
      </c>
      <c r="P18" s="89">
        <v>1346</v>
      </c>
    </row>
    <row r="19" spans="1:16" ht="11.5" customHeight="1" x14ac:dyDescent="0.35">
      <c r="A19" s="87" t="s">
        <v>161</v>
      </c>
      <c r="B19" s="88">
        <v>8758</v>
      </c>
      <c r="C19" s="88">
        <v>8272</v>
      </c>
      <c r="D19" s="88">
        <v>8026</v>
      </c>
      <c r="E19" s="88">
        <v>8300</v>
      </c>
      <c r="F19" s="88">
        <v>7372</v>
      </c>
      <c r="G19" s="88">
        <v>7627</v>
      </c>
      <c r="H19" s="88">
        <v>8957</v>
      </c>
      <c r="I19" s="88">
        <v>9954</v>
      </c>
      <c r="J19" s="88">
        <v>10684</v>
      </c>
      <c r="K19" s="88">
        <v>11743</v>
      </c>
      <c r="L19" s="88">
        <v>12943</v>
      </c>
      <c r="M19" s="88">
        <v>13200</v>
      </c>
      <c r="N19" s="88">
        <v>4436</v>
      </c>
      <c r="O19" s="88">
        <v>8729</v>
      </c>
      <c r="P19" s="88">
        <v>13959</v>
      </c>
    </row>
    <row r="20" spans="1:16" ht="11.5" customHeight="1" x14ac:dyDescent="0.35">
      <c r="A20" s="87" t="s">
        <v>162</v>
      </c>
      <c r="B20" s="89">
        <v>40992</v>
      </c>
      <c r="C20" s="89">
        <v>37672</v>
      </c>
      <c r="D20" s="89">
        <v>39612</v>
      </c>
      <c r="E20" s="89">
        <v>42474</v>
      </c>
      <c r="F20" s="89">
        <v>39682</v>
      </c>
      <c r="G20" s="89">
        <v>37406</v>
      </c>
      <c r="H20" s="89">
        <v>39928</v>
      </c>
      <c r="I20" s="89">
        <v>42916</v>
      </c>
      <c r="J20" s="89">
        <v>47789</v>
      </c>
      <c r="K20" s="89">
        <v>51896</v>
      </c>
      <c r="L20" s="89">
        <v>55147</v>
      </c>
      <c r="M20" s="89">
        <v>56937</v>
      </c>
      <c r="N20" s="89">
        <v>17219</v>
      </c>
      <c r="O20" s="89">
        <v>28111</v>
      </c>
      <c r="P20" s="89">
        <v>52539</v>
      </c>
    </row>
    <row r="21" spans="1:16" ht="11.5" customHeight="1" x14ac:dyDescent="0.35">
      <c r="A21" s="87" t="s">
        <v>163</v>
      </c>
      <c r="B21" s="88">
        <v>31391</v>
      </c>
      <c r="C21" s="88">
        <v>29999</v>
      </c>
      <c r="D21" s="88">
        <v>30635</v>
      </c>
      <c r="E21" s="88">
        <v>33239</v>
      </c>
      <c r="F21" s="88">
        <v>34379</v>
      </c>
      <c r="G21" s="88">
        <v>35049</v>
      </c>
      <c r="H21" s="88">
        <v>36275</v>
      </c>
      <c r="I21" s="88">
        <v>37917</v>
      </c>
      <c r="J21" s="88">
        <v>39711</v>
      </c>
      <c r="K21" s="88">
        <v>41688</v>
      </c>
      <c r="L21" s="88">
        <v>43423</v>
      </c>
      <c r="M21" s="88">
        <v>44774</v>
      </c>
      <c r="N21" s="88">
        <v>15562</v>
      </c>
      <c r="O21" s="88">
        <v>22288</v>
      </c>
      <c r="P21" s="88">
        <v>38226</v>
      </c>
    </row>
    <row r="22" spans="1:16" ht="11.5" customHeight="1" x14ac:dyDescent="0.35">
      <c r="A22" s="87" t="s">
        <v>164</v>
      </c>
      <c r="B22" s="89">
        <v>462</v>
      </c>
      <c r="C22" s="89">
        <v>428</v>
      </c>
      <c r="D22" s="89">
        <v>461</v>
      </c>
      <c r="E22" s="89">
        <v>500</v>
      </c>
      <c r="F22" s="89">
        <v>535</v>
      </c>
      <c r="G22" s="89">
        <v>585</v>
      </c>
      <c r="H22" s="89">
        <v>617</v>
      </c>
      <c r="I22" s="89">
        <v>662</v>
      </c>
      <c r="J22" s="89">
        <v>756</v>
      </c>
      <c r="K22" s="89">
        <v>882</v>
      </c>
      <c r="L22" s="89">
        <v>979</v>
      </c>
      <c r="M22" s="89">
        <v>1120</v>
      </c>
      <c r="N22" s="89">
        <v>209</v>
      </c>
      <c r="O22" s="89">
        <v>543</v>
      </c>
      <c r="P22" s="89">
        <v>1066</v>
      </c>
    </row>
    <row r="23" spans="1:16" ht="11.5" customHeight="1" x14ac:dyDescent="0.35">
      <c r="A23" s="87" t="s">
        <v>165</v>
      </c>
      <c r="B23" s="88">
        <v>26100</v>
      </c>
      <c r="C23" s="88">
        <v>25516</v>
      </c>
      <c r="D23" s="88">
        <v>27419</v>
      </c>
      <c r="E23" s="88">
        <v>29729</v>
      </c>
      <c r="F23" s="88">
        <v>28902</v>
      </c>
      <c r="G23" s="88">
        <v>28303</v>
      </c>
      <c r="H23" s="88">
        <v>28777</v>
      </c>
      <c r="I23" s="88">
        <v>30957</v>
      </c>
      <c r="J23" s="88">
        <v>32253</v>
      </c>
      <c r="K23" s="88">
        <v>34195</v>
      </c>
      <c r="L23" s="88">
        <v>36011</v>
      </c>
      <c r="M23" s="88">
        <v>37578</v>
      </c>
      <c r="N23" s="88">
        <v>11068</v>
      </c>
      <c r="O23" s="88">
        <v>18951</v>
      </c>
      <c r="P23" s="88">
        <v>35124</v>
      </c>
    </row>
    <row r="24" spans="1:16" ht="11.5" customHeight="1" x14ac:dyDescent="0.35">
      <c r="A24" s="87" t="s">
        <v>166</v>
      </c>
      <c r="B24" s="89">
        <v>335</v>
      </c>
      <c r="C24" s="89">
        <v>313</v>
      </c>
      <c r="D24" s="89">
        <v>320</v>
      </c>
      <c r="E24" s="89">
        <v>319</v>
      </c>
      <c r="F24" s="89">
        <v>295</v>
      </c>
      <c r="G24" s="89">
        <v>248</v>
      </c>
      <c r="H24" s="89">
        <v>256</v>
      </c>
      <c r="I24" s="89">
        <v>280</v>
      </c>
      <c r="J24" s="89">
        <v>316</v>
      </c>
      <c r="K24" s="89">
        <v>386</v>
      </c>
      <c r="L24" s="89">
        <v>441</v>
      </c>
      <c r="M24" s="89">
        <v>428</v>
      </c>
      <c r="N24" s="89">
        <v>133</v>
      </c>
      <c r="O24" s="89">
        <v>226</v>
      </c>
      <c r="P24" s="89">
        <v>451</v>
      </c>
    </row>
    <row r="25" spans="1:16" ht="11.5" customHeight="1" x14ac:dyDescent="0.35">
      <c r="A25" s="87" t="s">
        <v>167</v>
      </c>
      <c r="B25" s="88">
        <v>326</v>
      </c>
      <c r="C25" s="88">
        <v>360</v>
      </c>
      <c r="D25" s="88">
        <v>376</v>
      </c>
      <c r="E25" s="88">
        <v>398</v>
      </c>
      <c r="F25" s="88">
        <v>367</v>
      </c>
      <c r="G25" s="88">
        <v>371</v>
      </c>
      <c r="H25" s="88">
        <v>381</v>
      </c>
      <c r="I25" s="88">
        <v>451</v>
      </c>
      <c r="J25" s="88">
        <v>419</v>
      </c>
      <c r="K25" s="88">
        <v>472</v>
      </c>
      <c r="L25" s="88">
        <v>541</v>
      </c>
      <c r="M25" s="88">
        <v>579</v>
      </c>
      <c r="N25" s="88">
        <v>164</v>
      </c>
      <c r="O25" s="88">
        <v>195</v>
      </c>
      <c r="P25" s="88">
        <v>473</v>
      </c>
    </row>
    <row r="26" spans="1:16" ht="11.5" customHeight="1" x14ac:dyDescent="0.35">
      <c r="A26" s="87" t="s">
        <v>168</v>
      </c>
      <c r="B26" s="89">
        <v>258</v>
      </c>
      <c r="C26" s="89">
        <v>183</v>
      </c>
      <c r="D26" s="89">
        <v>204</v>
      </c>
      <c r="E26" s="89">
        <v>248</v>
      </c>
      <c r="F26" s="89">
        <v>269</v>
      </c>
      <c r="G26" s="89">
        <v>290</v>
      </c>
      <c r="H26" s="89">
        <v>305</v>
      </c>
      <c r="I26" s="89">
        <v>340</v>
      </c>
      <c r="J26" s="89">
        <v>391</v>
      </c>
      <c r="K26" s="89">
        <v>417</v>
      </c>
      <c r="L26" s="89">
        <v>487</v>
      </c>
      <c r="M26" s="89">
        <v>482</v>
      </c>
      <c r="N26" s="89">
        <v>130</v>
      </c>
      <c r="O26" s="89">
        <v>184</v>
      </c>
      <c r="P26" s="89">
        <v>428</v>
      </c>
    </row>
    <row r="27" spans="1:16" ht="11.5" customHeight="1" x14ac:dyDescent="0.35">
      <c r="A27" s="87" t="s">
        <v>169</v>
      </c>
      <c r="B27" s="88">
        <v>26</v>
      </c>
      <c r="C27" s="88">
        <v>23</v>
      </c>
      <c r="D27" s="88">
        <v>25</v>
      </c>
      <c r="E27" s="88">
        <v>29</v>
      </c>
      <c r="F27" s="88">
        <v>29</v>
      </c>
      <c r="G27" s="88">
        <v>32</v>
      </c>
      <c r="H27" s="88">
        <v>38</v>
      </c>
      <c r="I27" s="88">
        <v>44</v>
      </c>
      <c r="J27" s="88">
        <v>51</v>
      </c>
      <c r="K27" s="88">
        <v>61</v>
      </c>
      <c r="L27" s="88">
        <v>69</v>
      </c>
      <c r="M27" s="88">
        <v>77</v>
      </c>
      <c r="N27" s="88">
        <v>28</v>
      </c>
      <c r="O27" s="88">
        <v>40</v>
      </c>
      <c r="P27" s="88">
        <v>72</v>
      </c>
    </row>
    <row r="28" spans="1:16" ht="11.5" customHeight="1" x14ac:dyDescent="0.35">
      <c r="A28" s="87" t="s">
        <v>170</v>
      </c>
      <c r="B28" s="89">
        <v>708</v>
      </c>
      <c r="C28" s="89">
        <v>716</v>
      </c>
      <c r="D28" s="89">
        <v>707</v>
      </c>
      <c r="E28" s="89">
        <v>770</v>
      </c>
      <c r="F28" s="89">
        <v>803</v>
      </c>
      <c r="G28" s="89">
        <v>755</v>
      </c>
      <c r="H28" s="89">
        <v>782</v>
      </c>
      <c r="I28" s="89">
        <v>878</v>
      </c>
      <c r="J28" s="89">
        <v>1015</v>
      </c>
      <c r="K28" s="89">
        <v>1163</v>
      </c>
      <c r="L28" s="89">
        <v>1282</v>
      </c>
      <c r="M28" s="89">
        <v>1414</v>
      </c>
      <c r="N28" s="89">
        <v>335</v>
      </c>
      <c r="O28" s="89">
        <v>454</v>
      </c>
      <c r="P28" s="89">
        <v>1185</v>
      </c>
    </row>
    <row r="29" spans="1:16" ht="11.5" customHeight="1" x14ac:dyDescent="0.35">
      <c r="A29" s="87" t="s">
        <v>171</v>
      </c>
      <c r="B29" s="88">
        <v>85</v>
      </c>
      <c r="C29" s="88">
        <v>82</v>
      </c>
      <c r="D29" s="88">
        <v>98</v>
      </c>
      <c r="E29" s="88">
        <v>100</v>
      </c>
      <c r="F29" s="88">
        <v>101</v>
      </c>
      <c r="G29" s="88">
        <v>112</v>
      </c>
      <c r="H29" s="88">
        <v>121</v>
      </c>
      <c r="I29" s="88">
        <v>134</v>
      </c>
      <c r="J29" s="88">
        <v>149</v>
      </c>
      <c r="K29" s="88">
        <v>182</v>
      </c>
      <c r="L29" s="88">
        <v>206</v>
      </c>
      <c r="M29" s="88">
        <v>219</v>
      </c>
      <c r="N29" s="88">
        <v>56</v>
      </c>
      <c r="O29" s="88">
        <v>84</v>
      </c>
      <c r="P29" s="88">
        <v>192</v>
      </c>
    </row>
    <row r="30" spans="1:16" ht="11.5" customHeight="1" x14ac:dyDescent="0.35">
      <c r="A30" s="87" t="s">
        <v>172</v>
      </c>
      <c r="B30" s="89">
        <v>2810</v>
      </c>
      <c r="C30" s="89">
        <v>2582</v>
      </c>
      <c r="D30" s="89">
        <v>2712</v>
      </c>
      <c r="E30" s="89">
        <v>3109</v>
      </c>
      <c r="F30" s="89">
        <v>3199</v>
      </c>
      <c r="G30" s="89">
        <v>3309</v>
      </c>
      <c r="H30" s="89">
        <v>3506</v>
      </c>
      <c r="I30" s="89">
        <v>3713</v>
      </c>
      <c r="J30" s="89">
        <v>4192</v>
      </c>
      <c r="K30" s="89">
        <v>4605</v>
      </c>
      <c r="L30" s="89">
        <v>4759</v>
      </c>
      <c r="M30" s="89">
        <v>4832</v>
      </c>
      <c r="N30" s="89">
        <v>1516</v>
      </c>
      <c r="O30" s="89">
        <v>2141</v>
      </c>
      <c r="P30" s="89">
        <v>3976</v>
      </c>
    </row>
    <row r="31" spans="1:16" ht="11.5" customHeight="1" x14ac:dyDescent="0.35">
      <c r="A31" s="87" t="s">
        <v>173</v>
      </c>
      <c r="B31" s="88">
        <v>2423</v>
      </c>
      <c r="C31" s="88">
        <v>2212</v>
      </c>
      <c r="D31" s="88">
        <v>2395</v>
      </c>
      <c r="E31" s="88">
        <v>2545</v>
      </c>
      <c r="F31" s="88">
        <v>2576</v>
      </c>
      <c r="G31" s="88">
        <v>2511</v>
      </c>
      <c r="H31" s="88">
        <v>2596</v>
      </c>
      <c r="I31" s="88">
        <v>2622</v>
      </c>
      <c r="J31" s="88">
        <v>2702</v>
      </c>
      <c r="K31" s="88">
        <v>2781</v>
      </c>
      <c r="L31" s="88">
        <v>3103</v>
      </c>
      <c r="M31" s="88">
        <v>3703</v>
      </c>
      <c r="N31" s="88">
        <v>919</v>
      </c>
      <c r="O31" s="88">
        <v>1211</v>
      </c>
      <c r="P31" s="88">
        <v>2862</v>
      </c>
    </row>
    <row r="32" spans="1:16" ht="11.5" customHeight="1" x14ac:dyDescent="0.35">
      <c r="A32" s="87" t="s">
        <v>174</v>
      </c>
      <c r="B32" s="89">
        <v>3190</v>
      </c>
      <c r="C32" s="89">
        <v>2995</v>
      </c>
      <c r="D32" s="89">
        <v>3189</v>
      </c>
      <c r="E32" s="89">
        <v>3490</v>
      </c>
      <c r="F32" s="89">
        <v>3898</v>
      </c>
      <c r="G32" s="89">
        <v>3954</v>
      </c>
      <c r="H32" s="89">
        <v>4318</v>
      </c>
      <c r="I32" s="89">
        <v>5019</v>
      </c>
      <c r="J32" s="89">
        <v>5653</v>
      </c>
      <c r="K32" s="89">
        <v>6501</v>
      </c>
      <c r="L32" s="89">
        <v>7197</v>
      </c>
      <c r="M32" s="89">
        <v>7353</v>
      </c>
      <c r="N32" s="89">
        <v>2154</v>
      </c>
      <c r="O32" s="89">
        <v>3067</v>
      </c>
      <c r="P32" s="89">
        <v>6392</v>
      </c>
    </row>
    <row r="33" spans="1:16" ht="11.5" customHeight="1" x14ac:dyDescent="0.35">
      <c r="A33" s="87" t="s">
        <v>175</v>
      </c>
      <c r="B33" s="88">
        <v>3329</v>
      </c>
      <c r="C33" s="88">
        <v>3459</v>
      </c>
      <c r="D33" s="88">
        <v>3602</v>
      </c>
      <c r="E33" s="88">
        <v>3879</v>
      </c>
      <c r="F33" s="88">
        <v>4109</v>
      </c>
      <c r="G33" s="88">
        <v>4389</v>
      </c>
      <c r="H33" s="88">
        <v>4758</v>
      </c>
      <c r="I33" s="88">
        <v>5185</v>
      </c>
      <c r="J33" s="88">
        <v>5936</v>
      </c>
      <c r="K33" s="88">
        <v>6831</v>
      </c>
      <c r="L33" s="88">
        <v>7313</v>
      </c>
      <c r="M33" s="88">
        <v>7622</v>
      </c>
      <c r="N33" s="88">
        <v>2350</v>
      </c>
      <c r="O33" s="88">
        <v>3290</v>
      </c>
      <c r="P33" s="88">
        <v>7151</v>
      </c>
    </row>
    <row r="34" spans="1:16" ht="11.5" customHeight="1" x14ac:dyDescent="0.35">
      <c r="A34" s="87" t="s">
        <v>176</v>
      </c>
      <c r="B34" s="89">
        <v>2229</v>
      </c>
      <c r="C34" s="89">
        <v>2355</v>
      </c>
      <c r="D34" s="89">
        <v>2837</v>
      </c>
      <c r="E34" s="89">
        <v>3050</v>
      </c>
      <c r="F34" s="89">
        <v>3133</v>
      </c>
      <c r="G34" s="89">
        <v>3159</v>
      </c>
      <c r="H34" s="89">
        <v>2826</v>
      </c>
      <c r="I34" s="89">
        <v>2956</v>
      </c>
      <c r="J34" s="89">
        <v>3556</v>
      </c>
      <c r="K34" s="89">
        <v>4214</v>
      </c>
      <c r="L34" s="89">
        <v>4469</v>
      </c>
      <c r="M34" s="89">
        <v>4642</v>
      </c>
      <c r="N34" s="89">
        <v>1412</v>
      </c>
      <c r="O34" s="89">
        <v>2252</v>
      </c>
      <c r="P34" s="89">
        <v>4185</v>
      </c>
    </row>
    <row r="35" spans="1:16" ht="11.5" customHeight="1" x14ac:dyDescent="0.35">
      <c r="A35" s="87" t="s">
        <v>177</v>
      </c>
      <c r="B35" s="88">
        <v>48</v>
      </c>
      <c r="C35" s="88">
        <v>37</v>
      </c>
      <c r="D35" s="88">
        <v>33</v>
      </c>
      <c r="E35" s="88">
        <v>35</v>
      </c>
      <c r="F35" s="88">
        <v>26</v>
      </c>
      <c r="G35" s="88">
        <v>28</v>
      </c>
      <c r="H35" s="88">
        <v>30</v>
      </c>
      <c r="I35" s="88">
        <v>32</v>
      </c>
      <c r="J35" s="88">
        <v>31</v>
      </c>
      <c r="K35" s="88">
        <v>34</v>
      </c>
      <c r="L35" s="88">
        <v>40</v>
      </c>
      <c r="M35" s="88">
        <v>36</v>
      </c>
      <c r="N35" s="88">
        <v>11</v>
      </c>
      <c r="O35" s="88">
        <v>16</v>
      </c>
      <c r="P35" s="88">
        <v>24</v>
      </c>
    </row>
    <row r="36" spans="1:16" ht="11.5" customHeight="1" x14ac:dyDescent="0.35">
      <c r="A36" s="87" t="s">
        <v>178</v>
      </c>
      <c r="B36" s="89">
        <v>148</v>
      </c>
      <c r="C36" s="89">
        <v>89</v>
      </c>
      <c r="D36" s="89">
        <v>69</v>
      </c>
      <c r="E36" s="89">
        <v>66</v>
      </c>
      <c r="F36" s="89">
        <v>58</v>
      </c>
      <c r="G36" s="89">
        <v>55</v>
      </c>
      <c r="H36" s="89">
        <v>57</v>
      </c>
      <c r="I36" s="89">
        <v>66</v>
      </c>
      <c r="J36" s="89">
        <v>71</v>
      </c>
      <c r="K36" s="89">
        <v>80</v>
      </c>
      <c r="L36" s="89">
        <v>85</v>
      </c>
      <c r="M36" s="89">
        <v>76</v>
      </c>
      <c r="N36" s="89">
        <v>16</v>
      </c>
      <c r="O36" s="89">
        <v>24</v>
      </c>
      <c r="P36" s="89">
        <v>79</v>
      </c>
    </row>
    <row r="37" spans="1:16" ht="11.5" customHeight="1" x14ac:dyDescent="0.35">
      <c r="A37" s="87" t="s">
        <v>179</v>
      </c>
      <c r="B37" s="88">
        <v>2555</v>
      </c>
      <c r="C37" s="88">
        <v>2317</v>
      </c>
      <c r="D37" s="88">
        <v>2319</v>
      </c>
      <c r="E37" s="88">
        <v>2763</v>
      </c>
      <c r="F37" s="88">
        <v>2816</v>
      </c>
      <c r="G37" s="88">
        <v>2643</v>
      </c>
      <c r="H37" s="88">
        <v>2714</v>
      </c>
      <c r="I37" s="88">
        <v>2720</v>
      </c>
      <c r="J37" s="88">
        <v>2826</v>
      </c>
      <c r="K37" s="88">
        <v>3071</v>
      </c>
      <c r="L37" s="88">
        <v>3369</v>
      </c>
      <c r="M37" s="88">
        <v>3397</v>
      </c>
      <c r="N37" s="88">
        <v>1020</v>
      </c>
      <c r="O37" s="88">
        <v>918</v>
      </c>
      <c r="P37" s="88">
        <v>2190</v>
      </c>
    </row>
    <row r="38" spans="1:16" ht="11.5" customHeight="1" x14ac:dyDescent="0.35">
      <c r="A38" s="87" t="s">
        <v>180</v>
      </c>
      <c r="B38" s="89">
        <v>7401</v>
      </c>
      <c r="C38" s="89">
        <v>6656</v>
      </c>
      <c r="D38" s="89">
        <v>6966</v>
      </c>
      <c r="E38" s="89">
        <v>7724</v>
      </c>
      <c r="F38" s="89">
        <v>7834</v>
      </c>
      <c r="G38" s="89">
        <v>8055</v>
      </c>
      <c r="H38" s="89">
        <v>8378</v>
      </c>
      <c r="I38" s="89">
        <v>8690</v>
      </c>
      <c r="J38" s="89">
        <v>9369</v>
      </c>
      <c r="K38" s="89">
        <v>10037</v>
      </c>
      <c r="L38" s="89">
        <v>9886</v>
      </c>
      <c r="M38" s="89">
        <v>9476</v>
      </c>
      <c r="N38" s="89">
        <v>2422</v>
      </c>
      <c r="O38" s="89">
        <v>2984</v>
      </c>
      <c r="P38" s="89">
        <v>6479</v>
      </c>
    </row>
    <row r="39" spans="1:16" ht="11.5" customHeight="1" x14ac:dyDescent="0.35">
      <c r="A39" s="87" t="s">
        <v>181</v>
      </c>
      <c r="B39" s="88">
        <v>288</v>
      </c>
      <c r="C39" s="88">
        <v>242</v>
      </c>
      <c r="D39" s="88">
        <v>253</v>
      </c>
      <c r="E39" s="88">
        <v>295</v>
      </c>
      <c r="F39" s="88">
        <v>323</v>
      </c>
      <c r="G39" s="88">
        <v>350</v>
      </c>
      <c r="H39" s="88">
        <v>399</v>
      </c>
      <c r="I39" s="88">
        <v>491</v>
      </c>
      <c r="J39" s="88">
        <v>679</v>
      </c>
      <c r="K39" s="88">
        <v>846</v>
      </c>
      <c r="L39" s="88">
        <v>1042</v>
      </c>
      <c r="M39" s="88">
        <v>884</v>
      </c>
      <c r="N39" s="88">
        <v>225</v>
      </c>
      <c r="O39" s="88">
        <v>327</v>
      </c>
      <c r="P39" s="88">
        <v>762</v>
      </c>
    </row>
    <row r="40" spans="1:16" ht="11.5" customHeight="1" x14ac:dyDescent="0.35">
      <c r="A40" s="87" t="s">
        <v>182</v>
      </c>
      <c r="B40" s="89">
        <v>6907</v>
      </c>
      <c r="C40" s="89">
        <v>6833</v>
      </c>
      <c r="D40" s="89">
        <v>7165</v>
      </c>
      <c r="E40" s="89">
        <v>7727</v>
      </c>
      <c r="F40" s="89">
        <v>8168</v>
      </c>
      <c r="G40" s="89">
        <v>8552</v>
      </c>
      <c r="H40" s="89">
        <v>8820</v>
      </c>
      <c r="I40" s="89">
        <v>8828</v>
      </c>
      <c r="J40" s="89">
        <v>9007</v>
      </c>
      <c r="K40" s="89">
        <v>9305</v>
      </c>
      <c r="L40" s="89">
        <v>9565</v>
      </c>
      <c r="M40" s="89">
        <v>9554</v>
      </c>
      <c r="N40" s="89">
        <v>3803</v>
      </c>
      <c r="O40" s="89">
        <v>4395</v>
      </c>
      <c r="P40" s="89">
        <v>8238</v>
      </c>
    </row>
    <row r="41" spans="1:16" ht="11.5" customHeight="1" x14ac:dyDescent="0.35">
      <c r="A41" s="87" t="s">
        <v>183</v>
      </c>
      <c r="B41" s="88">
        <v>1695</v>
      </c>
      <c r="C41" s="88">
        <v>1665</v>
      </c>
      <c r="D41" s="88">
        <v>1733</v>
      </c>
      <c r="E41" s="88">
        <v>1927</v>
      </c>
      <c r="F41" s="88">
        <v>1954</v>
      </c>
      <c r="G41" s="88">
        <v>2011</v>
      </c>
      <c r="H41" s="88">
        <v>2045</v>
      </c>
      <c r="I41" s="88">
        <v>2217</v>
      </c>
      <c r="J41" s="88">
        <v>2408</v>
      </c>
      <c r="K41" s="88">
        <v>2570</v>
      </c>
      <c r="L41" s="88">
        <v>2654</v>
      </c>
      <c r="M41" s="88">
        <v>2656</v>
      </c>
      <c r="N41" s="88">
        <v>737</v>
      </c>
      <c r="O41" s="88">
        <v>1129</v>
      </c>
      <c r="P41" s="88">
        <v>2183</v>
      </c>
    </row>
    <row r="43" spans="1:16" ht="11.5" customHeight="1" x14ac:dyDescent="0.35">
      <c r="A43" s="82" t="s">
        <v>184</v>
      </c>
    </row>
    <row r="44" spans="1:16" ht="11.5" customHeight="1" x14ac:dyDescent="0.35">
      <c r="A44" s="82" t="s">
        <v>185</v>
      </c>
      <c r="B44" s="80" t="s">
        <v>186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A97A-E7F1-4CCC-B7B0-14A92097BAEF}">
  <sheetPr>
    <tabColor theme="5" tint="0.79998168889431442"/>
  </sheetPr>
  <dimension ref="A1:B10"/>
  <sheetViews>
    <sheetView workbookViewId="0">
      <selection activeCell="B5" sqref="B5"/>
    </sheetView>
  </sheetViews>
  <sheetFormatPr defaultColWidth="11.453125" defaultRowHeight="14.5" x14ac:dyDescent="0.35"/>
  <cols>
    <col min="1" max="1" width="30.81640625" bestFit="1" customWidth="1"/>
  </cols>
  <sheetData>
    <row r="1" spans="1:2" ht="15" thickBot="1" x14ac:dyDescent="0.4">
      <c r="A1" s="38" t="s">
        <v>13</v>
      </c>
      <c r="B1">
        <v>2015</v>
      </c>
    </row>
    <row r="3" spans="1:2" x14ac:dyDescent="0.35">
      <c r="A3" s="9" t="s">
        <v>91</v>
      </c>
      <c r="B3" s="67">
        <v>8854.0777976351601</v>
      </c>
    </row>
    <row r="4" spans="1:2" x14ac:dyDescent="0.35">
      <c r="A4" s="15" t="s">
        <v>43</v>
      </c>
      <c r="B4" s="17">
        <v>8346.0790641255444</v>
      </c>
    </row>
    <row r="5" spans="1:2" x14ac:dyDescent="0.35">
      <c r="A5" s="13" t="s">
        <v>29</v>
      </c>
      <c r="B5" s="11">
        <v>1103.3234132134789</v>
      </c>
    </row>
    <row r="6" spans="1:2" x14ac:dyDescent="0.35">
      <c r="A6" s="13" t="s">
        <v>30</v>
      </c>
      <c r="B6" s="11">
        <v>3725.516078160827</v>
      </c>
    </row>
    <row r="7" spans="1:2" x14ac:dyDescent="0.35">
      <c r="A7" s="13" t="s">
        <v>31</v>
      </c>
      <c r="B7" s="11">
        <v>3517.239572751238</v>
      </c>
    </row>
    <row r="8" spans="1:2" x14ac:dyDescent="0.35">
      <c r="A8" s="14" t="s">
        <v>44</v>
      </c>
      <c r="B8" s="16">
        <v>507.99873350961605</v>
      </c>
    </row>
    <row r="9" spans="1:2" x14ac:dyDescent="0.35">
      <c r="A9" s="13" t="s">
        <v>36</v>
      </c>
      <c r="B9" s="11">
        <v>165.67674900357699</v>
      </c>
    </row>
    <row r="10" spans="1:2" x14ac:dyDescent="0.35">
      <c r="A10" s="12" t="s">
        <v>31</v>
      </c>
      <c r="B10" s="10">
        <v>342.32198450603903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AF4F-E5C7-46A7-A880-3891F9A0B4B4}">
  <sheetPr>
    <tabColor theme="9" tint="0.79998168889431442"/>
  </sheetPr>
  <dimension ref="A1:AG99"/>
  <sheetViews>
    <sheetView workbookViewId="0">
      <selection activeCell="D72" sqref="D72"/>
    </sheetView>
  </sheetViews>
  <sheetFormatPr defaultColWidth="11.453125" defaultRowHeight="14.5" x14ac:dyDescent="0.35"/>
  <cols>
    <col min="1" max="1" width="37" bestFit="1" customWidth="1"/>
    <col min="2" max="2" width="5" bestFit="1" customWidth="1"/>
  </cols>
  <sheetData>
    <row r="1" spans="1:33" ht="15" thickBot="1" x14ac:dyDescent="0.4">
      <c r="A1" s="38" t="s">
        <v>92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</row>
    <row r="2" spans="1:33" x14ac:dyDescent="0.3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</row>
    <row r="3" spans="1:33" x14ac:dyDescent="0.35">
      <c r="A3" s="18" t="s">
        <v>93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</row>
    <row r="4" spans="1:33" x14ac:dyDescent="0.35">
      <c r="A4" s="57" t="s">
        <v>38</v>
      </c>
      <c r="B4" s="65">
        <v>936</v>
      </c>
      <c r="C4" s="65">
        <v>945</v>
      </c>
      <c r="D4" s="65">
        <v>952</v>
      </c>
      <c r="E4" s="65">
        <v>959</v>
      </c>
      <c r="F4" s="65">
        <v>967</v>
      </c>
      <c r="G4" s="65">
        <v>974</v>
      </c>
      <c r="H4" s="65">
        <v>982</v>
      </c>
      <c r="I4" s="65">
        <v>990</v>
      </c>
      <c r="J4" s="65">
        <v>997</v>
      </c>
      <c r="K4" s="68">
        <v>1004</v>
      </c>
      <c r="L4" s="68">
        <v>1012</v>
      </c>
      <c r="M4" s="68">
        <v>1019</v>
      </c>
      <c r="N4" s="68">
        <v>1026</v>
      </c>
      <c r="O4" s="68">
        <v>1034</v>
      </c>
      <c r="P4" s="68">
        <v>1040</v>
      </c>
      <c r="Q4" s="68">
        <v>1047</v>
      </c>
      <c r="R4" s="68">
        <v>1053</v>
      </c>
      <c r="S4" s="68">
        <v>1060</v>
      </c>
      <c r="T4" s="68">
        <v>1067</v>
      </c>
      <c r="U4" s="68">
        <v>1074</v>
      </c>
      <c r="V4" s="68">
        <v>1081</v>
      </c>
      <c r="W4" s="68">
        <v>1088</v>
      </c>
      <c r="X4" s="68">
        <v>1096</v>
      </c>
      <c r="Y4" s="68">
        <v>1104</v>
      </c>
      <c r="Z4" s="68">
        <v>1112</v>
      </c>
      <c r="AA4" s="68">
        <v>1121</v>
      </c>
      <c r="AB4" s="68">
        <v>1131</v>
      </c>
      <c r="AC4" s="68">
        <v>1142</v>
      </c>
      <c r="AD4" s="68">
        <v>1153</v>
      </c>
      <c r="AE4" s="68">
        <v>1164</v>
      </c>
      <c r="AF4" s="68">
        <v>1175</v>
      </c>
      <c r="AG4" s="68">
        <v>1187</v>
      </c>
    </row>
    <row r="5" spans="1:33" x14ac:dyDescent="0.35">
      <c r="A5" s="60" t="s">
        <v>94</v>
      </c>
      <c r="B5" s="31">
        <v>936</v>
      </c>
      <c r="C5" s="31">
        <v>945</v>
      </c>
      <c r="D5" s="31">
        <v>952</v>
      </c>
      <c r="E5" s="31">
        <v>959</v>
      </c>
      <c r="F5" s="31">
        <v>967</v>
      </c>
      <c r="G5" s="31">
        <v>974</v>
      </c>
      <c r="H5" s="31">
        <v>982</v>
      </c>
      <c r="I5" s="31">
        <v>989</v>
      </c>
      <c r="J5" s="31">
        <v>997</v>
      </c>
      <c r="K5" s="28">
        <v>1004</v>
      </c>
      <c r="L5" s="28">
        <v>1011</v>
      </c>
      <c r="M5" s="28">
        <v>1019</v>
      </c>
      <c r="N5" s="28">
        <v>1026</v>
      </c>
      <c r="O5" s="28">
        <v>1034</v>
      </c>
      <c r="P5" s="28">
        <v>1040</v>
      </c>
      <c r="Q5" s="28">
        <v>1046</v>
      </c>
      <c r="R5" s="28">
        <v>1053</v>
      </c>
      <c r="S5" s="28">
        <v>1060</v>
      </c>
      <c r="T5" s="28">
        <v>1066</v>
      </c>
      <c r="U5" s="28">
        <v>1073</v>
      </c>
      <c r="V5" s="28">
        <v>1080</v>
      </c>
      <c r="W5" s="28">
        <v>1088</v>
      </c>
      <c r="X5" s="28">
        <v>1096</v>
      </c>
      <c r="Y5" s="28">
        <v>1103</v>
      </c>
      <c r="Z5" s="28">
        <v>1112</v>
      </c>
      <c r="AA5" s="28">
        <v>1121</v>
      </c>
      <c r="AB5" s="28">
        <v>1131</v>
      </c>
      <c r="AC5" s="28">
        <v>1141</v>
      </c>
      <c r="AD5" s="28">
        <v>1152</v>
      </c>
      <c r="AE5" s="28">
        <v>1163</v>
      </c>
      <c r="AF5" s="28">
        <v>1175</v>
      </c>
      <c r="AG5" s="28">
        <v>1187</v>
      </c>
    </row>
    <row r="6" spans="1:33" x14ac:dyDescent="0.35">
      <c r="A6" s="60" t="s">
        <v>95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1</v>
      </c>
      <c r="AC6" s="31">
        <v>1</v>
      </c>
      <c r="AD6" s="31">
        <v>1</v>
      </c>
      <c r="AE6" s="31">
        <v>1</v>
      </c>
      <c r="AF6" s="31">
        <v>1</v>
      </c>
      <c r="AG6" s="31">
        <v>1</v>
      </c>
    </row>
    <row r="7" spans="1:33" x14ac:dyDescent="0.35">
      <c r="A7" s="60" t="s">
        <v>96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</row>
    <row r="8" spans="1:33" x14ac:dyDescent="0.35">
      <c r="A8" s="60" t="s">
        <v>97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</row>
    <row r="9" spans="1:33" x14ac:dyDescent="0.35">
      <c r="A9" s="60" t="s">
        <v>98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</row>
    <row r="10" spans="1:33" x14ac:dyDescent="0.35">
      <c r="A10" s="60" t="s">
        <v>99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</row>
    <row r="11" spans="1:33" x14ac:dyDescent="0.35">
      <c r="A11" s="57" t="s">
        <v>39</v>
      </c>
      <c r="B11" s="68">
        <v>1028</v>
      </c>
      <c r="C11" s="68">
        <v>1050</v>
      </c>
      <c r="D11" s="68">
        <v>1070</v>
      </c>
      <c r="E11" s="68">
        <v>1089</v>
      </c>
      <c r="F11" s="68">
        <v>1108</v>
      </c>
      <c r="G11" s="68">
        <v>1127</v>
      </c>
      <c r="H11" s="68">
        <v>1144</v>
      </c>
      <c r="I11" s="68">
        <v>1160</v>
      </c>
      <c r="J11" s="68">
        <v>1176</v>
      </c>
      <c r="K11" s="68">
        <v>1192</v>
      </c>
      <c r="L11" s="68">
        <v>1208</v>
      </c>
      <c r="M11" s="68">
        <v>1223</v>
      </c>
      <c r="N11" s="68">
        <v>1238</v>
      </c>
      <c r="O11" s="68">
        <v>1253</v>
      </c>
      <c r="P11" s="68">
        <v>1267</v>
      </c>
      <c r="Q11" s="68">
        <v>1281</v>
      </c>
      <c r="R11" s="68">
        <v>1296</v>
      </c>
      <c r="S11" s="68">
        <v>1311</v>
      </c>
      <c r="T11" s="68">
        <v>1326</v>
      </c>
      <c r="U11" s="68">
        <v>1341</v>
      </c>
      <c r="V11" s="68">
        <v>1356</v>
      </c>
      <c r="W11" s="68">
        <v>1373</v>
      </c>
      <c r="X11" s="68">
        <v>1389</v>
      </c>
      <c r="Y11" s="68">
        <v>1406</v>
      </c>
      <c r="Z11" s="68">
        <v>1423</v>
      </c>
      <c r="AA11" s="68">
        <v>1441</v>
      </c>
      <c r="AB11" s="68">
        <v>1458</v>
      </c>
      <c r="AC11" s="68">
        <v>1477</v>
      </c>
      <c r="AD11" s="68">
        <v>1495</v>
      </c>
      <c r="AE11" s="68">
        <v>1513</v>
      </c>
      <c r="AF11" s="68">
        <v>1532</v>
      </c>
      <c r="AG11" s="68">
        <v>1550</v>
      </c>
    </row>
    <row r="12" spans="1:33" x14ac:dyDescent="0.35">
      <c r="A12" s="60" t="s">
        <v>94</v>
      </c>
      <c r="B12" s="28">
        <v>1028</v>
      </c>
      <c r="C12" s="28">
        <v>1050</v>
      </c>
      <c r="D12" s="28">
        <v>1070</v>
      </c>
      <c r="E12" s="28">
        <v>1088</v>
      </c>
      <c r="F12" s="28">
        <v>1108</v>
      </c>
      <c r="G12" s="28">
        <v>1126</v>
      </c>
      <c r="H12" s="28">
        <v>1143</v>
      </c>
      <c r="I12" s="28">
        <v>1160</v>
      </c>
      <c r="J12" s="28">
        <v>1176</v>
      </c>
      <c r="K12" s="28">
        <v>1192</v>
      </c>
      <c r="L12" s="28">
        <v>1207</v>
      </c>
      <c r="M12" s="28">
        <v>1223</v>
      </c>
      <c r="N12" s="28">
        <v>1238</v>
      </c>
      <c r="O12" s="28">
        <v>1252</v>
      </c>
      <c r="P12" s="28">
        <v>1267</v>
      </c>
      <c r="Q12" s="28">
        <v>1281</v>
      </c>
      <c r="R12" s="28">
        <v>1296</v>
      </c>
      <c r="S12" s="28">
        <v>1310</v>
      </c>
      <c r="T12" s="28">
        <v>1325</v>
      </c>
      <c r="U12" s="28">
        <v>1340</v>
      </c>
      <c r="V12" s="28">
        <v>1356</v>
      </c>
      <c r="W12" s="28">
        <v>1372</v>
      </c>
      <c r="X12" s="28">
        <v>1389</v>
      </c>
      <c r="Y12" s="28">
        <v>1406</v>
      </c>
      <c r="Z12" s="28">
        <v>1423</v>
      </c>
      <c r="AA12" s="28">
        <v>1440</v>
      </c>
      <c r="AB12" s="28">
        <v>1458</v>
      </c>
      <c r="AC12" s="28">
        <v>1476</v>
      </c>
      <c r="AD12" s="28">
        <v>1494</v>
      </c>
      <c r="AE12" s="28">
        <v>1512</v>
      </c>
      <c r="AF12" s="28">
        <v>1531</v>
      </c>
      <c r="AG12" s="28">
        <v>1549</v>
      </c>
    </row>
    <row r="13" spans="1:33" x14ac:dyDescent="0.35">
      <c r="A13" s="60" t="s">
        <v>95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1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1</v>
      </c>
      <c r="AF13" s="31">
        <v>1</v>
      </c>
      <c r="AG13" s="31">
        <v>1</v>
      </c>
    </row>
    <row r="14" spans="1:33" x14ac:dyDescent="0.35">
      <c r="A14" s="60" t="s">
        <v>96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</row>
    <row r="15" spans="1:33" x14ac:dyDescent="0.35">
      <c r="A15" s="60" t="s">
        <v>97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</row>
    <row r="16" spans="1:33" x14ac:dyDescent="0.35">
      <c r="A16" s="60" t="s">
        <v>98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</row>
    <row r="17" spans="1:33" x14ac:dyDescent="0.35">
      <c r="A17" s="61" t="s">
        <v>99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</row>
    <row r="18" spans="1:33" x14ac:dyDescent="0.3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</row>
    <row r="19" spans="1:33" x14ac:dyDescent="0.35">
      <c r="A19" s="18" t="s">
        <v>100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</row>
    <row r="20" spans="1:33" x14ac:dyDescent="0.35">
      <c r="A20" s="57" t="s">
        <v>101</v>
      </c>
      <c r="B20" s="65">
        <v>570</v>
      </c>
      <c r="C20" s="65">
        <v>576</v>
      </c>
      <c r="D20" s="65">
        <v>581</v>
      </c>
      <c r="E20" s="65">
        <v>585</v>
      </c>
      <c r="F20" s="65">
        <v>590</v>
      </c>
      <c r="G20" s="65">
        <v>595</v>
      </c>
      <c r="H20" s="65">
        <v>599</v>
      </c>
      <c r="I20" s="65">
        <v>604</v>
      </c>
      <c r="J20" s="65">
        <v>609</v>
      </c>
      <c r="K20" s="65">
        <v>614</v>
      </c>
      <c r="L20" s="65">
        <v>619</v>
      </c>
      <c r="M20" s="65">
        <v>624</v>
      </c>
      <c r="N20" s="65">
        <v>628</v>
      </c>
      <c r="O20" s="65">
        <v>633</v>
      </c>
      <c r="P20" s="65">
        <v>638</v>
      </c>
      <c r="Q20" s="65">
        <v>642</v>
      </c>
      <c r="R20" s="65">
        <v>647</v>
      </c>
      <c r="S20" s="65">
        <v>653</v>
      </c>
      <c r="T20" s="65">
        <v>658</v>
      </c>
      <c r="U20" s="65">
        <v>663</v>
      </c>
      <c r="V20" s="65">
        <v>668</v>
      </c>
      <c r="W20" s="65">
        <v>674</v>
      </c>
      <c r="X20" s="65">
        <v>679</v>
      </c>
      <c r="Y20" s="65">
        <v>685</v>
      </c>
      <c r="Z20" s="65">
        <v>691</v>
      </c>
      <c r="AA20" s="65">
        <v>697</v>
      </c>
      <c r="AB20" s="65">
        <v>703</v>
      </c>
      <c r="AC20" s="65">
        <v>709</v>
      </c>
      <c r="AD20" s="65">
        <v>716</v>
      </c>
      <c r="AE20" s="65">
        <v>722</v>
      </c>
      <c r="AF20" s="65">
        <v>729</v>
      </c>
      <c r="AG20" s="65">
        <v>736</v>
      </c>
    </row>
    <row r="21" spans="1:33" x14ac:dyDescent="0.35">
      <c r="A21" s="60" t="s">
        <v>94</v>
      </c>
      <c r="B21" s="31">
        <v>570</v>
      </c>
      <c r="C21" s="31">
        <v>576</v>
      </c>
      <c r="D21" s="31">
        <v>581</v>
      </c>
      <c r="E21" s="31">
        <v>585</v>
      </c>
      <c r="F21" s="31">
        <v>590</v>
      </c>
      <c r="G21" s="31">
        <v>595</v>
      </c>
      <c r="H21" s="31">
        <v>599</v>
      </c>
      <c r="I21" s="31">
        <v>604</v>
      </c>
      <c r="J21" s="31">
        <v>609</v>
      </c>
      <c r="K21" s="31">
        <v>614</v>
      </c>
      <c r="L21" s="31">
        <v>619</v>
      </c>
      <c r="M21" s="31">
        <v>624</v>
      </c>
      <c r="N21" s="31">
        <v>628</v>
      </c>
      <c r="O21" s="31">
        <v>633</v>
      </c>
      <c r="P21" s="31">
        <v>638</v>
      </c>
      <c r="Q21" s="31">
        <v>642</v>
      </c>
      <c r="R21" s="31">
        <v>647</v>
      </c>
      <c r="S21" s="31">
        <v>653</v>
      </c>
      <c r="T21" s="31">
        <v>658</v>
      </c>
      <c r="U21" s="31">
        <v>663</v>
      </c>
      <c r="V21" s="31">
        <v>668</v>
      </c>
      <c r="W21" s="31">
        <v>674</v>
      </c>
      <c r="X21" s="31">
        <v>679</v>
      </c>
      <c r="Y21" s="31">
        <v>685</v>
      </c>
      <c r="Z21" s="31">
        <v>690</v>
      </c>
      <c r="AA21" s="31">
        <v>696</v>
      </c>
      <c r="AB21" s="31">
        <v>702</v>
      </c>
      <c r="AC21" s="31">
        <v>709</v>
      </c>
      <c r="AD21" s="31">
        <v>715</v>
      </c>
      <c r="AE21" s="31">
        <v>722</v>
      </c>
      <c r="AF21" s="31">
        <v>729</v>
      </c>
      <c r="AG21" s="31">
        <v>735</v>
      </c>
    </row>
    <row r="22" spans="1:33" x14ac:dyDescent="0.35">
      <c r="A22" s="60" t="s">
        <v>95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</row>
    <row r="23" spans="1:33" x14ac:dyDescent="0.35">
      <c r="A23" s="60" t="s">
        <v>96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</row>
    <row r="24" spans="1:33" x14ac:dyDescent="0.35">
      <c r="A24" s="60" t="s">
        <v>97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</row>
    <row r="25" spans="1:33" x14ac:dyDescent="0.35">
      <c r="A25" s="60" t="s">
        <v>98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</row>
    <row r="26" spans="1:33" x14ac:dyDescent="0.35">
      <c r="A26" s="60" t="s">
        <v>99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</row>
    <row r="27" spans="1:33" x14ac:dyDescent="0.35">
      <c r="A27" s="57" t="s">
        <v>102</v>
      </c>
      <c r="B27" s="68">
        <v>1544</v>
      </c>
      <c r="C27" s="68">
        <v>1561</v>
      </c>
      <c r="D27" s="68">
        <v>1575</v>
      </c>
      <c r="E27" s="68">
        <v>1588</v>
      </c>
      <c r="F27" s="68">
        <v>1603</v>
      </c>
      <c r="G27" s="68">
        <v>1617</v>
      </c>
      <c r="H27" s="68">
        <v>1630</v>
      </c>
      <c r="I27" s="68">
        <v>1643</v>
      </c>
      <c r="J27" s="68">
        <v>1655</v>
      </c>
      <c r="K27" s="68">
        <v>1668</v>
      </c>
      <c r="L27" s="68">
        <v>1681</v>
      </c>
      <c r="M27" s="68">
        <v>1694</v>
      </c>
      <c r="N27" s="68">
        <v>1707</v>
      </c>
      <c r="O27" s="68">
        <v>1721</v>
      </c>
      <c r="P27" s="68">
        <v>1735</v>
      </c>
      <c r="Q27" s="68">
        <v>1749</v>
      </c>
      <c r="R27" s="68">
        <v>1765</v>
      </c>
      <c r="S27" s="68">
        <v>1781</v>
      </c>
      <c r="T27" s="68">
        <v>1792</v>
      </c>
      <c r="U27" s="68">
        <v>1803</v>
      </c>
      <c r="V27" s="68">
        <v>1816</v>
      </c>
      <c r="W27" s="68">
        <v>1828</v>
      </c>
      <c r="X27" s="68">
        <v>1841</v>
      </c>
      <c r="Y27" s="68">
        <v>1854</v>
      </c>
      <c r="Z27" s="68">
        <v>1867</v>
      </c>
      <c r="AA27" s="68">
        <v>1881</v>
      </c>
      <c r="AB27" s="68">
        <v>1897</v>
      </c>
      <c r="AC27" s="68">
        <v>1914</v>
      </c>
      <c r="AD27" s="68">
        <v>1931</v>
      </c>
      <c r="AE27" s="68">
        <v>1950</v>
      </c>
      <c r="AF27" s="68">
        <v>1968</v>
      </c>
      <c r="AG27" s="68">
        <v>1987</v>
      </c>
    </row>
    <row r="28" spans="1:33" x14ac:dyDescent="0.35">
      <c r="A28" s="60" t="s">
        <v>94</v>
      </c>
      <c r="B28" s="28">
        <v>1544</v>
      </c>
      <c r="C28" s="28">
        <v>1561</v>
      </c>
      <c r="D28" s="28">
        <v>1575</v>
      </c>
      <c r="E28" s="28">
        <v>1588</v>
      </c>
      <c r="F28" s="28">
        <v>1603</v>
      </c>
      <c r="G28" s="28">
        <v>1617</v>
      </c>
      <c r="H28" s="28">
        <v>1630</v>
      </c>
      <c r="I28" s="28">
        <v>1642</v>
      </c>
      <c r="J28" s="28">
        <v>1655</v>
      </c>
      <c r="K28" s="28">
        <v>1668</v>
      </c>
      <c r="L28" s="28">
        <v>1681</v>
      </c>
      <c r="M28" s="28">
        <v>1694</v>
      </c>
      <c r="N28" s="28">
        <v>1707</v>
      </c>
      <c r="O28" s="28">
        <v>1721</v>
      </c>
      <c r="P28" s="28">
        <v>1734</v>
      </c>
      <c r="Q28" s="28">
        <v>1749</v>
      </c>
      <c r="R28" s="28">
        <v>1764</v>
      </c>
      <c r="S28" s="28">
        <v>1781</v>
      </c>
      <c r="T28" s="28">
        <v>1792</v>
      </c>
      <c r="U28" s="28">
        <v>1803</v>
      </c>
      <c r="V28" s="28">
        <v>1815</v>
      </c>
      <c r="W28" s="28">
        <v>1828</v>
      </c>
      <c r="X28" s="28">
        <v>1840</v>
      </c>
      <c r="Y28" s="28">
        <v>1853</v>
      </c>
      <c r="Z28" s="28">
        <v>1866</v>
      </c>
      <c r="AA28" s="28">
        <v>1881</v>
      </c>
      <c r="AB28" s="28">
        <v>1896</v>
      </c>
      <c r="AC28" s="28">
        <v>1913</v>
      </c>
      <c r="AD28" s="28">
        <v>1930</v>
      </c>
      <c r="AE28" s="28">
        <v>1949</v>
      </c>
      <c r="AF28" s="28">
        <v>1967</v>
      </c>
      <c r="AG28" s="28">
        <v>1986</v>
      </c>
    </row>
    <row r="29" spans="1:33" x14ac:dyDescent="0.35">
      <c r="A29" s="60" t="s">
        <v>95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1</v>
      </c>
      <c r="Y29" s="31">
        <v>1</v>
      </c>
      <c r="Z29" s="31">
        <v>1</v>
      </c>
      <c r="AA29" s="31">
        <v>1</v>
      </c>
      <c r="AB29" s="31">
        <v>1</v>
      </c>
      <c r="AC29" s="31">
        <v>1</v>
      </c>
      <c r="AD29" s="31">
        <v>1</v>
      </c>
      <c r="AE29" s="31">
        <v>1</v>
      </c>
      <c r="AF29" s="31">
        <v>1</v>
      </c>
      <c r="AG29" s="31">
        <v>1</v>
      </c>
    </row>
    <row r="30" spans="1:33" x14ac:dyDescent="0.35">
      <c r="A30" s="60" t="s">
        <v>96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</row>
    <row r="31" spans="1:33" x14ac:dyDescent="0.35">
      <c r="A31" s="60" t="s">
        <v>97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</row>
    <row r="32" spans="1:33" x14ac:dyDescent="0.35">
      <c r="A32" s="60" t="s">
        <v>98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</row>
    <row r="33" spans="1:33" x14ac:dyDescent="0.35">
      <c r="A33" s="61" t="s">
        <v>99</v>
      </c>
      <c r="B33" s="55">
        <v>0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</row>
    <row r="35" spans="1:33" ht="15" thickBot="1" x14ac:dyDescent="0.4">
      <c r="A35" s="38" t="s">
        <v>103</v>
      </c>
      <c r="B35" s="39">
        <v>2019</v>
      </c>
      <c r="C35" s="39">
        <v>2020</v>
      </c>
      <c r="D35" s="39">
        <v>2021</v>
      </c>
      <c r="E35" s="39">
        <v>2022</v>
      </c>
      <c r="F35" s="39">
        <v>2023</v>
      </c>
      <c r="G35" s="39">
        <v>2024</v>
      </c>
      <c r="H35" s="39">
        <v>2025</v>
      </c>
      <c r="I35" s="39">
        <v>2026</v>
      </c>
      <c r="J35" s="39">
        <v>2027</v>
      </c>
      <c r="K35" s="39">
        <v>2028</v>
      </c>
      <c r="L35" s="39">
        <v>2029</v>
      </c>
      <c r="M35" s="39">
        <v>2030</v>
      </c>
      <c r="N35" s="39">
        <v>2031</v>
      </c>
      <c r="O35" s="39">
        <v>2032</v>
      </c>
      <c r="P35" s="39">
        <v>2033</v>
      </c>
      <c r="Q35" s="39">
        <v>2034</v>
      </c>
      <c r="R35" s="39">
        <v>2035</v>
      </c>
      <c r="S35" s="39">
        <v>2036</v>
      </c>
      <c r="T35" s="39">
        <v>2037</v>
      </c>
      <c r="U35" s="39">
        <v>2038</v>
      </c>
      <c r="V35" s="39">
        <v>2039</v>
      </c>
      <c r="W35" s="39">
        <v>2040</v>
      </c>
      <c r="X35" s="39">
        <v>2041</v>
      </c>
      <c r="Y35" s="39">
        <v>2042</v>
      </c>
      <c r="Z35" s="39">
        <v>2043</v>
      </c>
      <c r="AA35" s="39">
        <v>2044</v>
      </c>
      <c r="AB35" s="39">
        <v>2045</v>
      </c>
      <c r="AC35" s="39">
        <v>2046</v>
      </c>
      <c r="AD35" s="39">
        <v>2047</v>
      </c>
      <c r="AE35" s="39">
        <v>2048</v>
      </c>
      <c r="AF35" s="39">
        <v>2049</v>
      </c>
      <c r="AG35" s="39">
        <v>2050</v>
      </c>
    </row>
    <row r="36" spans="1:33" x14ac:dyDescent="0.35">
      <c r="A36" s="18" t="s">
        <v>104</v>
      </c>
      <c r="B36" s="62">
        <v>383.9</v>
      </c>
      <c r="C36" s="62">
        <v>387.3</v>
      </c>
      <c r="D36" s="62">
        <v>390.3</v>
      </c>
      <c r="E36" s="62">
        <v>393.1</v>
      </c>
      <c r="F36" s="62">
        <v>396.4</v>
      </c>
      <c r="G36" s="62">
        <v>399.5</v>
      </c>
      <c r="H36" s="62">
        <v>402.5</v>
      </c>
      <c r="I36" s="62">
        <v>405.8</v>
      </c>
      <c r="J36" s="62">
        <v>409</v>
      </c>
      <c r="K36" s="62">
        <v>412.3</v>
      </c>
      <c r="L36" s="62">
        <v>415.5</v>
      </c>
      <c r="M36" s="62">
        <v>418.9</v>
      </c>
      <c r="N36" s="62">
        <v>422.4</v>
      </c>
      <c r="O36" s="62">
        <v>425.9</v>
      </c>
      <c r="P36" s="62">
        <v>429.5</v>
      </c>
      <c r="Q36" s="62">
        <v>433.2</v>
      </c>
      <c r="R36" s="62">
        <v>437.1</v>
      </c>
      <c r="S36" s="62">
        <v>441.2</v>
      </c>
      <c r="T36" s="62">
        <v>444.1</v>
      </c>
      <c r="U36" s="62">
        <v>447.1</v>
      </c>
      <c r="V36" s="62">
        <v>450.3</v>
      </c>
      <c r="W36" s="62">
        <v>453.6</v>
      </c>
      <c r="X36" s="62">
        <v>457</v>
      </c>
      <c r="Y36" s="62">
        <v>460.5</v>
      </c>
      <c r="Z36" s="62">
        <v>464</v>
      </c>
      <c r="AA36" s="62">
        <v>468.2</v>
      </c>
      <c r="AB36" s="62">
        <v>472.3</v>
      </c>
      <c r="AC36" s="62">
        <v>476.6</v>
      </c>
      <c r="AD36" s="62">
        <v>481.1</v>
      </c>
      <c r="AE36" s="62">
        <v>485.9</v>
      </c>
      <c r="AF36" s="62">
        <v>490.6</v>
      </c>
      <c r="AG36" s="62">
        <v>495.4</v>
      </c>
    </row>
    <row r="37" spans="1:33" x14ac:dyDescent="0.35">
      <c r="A37" s="57" t="s">
        <v>101</v>
      </c>
      <c r="B37" s="65">
        <v>87.3</v>
      </c>
      <c r="C37" s="65">
        <v>88</v>
      </c>
      <c r="D37" s="65">
        <v>88.7</v>
      </c>
      <c r="E37" s="65">
        <v>89.3</v>
      </c>
      <c r="F37" s="65">
        <v>90</v>
      </c>
      <c r="G37" s="65">
        <v>90.7</v>
      </c>
      <c r="H37" s="65">
        <v>91.3</v>
      </c>
      <c r="I37" s="65">
        <v>92.1</v>
      </c>
      <c r="J37" s="65">
        <v>92.8</v>
      </c>
      <c r="K37" s="65">
        <v>93.6</v>
      </c>
      <c r="L37" s="65">
        <v>94.3</v>
      </c>
      <c r="M37" s="65">
        <v>95.1</v>
      </c>
      <c r="N37" s="65">
        <v>95.8</v>
      </c>
      <c r="O37" s="65">
        <v>96.6</v>
      </c>
      <c r="P37" s="65">
        <v>97.3</v>
      </c>
      <c r="Q37" s="65">
        <v>98.1</v>
      </c>
      <c r="R37" s="65">
        <v>98.9</v>
      </c>
      <c r="S37" s="65">
        <v>99.7</v>
      </c>
      <c r="T37" s="65">
        <v>100.5</v>
      </c>
      <c r="U37" s="65">
        <v>101.3</v>
      </c>
      <c r="V37" s="65">
        <v>102.1</v>
      </c>
      <c r="W37" s="65">
        <v>103</v>
      </c>
      <c r="X37" s="65">
        <v>103.9</v>
      </c>
      <c r="Y37" s="65">
        <v>104.8</v>
      </c>
      <c r="Z37" s="65">
        <v>105.7</v>
      </c>
      <c r="AA37" s="65">
        <v>106.8</v>
      </c>
      <c r="AB37" s="65">
        <v>107.7</v>
      </c>
      <c r="AC37" s="65">
        <v>108.8</v>
      </c>
      <c r="AD37" s="65">
        <v>109.8</v>
      </c>
      <c r="AE37" s="65">
        <v>110.9</v>
      </c>
      <c r="AF37" s="65">
        <v>111.9</v>
      </c>
      <c r="AG37" s="65">
        <v>113</v>
      </c>
    </row>
    <row r="38" spans="1:33" x14ac:dyDescent="0.35">
      <c r="A38" s="60" t="s">
        <v>94</v>
      </c>
      <c r="B38" s="31">
        <v>87.3</v>
      </c>
      <c r="C38" s="31">
        <v>88</v>
      </c>
      <c r="D38" s="31">
        <v>88.7</v>
      </c>
      <c r="E38" s="31">
        <v>89.3</v>
      </c>
      <c r="F38" s="31">
        <v>90</v>
      </c>
      <c r="G38" s="31">
        <v>90.6</v>
      </c>
      <c r="H38" s="31">
        <v>91.3</v>
      </c>
      <c r="I38" s="31">
        <v>92</v>
      </c>
      <c r="J38" s="31">
        <v>92.8</v>
      </c>
      <c r="K38" s="31">
        <v>93.5</v>
      </c>
      <c r="L38" s="31">
        <v>94.3</v>
      </c>
      <c r="M38" s="31">
        <v>95</v>
      </c>
      <c r="N38" s="31">
        <v>95.8</v>
      </c>
      <c r="O38" s="31">
        <v>96.5</v>
      </c>
      <c r="P38" s="31">
        <v>97.3</v>
      </c>
      <c r="Q38" s="31">
        <v>98.1</v>
      </c>
      <c r="R38" s="31">
        <v>98.9</v>
      </c>
      <c r="S38" s="31">
        <v>99.7</v>
      </c>
      <c r="T38" s="31">
        <v>100.5</v>
      </c>
      <c r="U38" s="31">
        <v>101.3</v>
      </c>
      <c r="V38" s="31">
        <v>102.1</v>
      </c>
      <c r="W38" s="31">
        <v>103</v>
      </c>
      <c r="X38" s="31">
        <v>103.9</v>
      </c>
      <c r="Y38" s="31">
        <v>104.8</v>
      </c>
      <c r="Z38" s="31">
        <v>105.7</v>
      </c>
      <c r="AA38" s="31">
        <v>106.8</v>
      </c>
      <c r="AB38" s="31">
        <v>107.7</v>
      </c>
      <c r="AC38" s="31">
        <v>108.7</v>
      </c>
      <c r="AD38" s="31">
        <v>109.8</v>
      </c>
      <c r="AE38" s="31">
        <v>110.8</v>
      </c>
      <c r="AF38" s="31">
        <v>111.9</v>
      </c>
      <c r="AG38" s="31">
        <v>113</v>
      </c>
    </row>
    <row r="39" spans="1:33" x14ac:dyDescent="0.35">
      <c r="A39" s="60" t="s">
        <v>95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</row>
    <row r="40" spans="1:33" x14ac:dyDescent="0.35">
      <c r="A40" s="60" t="s">
        <v>96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</row>
    <row r="41" spans="1:33" x14ac:dyDescent="0.35">
      <c r="A41" s="60" t="s">
        <v>97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</row>
    <row r="42" spans="1:33" x14ac:dyDescent="0.35">
      <c r="A42" s="60" t="s">
        <v>98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</row>
    <row r="43" spans="1:33" x14ac:dyDescent="0.35">
      <c r="A43" s="60" t="s">
        <v>99</v>
      </c>
      <c r="B43" s="31">
        <v>0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</row>
    <row r="44" spans="1:33" x14ac:dyDescent="0.35">
      <c r="A44" s="57" t="s">
        <v>102</v>
      </c>
      <c r="B44" s="65">
        <v>296.60000000000002</v>
      </c>
      <c r="C44" s="65">
        <v>299.2</v>
      </c>
      <c r="D44" s="65">
        <v>301.60000000000002</v>
      </c>
      <c r="E44" s="65">
        <v>303.8</v>
      </c>
      <c r="F44" s="65">
        <v>306.39999999999998</v>
      </c>
      <c r="G44" s="65">
        <v>308.8</v>
      </c>
      <c r="H44" s="65">
        <v>311.2</v>
      </c>
      <c r="I44" s="65">
        <v>313.7</v>
      </c>
      <c r="J44" s="65">
        <v>316.2</v>
      </c>
      <c r="K44" s="65">
        <v>318.7</v>
      </c>
      <c r="L44" s="65">
        <v>321.2</v>
      </c>
      <c r="M44" s="65">
        <v>323.89999999999998</v>
      </c>
      <c r="N44" s="65">
        <v>326.60000000000002</v>
      </c>
      <c r="O44" s="65">
        <v>329.4</v>
      </c>
      <c r="P44" s="65">
        <v>332.2</v>
      </c>
      <c r="Q44" s="65">
        <v>335.2</v>
      </c>
      <c r="R44" s="65">
        <v>338.2</v>
      </c>
      <c r="S44" s="65">
        <v>341.5</v>
      </c>
      <c r="T44" s="65">
        <v>343.6</v>
      </c>
      <c r="U44" s="65">
        <v>345.8</v>
      </c>
      <c r="V44" s="65">
        <v>348.1</v>
      </c>
      <c r="W44" s="65">
        <v>350.6</v>
      </c>
      <c r="X44" s="65">
        <v>353.1</v>
      </c>
      <c r="Y44" s="65">
        <v>355.7</v>
      </c>
      <c r="Z44" s="65">
        <v>358.4</v>
      </c>
      <c r="AA44" s="65">
        <v>361.4</v>
      </c>
      <c r="AB44" s="65">
        <v>364.5</v>
      </c>
      <c r="AC44" s="65">
        <v>367.8</v>
      </c>
      <c r="AD44" s="65">
        <v>371.3</v>
      </c>
      <c r="AE44" s="65">
        <v>375</v>
      </c>
      <c r="AF44" s="65">
        <v>378.7</v>
      </c>
      <c r="AG44" s="65">
        <v>382.4</v>
      </c>
    </row>
    <row r="45" spans="1:33" x14ac:dyDescent="0.35">
      <c r="A45" s="60" t="s">
        <v>94</v>
      </c>
      <c r="B45" s="31">
        <v>296.60000000000002</v>
      </c>
      <c r="C45" s="31">
        <v>299.2</v>
      </c>
      <c r="D45" s="31">
        <v>301.60000000000002</v>
      </c>
      <c r="E45" s="31">
        <v>303.8</v>
      </c>
      <c r="F45" s="31">
        <v>306.39999999999998</v>
      </c>
      <c r="G45" s="31">
        <v>308.8</v>
      </c>
      <c r="H45" s="31">
        <v>311.2</v>
      </c>
      <c r="I45" s="31">
        <v>313.7</v>
      </c>
      <c r="J45" s="31">
        <v>316.10000000000002</v>
      </c>
      <c r="K45" s="31">
        <v>318.7</v>
      </c>
      <c r="L45" s="31">
        <v>321.2</v>
      </c>
      <c r="M45" s="31">
        <v>323.8</v>
      </c>
      <c r="N45" s="31">
        <v>326.5</v>
      </c>
      <c r="O45" s="31">
        <v>329.3</v>
      </c>
      <c r="P45" s="31">
        <v>332.2</v>
      </c>
      <c r="Q45" s="31">
        <v>335.1</v>
      </c>
      <c r="R45" s="31">
        <v>338.2</v>
      </c>
      <c r="S45" s="31">
        <v>341.4</v>
      </c>
      <c r="T45" s="31">
        <v>343.5</v>
      </c>
      <c r="U45" s="31">
        <v>345.7</v>
      </c>
      <c r="V45" s="31">
        <v>348</v>
      </c>
      <c r="W45" s="31">
        <v>350.5</v>
      </c>
      <c r="X45" s="31">
        <v>353</v>
      </c>
      <c r="Y45" s="31">
        <v>355.6</v>
      </c>
      <c r="Z45" s="31">
        <v>358.2</v>
      </c>
      <c r="AA45" s="31">
        <v>361.3</v>
      </c>
      <c r="AB45" s="31">
        <v>364.4</v>
      </c>
      <c r="AC45" s="31">
        <v>367.7</v>
      </c>
      <c r="AD45" s="31">
        <v>371.2</v>
      </c>
      <c r="AE45" s="31">
        <v>374.8</v>
      </c>
      <c r="AF45" s="31">
        <v>378.5</v>
      </c>
      <c r="AG45" s="31">
        <v>382.2</v>
      </c>
    </row>
    <row r="46" spans="1:33" x14ac:dyDescent="0.35">
      <c r="A46" s="60" t="s">
        <v>95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0.1</v>
      </c>
      <c r="N46" s="31">
        <v>0.1</v>
      </c>
      <c r="O46" s="31">
        <v>0.1</v>
      </c>
      <c r="P46" s="31">
        <v>0.1</v>
      </c>
      <c r="Q46" s="31">
        <v>0.1</v>
      </c>
      <c r="R46" s="31">
        <v>0.1</v>
      </c>
      <c r="S46" s="31">
        <v>0.1</v>
      </c>
      <c r="T46" s="31">
        <v>0.1</v>
      </c>
      <c r="U46" s="31">
        <v>0.1</v>
      </c>
      <c r="V46" s="31">
        <v>0.1</v>
      </c>
      <c r="W46" s="31">
        <v>0.1</v>
      </c>
      <c r="X46" s="31">
        <v>0.1</v>
      </c>
      <c r="Y46" s="31">
        <v>0.1</v>
      </c>
      <c r="Z46" s="31">
        <v>0.1</v>
      </c>
      <c r="AA46" s="31">
        <v>0.1</v>
      </c>
      <c r="AB46" s="31">
        <v>0.1</v>
      </c>
      <c r="AC46" s="31">
        <v>0.1</v>
      </c>
      <c r="AD46" s="31">
        <v>0.1</v>
      </c>
      <c r="AE46" s="31">
        <v>0.2</v>
      </c>
      <c r="AF46" s="31">
        <v>0.2</v>
      </c>
      <c r="AG46" s="31">
        <v>0.2</v>
      </c>
    </row>
    <row r="47" spans="1:33" x14ac:dyDescent="0.35">
      <c r="A47" s="60" t="s">
        <v>96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</row>
    <row r="48" spans="1:33" x14ac:dyDescent="0.35">
      <c r="A48" s="60" t="s">
        <v>97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</row>
    <row r="49" spans="1:33" x14ac:dyDescent="0.35">
      <c r="A49" s="60" t="s">
        <v>98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</row>
    <row r="50" spans="1:33" x14ac:dyDescent="0.35">
      <c r="A50" s="61" t="s">
        <v>99</v>
      </c>
      <c r="B50" s="55">
        <v>0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5">
        <v>0</v>
      </c>
      <c r="AG50" s="55">
        <v>0</v>
      </c>
    </row>
    <row r="52" spans="1:33" x14ac:dyDescent="0.35">
      <c r="A52" s="18" t="s">
        <v>105</v>
      </c>
      <c r="B52" s="62">
        <v>299.10000000000002</v>
      </c>
      <c r="C52" s="62">
        <v>303.3</v>
      </c>
      <c r="D52" s="62">
        <v>307.39999999999998</v>
      </c>
      <c r="E52" s="62">
        <v>311.2</v>
      </c>
      <c r="F52" s="62">
        <v>315.5</v>
      </c>
      <c r="G52" s="62">
        <v>319.60000000000002</v>
      </c>
      <c r="H52" s="62">
        <v>323.7</v>
      </c>
      <c r="I52" s="62">
        <v>327.8</v>
      </c>
      <c r="J52" s="62">
        <v>332</v>
      </c>
      <c r="K52" s="62">
        <v>336.2</v>
      </c>
      <c r="L52" s="62">
        <v>340.4</v>
      </c>
      <c r="M52" s="62">
        <v>344.7</v>
      </c>
      <c r="N52" s="62">
        <v>348.9</v>
      </c>
      <c r="O52" s="62">
        <v>353.1</v>
      </c>
      <c r="P52" s="62">
        <v>356.7</v>
      </c>
      <c r="Q52" s="62">
        <v>360.4</v>
      </c>
      <c r="R52" s="62">
        <v>364.1</v>
      </c>
      <c r="S52" s="62">
        <v>367.8</v>
      </c>
      <c r="T52" s="62">
        <v>371.6</v>
      </c>
      <c r="U52" s="62">
        <v>375.7</v>
      </c>
      <c r="V52" s="62">
        <v>379.7</v>
      </c>
      <c r="W52" s="62">
        <v>383.8</v>
      </c>
      <c r="X52" s="62">
        <v>388.1</v>
      </c>
      <c r="Y52" s="62">
        <v>392.5</v>
      </c>
      <c r="Z52" s="62">
        <v>397</v>
      </c>
      <c r="AA52" s="62">
        <v>401.5</v>
      </c>
      <c r="AB52" s="62">
        <v>406.2</v>
      </c>
      <c r="AC52" s="62">
        <v>411.1</v>
      </c>
      <c r="AD52" s="62">
        <v>416</v>
      </c>
      <c r="AE52" s="62">
        <v>421</v>
      </c>
      <c r="AF52" s="62">
        <v>425.9</v>
      </c>
      <c r="AG52" s="62">
        <v>430.9</v>
      </c>
    </row>
    <row r="53" spans="1:33" x14ac:dyDescent="0.35">
      <c r="A53" s="57" t="s">
        <v>38</v>
      </c>
      <c r="B53" s="65">
        <v>115.8</v>
      </c>
      <c r="C53" s="65">
        <v>116.7</v>
      </c>
      <c r="D53" s="65">
        <v>117.5</v>
      </c>
      <c r="E53" s="65">
        <v>118.2</v>
      </c>
      <c r="F53" s="65">
        <v>119.1</v>
      </c>
      <c r="G53" s="65">
        <v>119.9</v>
      </c>
      <c r="H53" s="65">
        <v>120.8</v>
      </c>
      <c r="I53" s="65">
        <v>121.8</v>
      </c>
      <c r="J53" s="65">
        <v>122.8</v>
      </c>
      <c r="K53" s="65">
        <v>123.8</v>
      </c>
      <c r="L53" s="65">
        <v>124.8</v>
      </c>
      <c r="M53" s="65">
        <v>125.8</v>
      </c>
      <c r="N53" s="65">
        <v>126.8</v>
      </c>
      <c r="O53" s="65">
        <v>127.9</v>
      </c>
      <c r="P53" s="65">
        <v>128.9</v>
      </c>
      <c r="Q53" s="65">
        <v>129.80000000000001</v>
      </c>
      <c r="R53" s="65">
        <v>130.9</v>
      </c>
      <c r="S53" s="65">
        <v>131.9</v>
      </c>
      <c r="T53" s="65">
        <v>132.9</v>
      </c>
      <c r="U53" s="65">
        <v>134.1</v>
      </c>
      <c r="V53" s="65">
        <v>135.1</v>
      </c>
      <c r="W53" s="65">
        <v>136.30000000000001</v>
      </c>
      <c r="X53" s="65">
        <v>137.5</v>
      </c>
      <c r="Y53" s="65">
        <v>138.80000000000001</v>
      </c>
      <c r="Z53" s="65">
        <v>140</v>
      </c>
      <c r="AA53" s="65">
        <v>141.4</v>
      </c>
      <c r="AB53" s="65">
        <v>142.80000000000001</v>
      </c>
      <c r="AC53" s="65">
        <v>144.30000000000001</v>
      </c>
      <c r="AD53" s="65">
        <v>145.9</v>
      </c>
      <c r="AE53" s="65">
        <v>147.4</v>
      </c>
      <c r="AF53" s="65">
        <v>149</v>
      </c>
      <c r="AG53" s="65">
        <v>150.6</v>
      </c>
    </row>
    <row r="54" spans="1:33" x14ac:dyDescent="0.35">
      <c r="A54" s="60" t="s">
        <v>94</v>
      </c>
      <c r="B54" s="31">
        <v>115.8</v>
      </c>
      <c r="C54" s="31">
        <v>116.7</v>
      </c>
      <c r="D54" s="31">
        <v>117.5</v>
      </c>
      <c r="E54" s="31">
        <v>118.2</v>
      </c>
      <c r="F54" s="31">
        <v>119</v>
      </c>
      <c r="G54" s="31">
        <v>119.9</v>
      </c>
      <c r="H54" s="31">
        <v>120.8</v>
      </c>
      <c r="I54" s="31">
        <v>121.8</v>
      </c>
      <c r="J54" s="31">
        <v>122.8</v>
      </c>
      <c r="K54" s="31">
        <v>123.8</v>
      </c>
      <c r="L54" s="31">
        <v>124.7</v>
      </c>
      <c r="M54" s="31">
        <v>125.8</v>
      </c>
      <c r="N54" s="31">
        <v>126.8</v>
      </c>
      <c r="O54" s="31">
        <v>127.8</v>
      </c>
      <c r="P54" s="31">
        <v>128.80000000000001</v>
      </c>
      <c r="Q54" s="31">
        <v>129.80000000000001</v>
      </c>
      <c r="R54" s="31">
        <v>130.80000000000001</v>
      </c>
      <c r="S54" s="31">
        <v>131.80000000000001</v>
      </c>
      <c r="T54" s="31">
        <v>132.9</v>
      </c>
      <c r="U54" s="31">
        <v>134</v>
      </c>
      <c r="V54" s="31">
        <v>135.1</v>
      </c>
      <c r="W54" s="31">
        <v>136.30000000000001</v>
      </c>
      <c r="X54" s="31">
        <v>137.5</v>
      </c>
      <c r="Y54" s="31">
        <v>138.69999999999999</v>
      </c>
      <c r="Z54" s="31">
        <v>140</v>
      </c>
      <c r="AA54" s="31">
        <v>141.30000000000001</v>
      </c>
      <c r="AB54" s="31">
        <v>142.80000000000001</v>
      </c>
      <c r="AC54" s="31">
        <v>144.30000000000001</v>
      </c>
      <c r="AD54" s="31">
        <v>145.80000000000001</v>
      </c>
      <c r="AE54" s="31">
        <v>147.4</v>
      </c>
      <c r="AF54" s="31">
        <v>148.9</v>
      </c>
      <c r="AG54" s="31">
        <v>150.6</v>
      </c>
    </row>
    <row r="55" spans="1:33" x14ac:dyDescent="0.35">
      <c r="A55" s="60" t="s">
        <v>95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0.1</v>
      </c>
      <c r="Z55" s="31">
        <v>0.1</v>
      </c>
      <c r="AA55" s="31">
        <v>0.1</v>
      </c>
      <c r="AB55" s="31">
        <v>0.1</v>
      </c>
      <c r="AC55" s="31">
        <v>0.1</v>
      </c>
      <c r="AD55" s="31">
        <v>0.1</v>
      </c>
      <c r="AE55" s="31">
        <v>0.1</v>
      </c>
      <c r="AF55" s="31">
        <v>0.1</v>
      </c>
      <c r="AG55" s="31">
        <v>0.1</v>
      </c>
    </row>
    <row r="56" spans="1:33" x14ac:dyDescent="0.35">
      <c r="A56" s="60" t="s">
        <v>96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</row>
    <row r="57" spans="1:33" x14ac:dyDescent="0.35">
      <c r="A57" s="60" t="s">
        <v>97</v>
      </c>
      <c r="B57" s="31"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</row>
    <row r="58" spans="1:33" x14ac:dyDescent="0.35">
      <c r="A58" s="60" t="s">
        <v>98</v>
      </c>
      <c r="B58" s="31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</row>
    <row r="59" spans="1:33" x14ac:dyDescent="0.35">
      <c r="A59" s="60" t="s">
        <v>99</v>
      </c>
      <c r="B59" s="31">
        <v>0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</row>
    <row r="60" spans="1:33" x14ac:dyDescent="0.35">
      <c r="A60" s="57" t="s">
        <v>39</v>
      </c>
      <c r="B60" s="65">
        <v>183.3</v>
      </c>
      <c r="C60" s="65">
        <v>186.6</v>
      </c>
      <c r="D60" s="65">
        <v>189.9</v>
      </c>
      <c r="E60" s="65">
        <v>193</v>
      </c>
      <c r="F60" s="65">
        <v>196.4</v>
      </c>
      <c r="G60" s="65">
        <v>199.7</v>
      </c>
      <c r="H60" s="65">
        <v>202.9</v>
      </c>
      <c r="I60" s="65">
        <v>206</v>
      </c>
      <c r="J60" s="65">
        <v>209.2</v>
      </c>
      <c r="K60" s="65">
        <v>212.4</v>
      </c>
      <c r="L60" s="65">
        <v>215.6</v>
      </c>
      <c r="M60" s="65">
        <v>218.9</v>
      </c>
      <c r="N60" s="65">
        <v>222.1</v>
      </c>
      <c r="O60" s="65">
        <v>225.3</v>
      </c>
      <c r="P60" s="65">
        <v>227.9</v>
      </c>
      <c r="Q60" s="65">
        <v>230.6</v>
      </c>
      <c r="R60" s="65">
        <v>233.2</v>
      </c>
      <c r="S60" s="65">
        <v>236</v>
      </c>
      <c r="T60" s="65">
        <v>238.7</v>
      </c>
      <c r="U60" s="65">
        <v>241.7</v>
      </c>
      <c r="V60" s="65">
        <v>244.5</v>
      </c>
      <c r="W60" s="65">
        <v>247.5</v>
      </c>
      <c r="X60" s="65">
        <v>250.6</v>
      </c>
      <c r="Y60" s="65">
        <v>253.7</v>
      </c>
      <c r="Z60" s="65">
        <v>256.89999999999998</v>
      </c>
      <c r="AA60" s="65">
        <v>260.10000000000002</v>
      </c>
      <c r="AB60" s="65">
        <v>263.39999999999998</v>
      </c>
      <c r="AC60" s="65">
        <v>266.8</v>
      </c>
      <c r="AD60" s="65">
        <v>270.2</v>
      </c>
      <c r="AE60" s="65">
        <v>273.5</v>
      </c>
      <c r="AF60" s="65">
        <v>276.89999999999998</v>
      </c>
      <c r="AG60" s="65">
        <v>280.2</v>
      </c>
    </row>
    <row r="61" spans="1:33" x14ac:dyDescent="0.35">
      <c r="A61" s="60" t="s">
        <v>94</v>
      </c>
      <c r="B61" s="31">
        <v>183.2</v>
      </c>
      <c r="C61" s="31">
        <v>186.6</v>
      </c>
      <c r="D61" s="31">
        <v>189.9</v>
      </c>
      <c r="E61" s="31">
        <v>193</v>
      </c>
      <c r="F61" s="31">
        <v>196.4</v>
      </c>
      <c r="G61" s="31">
        <v>199.7</v>
      </c>
      <c r="H61" s="31">
        <v>202.8</v>
      </c>
      <c r="I61" s="31">
        <v>206</v>
      </c>
      <c r="J61" s="31">
        <v>209.2</v>
      </c>
      <c r="K61" s="31">
        <v>212.4</v>
      </c>
      <c r="L61" s="31">
        <v>215.6</v>
      </c>
      <c r="M61" s="31">
        <v>218.8</v>
      </c>
      <c r="N61" s="31">
        <v>222</v>
      </c>
      <c r="O61" s="31">
        <v>225.2</v>
      </c>
      <c r="P61" s="31">
        <v>227.8</v>
      </c>
      <c r="Q61" s="31">
        <v>230.5</v>
      </c>
      <c r="R61" s="31">
        <v>233.2</v>
      </c>
      <c r="S61" s="31">
        <v>235.9</v>
      </c>
      <c r="T61" s="31">
        <v>238.7</v>
      </c>
      <c r="U61" s="31">
        <v>241.6</v>
      </c>
      <c r="V61" s="31">
        <v>244.4</v>
      </c>
      <c r="W61" s="31">
        <v>247.4</v>
      </c>
      <c r="X61" s="31">
        <v>250.5</v>
      </c>
      <c r="Y61" s="31">
        <v>253.6</v>
      </c>
      <c r="Z61" s="31">
        <v>256.8</v>
      </c>
      <c r="AA61" s="31">
        <v>260</v>
      </c>
      <c r="AB61" s="31">
        <v>263.3</v>
      </c>
      <c r="AC61" s="31">
        <v>266.7</v>
      </c>
      <c r="AD61" s="31">
        <v>270</v>
      </c>
      <c r="AE61" s="31">
        <v>273.39999999999998</v>
      </c>
      <c r="AF61" s="31">
        <v>276.7</v>
      </c>
      <c r="AG61" s="31">
        <v>280.10000000000002</v>
      </c>
    </row>
    <row r="62" spans="1:33" x14ac:dyDescent="0.35">
      <c r="A62" s="60" t="s">
        <v>95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0.1</v>
      </c>
      <c r="P62" s="31">
        <v>0.1</v>
      </c>
      <c r="Q62" s="31">
        <v>0.1</v>
      </c>
      <c r="R62" s="31">
        <v>0.1</v>
      </c>
      <c r="S62" s="31">
        <v>0.1</v>
      </c>
      <c r="T62" s="31">
        <v>0.1</v>
      </c>
      <c r="U62" s="31">
        <v>0.1</v>
      </c>
      <c r="V62" s="31">
        <v>0.1</v>
      </c>
      <c r="W62" s="31">
        <v>0.1</v>
      </c>
      <c r="X62" s="31">
        <v>0.1</v>
      </c>
      <c r="Y62" s="31">
        <v>0.1</v>
      </c>
      <c r="Z62" s="31">
        <v>0.1</v>
      </c>
      <c r="AA62" s="31">
        <v>0.1</v>
      </c>
      <c r="AB62" s="31">
        <v>0.1</v>
      </c>
      <c r="AC62" s="31">
        <v>0.1</v>
      </c>
      <c r="AD62" s="31">
        <v>0.1</v>
      </c>
      <c r="AE62" s="31">
        <v>0.1</v>
      </c>
      <c r="AF62" s="31">
        <v>0.1</v>
      </c>
      <c r="AG62" s="31">
        <v>0.2</v>
      </c>
    </row>
    <row r="63" spans="1:33" x14ac:dyDescent="0.35">
      <c r="A63" s="60" t="s">
        <v>96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</row>
    <row r="64" spans="1:33" x14ac:dyDescent="0.35">
      <c r="A64" s="60" t="s">
        <v>97</v>
      </c>
      <c r="B64" s="31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</row>
    <row r="65" spans="1:33" x14ac:dyDescent="0.35">
      <c r="A65" s="60" t="s">
        <v>98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</row>
    <row r="66" spans="1:33" x14ac:dyDescent="0.35">
      <c r="A66" s="61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</row>
    <row r="68" spans="1:33" ht="15" thickBot="1" x14ac:dyDescent="0.4">
      <c r="A68" s="38" t="s">
        <v>92</v>
      </c>
      <c r="B68" s="39">
        <v>2020</v>
      </c>
      <c r="C68" s="39">
        <v>2021</v>
      </c>
      <c r="D68" s="39">
        <v>2022</v>
      </c>
      <c r="E68" s="39">
        <v>2023</v>
      </c>
      <c r="F68" s="39">
        <v>2024</v>
      </c>
      <c r="G68" s="39">
        <v>2025</v>
      </c>
      <c r="H68" s="39">
        <v>2026</v>
      </c>
      <c r="I68" s="39">
        <v>2027</v>
      </c>
      <c r="J68" s="39">
        <v>2028</v>
      </c>
      <c r="K68" s="39">
        <v>2029</v>
      </c>
      <c r="L68" s="39">
        <v>2030</v>
      </c>
      <c r="M68" s="39">
        <v>2031</v>
      </c>
      <c r="N68" s="39">
        <v>2032</v>
      </c>
      <c r="O68" s="39">
        <v>2033</v>
      </c>
      <c r="P68" s="39">
        <v>2034</v>
      </c>
      <c r="Q68" s="39">
        <v>2035</v>
      </c>
      <c r="R68" s="39">
        <v>2036</v>
      </c>
      <c r="S68" s="39">
        <v>2037</v>
      </c>
      <c r="T68" s="39">
        <v>2038</v>
      </c>
      <c r="U68" s="39">
        <v>2039</v>
      </c>
      <c r="V68" s="39">
        <v>2040</v>
      </c>
      <c r="W68" s="39">
        <v>2041</v>
      </c>
      <c r="X68" s="39">
        <v>2042</v>
      </c>
      <c r="Y68" s="39">
        <v>2043</v>
      </c>
      <c r="Z68" s="39">
        <v>2044</v>
      </c>
      <c r="AA68" s="39">
        <v>2045</v>
      </c>
      <c r="AB68" s="39">
        <v>2046</v>
      </c>
      <c r="AC68" s="39">
        <v>2047</v>
      </c>
      <c r="AD68" s="39">
        <v>2048</v>
      </c>
      <c r="AE68" s="39">
        <v>2049</v>
      </c>
      <c r="AF68" s="39">
        <v>2050</v>
      </c>
    </row>
    <row r="69" spans="1:33" x14ac:dyDescent="0.35">
      <c r="A69" s="18" t="s">
        <v>93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</row>
    <row r="70" spans="1:33" x14ac:dyDescent="0.35">
      <c r="A70" s="57" t="s">
        <v>38</v>
      </c>
      <c r="B70" s="65">
        <v>945</v>
      </c>
      <c r="C70" s="65">
        <v>952</v>
      </c>
      <c r="D70" s="65">
        <v>959</v>
      </c>
      <c r="E70" s="65">
        <v>967</v>
      </c>
      <c r="F70" s="65">
        <v>974</v>
      </c>
      <c r="G70" s="65">
        <v>982</v>
      </c>
      <c r="H70" s="65">
        <v>990</v>
      </c>
      <c r="I70" s="65">
        <v>997</v>
      </c>
      <c r="J70" s="68">
        <v>1004</v>
      </c>
      <c r="K70" s="68">
        <v>1012</v>
      </c>
      <c r="L70" s="68">
        <v>1019</v>
      </c>
      <c r="M70" s="68">
        <v>1026</v>
      </c>
      <c r="N70" s="68">
        <v>1034</v>
      </c>
      <c r="O70" s="68">
        <v>1040</v>
      </c>
      <c r="P70" s="68">
        <v>1047</v>
      </c>
      <c r="Q70" s="68">
        <v>1053</v>
      </c>
      <c r="R70" s="68">
        <v>1060</v>
      </c>
      <c r="S70" s="68">
        <v>1067</v>
      </c>
      <c r="T70" s="68">
        <v>1074</v>
      </c>
      <c r="U70" s="68">
        <v>1081</v>
      </c>
      <c r="V70" s="68">
        <v>1088</v>
      </c>
      <c r="W70" s="68">
        <v>1096</v>
      </c>
      <c r="X70" s="68">
        <v>1104</v>
      </c>
      <c r="Y70" s="68">
        <v>1112</v>
      </c>
      <c r="Z70" s="68">
        <v>1121</v>
      </c>
      <c r="AA70" s="68">
        <v>1131</v>
      </c>
      <c r="AB70" s="68">
        <v>1142</v>
      </c>
      <c r="AC70" s="68">
        <v>1153</v>
      </c>
      <c r="AD70" s="68">
        <v>1164</v>
      </c>
      <c r="AE70" s="68">
        <v>1175</v>
      </c>
      <c r="AF70" s="68">
        <v>1187</v>
      </c>
    </row>
    <row r="71" spans="1:33" x14ac:dyDescent="0.35">
      <c r="A71" s="60" t="s">
        <v>94</v>
      </c>
      <c r="B71" s="31">
        <v>945</v>
      </c>
      <c r="C71" s="31">
        <v>952</v>
      </c>
      <c r="D71" s="31">
        <v>959</v>
      </c>
      <c r="E71" s="31">
        <v>967</v>
      </c>
      <c r="F71" s="31">
        <v>974</v>
      </c>
      <c r="G71" s="31">
        <v>982</v>
      </c>
      <c r="H71" s="31">
        <v>989</v>
      </c>
      <c r="I71" s="31">
        <v>997</v>
      </c>
      <c r="J71" s="28">
        <v>1004</v>
      </c>
      <c r="K71" s="28">
        <v>1011</v>
      </c>
      <c r="L71" s="28">
        <v>1019</v>
      </c>
      <c r="M71" s="28">
        <v>1026</v>
      </c>
      <c r="N71" s="28">
        <v>1034</v>
      </c>
      <c r="O71" s="28">
        <v>1040</v>
      </c>
      <c r="P71" s="28">
        <v>1046</v>
      </c>
      <c r="Q71" s="28">
        <v>1053</v>
      </c>
      <c r="R71" s="28">
        <v>1060</v>
      </c>
      <c r="S71" s="28">
        <v>1066</v>
      </c>
      <c r="T71" s="28">
        <v>1073</v>
      </c>
      <c r="U71" s="28">
        <v>1080</v>
      </c>
      <c r="V71" s="28">
        <v>1088</v>
      </c>
      <c r="W71" s="28">
        <v>1096</v>
      </c>
      <c r="X71" s="28">
        <v>1103</v>
      </c>
      <c r="Y71" s="28">
        <v>1112</v>
      </c>
      <c r="Z71" s="28">
        <v>1121</v>
      </c>
      <c r="AA71" s="28">
        <v>1131</v>
      </c>
      <c r="AB71" s="28">
        <v>1141</v>
      </c>
      <c r="AC71" s="28">
        <v>1152</v>
      </c>
      <c r="AD71" s="28">
        <v>1163</v>
      </c>
      <c r="AE71" s="28">
        <v>1175</v>
      </c>
      <c r="AF71" s="28">
        <v>1187</v>
      </c>
    </row>
    <row r="72" spans="1:33" x14ac:dyDescent="0.35">
      <c r="A72" s="60" t="s">
        <v>95</v>
      </c>
      <c r="B72" s="31">
        <v>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1</v>
      </c>
      <c r="AB72" s="31">
        <v>1</v>
      </c>
      <c r="AC72" s="31">
        <v>1</v>
      </c>
      <c r="AD72" s="31">
        <v>1</v>
      </c>
      <c r="AE72" s="31">
        <v>1</v>
      </c>
      <c r="AF72" s="31">
        <v>1</v>
      </c>
    </row>
    <row r="73" spans="1:33" x14ac:dyDescent="0.35">
      <c r="A73" s="60" t="s">
        <v>96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</row>
    <row r="74" spans="1:33" x14ac:dyDescent="0.35">
      <c r="A74" s="60" t="s">
        <v>97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</row>
    <row r="75" spans="1:33" x14ac:dyDescent="0.35">
      <c r="A75" s="60" t="s">
        <v>98</v>
      </c>
      <c r="B75" s="31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</row>
    <row r="76" spans="1:33" x14ac:dyDescent="0.35">
      <c r="A76" s="60" t="s">
        <v>99</v>
      </c>
      <c r="B76" s="31">
        <v>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</row>
    <row r="77" spans="1:33" x14ac:dyDescent="0.35">
      <c r="A77" s="57" t="s">
        <v>39</v>
      </c>
      <c r="B77" s="68">
        <v>1050</v>
      </c>
      <c r="C77" s="68">
        <v>1070</v>
      </c>
      <c r="D77" s="68">
        <v>1089</v>
      </c>
      <c r="E77" s="68">
        <v>1108</v>
      </c>
      <c r="F77" s="68">
        <v>1127</v>
      </c>
      <c r="G77" s="68">
        <v>1144</v>
      </c>
      <c r="H77" s="68">
        <v>1160</v>
      </c>
      <c r="I77" s="68">
        <v>1176</v>
      </c>
      <c r="J77" s="68">
        <v>1192</v>
      </c>
      <c r="K77" s="68">
        <v>1208</v>
      </c>
      <c r="L77" s="68">
        <v>1223</v>
      </c>
      <c r="M77" s="68">
        <v>1238</v>
      </c>
      <c r="N77" s="68">
        <v>1253</v>
      </c>
      <c r="O77" s="68">
        <v>1267</v>
      </c>
      <c r="P77" s="68">
        <v>1281</v>
      </c>
      <c r="Q77" s="68">
        <v>1296</v>
      </c>
      <c r="R77" s="68">
        <v>1311</v>
      </c>
      <c r="S77" s="68">
        <v>1326</v>
      </c>
      <c r="T77" s="68">
        <v>1341</v>
      </c>
      <c r="U77" s="68">
        <v>1356</v>
      </c>
      <c r="V77" s="68">
        <v>1373</v>
      </c>
      <c r="W77" s="68">
        <v>1389</v>
      </c>
      <c r="X77" s="68">
        <v>1406</v>
      </c>
      <c r="Y77" s="68">
        <v>1423</v>
      </c>
      <c r="Z77" s="68">
        <v>1441</v>
      </c>
      <c r="AA77" s="68">
        <v>1458</v>
      </c>
      <c r="AB77" s="68">
        <v>1477</v>
      </c>
      <c r="AC77" s="68">
        <v>1495</v>
      </c>
      <c r="AD77" s="68">
        <v>1513</v>
      </c>
      <c r="AE77" s="68">
        <v>1532</v>
      </c>
      <c r="AF77" s="68">
        <v>1550</v>
      </c>
    </row>
    <row r="78" spans="1:33" x14ac:dyDescent="0.35">
      <c r="A78" s="60" t="s">
        <v>94</v>
      </c>
      <c r="B78" s="28">
        <v>1050</v>
      </c>
      <c r="C78" s="28">
        <v>1070</v>
      </c>
      <c r="D78" s="28">
        <v>1088</v>
      </c>
      <c r="E78" s="28">
        <v>1108</v>
      </c>
      <c r="F78" s="28">
        <v>1126</v>
      </c>
      <c r="G78" s="28">
        <v>1143</v>
      </c>
      <c r="H78" s="28">
        <v>1160</v>
      </c>
      <c r="I78" s="28">
        <v>1176</v>
      </c>
      <c r="J78" s="28">
        <v>1192</v>
      </c>
      <c r="K78" s="28">
        <v>1207</v>
      </c>
      <c r="L78" s="28">
        <v>1223</v>
      </c>
      <c r="M78" s="28">
        <v>1238</v>
      </c>
      <c r="N78" s="28">
        <v>1252</v>
      </c>
      <c r="O78" s="28">
        <v>1267</v>
      </c>
      <c r="P78" s="28">
        <v>1281</v>
      </c>
      <c r="Q78" s="28">
        <v>1296</v>
      </c>
      <c r="R78" s="28">
        <v>1310</v>
      </c>
      <c r="S78" s="28">
        <v>1325</v>
      </c>
      <c r="T78" s="28">
        <v>1340</v>
      </c>
      <c r="U78" s="28">
        <v>1356</v>
      </c>
      <c r="V78" s="28">
        <v>1372</v>
      </c>
      <c r="W78" s="28">
        <v>1389</v>
      </c>
      <c r="X78" s="28">
        <v>1406</v>
      </c>
      <c r="Y78" s="28">
        <v>1423</v>
      </c>
      <c r="Z78" s="28">
        <v>1440</v>
      </c>
      <c r="AA78" s="28">
        <v>1458</v>
      </c>
      <c r="AB78" s="28">
        <v>1476</v>
      </c>
      <c r="AC78" s="28">
        <v>1494</v>
      </c>
      <c r="AD78" s="28">
        <v>1512</v>
      </c>
      <c r="AE78" s="28">
        <v>1531</v>
      </c>
      <c r="AF78" s="28">
        <v>1549</v>
      </c>
    </row>
    <row r="79" spans="1:33" x14ac:dyDescent="0.35">
      <c r="A79" s="60" t="s">
        <v>95</v>
      </c>
      <c r="B79" s="31">
        <v>0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1</v>
      </c>
      <c r="X79" s="31">
        <v>1</v>
      </c>
      <c r="Y79" s="31">
        <v>1</v>
      </c>
      <c r="Z79" s="31">
        <v>1</v>
      </c>
      <c r="AA79" s="31">
        <v>1</v>
      </c>
      <c r="AB79" s="31">
        <v>1</v>
      </c>
      <c r="AC79" s="31">
        <v>1</v>
      </c>
      <c r="AD79" s="31">
        <v>1</v>
      </c>
      <c r="AE79" s="31">
        <v>1</v>
      </c>
      <c r="AF79" s="31">
        <v>1</v>
      </c>
    </row>
    <row r="80" spans="1:33" x14ac:dyDescent="0.35">
      <c r="A80" s="60" t="s">
        <v>96</v>
      </c>
      <c r="B80" s="31">
        <v>0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</row>
    <row r="81" spans="1:32" x14ac:dyDescent="0.35">
      <c r="A81" s="60" t="s">
        <v>97</v>
      </c>
      <c r="B81" s="31">
        <v>0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</row>
    <row r="82" spans="1:32" x14ac:dyDescent="0.35">
      <c r="A82" s="60" t="s">
        <v>98</v>
      </c>
      <c r="B82" s="31">
        <v>0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</row>
    <row r="83" spans="1:32" x14ac:dyDescent="0.35">
      <c r="A83" s="61" t="s">
        <v>99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  <c r="H83" s="55">
        <v>0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5">
        <v>0</v>
      </c>
      <c r="Q83" s="55">
        <v>0</v>
      </c>
      <c r="R83" s="55">
        <v>0</v>
      </c>
      <c r="S83" s="55">
        <v>0</v>
      </c>
      <c r="T83" s="55">
        <v>0</v>
      </c>
      <c r="U83" s="55">
        <v>0</v>
      </c>
      <c r="V83" s="55">
        <v>0</v>
      </c>
      <c r="W83" s="55">
        <v>0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55">
        <v>0</v>
      </c>
      <c r="AD83" s="55">
        <v>0</v>
      </c>
      <c r="AE83" s="55">
        <v>0</v>
      </c>
      <c r="AF83" s="55">
        <v>0</v>
      </c>
    </row>
    <row r="84" spans="1:32" x14ac:dyDescent="0.3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</row>
    <row r="85" spans="1:32" x14ac:dyDescent="0.35">
      <c r="A85" s="18" t="s">
        <v>100</v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</row>
    <row r="86" spans="1:32" x14ac:dyDescent="0.35">
      <c r="A86" s="57" t="s">
        <v>101</v>
      </c>
      <c r="B86" s="65">
        <v>576</v>
      </c>
      <c r="C86" s="65">
        <v>581</v>
      </c>
      <c r="D86" s="65">
        <v>585</v>
      </c>
      <c r="E86" s="65">
        <v>590</v>
      </c>
      <c r="F86" s="65">
        <v>595</v>
      </c>
      <c r="G86" s="65">
        <v>599</v>
      </c>
      <c r="H86" s="65">
        <v>604</v>
      </c>
      <c r="I86" s="65">
        <v>609</v>
      </c>
      <c r="J86" s="65">
        <v>614</v>
      </c>
      <c r="K86" s="65">
        <v>619</v>
      </c>
      <c r="L86" s="65">
        <v>624</v>
      </c>
      <c r="M86" s="65">
        <v>628</v>
      </c>
      <c r="N86" s="65">
        <v>633</v>
      </c>
      <c r="O86" s="65">
        <v>638</v>
      </c>
      <c r="P86" s="65">
        <v>642</v>
      </c>
      <c r="Q86" s="65">
        <v>647</v>
      </c>
      <c r="R86" s="65">
        <v>653</v>
      </c>
      <c r="S86" s="65">
        <v>658</v>
      </c>
      <c r="T86" s="65">
        <v>663</v>
      </c>
      <c r="U86" s="65">
        <v>668</v>
      </c>
      <c r="V86" s="65">
        <v>674</v>
      </c>
      <c r="W86" s="65">
        <v>679</v>
      </c>
      <c r="X86" s="65">
        <v>685</v>
      </c>
      <c r="Y86" s="65">
        <v>691</v>
      </c>
      <c r="Z86" s="65">
        <v>697</v>
      </c>
      <c r="AA86" s="65">
        <v>703</v>
      </c>
      <c r="AB86" s="65">
        <v>709</v>
      </c>
      <c r="AC86" s="65">
        <v>716</v>
      </c>
      <c r="AD86" s="65">
        <v>722</v>
      </c>
      <c r="AE86" s="65">
        <v>729</v>
      </c>
      <c r="AF86" s="65">
        <v>736</v>
      </c>
    </row>
    <row r="87" spans="1:32" x14ac:dyDescent="0.35">
      <c r="A87" s="60" t="s">
        <v>94</v>
      </c>
      <c r="B87" s="31">
        <v>576</v>
      </c>
      <c r="C87" s="31">
        <v>581</v>
      </c>
      <c r="D87" s="31">
        <v>585</v>
      </c>
      <c r="E87" s="31">
        <v>590</v>
      </c>
      <c r="F87" s="31">
        <v>595</v>
      </c>
      <c r="G87" s="31">
        <v>599</v>
      </c>
      <c r="H87" s="31">
        <v>604</v>
      </c>
      <c r="I87" s="31">
        <v>609</v>
      </c>
      <c r="J87" s="31">
        <v>614</v>
      </c>
      <c r="K87" s="31">
        <v>619</v>
      </c>
      <c r="L87" s="31">
        <v>624</v>
      </c>
      <c r="M87" s="31">
        <v>628</v>
      </c>
      <c r="N87" s="31">
        <v>633</v>
      </c>
      <c r="O87" s="31">
        <v>638</v>
      </c>
      <c r="P87" s="31">
        <v>642</v>
      </c>
      <c r="Q87" s="31">
        <v>647</v>
      </c>
      <c r="R87" s="31">
        <v>653</v>
      </c>
      <c r="S87" s="31">
        <v>658</v>
      </c>
      <c r="T87" s="31">
        <v>663</v>
      </c>
      <c r="U87" s="31">
        <v>668</v>
      </c>
      <c r="V87" s="31">
        <v>674</v>
      </c>
      <c r="W87" s="31">
        <v>679</v>
      </c>
      <c r="X87" s="31">
        <v>685</v>
      </c>
      <c r="Y87" s="31">
        <v>690</v>
      </c>
      <c r="Z87" s="31">
        <v>696</v>
      </c>
      <c r="AA87" s="31">
        <v>702</v>
      </c>
      <c r="AB87" s="31">
        <v>709</v>
      </c>
      <c r="AC87" s="31">
        <v>715</v>
      </c>
      <c r="AD87" s="31">
        <v>722</v>
      </c>
      <c r="AE87" s="31">
        <v>729</v>
      </c>
      <c r="AF87" s="31">
        <v>735</v>
      </c>
    </row>
    <row r="88" spans="1:32" x14ac:dyDescent="0.35">
      <c r="A88" s="60" t="s">
        <v>95</v>
      </c>
      <c r="B88" s="31">
        <v>0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</row>
    <row r="89" spans="1:32" x14ac:dyDescent="0.35">
      <c r="A89" s="60" t="s">
        <v>96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</row>
    <row r="90" spans="1:32" x14ac:dyDescent="0.35">
      <c r="A90" s="60" t="s">
        <v>97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</row>
    <row r="91" spans="1:32" x14ac:dyDescent="0.35">
      <c r="A91" s="60" t="s">
        <v>98</v>
      </c>
      <c r="B91" s="31">
        <v>0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</row>
    <row r="92" spans="1:32" x14ac:dyDescent="0.35">
      <c r="A92" s="60" t="s">
        <v>99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</row>
    <row r="93" spans="1:32" x14ac:dyDescent="0.35">
      <c r="A93" s="57" t="s">
        <v>102</v>
      </c>
      <c r="B93" s="68">
        <v>1561</v>
      </c>
      <c r="C93" s="68">
        <v>1575</v>
      </c>
      <c r="D93" s="68">
        <v>1588</v>
      </c>
      <c r="E93" s="68">
        <v>1603</v>
      </c>
      <c r="F93" s="68">
        <v>1617</v>
      </c>
      <c r="G93" s="68">
        <v>1630</v>
      </c>
      <c r="H93" s="68">
        <v>1643</v>
      </c>
      <c r="I93" s="68">
        <v>1655</v>
      </c>
      <c r="J93" s="68">
        <v>1668</v>
      </c>
      <c r="K93" s="68">
        <v>1681</v>
      </c>
      <c r="L93" s="68">
        <v>1694</v>
      </c>
      <c r="M93" s="68">
        <v>1707</v>
      </c>
      <c r="N93" s="68">
        <v>1721</v>
      </c>
      <c r="O93" s="68">
        <v>1735</v>
      </c>
      <c r="P93" s="68">
        <v>1749</v>
      </c>
      <c r="Q93" s="68">
        <v>1765</v>
      </c>
      <c r="R93" s="68">
        <v>1781</v>
      </c>
      <c r="S93" s="68">
        <v>1792</v>
      </c>
      <c r="T93" s="68">
        <v>1803</v>
      </c>
      <c r="U93" s="68">
        <v>1816</v>
      </c>
      <c r="V93" s="68">
        <v>1828</v>
      </c>
      <c r="W93" s="68">
        <v>1841</v>
      </c>
      <c r="X93" s="68">
        <v>1854</v>
      </c>
      <c r="Y93" s="68">
        <v>1867</v>
      </c>
      <c r="Z93" s="68">
        <v>1881</v>
      </c>
      <c r="AA93" s="68">
        <v>1897</v>
      </c>
      <c r="AB93" s="68">
        <v>1914</v>
      </c>
      <c r="AC93" s="68">
        <v>1931</v>
      </c>
      <c r="AD93" s="68">
        <v>1950</v>
      </c>
      <c r="AE93" s="68">
        <v>1968</v>
      </c>
      <c r="AF93" s="68">
        <v>1987</v>
      </c>
    </row>
    <row r="94" spans="1:32" x14ac:dyDescent="0.35">
      <c r="A94" s="60" t="s">
        <v>94</v>
      </c>
      <c r="B94" s="28">
        <v>1561</v>
      </c>
      <c r="C94" s="28">
        <v>1575</v>
      </c>
      <c r="D94" s="28">
        <v>1588</v>
      </c>
      <c r="E94" s="28">
        <v>1603</v>
      </c>
      <c r="F94" s="28">
        <v>1617</v>
      </c>
      <c r="G94" s="28">
        <v>1630</v>
      </c>
      <c r="H94" s="28">
        <v>1642</v>
      </c>
      <c r="I94" s="28">
        <v>1655</v>
      </c>
      <c r="J94" s="28">
        <v>1668</v>
      </c>
      <c r="K94" s="28">
        <v>1681</v>
      </c>
      <c r="L94" s="28">
        <v>1694</v>
      </c>
      <c r="M94" s="28">
        <v>1707</v>
      </c>
      <c r="N94" s="28">
        <v>1721</v>
      </c>
      <c r="O94" s="28">
        <v>1734</v>
      </c>
      <c r="P94" s="28">
        <v>1749</v>
      </c>
      <c r="Q94" s="28">
        <v>1764</v>
      </c>
      <c r="R94" s="28">
        <v>1781</v>
      </c>
      <c r="S94" s="28">
        <v>1792</v>
      </c>
      <c r="T94" s="28">
        <v>1803</v>
      </c>
      <c r="U94" s="28">
        <v>1815</v>
      </c>
      <c r="V94" s="28">
        <v>1828</v>
      </c>
      <c r="W94" s="28">
        <v>1840</v>
      </c>
      <c r="X94" s="28">
        <v>1853</v>
      </c>
      <c r="Y94" s="28">
        <v>1866</v>
      </c>
      <c r="Z94" s="28">
        <v>1881</v>
      </c>
      <c r="AA94" s="28">
        <v>1896</v>
      </c>
      <c r="AB94" s="28">
        <v>1913</v>
      </c>
      <c r="AC94" s="28">
        <v>1930</v>
      </c>
      <c r="AD94" s="28">
        <v>1949</v>
      </c>
      <c r="AE94" s="28">
        <v>1967</v>
      </c>
      <c r="AF94" s="28">
        <v>1986</v>
      </c>
    </row>
    <row r="95" spans="1:32" x14ac:dyDescent="0.35">
      <c r="A95" s="60" t="s">
        <v>95</v>
      </c>
      <c r="B95" s="31">
        <v>0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</v>
      </c>
      <c r="S95" s="31">
        <v>0</v>
      </c>
      <c r="T95" s="31">
        <v>0</v>
      </c>
      <c r="U95" s="31">
        <v>0</v>
      </c>
      <c r="V95" s="31">
        <v>0</v>
      </c>
      <c r="W95" s="31">
        <v>1</v>
      </c>
      <c r="X95" s="31">
        <v>1</v>
      </c>
      <c r="Y95" s="31">
        <v>1</v>
      </c>
      <c r="Z95" s="31">
        <v>1</v>
      </c>
      <c r="AA95" s="31">
        <v>1</v>
      </c>
      <c r="AB95" s="31">
        <v>1</v>
      </c>
      <c r="AC95" s="31">
        <v>1</v>
      </c>
      <c r="AD95" s="31">
        <v>1</v>
      </c>
      <c r="AE95" s="31">
        <v>1</v>
      </c>
      <c r="AF95" s="31">
        <v>1</v>
      </c>
    </row>
    <row r="96" spans="1:32" x14ac:dyDescent="0.35">
      <c r="A96" s="60" t="s">
        <v>96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</row>
    <row r="97" spans="1:32" x14ac:dyDescent="0.35">
      <c r="A97" s="60" t="s">
        <v>97</v>
      </c>
      <c r="B97" s="31">
        <v>0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</v>
      </c>
      <c r="S97" s="31">
        <v>0</v>
      </c>
      <c r="T97" s="31">
        <v>0</v>
      </c>
      <c r="U97" s="31">
        <v>0</v>
      </c>
      <c r="V97" s="31">
        <v>0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</row>
    <row r="98" spans="1:32" x14ac:dyDescent="0.35">
      <c r="A98" s="60" t="s">
        <v>98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</row>
    <row r="99" spans="1:32" x14ac:dyDescent="0.35">
      <c r="A99" s="61" t="s">
        <v>99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8523-0884-4BD8-A78C-0CFB15290E45}">
  <sheetPr>
    <tabColor theme="9" tint="0.79998168889431442"/>
  </sheetPr>
  <dimension ref="A1:BA35"/>
  <sheetViews>
    <sheetView workbookViewId="0">
      <pane xSplit="21" ySplit="1" topLeftCell="V9" activePane="bottomRight" state="frozen"/>
      <selection pane="topRight" activeCell="B52" sqref="B52"/>
      <selection pane="bottomLeft" activeCell="B52" sqref="B52"/>
      <selection pane="bottomRight" activeCell="AB28" sqref="AB27:AB28"/>
    </sheetView>
  </sheetViews>
  <sheetFormatPr defaultColWidth="11.453125" defaultRowHeight="14.5" x14ac:dyDescent="0.35"/>
  <cols>
    <col min="1" max="1" width="32.453125" customWidth="1"/>
    <col min="2" max="21" width="13.1796875" hidden="1" customWidth="1"/>
  </cols>
  <sheetData>
    <row r="1" spans="1:53" ht="15" thickBot="1" x14ac:dyDescent="0.4">
      <c r="A1" s="38" t="s">
        <v>106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39">
        <v>2015</v>
      </c>
      <c r="R1" s="39">
        <v>2016</v>
      </c>
      <c r="S1" s="39">
        <v>2017</v>
      </c>
      <c r="T1" s="39">
        <v>2018</v>
      </c>
      <c r="U1" s="39">
        <v>2019</v>
      </c>
      <c r="V1" s="39">
        <v>2020</v>
      </c>
      <c r="W1" s="39">
        <v>2021</v>
      </c>
      <c r="X1" s="39">
        <v>2022</v>
      </c>
      <c r="Y1" s="39">
        <v>2023</v>
      </c>
      <c r="Z1" s="39">
        <v>2024</v>
      </c>
      <c r="AA1" s="39">
        <v>2025</v>
      </c>
      <c r="AB1" s="39">
        <v>2026</v>
      </c>
      <c r="AC1" s="39">
        <v>2027</v>
      </c>
      <c r="AD1" s="39">
        <v>2028</v>
      </c>
      <c r="AE1" s="39">
        <v>2029</v>
      </c>
      <c r="AF1" s="39">
        <v>2030</v>
      </c>
      <c r="AG1" s="39">
        <v>2031</v>
      </c>
      <c r="AH1" s="39">
        <v>2032</v>
      </c>
      <c r="AI1" s="39">
        <v>2033</v>
      </c>
      <c r="AJ1" s="39">
        <v>2034</v>
      </c>
      <c r="AK1" s="39">
        <v>2035</v>
      </c>
      <c r="AL1" s="39">
        <v>2036</v>
      </c>
      <c r="AM1" s="39">
        <v>2037</v>
      </c>
      <c r="AN1" s="39">
        <v>2038</v>
      </c>
      <c r="AO1" s="39">
        <v>2039</v>
      </c>
      <c r="AP1" s="39">
        <v>2040</v>
      </c>
      <c r="AQ1" s="39">
        <v>2041</v>
      </c>
      <c r="AR1" s="39">
        <v>2042</v>
      </c>
      <c r="AS1" s="39">
        <v>2043</v>
      </c>
      <c r="AT1" s="39">
        <v>2044</v>
      </c>
      <c r="AU1" s="39">
        <v>2045</v>
      </c>
      <c r="AV1" s="39">
        <v>2046</v>
      </c>
      <c r="AW1" s="39">
        <v>2047</v>
      </c>
      <c r="AX1" s="39">
        <v>2048</v>
      </c>
      <c r="AY1" s="39">
        <v>2049</v>
      </c>
      <c r="AZ1" s="39">
        <v>2050</v>
      </c>
      <c r="BA1" s="40"/>
    </row>
    <row r="2" spans="1:53" x14ac:dyDescent="0.35">
      <c r="A2" s="41"/>
      <c r="B2" s="64"/>
      <c r="C2" s="64"/>
      <c r="D2" s="64"/>
      <c r="E2" s="64"/>
      <c r="F2" s="64"/>
      <c r="G2" s="64"/>
      <c r="H2" s="64"/>
      <c r="I2" s="64"/>
      <c r="J2" s="64"/>
      <c r="K2" s="64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</row>
    <row r="3" spans="1:53" x14ac:dyDescent="0.3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40"/>
    </row>
    <row r="4" spans="1:53" x14ac:dyDescent="0.35">
      <c r="A4" s="18" t="s">
        <v>107</v>
      </c>
      <c r="B4" s="56">
        <v>350459.1</v>
      </c>
      <c r="C4" s="56">
        <v>349291.8</v>
      </c>
      <c r="D4" s="56">
        <v>360189.9</v>
      </c>
      <c r="E4" s="56">
        <v>344409.7</v>
      </c>
      <c r="F4" s="56">
        <v>361811.7</v>
      </c>
      <c r="G4" s="56">
        <v>374141.4</v>
      </c>
      <c r="H4" s="56">
        <v>395182.9</v>
      </c>
      <c r="I4" s="56">
        <v>394777.2</v>
      </c>
      <c r="J4" s="56">
        <v>370201.5</v>
      </c>
      <c r="K4" s="56">
        <v>347074.2</v>
      </c>
      <c r="L4" s="56">
        <v>365300.3</v>
      </c>
      <c r="M4" s="56">
        <v>342094.9</v>
      </c>
      <c r="N4" s="56">
        <v>336992.8</v>
      </c>
      <c r="O4" s="56">
        <v>325230.8</v>
      </c>
      <c r="P4" s="56">
        <v>318436.59999999998</v>
      </c>
      <c r="Q4" s="56">
        <v>319403</v>
      </c>
      <c r="R4" s="56">
        <v>324143.40000000002</v>
      </c>
      <c r="S4" s="56">
        <v>330557.59999999998</v>
      </c>
      <c r="T4" s="56">
        <v>336489</v>
      </c>
      <c r="U4" s="56">
        <v>341931.3</v>
      </c>
      <c r="V4" s="56">
        <v>346497.2</v>
      </c>
      <c r="W4" s="56">
        <v>351144.7</v>
      </c>
      <c r="X4" s="56">
        <v>355421.1</v>
      </c>
      <c r="Y4" s="56">
        <v>360075.6</v>
      </c>
      <c r="Z4" s="56">
        <v>364512.1</v>
      </c>
      <c r="AA4" s="56">
        <v>368781.5</v>
      </c>
      <c r="AB4" s="56">
        <v>373183.8</v>
      </c>
      <c r="AC4" s="56">
        <v>377623.6</v>
      </c>
      <c r="AD4" s="56">
        <v>382055</v>
      </c>
      <c r="AE4" s="56">
        <v>386491.1</v>
      </c>
      <c r="AF4" s="56">
        <v>390924.1</v>
      </c>
      <c r="AG4" s="56">
        <v>395420.7</v>
      </c>
      <c r="AH4" s="56">
        <v>399966.1</v>
      </c>
      <c r="AI4" s="56">
        <v>404404.4</v>
      </c>
      <c r="AJ4" s="56">
        <v>408934.40000000002</v>
      </c>
      <c r="AK4" s="56">
        <v>413570.8</v>
      </c>
      <c r="AL4" s="56">
        <v>418326.4</v>
      </c>
      <c r="AM4" s="56">
        <v>423242.3</v>
      </c>
      <c r="AN4" s="56">
        <v>428313.1</v>
      </c>
      <c r="AO4" s="56">
        <v>433521</v>
      </c>
      <c r="AP4" s="56">
        <v>438975.8</v>
      </c>
      <c r="AQ4" s="56">
        <v>444659.6</v>
      </c>
      <c r="AR4" s="56">
        <v>450369.2</v>
      </c>
      <c r="AS4" s="56">
        <v>456287.4</v>
      </c>
      <c r="AT4" s="56">
        <v>462385.1</v>
      </c>
      <c r="AU4" s="56">
        <v>468752.2</v>
      </c>
      <c r="AV4" s="56">
        <v>475327.1</v>
      </c>
      <c r="AW4" s="56">
        <v>481964.6</v>
      </c>
      <c r="AX4" s="56">
        <v>488707</v>
      </c>
      <c r="AY4" s="56">
        <v>495508</v>
      </c>
      <c r="AZ4" s="56">
        <v>502364.1</v>
      </c>
      <c r="BA4" s="40"/>
    </row>
    <row r="5" spans="1:53" x14ac:dyDescent="0.35">
      <c r="A5" s="57" t="s">
        <v>38</v>
      </c>
      <c r="B5" s="58">
        <v>217225.2</v>
      </c>
      <c r="C5" s="58">
        <v>217474.5</v>
      </c>
      <c r="D5" s="58">
        <v>228526.9</v>
      </c>
      <c r="E5" s="58">
        <v>221723.7</v>
      </c>
      <c r="F5" s="58">
        <v>225965.5</v>
      </c>
      <c r="G5" s="58">
        <v>236459.4</v>
      </c>
      <c r="H5" s="58">
        <v>257771.9</v>
      </c>
      <c r="I5" s="58">
        <v>250569.2</v>
      </c>
      <c r="J5" s="58">
        <v>226391.5</v>
      </c>
      <c r="K5" s="58">
        <v>220050.2</v>
      </c>
      <c r="L5" s="58">
        <v>216186.3</v>
      </c>
      <c r="M5" s="58">
        <v>204740.9</v>
      </c>
      <c r="N5" s="58">
        <v>192644.8</v>
      </c>
      <c r="O5" s="58">
        <v>178122.8</v>
      </c>
      <c r="P5" s="58">
        <v>172919.6</v>
      </c>
      <c r="Q5" s="58">
        <v>177714</v>
      </c>
      <c r="R5" s="58">
        <v>179810.5</v>
      </c>
      <c r="S5" s="58">
        <v>182680.6</v>
      </c>
      <c r="T5" s="58">
        <v>185356.5</v>
      </c>
      <c r="U5" s="58">
        <v>187820.4</v>
      </c>
      <c r="V5" s="58">
        <v>189635.20000000001</v>
      </c>
      <c r="W5" s="58">
        <v>191734.6</v>
      </c>
      <c r="X5" s="58">
        <v>193684.6</v>
      </c>
      <c r="Y5" s="58">
        <v>195743.7</v>
      </c>
      <c r="Z5" s="58">
        <v>197757</v>
      </c>
      <c r="AA5" s="58">
        <v>199684.3</v>
      </c>
      <c r="AB5" s="58">
        <v>201833</v>
      </c>
      <c r="AC5" s="58">
        <v>204020.6</v>
      </c>
      <c r="AD5" s="58">
        <v>206188.2</v>
      </c>
      <c r="AE5" s="58">
        <v>208350.9</v>
      </c>
      <c r="AF5" s="58">
        <v>210526.5</v>
      </c>
      <c r="AG5" s="58">
        <v>212743.4</v>
      </c>
      <c r="AH5" s="58">
        <v>215021.5</v>
      </c>
      <c r="AI5" s="58">
        <v>217165.9</v>
      </c>
      <c r="AJ5" s="58">
        <v>219361.7</v>
      </c>
      <c r="AK5" s="58">
        <v>221613.7</v>
      </c>
      <c r="AL5" s="58">
        <v>223924.5</v>
      </c>
      <c r="AM5" s="58">
        <v>226304.6</v>
      </c>
      <c r="AN5" s="58">
        <v>228747</v>
      </c>
      <c r="AO5" s="58">
        <v>231244.4</v>
      </c>
      <c r="AP5" s="58">
        <v>233865</v>
      </c>
      <c r="AQ5" s="58">
        <v>236637.3</v>
      </c>
      <c r="AR5" s="58">
        <v>239388.5</v>
      </c>
      <c r="AS5" s="58">
        <v>242267.7</v>
      </c>
      <c r="AT5" s="58">
        <v>245261.9</v>
      </c>
      <c r="AU5" s="58">
        <v>248449.7</v>
      </c>
      <c r="AV5" s="58">
        <v>251796</v>
      </c>
      <c r="AW5" s="58">
        <v>255175.9</v>
      </c>
      <c r="AX5" s="58">
        <v>258629.1</v>
      </c>
      <c r="AY5" s="58">
        <v>262141.8</v>
      </c>
      <c r="AZ5" s="58">
        <v>265681.09999999998</v>
      </c>
      <c r="BA5" s="40"/>
    </row>
    <row r="6" spans="1:53" x14ac:dyDescent="0.35">
      <c r="A6" s="60" t="s">
        <v>94</v>
      </c>
      <c r="B6" s="53">
        <v>217225.2</v>
      </c>
      <c r="C6" s="53">
        <v>217474.5</v>
      </c>
      <c r="D6" s="53">
        <v>228526.9</v>
      </c>
      <c r="E6" s="53">
        <v>221723.7</v>
      </c>
      <c r="F6" s="53">
        <v>225965.5</v>
      </c>
      <c r="G6" s="53">
        <v>236459.4</v>
      </c>
      <c r="H6" s="53">
        <v>257771.9</v>
      </c>
      <c r="I6" s="53">
        <v>250569.2</v>
      </c>
      <c r="J6" s="53">
        <v>226391.5</v>
      </c>
      <c r="K6" s="53">
        <v>220050.2</v>
      </c>
      <c r="L6" s="53">
        <v>216186.3</v>
      </c>
      <c r="M6" s="53">
        <v>204740.9</v>
      </c>
      <c r="N6" s="53">
        <v>192644.8</v>
      </c>
      <c r="O6" s="53">
        <v>178122.8</v>
      </c>
      <c r="P6" s="53">
        <v>172919.6</v>
      </c>
      <c r="Q6" s="53">
        <v>177714</v>
      </c>
      <c r="R6" s="53">
        <v>179808.8</v>
      </c>
      <c r="S6" s="53">
        <v>182676.5</v>
      </c>
      <c r="T6" s="53">
        <v>185349.5</v>
      </c>
      <c r="U6" s="53">
        <v>187810.4</v>
      </c>
      <c r="V6" s="53">
        <v>189622</v>
      </c>
      <c r="W6" s="53">
        <v>191718.1</v>
      </c>
      <c r="X6" s="53">
        <v>193665.3</v>
      </c>
      <c r="Y6" s="53">
        <v>195721.7</v>
      </c>
      <c r="Z6" s="53">
        <v>197732</v>
      </c>
      <c r="AA6" s="53">
        <v>199656.2</v>
      </c>
      <c r="AB6" s="53">
        <v>201801.8</v>
      </c>
      <c r="AC6" s="53">
        <v>203986.5</v>
      </c>
      <c r="AD6" s="53">
        <v>206151.2</v>
      </c>
      <c r="AE6" s="53">
        <v>208311.2</v>
      </c>
      <c r="AF6" s="53">
        <v>210483.1</v>
      </c>
      <c r="AG6" s="53">
        <v>212697.4</v>
      </c>
      <c r="AH6" s="53">
        <v>214972.4</v>
      </c>
      <c r="AI6" s="53">
        <v>217113.8</v>
      </c>
      <c r="AJ6" s="53">
        <v>219307</v>
      </c>
      <c r="AK6" s="53">
        <v>221556</v>
      </c>
      <c r="AL6" s="53">
        <v>223863.2</v>
      </c>
      <c r="AM6" s="53">
        <v>226240.1</v>
      </c>
      <c r="AN6" s="53">
        <v>228675.8</v>
      </c>
      <c r="AO6" s="53">
        <v>231170.2</v>
      </c>
      <c r="AP6" s="53">
        <v>233786.1</v>
      </c>
      <c r="AQ6" s="53">
        <v>236553.5</v>
      </c>
      <c r="AR6" s="53">
        <v>239300</v>
      </c>
      <c r="AS6" s="53">
        <v>242173.9</v>
      </c>
      <c r="AT6" s="53">
        <v>245159.8</v>
      </c>
      <c r="AU6" s="53">
        <v>248340.7</v>
      </c>
      <c r="AV6" s="53">
        <v>251681.2</v>
      </c>
      <c r="AW6" s="53">
        <v>255054.3</v>
      </c>
      <c r="AX6" s="53">
        <v>258499.1</v>
      </c>
      <c r="AY6" s="53">
        <v>261998.1</v>
      </c>
      <c r="AZ6" s="53">
        <v>265528.3</v>
      </c>
      <c r="BA6" s="40"/>
    </row>
    <row r="7" spans="1:53" x14ac:dyDescent="0.35">
      <c r="A7" s="60" t="s">
        <v>95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1.7</v>
      </c>
      <c r="S7" s="31">
        <v>4.2</v>
      </c>
      <c r="T7" s="31">
        <v>7</v>
      </c>
      <c r="U7" s="31">
        <v>10</v>
      </c>
      <c r="V7" s="31">
        <v>13.2</v>
      </c>
      <c r="W7" s="31">
        <v>16.600000000000001</v>
      </c>
      <c r="X7" s="31">
        <v>19.3</v>
      </c>
      <c r="Y7" s="31">
        <v>22</v>
      </c>
      <c r="Z7" s="31">
        <v>25</v>
      </c>
      <c r="AA7" s="31">
        <v>28.1</v>
      </c>
      <c r="AB7" s="31">
        <v>31.2</v>
      </c>
      <c r="AC7" s="31">
        <v>34.1</v>
      </c>
      <c r="AD7" s="31">
        <v>37</v>
      </c>
      <c r="AE7" s="31">
        <v>39.700000000000003</v>
      </c>
      <c r="AF7" s="31">
        <v>43.3</v>
      </c>
      <c r="AG7" s="31">
        <v>46</v>
      </c>
      <c r="AH7" s="31">
        <v>49.1</v>
      </c>
      <c r="AI7" s="31">
        <v>52</v>
      </c>
      <c r="AJ7" s="31">
        <v>54.6</v>
      </c>
      <c r="AK7" s="31">
        <v>57.5</v>
      </c>
      <c r="AL7" s="31">
        <v>61.1</v>
      </c>
      <c r="AM7" s="31">
        <v>64.2</v>
      </c>
      <c r="AN7" s="31">
        <v>70.7</v>
      </c>
      <c r="AO7" s="31">
        <v>73.5</v>
      </c>
      <c r="AP7" s="31">
        <v>77.900000000000006</v>
      </c>
      <c r="AQ7" s="31">
        <v>82.3</v>
      </c>
      <c r="AR7" s="31">
        <v>86.5</v>
      </c>
      <c r="AS7" s="31">
        <v>91</v>
      </c>
      <c r="AT7" s="31">
        <v>97.8</v>
      </c>
      <c r="AU7" s="31">
        <v>103.2</v>
      </c>
      <c r="AV7" s="31">
        <v>107.6</v>
      </c>
      <c r="AW7" s="31">
        <v>112.5</v>
      </c>
      <c r="AX7" s="31">
        <v>118.2</v>
      </c>
      <c r="AY7" s="31">
        <v>127.2</v>
      </c>
      <c r="AZ7" s="31">
        <v>132.80000000000001</v>
      </c>
      <c r="BA7" s="40"/>
    </row>
    <row r="8" spans="1:53" x14ac:dyDescent="0.35">
      <c r="A8" s="60" t="s">
        <v>96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0.1</v>
      </c>
      <c r="AJ8" s="31">
        <v>0.1</v>
      </c>
      <c r="AK8" s="31">
        <v>0.1</v>
      </c>
      <c r="AL8" s="31">
        <v>0.2</v>
      </c>
      <c r="AM8" s="31">
        <v>0.3</v>
      </c>
      <c r="AN8" s="31">
        <v>0.5</v>
      </c>
      <c r="AO8" s="31">
        <v>0.7</v>
      </c>
      <c r="AP8" s="31">
        <v>1</v>
      </c>
      <c r="AQ8" s="31">
        <v>1.5</v>
      </c>
      <c r="AR8" s="31">
        <v>2</v>
      </c>
      <c r="AS8" s="31">
        <v>2.8</v>
      </c>
      <c r="AT8" s="31">
        <v>4.3</v>
      </c>
      <c r="AU8" s="31">
        <v>5.7</v>
      </c>
      <c r="AV8" s="31">
        <v>7.2</v>
      </c>
      <c r="AW8" s="31">
        <v>9.1</v>
      </c>
      <c r="AX8" s="31">
        <v>11.7</v>
      </c>
      <c r="AY8" s="31">
        <v>16.5</v>
      </c>
      <c r="AZ8" s="31">
        <v>20</v>
      </c>
      <c r="BA8" s="40"/>
    </row>
    <row r="9" spans="1:53" x14ac:dyDescent="0.35">
      <c r="A9" s="60" t="s">
        <v>97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40"/>
    </row>
    <row r="10" spans="1:53" x14ac:dyDescent="0.35">
      <c r="A10" s="60" t="s">
        <v>98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40"/>
    </row>
    <row r="11" spans="1:53" x14ac:dyDescent="0.35">
      <c r="A11" s="60" t="s">
        <v>99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40"/>
    </row>
    <row r="12" spans="1:53" x14ac:dyDescent="0.35">
      <c r="A12" s="57" t="s">
        <v>39</v>
      </c>
      <c r="B12" s="58">
        <v>133233.9</v>
      </c>
      <c r="C12" s="58">
        <v>131817.20000000001</v>
      </c>
      <c r="D12" s="58">
        <v>131663</v>
      </c>
      <c r="E12" s="58">
        <v>122686.1</v>
      </c>
      <c r="F12" s="58">
        <v>135846.20000000001</v>
      </c>
      <c r="G12" s="58">
        <v>137682</v>
      </c>
      <c r="H12" s="58">
        <v>137411</v>
      </c>
      <c r="I12" s="58">
        <v>144208</v>
      </c>
      <c r="J12" s="58">
        <v>143810</v>
      </c>
      <c r="K12" s="58">
        <v>127024</v>
      </c>
      <c r="L12" s="58">
        <v>149114</v>
      </c>
      <c r="M12" s="58">
        <v>137354</v>
      </c>
      <c r="N12" s="58">
        <v>144348</v>
      </c>
      <c r="O12" s="58">
        <v>147108</v>
      </c>
      <c r="P12" s="58">
        <v>145517</v>
      </c>
      <c r="Q12" s="58">
        <v>141689</v>
      </c>
      <c r="R12" s="58">
        <v>144332.9</v>
      </c>
      <c r="S12" s="58">
        <v>147877</v>
      </c>
      <c r="T12" s="58">
        <v>151132.5</v>
      </c>
      <c r="U12" s="58">
        <v>154110.9</v>
      </c>
      <c r="V12" s="58">
        <v>156862</v>
      </c>
      <c r="W12" s="58">
        <v>159410</v>
      </c>
      <c r="X12" s="58">
        <v>161736.5</v>
      </c>
      <c r="Y12" s="58">
        <v>164331.9</v>
      </c>
      <c r="Z12" s="58">
        <v>166755</v>
      </c>
      <c r="AA12" s="58">
        <v>169097.2</v>
      </c>
      <c r="AB12" s="58">
        <v>171350.8</v>
      </c>
      <c r="AC12" s="58">
        <v>173603.1</v>
      </c>
      <c r="AD12" s="58">
        <v>175866.8</v>
      </c>
      <c r="AE12" s="58">
        <v>178140.2</v>
      </c>
      <c r="AF12" s="58">
        <v>180397.7</v>
      </c>
      <c r="AG12" s="58">
        <v>182677.2</v>
      </c>
      <c r="AH12" s="58">
        <v>184944.6</v>
      </c>
      <c r="AI12" s="58">
        <v>187238.5</v>
      </c>
      <c r="AJ12" s="58">
        <v>189572.7</v>
      </c>
      <c r="AK12" s="58">
        <v>191957.1</v>
      </c>
      <c r="AL12" s="58">
        <v>194402</v>
      </c>
      <c r="AM12" s="58">
        <v>196937.7</v>
      </c>
      <c r="AN12" s="58">
        <v>199566.1</v>
      </c>
      <c r="AO12" s="58">
        <v>202276.6</v>
      </c>
      <c r="AP12" s="58">
        <v>205110.8</v>
      </c>
      <c r="AQ12" s="58">
        <v>208022.3</v>
      </c>
      <c r="AR12" s="58">
        <v>210980.7</v>
      </c>
      <c r="AS12" s="58">
        <v>214019.7</v>
      </c>
      <c r="AT12" s="58">
        <v>217123.20000000001</v>
      </c>
      <c r="AU12" s="58">
        <v>220302.5</v>
      </c>
      <c r="AV12" s="58">
        <v>223531.1</v>
      </c>
      <c r="AW12" s="58">
        <v>226788.7</v>
      </c>
      <c r="AX12" s="58">
        <v>230078</v>
      </c>
      <c r="AY12" s="58">
        <v>233366.2</v>
      </c>
      <c r="AZ12" s="58">
        <v>236683</v>
      </c>
      <c r="BA12" s="40"/>
    </row>
    <row r="13" spans="1:53" x14ac:dyDescent="0.35">
      <c r="A13" s="60" t="s">
        <v>94</v>
      </c>
      <c r="B13" s="53">
        <v>133233.9</v>
      </c>
      <c r="C13" s="53">
        <v>131817.20000000001</v>
      </c>
      <c r="D13" s="53">
        <v>131663</v>
      </c>
      <c r="E13" s="53">
        <v>122686.1</v>
      </c>
      <c r="F13" s="53">
        <v>135846.20000000001</v>
      </c>
      <c r="G13" s="53">
        <v>137682</v>
      </c>
      <c r="H13" s="53">
        <v>137411</v>
      </c>
      <c r="I13" s="53">
        <v>144208</v>
      </c>
      <c r="J13" s="53">
        <v>143810</v>
      </c>
      <c r="K13" s="53">
        <v>127024</v>
      </c>
      <c r="L13" s="53">
        <v>149114</v>
      </c>
      <c r="M13" s="53">
        <v>137354</v>
      </c>
      <c r="N13" s="53">
        <v>144348</v>
      </c>
      <c r="O13" s="53">
        <v>147108</v>
      </c>
      <c r="P13" s="53">
        <v>145517</v>
      </c>
      <c r="Q13" s="53">
        <v>141689</v>
      </c>
      <c r="R13" s="53">
        <v>144330.70000000001</v>
      </c>
      <c r="S13" s="53">
        <v>147872.20000000001</v>
      </c>
      <c r="T13" s="53">
        <v>151125.20000000001</v>
      </c>
      <c r="U13" s="53">
        <v>154101.1</v>
      </c>
      <c r="V13" s="53">
        <v>156849.60000000001</v>
      </c>
      <c r="W13" s="53">
        <v>159395</v>
      </c>
      <c r="X13" s="53">
        <v>161718.9</v>
      </c>
      <c r="Y13" s="53">
        <v>164311.6</v>
      </c>
      <c r="Z13" s="53">
        <v>166732.4</v>
      </c>
      <c r="AA13" s="53">
        <v>169072.1</v>
      </c>
      <c r="AB13" s="53">
        <v>171323.1</v>
      </c>
      <c r="AC13" s="53">
        <v>173572.8</v>
      </c>
      <c r="AD13" s="53">
        <v>175834</v>
      </c>
      <c r="AE13" s="53">
        <v>178104.7</v>
      </c>
      <c r="AF13" s="53">
        <v>180359.4</v>
      </c>
      <c r="AG13" s="53">
        <v>182636.1</v>
      </c>
      <c r="AH13" s="53">
        <v>184900.6</v>
      </c>
      <c r="AI13" s="53">
        <v>187191.8</v>
      </c>
      <c r="AJ13" s="53">
        <v>189523</v>
      </c>
      <c r="AK13" s="53">
        <v>191904.4</v>
      </c>
      <c r="AL13" s="53">
        <v>194346.1</v>
      </c>
      <c r="AM13" s="53">
        <v>196878.5</v>
      </c>
      <c r="AN13" s="53">
        <v>199500.9</v>
      </c>
      <c r="AO13" s="53">
        <v>202207.9</v>
      </c>
      <c r="AP13" s="53">
        <v>205038.2</v>
      </c>
      <c r="AQ13" s="53">
        <v>207945.4</v>
      </c>
      <c r="AR13" s="53">
        <v>210899.20000000001</v>
      </c>
      <c r="AS13" s="53">
        <v>213932.79999999999</v>
      </c>
      <c r="AT13" s="53">
        <v>217030.5</v>
      </c>
      <c r="AU13" s="53">
        <v>220202.9</v>
      </c>
      <c r="AV13" s="53">
        <v>223424.1</v>
      </c>
      <c r="AW13" s="53">
        <v>226673.9</v>
      </c>
      <c r="AX13" s="53">
        <v>229954.1</v>
      </c>
      <c r="AY13" s="53">
        <v>233231.2</v>
      </c>
      <c r="AZ13" s="53">
        <v>236536</v>
      </c>
      <c r="BA13" s="40"/>
    </row>
    <row r="14" spans="1:53" x14ac:dyDescent="0.35">
      <c r="A14" s="60" t="s">
        <v>95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2.2999999999999998</v>
      </c>
      <c r="S14" s="31">
        <v>4.8</v>
      </c>
      <c r="T14" s="31">
        <v>7.3</v>
      </c>
      <c r="U14" s="31">
        <v>9.8000000000000007</v>
      </c>
      <c r="V14" s="31">
        <v>12.4</v>
      </c>
      <c r="W14" s="31">
        <v>15.1</v>
      </c>
      <c r="X14" s="31">
        <v>17.600000000000001</v>
      </c>
      <c r="Y14" s="31">
        <v>20.3</v>
      </c>
      <c r="Z14" s="31">
        <v>22.7</v>
      </c>
      <c r="AA14" s="31">
        <v>25.1</v>
      </c>
      <c r="AB14" s="31">
        <v>27.6</v>
      </c>
      <c r="AC14" s="31">
        <v>30.3</v>
      </c>
      <c r="AD14" s="31">
        <v>32.799999999999997</v>
      </c>
      <c r="AE14" s="31">
        <v>35.5</v>
      </c>
      <c r="AF14" s="31">
        <v>38.299999999999997</v>
      </c>
      <c r="AG14" s="31">
        <v>41.1</v>
      </c>
      <c r="AH14" s="31">
        <v>44</v>
      </c>
      <c r="AI14" s="31">
        <v>46.8</v>
      </c>
      <c r="AJ14" s="31">
        <v>49.7</v>
      </c>
      <c r="AK14" s="31">
        <v>52.7</v>
      </c>
      <c r="AL14" s="31">
        <v>55.8</v>
      </c>
      <c r="AM14" s="31">
        <v>59.1</v>
      </c>
      <c r="AN14" s="31">
        <v>65.2</v>
      </c>
      <c r="AO14" s="31">
        <v>68.599999999999994</v>
      </c>
      <c r="AP14" s="31">
        <v>72.400000000000006</v>
      </c>
      <c r="AQ14" s="31">
        <v>76.599999999999994</v>
      </c>
      <c r="AR14" s="31">
        <v>81</v>
      </c>
      <c r="AS14" s="31">
        <v>86.2</v>
      </c>
      <c r="AT14" s="31">
        <v>91.5</v>
      </c>
      <c r="AU14" s="31">
        <v>97.7</v>
      </c>
      <c r="AV14" s="31">
        <v>104</v>
      </c>
      <c r="AW14" s="31">
        <v>110.5</v>
      </c>
      <c r="AX14" s="31">
        <v>117.6</v>
      </c>
      <c r="AY14" s="31">
        <v>126.1</v>
      </c>
      <c r="AZ14" s="31">
        <v>134.6</v>
      </c>
      <c r="BA14" s="40"/>
    </row>
    <row r="15" spans="1:53" x14ac:dyDescent="0.35">
      <c r="A15" s="60" t="s">
        <v>96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0.1</v>
      </c>
      <c r="AO15" s="31">
        <v>0.1</v>
      </c>
      <c r="AP15" s="31">
        <v>0.2</v>
      </c>
      <c r="AQ15" s="31">
        <v>0.3</v>
      </c>
      <c r="AR15" s="31">
        <v>0.5</v>
      </c>
      <c r="AS15" s="31">
        <v>0.8</v>
      </c>
      <c r="AT15" s="31">
        <v>1.2</v>
      </c>
      <c r="AU15" s="31">
        <v>2</v>
      </c>
      <c r="AV15" s="31">
        <v>3</v>
      </c>
      <c r="AW15" s="31">
        <v>4.3</v>
      </c>
      <c r="AX15" s="31">
        <v>6.2</v>
      </c>
      <c r="AY15" s="31">
        <v>9</v>
      </c>
      <c r="AZ15" s="31">
        <v>12.4</v>
      </c>
      <c r="BA15" s="40"/>
    </row>
    <row r="16" spans="1:53" x14ac:dyDescent="0.35">
      <c r="A16" s="60" t="s">
        <v>97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  <c r="AU16" s="31">
        <v>0</v>
      </c>
      <c r="AV16" s="31">
        <v>0</v>
      </c>
      <c r="AW16" s="31">
        <v>0</v>
      </c>
      <c r="AX16" s="31">
        <v>0</v>
      </c>
      <c r="AY16" s="31">
        <v>0</v>
      </c>
      <c r="AZ16" s="31">
        <v>0</v>
      </c>
      <c r="BA16" s="40"/>
    </row>
    <row r="17" spans="1:53" x14ac:dyDescent="0.35">
      <c r="A17" s="60" t="s">
        <v>98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  <c r="BA17" s="40"/>
    </row>
    <row r="18" spans="1:53" x14ac:dyDescent="0.35">
      <c r="A18" s="61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40"/>
    </row>
    <row r="19" spans="1:53" x14ac:dyDescent="0.3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40"/>
    </row>
    <row r="20" spans="1:53" x14ac:dyDescent="0.35">
      <c r="A20" s="18" t="s">
        <v>108</v>
      </c>
      <c r="B20" s="56">
        <v>11062070.300000001</v>
      </c>
      <c r="C20" s="56">
        <v>11666762.1</v>
      </c>
      <c r="D20" s="56">
        <v>12084425.800000001</v>
      </c>
      <c r="E20" s="56">
        <v>12553796.6</v>
      </c>
      <c r="F20" s="56">
        <v>13469984</v>
      </c>
      <c r="G20" s="56">
        <v>13956327.5</v>
      </c>
      <c r="H20" s="56">
        <v>15249990.699999999</v>
      </c>
      <c r="I20" s="56">
        <v>16113925.6</v>
      </c>
      <c r="J20" s="56">
        <v>16558205.6</v>
      </c>
      <c r="K20" s="56">
        <v>15169845.4</v>
      </c>
      <c r="L20" s="56">
        <v>15191395</v>
      </c>
      <c r="M20" s="56">
        <v>15443764.5</v>
      </c>
      <c r="N20" s="56">
        <v>14507386.199999999</v>
      </c>
      <c r="O20" s="56">
        <v>13962584.300000001</v>
      </c>
      <c r="P20" s="56">
        <v>13748366.9</v>
      </c>
      <c r="Q20" s="56">
        <v>14053817.9</v>
      </c>
      <c r="R20" s="56">
        <v>14284608.300000001</v>
      </c>
      <c r="S20" s="56">
        <v>14561955.199999999</v>
      </c>
      <c r="T20" s="56">
        <v>14833496.5</v>
      </c>
      <c r="U20" s="56">
        <v>15078555</v>
      </c>
      <c r="V20" s="56">
        <v>15301049.5</v>
      </c>
      <c r="W20" s="56">
        <v>15503661</v>
      </c>
      <c r="X20" s="56">
        <v>15689406</v>
      </c>
      <c r="Y20" s="56">
        <v>15894200.9</v>
      </c>
      <c r="Z20" s="56">
        <v>16088427</v>
      </c>
      <c r="AA20" s="56">
        <v>16278467.6</v>
      </c>
      <c r="AB20" s="56">
        <v>16468249.199999999</v>
      </c>
      <c r="AC20" s="56">
        <v>16656740.199999999</v>
      </c>
      <c r="AD20" s="56">
        <v>16846176.100000001</v>
      </c>
      <c r="AE20" s="56">
        <v>17038360.699999999</v>
      </c>
      <c r="AF20" s="56">
        <v>17234369.300000001</v>
      </c>
      <c r="AG20" s="56">
        <v>17432438.899999999</v>
      </c>
      <c r="AH20" s="56">
        <v>17633243.100000001</v>
      </c>
      <c r="AI20" s="56">
        <v>17839582.199999999</v>
      </c>
      <c r="AJ20" s="56">
        <v>18052925.800000001</v>
      </c>
      <c r="AK20" s="56">
        <v>18274356.199999999</v>
      </c>
      <c r="AL20" s="56">
        <v>18506167.699999999</v>
      </c>
      <c r="AM20" s="56">
        <v>18684783.100000001</v>
      </c>
      <c r="AN20" s="56">
        <v>18870545.699999999</v>
      </c>
      <c r="AO20" s="56">
        <v>19062645.300000001</v>
      </c>
      <c r="AP20" s="56">
        <v>19260282.300000001</v>
      </c>
      <c r="AQ20" s="56">
        <v>19457962.899999999</v>
      </c>
      <c r="AR20" s="56">
        <v>19660810.699999999</v>
      </c>
      <c r="AS20" s="56">
        <v>19869397.199999999</v>
      </c>
      <c r="AT20" s="56">
        <v>20087907.5</v>
      </c>
      <c r="AU20" s="56">
        <v>20320993</v>
      </c>
      <c r="AV20" s="56">
        <v>20569486.300000001</v>
      </c>
      <c r="AW20" s="56">
        <v>20828461.5</v>
      </c>
      <c r="AX20" s="56">
        <v>21094469.199999999</v>
      </c>
      <c r="AY20" s="56">
        <v>21365654.399999999</v>
      </c>
      <c r="AZ20" s="56">
        <v>21639428.300000001</v>
      </c>
      <c r="BA20" s="40"/>
    </row>
    <row r="21" spans="1:53" x14ac:dyDescent="0.35">
      <c r="A21" s="57" t="s">
        <v>101</v>
      </c>
      <c r="B21" s="58">
        <v>851185.2</v>
      </c>
      <c r="C21" s="58">
        <v>867236.5</v>
      </c>
      <c r="D21" s="58">
        <v>873424.7</v>
      </c>
      <c r="E21" s="58">
        <v>898579.5</v>
      </c>
      <c r="F21" s="58">
        <v>934375</v>
      </c>
      <c r="G21" s="58">
        <v>926962.9</v>
      </c>
      <c r="H21" s="58">
        <v>916768</v>
      </c>
      <c r="I21" s="58">
        <v>899858.5</v>
      </c>
      <c r="J21" s="58">
        <v>898526.3</v>
      </c>
      <c r="K21" s="58">
        <v>792315.4</v>
      </c>
      <c r="L21" s="58">
        <v>864437.4</v>
      </c>
      <c r="M21" s="58">
        <v>890711.4</v>
      </c>
      <c r="N21" s="58">
        <v>878316.4</v>
      </c>
      <c r="O21" s="58">
        <v>904960.7</v>
      </c>
      <c r="P21" s="58">
        <v>950857</v>
      </c>
      <c r="Q21" s="58">
        <v>934012.7</v>
      </c>
      <c r="R21" s="58">
        <v>946786.4</v>
      </c>
      <c r="S21" s="58">
        <v>962970.1</v>
      </c>
      <c r="T21" s="58">
        <v>978198.4</v>
      </c>
      <c r="U21" s="58">
        <v>991678</v>
      </c>
      <c r="V21" s="58">
        <v>1003785.5</v>
      </c>
      <c r="W21" s="58">
        <v>1014982.9</v>
      </c>
      <c r="X21" s="58">
        <v>1025459.5</v>
      </c>
      <c r="Y21" s="58">
        <v>1036716.4</v>
      </c>
      <c r="Z21" s="58">
        <v>1047642.4</v>
      </c>
      <c r="AA21" s="58">
        <v>1058488.5</v>
      </c>
      <c r="AB21" s="58">
        <v>1069605.6000000001</v>
      </c>
      <c r="AC21" s="58">
        <v>1080915.2</v>
      </c>
      <c r="AD21" s="58">
        <v>1092366</v>
      </c>
      <c r="AE21" s="58">
        <v>1103878</v>
      </c>
      <c r="AF21" s="58">
        <v>1115354.1000000001</v>
      </c>
      <c r="AG21" s="58">
        <v>1126635.1000000001</v>
      </c>
      <c r="AH21" s="58">
        <v>1137881.3999999999</v>
      </c>
      <c r="AI21" s="58">
        <v>1149283.1000000001</v>
      </c>
      <c r="AJ21" s="58">
        <v>1160974.1000000001</v>
      </c>
      <c r="AK21" s="58">
        <v>1173067</v>
      </c>
      <c r="AL21" s="58">
        <v>1185692</v>
      </c>
      <c r="AM21" s="58">
        <v>1198063</v>
      </c>
      <c r="AN21" s="58">
        <v>1210861.6000000001</v>
      </c>
      <c r="AO21" s="58">
        <v>1224042.8999999999</v>
      </c>
      <c r="AP21" s="58">
        <v>1237566.5</v>
      </c>
      <c r="AQ21" s="58">
        <v>1250889.8</v>
      </c>
      <c r="AR21" s="58">
        <v>1264540.7</v>
      </c>
      <c r="AS21" s="58">
        <v>1278400.3</v>
      </c>
      <c r="AT21" s="58">
        <v>1292593.8</v>
      </c>
      <c r="AU21" s="58">
        <v>1307271.8999999999</v>
      </c>
      <c r="AV21" s="58">
        <v>1322550.5</v>
      </c>
      <c r="AW21" s="58">
        <v>1338144.1000000001</v>
      </c>
      <c r="AX21" s="58">
        <v>1353953.4</v>
      </c>
      <c r="AY21" s="58">
        <v>1369967.6</v>
      </c>
      <c r="AZ21" s="58">
        <v>1386110.2</v>
      </c>
      <c r="BA21" s="40"/>
    </row>
    <row r="22" spans="1:53" x14ac:dyDescent="0.35">
      <c r="A22" s="60" t="s">
        <v>94</v>
      </c>
      <c r="B22" s="53">
        <v>851185.2</v>
      </c>
      <c r="C22" s="53">
        <v>867236.5</v>
      </c>
      <c r="D22" s="53">
        <v>873424.7</v>
      </c>
      <c r="E22" s="53">
        <v>898579.5</v>
      </c>
      <c r="F22" s="53">
        <v>934375</v>
      </c>
      <c r="G22" s="53">
        <v>926962.9</v>
      </c>
      <c r="H22" s="53">
        <v>916768</v>
      </c>
      <c r="I22" s="53">
        <v>899858.5</v>
      </c>
      <c r="J22" s="53">
        <v>898526.3</v>
      </c>
      <c r="K22" s="53">
        <v>792315.4</v>
      </c>
      <c r="L22" s="53">
        <v>864437.4</v>
      </c>
      <c r="M22" s="53">
        <v>890711.4</v>
      </c>
      <c r="N22" s="53">
        <v>878316.4</v>
      </c>
      <c r="O22" s="53">
        <v>904960.7</v>
      </c>
      <c r="P22" s="53">
        <v>950857</v>
      </c>
      <c r="Q22" s="53">
        <v>934012.7</v>
      </c>
      <c r="R22" s="53">
        <v>946777.5</v>
      </c>
      <c r="S22" s="53">
        <v>962950.7</v>
      </c>
      <c r="T22" s="53">
        <v>978167.9</v>
      </c>
      <c r="U22" s="53">
        <v>991636.8</v>
      </c>
      <c r="V22" s="53">
        <v>1003733</v>
      </c>
      <c r="W22" s="53">
        <v>1014919.2</v>
      </c>
      <c r="X22" s="53">
        <v>1025385.3</v>
      </c>
      <c r="Y22" s="53">
        <v>1036630.8</v>
      </c>
      <c r="Z22" s="53">
        <v>1047546.6</v>
      </c>
      <c r="AA22" s="53">
        <v>1058382.6000000001</v>
      </c>
      <c r="AB22" s="53">
        <v>1069489.1000000001</v>
      </c>
      <c r="AC22" s="53">
        <v>1080788</v>
      </c>
      <c r="AD22" s="53">
        <v>1092228.8</v>
      </c>
      <c r="AE22" s="53">
        <v>1103730.2</v>
      </c>
      <c r="AF22" s="53">
        <v>1115196.3999999999</v>
      </c>
      <c r="AG22" s="53">
        <v>1126466.8</v>
      </c>
      <c r="AH22" s="53">
        <v>1137702.5</v>
      </c>
      <c r="AI22" s="53">
        <v>1149093.1000000001</v>
      </c>
      <c r="AJ22" s="53">
        <v>1160774</v>
      </c>
      <c r="AK22" s="53">
        <v>1172855.2</v>
      </c>
      <c r="AL22" s="53">
        <v>1185469.2</v>
      </c>
      <c r="AM22" s="53">
        <v>1197828.3999999999</v>
      </c>
      <c r="AN22" s="53">
        <v>1210616.2</v>
      </c>
      <c r="AO22" s="53">
        <v>1223788.1000000001</v>
      </c>
      <c r="AP22" s="53">
        <v>1237301.6000000001</v>
      </c>
      <c r="AQ22" s="53">
        <v>1250610.3999999999</v>
      </c>
      <c r="AR22" s="53">
        <v>1264246.6000000001</v>
      </c>
      <c r="AS22" s="53">
        <v>1278092.8999999999</v>
      </c>
      <c r="AT22" s="53">
        <v>1292216.2</v>
      </c>
      <c r="AU22" s="53">
        <v>1306876.8999999999</v>
      </c>
      <c r="AV22" s="53">
        <v>1322136.5</v>
      </c>
      <c r="AW22" s="53">
        <v>1337705.7</v>
      </c>
      <c r="AX22" s="53">
        <v>1353485.1</v>
      </c>
      <c r="AY22" s="53">
        <v>1369470.7</v>
      </c>
      <c r="AZ22" s="53">
        <v>1385571.4</v>
      </c>
      <c r="BA22" s="40"/>
    </row>
    <row r="23" spans="1:53" x14ac:dyDescent="0.35">
      <c r="A23" s="60" t="s">
        <v>95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8.9</v>
      </c>
      <c r="S23" s="31">
        <v>19.5</v>
      </c>
      <c r="T23" s="31">
        <v>30.4</v>
      </c>
      <c r="U23" s="31">
        <v>41.1</v>
      </c>
      <c r="V23" s="31">
        <v>52.5</v>
      </c>
      <c r="W23" s="31">
        <v>63.6</v>
      </c>
      <c r="X23" s="31">
        <v>74.3</v>
      </c>
      <c r="Y23" s="31">
        <v>85.6</v>
      </c>
      <c r="Z23" s="31">
        <v>95.8</v>
      </c>
      <c r="AA23" s="31">
        <v>106</v>
      </c>
      <c r="AB23" s="31">
        <v>116.4</v>
      </c>
      <c r="AC23" s="31">
        <v>127.1</v>
      </c>
      <c r="AD23" s="31">
        <v>137.1</v>
      </c>
      <c r="AE23" s="31">
        <v>147.69999999999999</v>
      </c>
      <c r="AF23" s="31">
        <v>157.6</v>
      </c>
      <c r="AG23" s="31">
        <v>168.2</v>
      </c>
      <c r="AH23" s="31">
        <v>178.6</v>
      </c>
      <c r="AI23" s="31">
        <v>189.7</v>
      </c>
      <c r="AJ23" s="31">
        <v>199.6</v>
      </c>
      <c r="AK23" s="31">
        <v>211.2</v>
      </c>
      <c r="AL23" s="31">
        <v>221.9</v>
      </c>
      <c r="AM23" s="31">
        <v>233.5</v>
      </c>
      <c r="AN23" s="31">
        <v>243.9</v>
      </c>
      <c r="AO23" s="31">
        <v>252.8</v>
      </c>
      <c r="AP23" s="31">
        <v>262.3</v>
      </c>
      <c r="AQ23" s="31">
        <v>275.8</v>
      </c>
      <c r="AR23" s="31">
        <v>289.10000000000002</v>
      </c>
      <c r="AS23" s="31">
        <v>301</v>
      </c>
      <c r="AT23" s="31">
        <v>361.9</v>
      </c>
      <c r="AU23" s="31">
        <v>376.6</v>
      </c>
      <c r="AV23" s="31">
        <v>392.2</v>
      </c>
      <c r="AW23" s="31">
        <v>411.5</v>
      </c>
      <c r="AX23" s="31">
        <v>434.4</v>
      </c>
      <c r="AY23" s="31">
        <v>455.7</v>
      </c>
      <c r="AZ23" s="31">
        <v>485.7</v>
      </c>
      <c r="BA23" s="40"/>
    </row>
    <row r="24" spans="1:53" x14ac:dyDescent="0.35">
      <c r="A24" s="60" t="s">
        <v>96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0.1</v>
      </c>
      <c r="AE24" s="31">
        <v>0.1</v>
      </c>
      <c r="AF24" s="31">
        <v>0.1</v>
      </c>
      <c r="AG24" s="31">
        <v>0.2</v>
      </c>
      <c r="AH24" s="31">
        <v>0.2</v>
      </c>
      <c r="AI24" s="31">
        <v>0.3</v>
      </c>
      <c r="AJ24" s="31">
        <v>0.4</v>
      </c>
      <c r="AK24" s="31">
        <v>0.6</v>
      </c>
      <c r="AL24" s="31">
        <v>0.8</v>
      </c>
      <c r="AM24" s="31">
        <v>1.2</v>
      </c>
      <c r="AN24" s="31">
        <v>1.6</v>
      </c>
      <c r="AO24" s="31">
        <v>2</v>
      </c>
      <c r="AP24" s="31">
        <v>2.5</v>
      </c>
      <c r="AQ24" s="31">
        <v>3.6</v>
      </c>
      <c r="AR24" s="31">
        <v>4.9000000000000004</v>
      </c>
      <c r="AS24" s="31">
        <v>6.4</v>
      </c>
      <c r="AT24" s="31">
        <v>15.7</v>
      </c>
      <c r="AU24" s="31">
        <v>18.399999999999999</v>
      </c>
      <c r="AV24" s="31">
        <v>21.9</v>
      </c>
      <c r="AW24" s="31">
        <v>26.9</v>
      </c>
      <c r="AX24" s="31">
        <v>33.799999999999997</v>
      </c>
      <c r="AY24" s="31">
        <v>41.2</v>
      </c>
      <c r="AZ24" s="31">
        <v>53.1</v>
      </c>
      <c r="BA24" s="40"/>
    </row>
    <row r="25" spans="1:53" x14ac:dyDescent="0.35">
      <c r="A25" s="60" t="s">
        <v>97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40"/>
    </row>
    <row r="26" spans="1:53" x14ac:dyDescent="0.35">
      <c r="A26" s="60" t="s">
        <v>98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40"/>
    </row>
    <row r="27" spans="1:53" x14ac:dyDescent="0.35">
      <c r="A27" s="60" t="s">
        <v>99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40"/>
    </row>
    <row r="28" spans="1:53" x14ac:dyDescent="0.35">
      <c r="A28" s="57" t="s">
        <v>102</v>
      </c>
      <c r="B28" s="58">
        <v>10210885</v>
      </c>
      <c r="C28" s="58">
        <v>10799525.6</v>
      </c>
      <c r="D28" s="58">
        <v>11211001.1</v>
      </c>
      <c r="E28" s="58">
        <v>11655217.199999999</v>
      </c>
      <c r="F28" s="58">
        <v>12535608.9</v>
      </c>
      <c r="G28" s="58">
        <v>13029364.6</v>
      </c>
      <c r="H28" s="58">
        <v>14333222.699999999</v>
      </c>
      <c r="I28" s="58">
        <v>15214067.1</v>
      </c>
      <c r="J28" s="58">
        <v>15659679.300000001</v>
      </c>
      <c r="K28" s="58">
        <v>14377530</v>
      </c>
      <c r="L28" s="58">
        <v>14326957.6</v>
      </c>
      <c r="M28" s="58">
        <v>14553053.1</v>
      </c>
      <c r="N28" s="58">
        <v>13629069.800000001</v>
      </c>
      <c r="O28" s="58">
        <v>13057623.6</v>
      </c>
      <c r="P28" s="58">
        <v>12797509.9</v>
      </c>
      <c r="Q28" s="58">
        <v>13119805.199999999</v>
      </c>
      <c r="R28" s="58">
        <v>13337821.9</v>
      </c>
      <c r="S28" s="58">
        <v>13598985.1</v>
      </c>
      <c r="T28" s="58">
        <v>13855298.1</v>
      </c>
      <c r="U28" s="58">
        <v>14086877</v>
      </c>
      <c r="V28" s="58">
        <v>14297264.1</v>
      </c>
      <c r="W28" s="58">
        <v>14488678.1</v>
      </c>
      <c r="X28" s="58">
        <v>14663946.5</v>
      </c>
      <c r="Y28" s="58">
        <v>14857484.5</v>
      </c>
      <c r="Z28" s="58">
        <v>15040784.6</v>
      </c>
      <c r="AA28" s="58">
        <v>15219979</v>
      </c>
      <c r="AB28" s="58">
        <v>15398643.699999999</v>
      </c>
      <c r="AC28" s="58">
        <v>15575825</v>
      </c>
      <c r="AD28" s="58">
        <v>15753810.1</v>
      </c>
      <c r="AE28" s="58">
        <v>15934482.699999999</v>
      </c>
      <c r="AF28" s="58">
        <v>16119015.199999999</v>
      </c>
      <c r="AG28" s="58">
        <v>16305803.800000001</v>
      </c>
      <c r="AH28" s="58">
        <v>16495361.800000001</v>
      </c>
      <c r="AI28" s="58">
        <v>16690299.1</v>
      </c>
      <c r="AJ28" s="58">
        <v>16891951.699999999</v>
      </c>
      <c r="AK28" s="58">
        <v>17101289.199999999</v>
      </c>
      <c r="AL28" s="58">
        <v>17320475.699999999</v>
      </c>
      <c r="AM28" s="58">
        <v>17486720.100000001</v>
      </c>
      <c r="AN28" s="58">
        <v>17659684.199999999</v>
      </c>
      <c r="AO28" s="58">
        <v>17838602.399999999</v>
      </c>
      <c r="AP28" s="58">
        <v>18022715.800000001</v>
      </c>
      <c r="AQ28" s="58">
        <v>18207073.100000001</v>
      </c>
      <c r="AR28" s="58">
        <v>18396270</v>
      </c>
      <c r="AS28" s="58">
        <v>18590996.800000001</v>
      </c>
      <c r="AT28" s="58">
        <v>18795313.699999999</v>
      </c>
      <c r="AU28" s="58">
        <v>19013721</v>
      </c>
      <c r="AV28" s="58">
        <v>19246935.800000001</v>
      </c>
      <c r="AW28" s="58">
        <v>19490317.399999999</v>
      </c>
      <c r="AX28" s="58">
        <v>19740515.800000001</v>
      </c>
      <c r="AY28" s="58">
        <v>19995686.800000001</v>
      </c>
      <c r="AZ28" s="58">
        <v>20253318.100000001</v>
      </c>
      <c r="BA28" s="40"/>
    </row>
    <row r="29" spans="1:53" x14ac:dyDescent="0.35">
      <c r="A29" s="60" t="s">
        <v>94</v>
      </c>
      <c r="B29" s="53">
        <v>10210885</v>
      </c>
      <c r="C29" s="53">
        <v>10799525.6</v>
      </c>
      <c r="D29" s="53">
        <v>11211001.1</v>
      </c>
      <c r="E29" s="53">
        <v>11655217.199999999</v>
      </c>
      <c r="F29" s="53">
        <v>12535608.9</v>
      </c>
      <c r="G29" s="53">
        <v>13029364.6</v>
      </c>
      <c r="H29" s="53">
        <v>14333222.699999999</v>
      </c>
      <c r="I29" s="53">
        <v>15214067.1</v>
      </c>
      <c r="J29" s="53">
        <v>15659679.300000001</v>
      </c>
      <c r="K29" s="53">
        <v>14377530</v>
      </c>
      <c r="L29" s="53">
        <v>14326957.6</v>
      </c>
      <c r="M29" s="53">
        <v>14553053.1</v>
      </c>
      <c r="N29" s="53">
        <v>13629069.800000001</v>
      </c>
      <c r="O29" s="53">
        <v>13057623.6</v>
      </c>
      <c r="P29" s="53">
        <v>12797509.9</v>
      </c>
      <c r="Q29" s="53">
        <v>13119805.199999999</v>
      </c>
      <c r="R29" s="53">
        <v>13337694.9</v>
      </c>
      <c r="S29" s="53">
        <v>13598711.300000001</v>
      </c>
      <c r="T29" s="53">
        <v>13854867.1</v>
      </c>
      <c r="U29" s="53">
        <v>14086292.1</v>
      </c>
      <c r="V29" s="53">
        <v>14296522.9</v>
      </c>
      <c r="W29" s="53">
        <v>14487777.800000001</v>
      </c>
      <c r="X29" s="53">
        <v>14662885.699999999</v>
      </c>
      <c r="Y29" s="53">
        <v>14856250</v>
      </c>
      <c r="Z29" s="53">
        <v>15039377.5</v>
      </c>
      <c r="AA29" s="53">
        <v>15218399.9</v>
      </c>
      <c r="AB29" s="53">
        <v>15396877.5</v>
      </c>
      <c r="AC29" s="53">
        <v>15573881.300000001</v>
      </c>
      <c r="AD29" s="53">
        <v>15751685</v>
      </c>
      <c r="AE29" s="53">
        <v>15932168.800000001</v>
      </c>
      <c r="AF29" s="53">
        <v>16116502.699999999</v>
      </c>
      <c r="AG29" s="53">
        <v>16303099.199999999</v>
      </c>
      <c r="AH29" s="53">
        <v>16492448.1</v>
      </c>
      <c r="AI29" s="53">
        <v>16687173.800000001</v>
      </c>
      <c r="AJ29" s="53">
        <v>16888632.100000001</v>
      </c>
      <c r="AK29" s="53">
        <v>17097751.199999999</v>
      </c>
      <c r="AL29" s="53">
        <v>17316721.100000001</v>
      </c>
      <c r="AM29" s="53">
        <v>17482728.600000001</v>
      </c>
      <c r="AN29" s="53">
        <v>17655472</v>
      </c>
      <c r="AO29" s="53">
        <v>17834136.699999999</v>
      </c>
      <c r="AP29" s="53">
        <v>18017952.5</v>
      </c>
      <c r="AQ29" s="53">
        <v>18202021.699999999</v>
      </c>
      <c r="AR29" s="53">
        <v>18390891.600000001</v>
      </c>
      <c r="AS29" s="53">
        <v>18585226.600000001</v>
      </c>
      <c r="AT29" s="53">
        <v>18788855.899999999</v>
      </c>
      <c r="AU29" s="53">
        <v>19006720.100000001</v>
      </c>
      <c r="AV29" s="53">
        <v>19239421.399999999</v>
      </c>
      <c r="AW29" s="53">
        <v>19482196.600000001</v>
      </c>
      <c r="AX29" s="53">
        <v>19731657.399999999</v>
      </c>
      <c r="AY29" s="53">
        <v>19986100.199999999</v>
      </c>
      <c r="AZ29" s="53">
        <v>20242787.100000001</v>
      </c>
      <c r="BA29" s="40"/>
    </row>
    <row r="30" spans="1:53" x14ac:dyDescent="0.35">
      <c r="A30" s="60" t="s">
        <v>95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126.9</v>
      </c>
      <c r="S30" s="31">
        <v>273.8</v>
      </c>
      <c r="T30" s="31">
        <v>431</v>
      </c>
      <c r="U30" s="31">
        <v>584.9</v>
      </c>
      <c r="V30" s="31">
        <v>741.1</v>
      </c>
      <c r="W30" s="31">
        <v>900.2</v>
      </c>
      <c r="X30" s="53">
        <v>1060.5999999999999</v>
      </c>
      <c r="Y30" s="53">
        <v>1234.4000000000001</v>
      </c>
      <c r="Z30" s="53">
        <v>1406.9</v>
      </c>
      <c r="AA30" s="53">
        <v>1578.7</v>
      </c>
      <c r="AB30" s="53">
        <v>1765.6</v>
      </c>
      <c r="AC30" s="53">
        <v>1943</v>
      </c>
      <c r="AD30" s="53">
        <v>2123.9</v>
      </c>
      <c r="AE30" s="53">
        <v>2312.3000000000002</v>
      </c>
      <c r="AF30" s="53">
        <v>2510.1</v>
      </c>
      <c r="AG30" s="53">
        <v>2701.3</v>
      </c>
      <c r="AH30" s="53">
        <v>2908.8</v>
      </c>
      <c r="AI30" s="53">
        <v>3118.3</v>
      </c>
      <c r="AJ30" s="53">
        <v>3310</v>
      </c>
      <c r="AK30" s="53">
        <v>3524.2</v>
      </c>
      <c r="AL30" s="53">
        <v>3735.6</v>
      </c>
      <c r="AM30" s="53">
        <v>3964.9</v>
      </c>
      <c r="AN30" s="53">
        <v>4176.1000000000004</v>
      </c>
      <c r="AO30" s="53">
        <v>4415.7</v>
      </c>
      <c r="AP30" s="53">
        <v>4692.3</v>
      </c>
      <c r="AQ30" s="53">
        <v>4954.6000000000004</v>
      </c>
      <c r="AR30" s="53">
        <v>5246.8</v>
      </c>
      <c r="AS30" s="53">
        <v>5586.9</v>
      </c>
      <c r="AT30" s="53">
        <v>6166.6</v>
      </c>
      <c r="AU30" s="53">
        <v>6611.2</v>
      </c>
      <c r="AV30" s="53">
        <v>7014.3</v>
      </c>
      <c r="AW30" s="53">
        <v>7479</v>
      </c>
      <c r="AX30" s="53">
        <v>8023.2</v>
      </c>
      <c r="AY30" s="53">
        <v>8538.5</v>
      </c>
      <c r="AZ30" s="53">
        <v>9175.7999999999993</v>
      </c>
      <c r="BA30" s="40"/>
    </row>
    <row r="31" spans="1:53" x14ac:dyDescent="0.35">
      <c r="A31" s="60" t="s">
        <v>96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0.1</v>
      </c>
      <c r="X31" s="31">
        <v>0.1</v>
      </c>
      <c r="Y31" s="31">
        <v>0.2</v>
      </c>
      <c r="Z31" s="31">
        <v>0.2</v>
      </c>
      <c r="AA31" s="31">
        <v>0.4</v>
      </c>
      <c r="AB31" s="31">
        <v>0.5</v>
      </c>
      <c r="AC31" s="31">
        <v>0.8</v>
      </c>
      <c r="AD31" s="31">
        <v>1.1000000000000001</v>
      </c>
      <c r="AE31" s="31">
        <v>1.6</v>
      </c>
      <c r="AF31" s="31">
        <v>2.4</v>
      </c>
      <c r="AG31" s="31">
        <v>3.4</v>
      </c>
      <c r="AH31" s="31">
        <v>4.9000000000000004</v>
      </c>
      <c r="AI31" s="31">
        <v>7</v>
      </c>
      <c r="AJ31" s="31">
        <v>9.6999999999999993</v>
      </c>
      <c r="AK31" s="31">
        <v>13.7</v>
      </c>
      <c r="AL31" s="31">
        <v>19.100000000000001</v>
      </c>
      <c r="AM31" s="31">
        <v>26.6</v>
      </c>
      <c r="AN31" s="31">
        <v>36.1</v>
      </c>
      <c r="AO31" s="31">
        <v>50</v>
      </c>
      <c r="AP31" s="31">
        <v>71</v>
      </c>
      <c r="AQ31" s="31">
        <v>96.9</v>
      </c>
      <c r="AR31" s="31">
        <v>131.6</v>
      </c>
      <c r="AS31" s="31">
        <v>183.4</v>
      </c>
      <c r="AT31" s="31">
        <v>291.2</v>
      </c>
      <c r="AU31" s="31">
        <v>389.7</v>
      </c>
      <c r="AV31" s="31">
        <v>500.1</v>
      </c>
      <c r="AW31" s="31">
        <v>641.79999999999995</v>
      </c>
      <c r="AX31" s="31">
        <v>835.2</v>
      </c>
      <c r="AY31" s="53">
        <v>1048.0999999999999</v>
      </c>
      <c r="AZ31" s="53">
        <v>1355.2</v>
      </c>
      <c r="BA31" s="40"/>
    </row>
    <row r="32" spans="1:53" x14ac:dyDescent="0.35">
      <c r="A32" s="60" t="s">
        <v>97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  <c r="BA32" s="40"/>
    </row>
    <row r="33" spans="1:53" x14ac:dyDescent="0.35">
      <c r="A33" s="60" t="s">
        <v>98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40"/>
    </row>
    <row r="34" spans="1:53" x14ac:dyDescent="0.35">
      <c r="A34" s="61" t="s">
        <v>99</v>
      </c>
      <c r="B34" s="55">
        <v>0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5">
        <v>0</v>
      </c>
      <c r="AL34" s="55">
        <v>0</v>
      </c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0</v>
      </c>
      <c r="BA34" s="40"/>
    </row>
    <row r="35" spans="1:53" x14ac:dyDescent="0.35">
      <c r="A35" s="4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407E-0BF6-4765-89E4-CA2555F4ED7B}">
  <sheetPr>
    <tabColor theme="7"/>
  </sheetPr>
  <dimension ref="A1:AF62"/>
  <sheetViews>
    <sheetView zoomScaleNormal="100" workbookViewId="0">
      <selection activeCell="B10" sqref="B10"/>
    </sheetView>
  </sheetViews>
  <sheetFormatPr defaultColWidth="11.453125" defaultRowHeight="14.5" x14ac:dyDescent="0.35"/>
  <cols>
    <col min="1" max="1" width="27.453125" customWidth="1"/>
    <col min="2" max="32" width="14.54296875" customWidth="1"/>
  </cols>
  <sheetData>
    <row r="1" spans="1:32" ht="29" x14ac:dyDescent="0.35">
      <c r="A1" s="6" t="s">
        <v>109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37" t="s">
        <v>110</v>
      </c>
      <c r="B2" s="70">
        <f>'JRC Database'!C363</f>
        <v>11248</v>
      </c>
      <c r="C2" s="70">
        <f>'JRC Database'!D363</f>
        <v>11213</v>
      </c>
      <c r="D2" s="70">
        <f>'JRC Database'!E363</f>
        <v>11187</v>
      </c>
      <c r="E2" s="70">
        <f>'JRC Database'!F363</f>
        <v>11164</v>
      </c>
      <c r="F2" s="70">
        <f>'JRC Database'!G363</f>
        <v>11147</v>
      </c>
      <c r="G2" s="70">
        <f>'JRC Database'!H363</f>
        <v>11135</v>
      </c>
      <c r="H2" s="70">
        <f>'JRC Database'!I363</f>
        <v>11147</v>
      </c>
      <c r="I2" s="70">
        <f>'JRC Database'!J363</f>
        <v>11171</v>
      </c>
      <c r="J2" s="70">
        <f>'JRC Database'!K363</f>
        <v>11202</v>
      </c>
      <c r="K2" s="70">
        <f>'JRC Database'!L363</f>
        <v>11229</v>
      </c>
      <c r="L2" s="70">
        <f>'JRC Database'!M363</f>
        <v>11257</v>
      </c>
      <c r="M2" s="70">
        <f>'JRC Database'!N363</f>
        <v>11280</v>
      </c>
      <c r="N2" s="70">
        <f>'JRC Database'!O363</f>
        <v>11303</v>
      </c>
      <c r="O2" s="70">
        <f>'JRC Database'!P363</f>
        <v>11324</v>
      </c>
      <c r="P2" s="70">
        <f>'JRC Database'!Q363</f>
        <v>11343</v>
      </c>
      <c r="Q2" s="70">
        <f>'JRC Database'!R363</f>
        <v>11365</v>
      </c>
      <c r="R2" s="70">
        <f>'JRC Database'!S363</f>
        <v>11388</v>
      </c>
      <c r="S2" s="70">
        <f>'JRC Database'!T363</f>
        <v>11414</v>
      </c>
      <c r="T2" s="70">
        <f>'JRC Database'!U363</f>
        <v>11443</v>
      </c>
      <c r="U2" s="70">
        <f>'JRC Database'!V363</f>
        <v>11475</v>
      </c>
      <c r="V2" s="70">
        <f>'JRC Database'!W363</f>
        <v>11512</v>
      </c>
      <c r="W2" s="70">
        <f>'JRC Database'!X363</f>
        <v>11554</v>
      </c>
      <c r="X2" s="70">
        <f>'JRC Database'!Y363</f>
        <v>11596</v>
      </c>
      <c r="Y2" s="70">
        <f>'JRC Database'!Z363</f>
        <v>11637</v>
      </c>
      <c r="Z2" s="70">
        <f>'JRC Database'!AA363</f>
        <v>11677</v>
      </c>
      <c r="AA2" s="70">
        <f>'JRC Database'!AB363</f>
        <v>11720</v>
      </c>
      <c r="AB2" s="70">
        <f>'JRC Database'!AC363</f>
        <v>11762</v>
      </c>
      <c r="AC2" s="70">
        <f>'JRC Database'!AD363</f>
        <v>11806</v>
      </c>
      <c r="AD2" s="70">
        <f>'JRC Database'!AE363</f>
        <v>11851</v>
      </c>
      <c r="AE2" s="70">
        <f>'JRC Database'!AF363</f>
        <v>11899</v>
      </c>
      <c r="AF2" s="70">
        <f>'JRC Database'!AG363</f>
        <v>11949</v>
      </c>
    </row>
    <row r="3" spans="1:32" x14ac:dyDescent="0.35">
      <c r="A3" s="37" t="s">
        <v>111</v>
      </c>
      <c r="B3" s="70">
        <f>'JRC Database'!C364</f>
        <v>38454</v>
      </c>
      <c r="C3" s="70">
        <f>'JRC Database'!D364</f>
        <v>38204</v>
      </c>
      <c r="D3" s="70">
        <f>'JRC Database'!E364</f>
        <v>37978</v>
      </c>
      <c r="E3" s="70">
        <f>'JRC Database'!F364</f>
        <v>37757</v>
      </c>
      <c r="F3" s="70">
        <f>'JRC Database'!G364</f>
        <v>37551</v>
      </c>
      <c r="G3" s="70">
        <f>'JRC Database'!H364</f>
        <v>37355</v>
      </c>
      <c r="H3" s="70">
        <f>'JRC Database'!I364</f>
        <v>37221</v>
      </c>
      <c r="I3" s="70">
        <f>'JRC Database'!J364</f>
        <v>37126</v>
      </c>
      <c r="J3" s="70">
        <f>'JRC Database'!K364</f>
        <v>37064</v>
      </c>
      <c r="K3" s="70">
        <f>'JRC Database'!L364</f>
        <v>37022</v>
      </c>
      <c r="L3" s="70">
        <f>'JRC Database'!M364</f>
        <v>37010</v>
      </c>
      <c r="M3" s="70">
        <f>'JRC Database'!N364</f>
        <v>37028</v>
      </c>
      <c r="N3" s="70">
        <f>'JRC Database'!O364</f>
        <v>37076</v>
      </c>
      <c r="O3" s="70">
        <f>'JRC Database'!P364</f>
        <v>37142</v>
      </c>
      <c r="P3" s="70">
        <f>'JRC Database'!Q364</f>
        <v>37220</v>
      </c>
      <c r="Q3" s="70">
        <f>'JRC Database'!R364</f>
        <v>37307</v>
      </c>
      <c r="R3" s="70">
        <f>'JRC Database'!S364</f>
        <v>37395</v>
      </c>
      <c r="S3" s="70">
        <f>'JRC Database'!T364</f>
        <v>37487</v>
      </c>
      <c r="T3" s="70">
        <f>'JRC Database'!U364</f>
        <v>37578</v>
      </c>
      <c r="U3" s="70">
        <f>'JRC Database'!V364</f>
        <v>37671</v>
      </c>
      <c r="V3" s="70">
        <f>'JRC Database'!W364</f>
        <v>37775</v>
      </c>
      <c r="W3" s="70">
        <f>'JRC Database'!X364</f>
        <v>37889</v>
      </c>
      <c r="X3" s="70">
        <f>'JRC Database'!Y364</f>
        <v>38006</v>
      </c>
      <c r="Y3" s="70">
        <f>'JRC Database'!Z364</f>
        <v>38128</v>
      </c>
      <c r="Z3" s="70">
        <f>'JRC Database'!AA364</f>
        <v>38256</v>
      </c>
      <c r="AA3" s="70">
        <f>'JRC Database'!AB364</f>
        <v>38388</v>
      </c>
      <c r="AB3" s="70">
        <f>'JRC Database'!AC364</f>
        <v>38525</v>
      </c>
      <c r="AC3" s="70">
        <f>'JRC Database'!AD364</f>
        <v>38663</v>
      </c>
      <c r="AD3" s="70">
        <f>'JRC Database'!AE364</f>
        <v>38803</v>
      </c>
      <c r="AE3" s="70">
        <f>'JRC Database'!AF364</f>
        <v>38943</v>
      </c>
      <c r="AF3" s="70">
        <f>'JRC Database'!AG364</f>
        <v>39080</v>
      </c>
    </row>
    <row r="4" spans="1:32" x14ac:dyDescent="0.35">
      <c r="A4" s="73" t="s">
        <v>112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</row>
    <row r="5" spans="1:32" x14ac:dyDescent="0.35">
      <c r="A5" s="37" t="s">
        <v>113</v>
      </c>
      <c r="B5" s="70">
        <f>'JRC Database'!C365</f>
        <v>186724</v>
      </c>
      <c r="C5" s="70">
        <f>'JRC Database'!D365</f>
        <v>186838</v>
      </c>
      <c r="D5" s="70">
        <f>'JRC Database'!E365</f>
        <v>187147</v>
      </c>
      <c r="E5" s="70">
        <f>'JRC Database'!F365</f>
        <v>187264</v>
      </c>
      <c r="F5" s="70">
        <f>'JRC Database'!G365</f>
        <v>187338</v>
      </c>
      <c r="G5" s="70">
        <f>'JRC Database'!H365</f>
        <v>187582</v>
      </c>
      <c r="H5" s="70">
        <f>'JRC Database'!I365</f>
        <v>187954</v>
      </c>
      <c r="I5" s="70">
        <f>'JRC Database'!J365</f>
        <v>188419</v>
      </c>
      <c r="J5" s="70">
        <f>'JRC Database'!K365</f>
        <v>188810</v>
      </c>
      <c r="K5" s="70">
        <f>'JRC Database'!L365</f>
        <v>189166</v>
      </c>
      <c r="L5" s="70">
        <f>'JRC Database'!M365</f>
        <v>189429</v>
      </c>
      <c r="M5" s="70">
        <f>'JRC Database'!N365</f>
        <v>189944</v>
      </c>
      <c r="N5" s="70">
        <f>'JRC Database'!O365</f>
        <v>190234</v>
      </c>
      <c r="O5" s="70">
        <f>'JRC Database'!P365</f>
        <v>190360</v>
      </c>
      <c r="P5" s="70">
        <f>'JRC Database'!Q365</f>
        <v>190397</v>
      </c>
      <c r="Q5" s="70">
        <f>'JRC Database'!R365</f>
        <v>190467</v>
      </c>
      <c r="R5" s="70">
        <f>'JRC Database'!S365</f>
        <v>190509</v>
      </c>
      <c r="S5" s="70">
        <f>'JRC Database'!T365</f>
        <v>190584</v>
      </c>
      <c r="T5" s="70">
        <f>'JRC Database'!U365</f>
        <v>190663</v>
      </c>
      <c r="U5" s="70">
        <f>'JRC Database'!V365</f>
        <v>190752</v>
      </c>
      <c r="V5" s="70">
        <f>'JRC Database'!W365</f>
        <v>190841</v>
      </c>
      <c r="W5" s="70">
        <f>'JRC Database'!X365</f>
        <v>190945</v>
      </c>
      <c r="X5" s="70">
        <f>'JRC Database'!Y365</f>
        <v>191001</v>
      </c>
      <c r="Y5" s="70">
        <f>'JRC Database'!Z365</f>
        <v>191020</v>
      </c>
      <c r="Z5" s="70">
        <f>'JRC Database'!AA365</f>
        <v>191040</v>
      </c>
      <c r="AA5" s="70">
        <f>'JRC Database'!AB365</f>
        <v>191021</v>
      </c>
      <c r="AB5" s="70">
        <f>'JRC Database'!AC365</f>
        <v>191003</v>
      </c>
      <c r="AC5" s="70">
        <f>'JRC Database'!AD365</f>
        <v>191055</v>
      </c>
      <c r="AD5" s="70">
        <f>'JRC Database'!AE365</f>
        <v>191070</v>
      </c>
      <c r="AE5" s="70">
        <f>'JRC Database'!AF365</f>
        <v>191129</v>
      </c>
      <c r="AF5" s="70">
        <f>'JRC Database'!AG365</f>
        <v>191268</v>
      </c>
    </row>
    <row r="6" spans="1:32" x14ac:dyDescent="0.35">
      <c r="A6" s="37" t="s">
        <v>114</v>
      </c>
      <c r="B6" s="70">
        <v>0</v>
      </c>
      <c r="C6" s="70">
        <v>0</v>
      </c>
      <c r="D6" s="70">
        <v>0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</row>
    <row r="7" spans="1:32" x14ac:dyDescent="0.35">
      <c r="A7" s="37" t="s">
        <v>115</v>
      </c>
      <c r="B7" s="70">
        <f>'JRC Database'!C362</f>
        <v>2790</v>
      </c>
      <c r="C7" s="70">
        <f>'JRC Database'!D362</f>
        <v>2796</v>
      </c>
      <c r="D7" s="70">
        <f>'JRC Database'!E362</f>
        <v>2808</v>
      </c>
      <c r="E7" s="70">
        <f>'JRC Database'!F362</f>
        <v>2823</v>
      </c>
      <c r="F7" s="70">
        <f>'JRC Database'!G362</f>
        <v>2842</v>
      </c>
      <c r="G7" s="70">
        <f>'JRC Database'!H362</f>
        <v>2861</v>
      </c>
      <c r="H7" s="70">
        <f>'JRC Database'!I362</f>
        <v>2882</v>
      </c>
      <c r="I7" s="70">
        <f>'JRC Database'!J362</f>
        <v>2900</v>
      </c>
      <c r="J7" s="70">
        <f>'JRC Database'!K362</f>
        <v>2915</v>
      </c>
      <c r="K7" s="70">
        <f>'JRC Database'!L362</f>
        <v>2922</v>
      </c>
      <c r="L7" s="70">
        <f>'JRC Database'!M362</f>
        <v>2923</v>
      </c>
      <c r="M7" s="70">
        <f>'JRC Database'!N362</f>
        <v>2918</v>
      </c>
      <c r="N7" s="70">
        <f>'JRC Database'!O362</f>
        <v>2908</v>
      </c>
      <c r="O7" s="70">
        <f>'JRC Database'!P362</f>
        <v>2895</v>
      </c>
      <c r="P7" s="70">
        <f>'JRC Database'!Q362</f>
        <v>2877</v>
      </c>
      <c r="Q7" s="70">
        <f>'JRC Database'!R362</f>
        <v>2857</v>
      </c>
      <c r="R7" s="70">
        <f>'JRC Database'!S362</f>
        <v>2836</v>
      </c>
      <c r="S7" s="70">
        <f>'JRC Database'!T362</f>
        <v>2813</v>
      </c>
      <c r="T7" s="70">
        <f>'JRC Database'!U362</f>
        <v>2788</v>
      </c>
      <c r="U7" s="70">
        <f>'JRC Database'!V362</f>
        <v>2762</v>
      </c>
      <c r="V7" s="70">
        <f>'JRC Database'!W362</f>
        <v>2733</v>
      </c>
      <c r="W7" s="70">
        <f>'JRC Database'!X362</f>
        <v>2702</v>
      </c>
      <c r="X7" s="70">
        <f>'JRC Database'!Y362</f>
        <v>2668</v>
      </c>
      <c r="Y7" s="70">
        <f>'JRC Database'!Z362</f>
        <v>2631</v>
      </c>
      <c r="Z7" s="70">
        <f>'JRC Database'!AA362</f>
        <v>2591</v>
      </c>
      <c r="AA7" s="70">
        <f>'JRC Database'!AB362</f>
        <v>2548</v>
      </c>
      <c r="AB7" s="70">
        <f>'JRC Database'!AC362</f>
        <v>2504</v>
      </c>
      <c r="AC7" s="70">
        <f>'JRC Database'!AD362</f>
        <v>2456</v>
      </c>
      <c r="AD7" s="70">
        <f>'JRC Database'!AE362</f>
        <v>2407</v>
      </c>
      <c r="AE7" s="70">
        <f>'JRC Database'!AF362</f>
        <v>2357</v>
      </c>
      <c r="AF7" s="70">
        <f>'JRC Database'!AG362</f>
        <v>2305</v>
      </c>
    </row>
    <row r="9" spans="1:32" ht="29" x14ac:dyDescent="0.35">
      <c r="A9" s="106" t="s">
        <v>280</v>
      </c>
    </row>
    <row r="10" spans="1:32" x14ac:dyDescent="0.35">
      <c r="A10" t="s">
        <v>110</v>
      </c>
      <c r="B10" s="23">
        <f>'REF2020'!E7*10^3</f>
        <v>3547760.0721893217</v>
      </c>
      <c r="C10" s="23">
        <f>'REF2020'!$F7*10^3*'BCDTRtSY-psgr'!B2</f>
        <v>3742236.2108397954</v>
      </c>
      <c r="D10" s="23">
        <f>'REF2020'!$F7*10^3*'BCDTRtSY-psgr'!C2</f>
        <v>3895293.6718631429</v>
      </c>
      <c r="E10" s="23">
        <f>'REF2020'!$F7*10^3*'BCDTRtSY-psgr'!D2</f>
        <v>4047976.9092654069</v>
      </c>
      <c r="F10" s="23">
        <f>'REF2020'!$F7*10^3*'BCDTRtSY-psgr'!E2</f>
        <v>4201034.3702887548</v>
      </c>
      <c r="G10" s="23">
        <f>'REF2020'!$F7*10^3*'BCDTRtSY-psgr'!F2</f>
        <v>4354091.8313121023</v>
      </c>
      <c r="H10" s="23">
        <f>'REF2020'!$F7*10^3*'BCDTRtSY-psgr'!G2</f>
        <v>4404986.2437795233</v>
      </c>
      <c r="I10" s="23">
        <f>'REF2020'!$F7*10^3*'BCDTRtSY-psgr'!H2</f>
        <v>4455880.6562469443</v>
      </c>
      <c r="J10" s="23">
        <f>'REF2020'!$F7*10^3*'BCDTRtSY-psgr'!I2</f>
        <v>4506775.0687143654</v>
      </c>
      <c r="K10" s="23">
        <f>'REF2020'!$F7*10^3*'BCDTRtSY-psgr'!J2</f>
        <v>4557669.4811817864</v>
      </c>
      <c r="L10" s="23">
        <f>'REF2020'!$F7*10^3*'BCDTRtSY-psgr'!K2</f>
        <v>4608563.8936492084</v>
      </c>
      <c r="M10" s="23">
        <f>'REF2020'!$F7*10^3*'BCDTRtSY-psgr'!L2</f>
        <v>4636256.4416094217</v>
      </c>
      <c r="N10" s="23">
        <f>'REF2020'!$F7*10^3*'BCDTRtSY-psgr'!M2</f>
        <v>4664323.2131907204</v>
      </c>
      <c r="O10" s="23">
        <f>'REF2020'!$F7*10^3*'BCDTRtSY-psgr'!N2</f>
        <v>4692015.7611509357</v>
      </c>
      <c r="P10" s="23">
        <f>'REF2020'!$F7*10^3*'BCDTRtSY-psgr'!O2</f>
        <v>4720082.5327322343</v>
      </c>
      <c r="Q10" s="23">
        <f>'REF2020'!$F7*10^3*'BCDTRtSY-psgr'!P2</f>
        <v>4747775.0806924487</v>
      </c>
      <c r="R10" s="23">
        <f>'REF2020'!$F7*10^3*'BCDTRtSY-psgr'!Q2</f>
        <v>4775841.8522737473</v>
      </c>
      <c r="S10" s="23">
        <f>'REF2020'!$F7*10^3*'BCDTRtSY-psgr'!R2</f>
        <v>4803534.4002339616</v>
      </c>
      <c r="T10" s="23">
        <f>'REF2020'!$F7*10^3*'BCDTRtSY-psgr'!S2</f>
        <v>4831601.1718152594</v>
      </c>
      <c r="U10" s="23">
        <f>'REF2020'!$F7*10^3*'BCDTRtSY-psgr'!T2</f>
        <v>4859293.7197754746</v>
      </c>
      <c r="V10" s="23">
        <f>'REF2020'!$F7*10^3*'BCDTRtSY-psgr'!U2</f>
        <v>4886986.2677356889</v>
      </c>
      <c r="W10" s="23">
        <f>'REF2020'!$F7*10^3*'BCDTRtSY-psgr'!V2</f>
        <v>4909065.4613796435</v>
      </c>
      <c r="X10" s="23">
        <f>'REF2020'!$F7*10^3*'BCDTRtSY-psgr'!W2</f>
        <v>4931144.655023599</v>
      </c>
      <c r="Y10" s="23">
        <f>'REF2020'!$F7*10^3*'BCDTRtSY-psgr'!X2</f>
        <v>4953223.8486675536</v>
      </c>
      <c r="Z10" s="23">
        <f>'REF2020'!$F7*10^3*'BCDTRtSY-psgr'!Y2</f>
        <v>4975303.0423115073</v>
      </c>
      <c r="AA10" s="23">
        <f>'REF2020'!$F7*10^3*'BCDTRtSY-psgr'!Z2</f>
        <v>4997382.2359554628</v>
      </c>
      <c r="AB10" s="23">
        <f>'REF2020'!$F7*10^3*'BCDTRtSY-psgr'!AA2</f>
        <v>5019461.4295994174</v>
      </c>
      <c r="AC10" s="23">
        <f>'REF2020'!$F7*10^3*'BCDTRtSY-psgr'!AB2</f>
        <v>5041540.623243372</v>
      </c>
      <c r="AD10" s="23">
        <f>'REF2020'!$F7*10^3*'BCDTRtSY-psgr'!AC2</f>
        <v>5063619.8168873275</v>
      </c>
      <c r="AE10" s="23">
        <f>'REF2020'!$F7*10^3*'BCDTRtSY-psgr'!AD2</f>
        <v>5085699.0105312821</v>
      </c>
      <c r="AF10" s="23">
        <f>'REF2020'!$F7*10^3*'BCDTRtSY-psgr'!AE2</f>
        <v>5107778.2041752366</v>
      </c>
    </row>
    <row r="11" spans="1:32" x14ac:dyDescent="0.35">
      <c r="A11" t="s">
        <v>111</v>
      </c>
      <c r="B11" s="23">
        <f>'REF2020'!E6*10^3</f>
        <v>312677.534663258</v>
      </c>
      <c r="C11" s="23">
        <f>'REF2020'!$F6*10^3*'BCDTRtSY-psgr'!B3</f>
        <v>327011.4624147776</v>
      </c>
      <c r="D11" s="23">
        <f>'REF2020'!$F6*10^3*'BCDTRtSY-psgr'!C3</f>
        <v>362917.32098792016</v>
      </c>
      <c r="E11" s="23">
        <f>'REF2020'!$F6*10^3*'BCDTRtSY-psgr'!D3</f>
        <v>398823.17956106277</v>
      </c>
      <c r="F11" s="23">
        <f>'REF2020'!$F6*10^3*'BCDTRtSY-psgr'!E3</f>
        <v>434729.03813420533</v>
      </c>
      <c r="G11" s="23">
        <f>'REF2020'!$F6*10^3*'BCDTRtSY-psgr'!F3</f>
        <v>470634.89670734794</v>
      </c>
      <c r="H11" s="23">
        <f>'REF2020'!$F6*10^3*'BCDTRtSY-psgr'!G3</f>
        <v>475932.48239846731</v>
      </c>
      <c r="I11" s="23">
        <f>'REF2020'!$F6*10^3*'BCDTRtSY-psgr'!H3</f>
        <v>481197.36694334523</v>
      </c>
      <c r="J11" s="23">
        <f>'REF2020'!$F6*10^3*'BCDTRtSY-psgr'!I3</f>
        <v>486494.95263446466</v>
      </c>
      <c r="K11" s="23">
        <f>'REF2020'!$F6*10^3*'BCDTRtSY-psgr'!J3</f>
        <v>491792.53832558403</v>
      </c>
      <c r="L11" s="23">
        <f>'REF2020'!$F6*10^3*'BCDTRtSY-psgr'!K3</f>
        <v>497090.12401670346</v>
      </c>
      <c r="M11" s="23">
        <f>'REF2020'!$F6*10^3*'BCDTRtSY-psgr'!L3</f>
        <v>499477.30769233132</v>
      </c>
      <c r="N11" s="23">
        <f>'REF2020'!$F6*10^3*'BCDTRtSY-psgr'!M3</f>
        <v>501864.49136795918</v>
      </c>
      <c r="O11" s="23">
        <f>'REF2020'!$F6*10^3*'BCDTRtSY-psgr'!N3</f>
        <v>504251.67504358711</v>
      </c>
      <c r="P11" s="23">
        <f>'REF2020'!$F6*10^3*'BCDTRtSY-psgr'!O3</f>
        <v>506638.85871921491</v>
      </c>
      <c r="Q11" s="23">
        <f>'REF2020'!$F6*10^3*'BCDTRtSY-psgr'!P3</f>
        <v>509026.04239484284</v>
      </c>
      <c r="R11" s="23">
        <f>'REF2020'!$F6*10^3*'BCDTRtSY-psgr'!Q3</f>
        <v>511413.2260704707</v>
      </c>
      <c r="S11" s="23">
        <f>'REF2020'!$F6*10^3*'BCDTRtSY-psgr'!R3</f>
        <v>513833.11089234002</v>
      </c>
      <c r="T11" s="23">
        <f>'REF2020'!$F6*10^3*'BCDTRtSY-psgr'!S3</f>
        <v>516220.29456796794</v>
      </c>
      <c r="U11" s="23">
        <f>'REF2020'!$F6*10^3*'BCDTRtSY-psgr'!T3</f>
        <v>518607.4782435958</v>
      </c>
      <c r="V11" s="23">
        <f>'REF2020'!$F6*10^3*'BCDTRtSY-psgr'!U3</f>
        <v>520994.66191922367</v>
      </c>
      <c r="W11" s="23">
        <f>'REF2020'!$F6*10^3*'BCDTRtSY-psgr'!V3</f>
        <v>522727.82267002203</v>
      </c>
      <c r="X11" s="23">
        <f>'REF2020'!$F6*10^3*'BCDTRtSY-psgr'!W3</f>
        <v>524460.98342082032</v>
      </c>
      <c r="Y11" s="23">
        <f>'REF2020'!$F6*10^3*'BCDTRtSY-psgr'!X3</f>
        <v>526194.14417161862</v>
      </c>
      <c r="Z11" s="23">
        <f>'REF2020'!$F6*10^3*'BCDTRtSY-psgr'!Y3</f>
        <v>527927.30492241704</v>
      </c>
      <c r="AA11" s="23">
        <f>'REF2020'!$F6*10^3*'BCDTRtSY-psgr'!Z3</f>
        <v>529660.46567321522</v>
      </c>
      <c r="AB11" s="23">
        <f>'REF2020'!$F6*10^3*'BCDTRtSY-psgr'!AA3</f>
        <v>531393.62642401364</v>
      </c>
      <c r="AC11" s="23">
        <f>'REF2020'!$F6*10^3*'BCDTRtSY-psgr'!AB3</f>
        <v>533126.78717481194</v>
      </c>
      <c r="AD11" s="23">
        <f>'REF2020'!$F6*10^3*'BCDTRtSY-psgr'!AC3</f>
        <v>534859.94792561023</v>
      </c>
      <c r="AE11" s="23">
        <f>'REF2020'!$F6*10^3*'BCDTRtSY-psgr'!AD3</f>
        <v>536593.10867640853</v>
      </c>
      <c r="AF11" s="23">
        <f>'REF2020'!$F6*10^3*'BCDTRtSY-psgr'!AE3</f>
        <v>538293.56828096544</v>
      </c>
    </row>
    <row r="12" spans="1:32" x14ac:dyDescent="0.35">
      <c r="A12" t="s">
        <v>112</v>
      </c>
      <c r="B12" s="23">
        <f>'REF2020'!E10*10^3</f>
        <v>243737.75771996286</v>
      </c>
      <c r="C12" s="23">
        <f>'REF2020'!$F10*10^3*'BCDTRtSY-psgr'!B4</f>
        <v>270147.26196373947</v>
      </c>
      <c r="D12" s="23">
        <f>'REF2020'!$F10*10^3*'BCDTRtSY-psgr'!C4</f>
        <v>347733.5555997254</v>
      </c>
      <c r="E12" s="23">
        <f>'REF2020'!$F10*10^3*'BCDTRtSY-psgr'!D4</f>
        <v>425319.84923571144</v>
      </c>
      <c r="F12" s="23">
        <f>'REF2020'!$F10*10^3*'BCDTRtSY-psgr'!E4</f>
        <v>502906.14287169738</v>
      </c>
      <c r="G12" s="23">
        <f>'REF2020'!$F10*10^3*'BCDTRtSY-psgr'!F4</f>
        <v>580492.43650768336</v>
      </c>
      <c r="H12" s="23">
        <f>'REF2020'!$F10*10^3*'BCDTRtSY-psgr'!G4</f>
        <v>595647.69790384907</v>
      </c>
      <c r="I12" s="23">
        <f>'REF2020'!$F10*10^3*'BCDTRtSY-psgr'!H4</f>
        <v>610829.9740262113</v>
      </c>
      <c r="J12" s="23">
        <f>'REF2020'!$F10*10^3*'BCDTRtSY-psgr'!I4</f>
        <v>625985.23542237713</v>
      </c>
      <c r="K12" s="23">
        <f>'REF2020'!$F10*10^3*'BCDTRtSY-psgr'!J4</f>
        <v>641140.49681854283</v>
      </c>
      <c r="L12" s="23">
        <f>'REF2020'!$F10*10^3*'BCDTRtSY-psgr'!K4</f>
        <v>656295.75821470865</v>
      </c>
      <c r="M12" s="23">
        <f>'REF2020'!$F10*10^3*'BCDTRtSY-psgr'!L4</f>
        <v>668128.20828872046</v>
      </c>
      <c r="N12" s="23">
        <f>'REF2020'!$F10*10^3*'BCDTRtSY-psgr'!M4</f>
        <v>679960.65836273227</v>
      </c>
      <c r="O12" s="23">
        <f>'REF2020'!$F10*10^3*'BCDTRtSY-psgr'!N4</f>
        <v>691793.10843674396</v>
      </c>
      <c r="P12" s="23">
        <f>'REF2020'!$F10*10^3*'BCDTRtSY-psgr'!O4</f>
        <v>703652.57323695219</v>
      </c>
      <c r="Q12" s="23">
        <f>'REF2020'!$F10*10^3*'BCDTRtSY-psgr'!P4</f>
        <v>715485.023310964</v>
      </c>
      <c r="R12" s="23">
        <f>'REF2020'!$F10*10^3*'BCDTRtSY-psgr'!Q4</f>
        <v>727317.47338497569</v>
      </c>
      <c r="S12" s="23">
        <f>'REF2020'!$F10*10^3*'BCDTRtSY-psgr'!R4</f>
        <v>739149.9234589875</v>
      </c>
      <c r="T12" s="23">
        <f>'REF2020'!$F10*10^3*'BCDTRtSY-psgr'!S4</f>
        <v>750982.37353299931</v>
      </c>
      <c r="U12" s="23">
        <f>'REF2020'!$F10*10^3*'BCDTRtSY-psgr'!T4</f>
        <v>762814.82360701112</v>
      </c>
      <c r="V12" s="23">
        <f>'REF2020'!$F10*10^3*'BCDTRtSY-psgr'!U4</f>
        <v>774647.27368102293</v>
      </c>
      <c r="W12" s="23">
        <f>'REF2020'!$F10*10^3*'BCDTRtSY-psgr'!V4</f>
        <v>783264.97133766615</v>
      </c>
      <c r="X12" s="23">
        <f>'REF2020'!$F10*10^3*'BCDTRtSY-psgr'!W4</f>
        <v>791855.65426811308</v>
      </c>
      <c r="Y12" s="23">
        <f>'REF2020'!$F10*10^3*'BCDTRtSY-psgr'!X4</f>
        <v>800473.35192475643</v>
      </c>
      <c r="Z12" s="23">
        <f>'REF2020'!$F10*10^3*'BCDTRtSY-psgr'!Y4</f>
        <v>809064.03485520335</v>
      </c>
      <c r="AA12" s="23">
        <f>'REF2020'!$F10*10^3*'BCDTRtSY-psgr'!Z4</f>
        <v>817681.7325118467</v>
      </c>
      <c r="AB12" s="23">
        <f>'REF2020'!$F10*10^3*'BCDTRtSY-psgr'!AA4</f>
        <v>826272.41544229363</v>
      </c>
      <c r="AC12" s="23">
        <f>'REF2020'!$F10*10^3*'BCDTRtSY-psgr'!AB4</f>
        <v>834890.11309893685</v>
      </c>
      <c r="AD12" s="23">
        <f>'REF2020'!$F10*10^3*'BCDTRtSY-psgr'!AC4</f>
        <v>843480.79602938378</v>
      </c>
      <c r="AE12" s="23">
        <f>'REF2020'!$F10*10^3*'BCDTRtSY-psgr'!AD4</f>
        <v>852098.49368602701</v>
      </c>
      <c r="AF12" s="23">
        <f>'REF2020'!$F10*10^3*'BCDTRtSY-psgr'!AE4</f>
        <v>860689.17661647394</v>
      </c>
    </row>
    <row r="13" spans="1:32" x14ac:dyDescent="0.35">
      <c r="A13" t="s">
        <v>113</v>
      </c>
      <c r="B13" s="23">
        <f>'REF2020'!E9*10^3</f>
        <v>274524.33388493652</v>
      </c>
      <c r="C13" s="23">
        <f>'REF2020'!$F9*10^3*'BCDTRtSY-psgr'!B5</f>
        <v>265236.14263100002</v>
      </c>
      <c r="D13" s="23">
        <f>'REF2020'!$F9*10^3*'BCDTRtSY-psgr'!C5</f>
        <v>331412.56021743454</v>
      </c>
      <c r="E13" s="23">
        <f>'REF2020'!$F9*10^3*'BCDTRtSY-psgr'!D5</f>
        <v>397588.97780386906</v>
      </c>
      <c r="F13" s="23">
        <f>'REF2020'!$F9*10^3*'BCDTRtSY-psgr'!E5</f>
        <v>463765.39539030351</v>
      </c>
      <c r="G13" s="23">
        <f>'REF2020'!$F9*10^3*'BCDTRtSY-psgr'!F5</f>
        <v>529941.81297673809</v>
      </c>
      <c r="H13" s="23">
        <f>'REF2020'!$F9*10^3*'BCDTRtSY-psgr'!G5</f>
        <v>537978.46809845744</v>
      </c>
      <c r="I13" s="23">
        <f>'REF2020'!$F9*10^3*'BCDTRtSY-psgr'!H5</f>
        <v>546015.12322017667</v>
      </c>
      <c r="J13" s="23">
        <f>'REF2020'!$F9*10^3*'BCDTRtSY-psgr'!I5</f>
        <v>554051.77834189602</v>
      </c>
      <c r="K13" s="23">
        <f>'REF2020'!$F9*10^3*'BCDTRtSY-psgr'!J5</f>
        <v>562088.43346361525</v>
      </c>
      <c r="L13" s="23">
        <f>'REF2020'!$F9*10^3*'BCDTRtSY-psgr'!K5</f>
        <v>570125.0885853346</v>
      </c>
      <c r="M13" s="23">
        <f>'REF2020'!$F9*10^3*'BCDTRtSY-psgr'!L5</f>
        <v>579302.25912036712</v>
      </c>
      <c r="N13" s="23">
        <f>'REF2020'!$F9*10^3*'BCDTRtSY-psgr'!M5</f>
        <v>588452.90604113659</v>
      </c>
      <c r="O13" s="23">
        <f>'REF2020'!$F9*10^3*'BCDTRtSY-psgr'!N5</f>
        <v>597630.07657616923</v>
      </c>
      <c r="P13" s="23">
        <f>'REF2020'!$F9*10^3*'BCDTRtSY-psgr'!O5</f>
        <v>606807.24711120187</v>
      </c>
      <c r="Q13" s="23">
        <f>'REF2020'!$F9*10^3*'BCDTRtSY-psgr'!P5</f>
        <v>615984.41764623451</v>
      </c>
      <c r="R13" s="23">
        <f>'REF2020'!$F9*10^3*'BCDTRtSY-psgr'!Q5</f>
        <v>625161.58818126714</v>
      </c>
      <c r="S13" s="23">
        <f>'REF2020'!$F9*10^3*'BCDTRtSY-psgr'!R5</f>
        <v>634312.23510203662</v>
      </c>
      <c r="T13" s="23">
        <f>'REF2020'!$F9*10^3*'BCDTRtSY-psgr'!S5</f>
        <v>643489.40563706914</v>
      </c>
      <c r="U13" s="23">
        <f>'REF2020'!$F9*10^3*'BCDTRtSY-psgr'!T5</f>
        <v>652666.57617210178</v>
      </c>
      <c r="V13" s="23">
        <f>'REF2020'!$F9*10^3*'BCDTRtSY-psgr'!U5</f>
        <v>661843.7467071343</v>
      </c>
      <c r="W13" s="23">
        <f>'REF2020'!$F9*10^3*'BCDTRtSY-psgr'!V5</f>
        <v>669747.78375753819</v>
      </c>
      <c r="X13" s="23">
        <f>'REF2020'!$F9*10^3*'BCDTRtSY-psgr'!W5</f>
        <v>677678.34442220512</v>
      </c>
      <c r="Y13" s="23">
        <f>'REF2020'!$F9*10^3*'BCDTRtSY-psgr'!X5</f>
        <v>685582.38147260889</v>
      </c>
      <c r="Z13" s="23">
        <f>'REF2020'!$F9*10^3*'BCDTRtSY-psgr'!Y5</f>
        <v>693512.94213727582</v>
      </c>
      <c r="AA13" s="23">
        <f>'REF2020'!$F9*10^3*'BCDTRtSY-psgr'!Z5</f>
        <v>701443.50280194264</v>
      </c>
      <c r="AB13" s="23">
        <f>'REF2020'!$F9*10^3*'BCDTRtSY-psgr'!AA5</f>
        <v>709347.53985234641</v>
      </c>
      <c r="AC13" s="23">
        <f>'REF2020'!$F9*10^3*'BCDTRtSY-psgr'!AB5</f>
        <v>717278.10051701334</v>
      </c>
      <c r="AD13" s="23">
        <f>'REF2020'!$F9*10^3*'BCDTRtSY-psgr'!AC5</f>
        <v>725182.13756741723</v>
      </c>
      <c r="AE13" s="23">
        <f>'REF2020'!$F9*10^3*'BCDTRtSY-psgr'!AD5</f>
        <v>733112.69823208405</v>
      </c>
      <c r="AF13" s="23">
        <f>'REF2020'!$F9*10^3*'BCDTRtSY-psgr'!AE5</f>
        <v>741016.73528248793</v>
      </c>
    </row>
    <row r="14" spans="1:32" x14ac:dyDescent="0.35">
      <c r="A14" t="s">
        <v>114</v>
      </c>
      <c r="B14" s="23">
        <f>'REF2020'!E11*10^3</f>
        <v>18549.319065614403</v>
      </c>
      <c r="C14" s="23">
        <f>'REF2020'!$F11*10^3*'BCDTRtSY-psgr'!B6</f>
        <v>13778.071528178805</v>
      </c>
      <c r="D14" s="23">
        <f>'REF2020'!$F11*10^3*'BCDTRtSY-psgr'!C6</f>
        <v>19344.412425563041</v>
      </c>
      <c r="E14" s="23">
        <f>'REF2020'!$F11*10^3*'BCDTRtSY-psgr'!D6</f>
        <v>24910.753322947279</v>
      </c>
      <c r="F14" s="23">
        <f>'REF2020'!$F11*10^3*'BCDTRtSY-psgr'!E6</f>
        <v>30477.094220331521</v>
      </c>
      <c r="G14" s="23">
        <f>'REF2020'!$F11*10^3*'BCDTRtSY-psgr'!F6</f>
        <v>36043.435117715759</v>
      </c>
      <c r="H14" s="23">
        <f>'REF2020'!$F11*10^3*'BCDTRtSY-psgr'!G6</f>
        <v>36324.507776890605</v>
      </c>
      <c r="I14" s="23">
        <f>'REF2020'!$F11*10^3*'BCDTRtSY-psgr'!H6</f>
        <v>36604.20262891263</v>
      </c>
      <c r="J14" s="23">
        <f>'REF2020'!$F11*10^3*'BCDTRtSY-psgr'!I6</f>
        <v>36885.275288087476</v>
      </c>
      <c r="K14" s="23">
        <f>'REF2020'!$F11*10^3*'BCDTRtSY-psgr'!J6</f>
        <v>37164.970140109508</v>
      </c>
      <c r="L14" s="23">
        <f>'REF2020'!$F11*10^3*'BCDTRtSY-psgr'!K6</f>
        <v>37446.042799284354</v>
      </c>
      <c r="M14" s="23">
        <f>'REF2020'!$F11*10^3*'BCDTRtSY-psgr'!L6</f>
        <v>37698.181508250025</v>
      </c>
      <c r="N14" s="23">
        <f>'REF2020'!$F11*10^3*'BCDTRtSY-psgr'!M6</f>
        <v>37951.698024368525</v>
      </c>
      <c r="O14" s="23">
        <f>'REF2020'!$F11*10^3*'BCDTRtSY-psgr'!N6</f>
        <v>38205.21454048701</v>
      </c>
      <c r="P14" s="23">
        <f>'REF2020'!$F11*10^3*'BCDTRtSY-psgr'!O6</f>
        <v>38458.731056605502</v>
      </c>
      <c r="Q14" s="23">
        <f>'REF2020'!$F11*10^3*'BCDTRtSY-psgr'!P6</f>
        <v>38712.247572723987</v>
      </c>
      <c r="R14" s="23">
        <f>'REF2020'!$F11*10^3*'BCDTRtSY-psgr'!Q6</f>
        <v>38964.386281689658</v>
      </c>
      <c r="S14" s="23">
        <f>'REF2020'!$F11*10^3*'BCDTRtSY-psgr'!R6</f>
        <v>39217.90279780815</v>
      </c>
      <c r="T14" s="23">
        <f>'REF2020'!$F11*10^3*'BCDTRtSY-psgr'!S6</f>
        <v>39471.419313926635</v>
      </c>
      <c r="U14" s="23">
        <f>'REF2020'!$F11*10^3*'BCDTRtSY-psgr'!T6</f>
        <v>39724.935830045128</v>
      </c>
      <c r="V14" s="23">
        <f>'REF2020'!$F11*10^3*'BCDTRtSY-psgr'!U6</f>
        <v>39978.452346163627</v>
      </c>
      <c r="W14" s="23">
        <f>'REF2020'!$F11*10^3*'BCDTRtSY-psgr'!V6</f>
        <v>40156.189468877128</v>
      </c>
      <c r="X14" s="23">
        <f>'REF2020'!$F11*10^3*'BCDTRtSY-psgr'!W6</f>
        <v>40333.926591590636</v>
      </c>
      <c r="Y14" s="23">
        <f>'REF2020'!$F11*10^3*'BCDTRtSY-psgr'!X6</f>
        <v>40511.663714304144</v>
      </c>
      <c r="Z14" s="23">
        <f>'REF2020'!$F11*10^3*'BCDTRtSY-psgr'!Y6</f>
        <v>40689.400837017645</v>
      </c>
      <c r="AA14" s="23">
        <f>'REF2020'!$F11*10^3*'BCDTRtSY-psgr'!Z6</f>
        <v>40867.137959731153</v>
      </c>
      <c r="AB14" s="23">
        <f>'REF2020'!$F11*10^3*'BCDTRtSY-psgr'!AA6</f>
        <v>41046.252889597476</v>
      </c>
      <c r="AC14" s="23">
        <f>'REF2020'!$F11*10^3*'BCDTRtSY-psgr'!AB6</f>
        <v>41223.990012310984</v>
      </c>
      <c r="AD14" s="23">
        <f>'REF2020'!$F11*10^3*'BCDTRtSY-psgr'!AC6</f>
        <v>41401.727135024492</v>
      </c>
      <c r="AE14" s="23">
        <f>'REF2020'!$F11*10^3*'BCDTRtSY-psgr'!AD6</f>
        <v>41579.464257737993</v>
      </c>
      <c r="AF14" s="23">
        <f>'REF2020'!$F11*10^3*'BCDTRtSY-psgr'!AE6</f>
        <v>41757.201380451501</v>
      </c>
    </row>
    <row r="15" spans="1:32" x14ac:dyDescent="0.35">
      <c r="A15" t="s">
        <v>115</v>
      </c>
      <c r="B15" s="23">
        <f>'REF2020'!E8*10^3</f>
        <v>100366.62461396928</v>
      </c>
      <c r="C15" s="23">
        <f>'REF2020'!$F8*10^3*'BCDTRtSY-psgr'!B7</f>
        <v>104773.51557530889</v>
      </c>
      <c r="D15" s="23">
        <f>'REF2020'!$F8*10^3*'BCDTRtSY-psgr'!C7</f>
        <v>109373.07290906495</v>
      </c>
      <c r="E15" s="23">
        <f>'REF2020'!$F8*10^3*'BCDTRtSY-psgr'!D7</f>
        <v>113972.63024282102</v>
      </c>
      <c r="F15" s="23">
        <f>'REF2020'!$F8*10^3*'BCDTRtSY-psgr'!E7</f>
        <v>118572.18757657707</v>
      </c>
      <c r="G15" s="23">
        <f>'REF2020'!$F8*10^3*'BCDTRtSY-psgr'!F7</f>
        <v>123171.74491033313</v>
      </c>
      <c r="H15" s="23">
        <f>'REF2020'!$F8*10^3*'BCDTRtSY-psgr'!G7</f>
        <v>124502.36855813954</v>
      </c>
      <c r="I15" s="23">
        <f>'REF2020'!$F8*10^3*'BCDTRtSY-psgr'!H7</f>
        <v>125843.46955750351</v>
      </c>
      <c r="J15" s="23">
        <f>'REF2020'!$F8*10^3*'BCDTRtSY-psgr'!I7</f>
        <v>127174.09320530992</v>
      </c>
      <c r="K15" s="23">
        <f>'REF2020'!$F8*10^3*'BCDTRtSY-psgr'!J7</f>
        <v>128515.19420467387</v>
      </c>
      <c r="L15" s="23">
        <f>'REF2020'!$F8*10^3*'BCDTRtSY-psgr'!K7</f>
        <v>129845.81785248032</v>
      </c>
      <c r="M15" s="23">
        <f>'REF2020'!$F8*10^3*'BCDTRtSY-psgr'!L7</f>
        <v>131176.44150028675</v>
      </c>
      <c r="N15" s="23">
        <f>'REF2020'!$F8*10^3*'BCDTRtSY-psgr'!M7</f>
        <v>132507.06514809316</v>
      </c>
      <c r="O15" s="23">
        <f>'REF2020'!$F8*10^3*'BCDTRtSY-psgr'!N7</f>
        <v>133837.68879589959</v>
      </c>
      <c r="P15" s="23">
        <f>'REF2020'!$F8*10^3*'BCDTRtSY-psgr'!O7</f>
        <v>135157.83509214848</v>
      </c>
      <c r="Q15" s="23">
        <f>'REF2020'!$F8*10^3*'BCDTRtSY-psgr'!P7</f>
        <v>136488.45873995489</v>
      </c>
      <c r="R15" s="23">
        <f>'REF2020'!$F8*10^3*'BCDTRtSY-psgr'!Q7</f>
        <v>137819.0823877613</v>
      </c>
      <c r="S15" s="23">
        <f>'REF2020'!$F8*10^3*'BCDTRtSY-psgr'!R7</f>
        <v>139149.70603556774</v>
      </c>
      <c r="T15" s="23">
        <f>'REF2020'!$F8*10^3*'BCDTRtSY-psgr'!S7</f>
        <v>140469.85233181663</v>
      </c>
      <c r="U15" s="23">
        <f>'REF2020'!$F8*10^3*'BCDTRtSY-psgr'!T7</f>
        <v>141800.47597962304</v>
      </c>
      <c r="V15" s="23">
        <f>'REF2020'!$F8*10^3*'BCDTRtSY-psgr'!U7</f>
        <v>143131.09962742947</v>
      </c>
      <c r="W15" s="23">
        <f>'REF2020'!$F8*10^3*'BCDTRtSY-psgr'!V7</f>
        <v>144356.94975966058</v>
      </c>
      <c r="X15" s="23">
        <f>'REF2020'!$F8*10^3*'BCDTRtSY-psgr'!W7</f>
        <v>145572.32254033416</v>
      </c>
      <c r="Y15" s="23">
        <f>'REF2020'!$F8*10^3*'BCDTRtSY-psgr'!X7</f>
        <v>146798.1726725653</v>
      </c>
      <c r="Z15" s="23">
        <f>'REF2020'!$F8*10^3*'BCDTRtSY-psgr'!Y7</f>
        <v>148024.0228047964</v>
      </c>
      <c r="AA15" s="23">
        <f>'REF2020'!$F8*10^3*'BCDTRtSY-psgr'!Z7</f>
        <v>149249.87293702754</v>
      </c>
      <c r="AB15" s="23">
        <f>'REF2020'!$F8*10^3*'BCDTRtSY-psgr'!AA7</f>
        <v>150475.72306925862</v>
      </c>
      <c r="AC15" s="23">
        <f>'REF2020'!$F8*10^3*'BCDTRtSY-psgr'!AB7</f>
        <v>151701.57320148975</v>
      </c>
      <c r="AD15" s="23">
        <f>'REF2020'!$F8*10^3*'BCDTRtSY-psgr'!AC7</f>
        <v>152927.42333372086</v>
      </c>
      <c r="AE15" s="23">
        <f>'REF2020'!$F8*10^3*'BCDTRtSY-psgr'!AD7</f>
        <v>154142.79611439444</v>
      </c>
      <c r="AF15" s="23">
        <f>'REF2020'!$F8*10^3*'BCDTRtSY-psgr'!AE7</f>
        <v>155368.64624662558</v>
      </c>
    </row>
    <row r="17" spans="1:32" ht="29" x14ac:dyDescent="0.35">
      <c r="A17" s="106" t="s">
        <v>235</v>
      </c>
    </row>
    <row r="18" spans="1:32" x14ac:dyDescent="0.35">
      <c r="A18" t="s">
        <v>110</v>
      </c>
      <c r="B18">
        <f>'JRC Database'!C77</f>
        <v>1.65</v>
      </c>
      <c r="C18">
        <f>'JRC Database'!D77</f>
        <v>1.65</v>
      </c>
      <c r="D18">
        <f>'JRC Database'!E77</f>
        <v>1.64</v>
      </c>
      <c r="E18">
        <f>'JRC Database'!F77</f>
        <v>1.63</v>
      </c>
      <c r="F18">
        <f>'JRC Database'!G77</f>
        <v>1.63</v>
      </c>
      <c r="G18">
        <f>'JRC Database'!H77</f>
        <v>1.62</v>
      </c>
      <c r="H18">
        <f>'JRC Database'!I77</f>
        <v>1.62</v>
      </c>
      <c r="I18">
        <f>'JRC Database'!J77</f>
        <v>1.61</v>
      </c>
      <c r="J18">
        <f>'JRC Database'!K77</f>
        <v>1.61</v>
      </c>
      <c r="K18">
        <f>'JRC Database'!L77</f>
        <v>1.61</v>
      </c>
      <c r="L18">
        <f>'JRC Database'!M77</f>
        <v>1.6</v>
      </c>
      <c r="M18">
        <f>'JRC Database'!N77</f>
        <v>1.6</v>
      </c>
      <c r="N18">
        <f>'JRC Database'!O77</f>
        <v>1.6</v>
      </c>
      <c r="O18">
        <f>'JRC Database'!P77</f>
        <v>1.6</v>
      </c>
      <c r="P18">
        <f>'JRC Database'!Q77</f>
        <v>1.59</v>
      </c>
      <c r="Q18">
        <f>'JRC Database'!R77</f>
        <v>1.59</v>
      </c>
      <c r="R18">
        <f>'JRC Database'!S77</f>
        <v>1.59</v>
      </c>
      <c r="S18">
        <f>'JRC Database'!T77</f>
        <v>1.59</v>
      </c>
      <c r="T18">
        <f>'JRC Database'!U77</f>
        <v>1.58</v>
      </c>
      <c r="U18">
        <f>'JRC Database'!V77</f>
        <v>1.58</v>
      </c>
      <c r="V18">
        <f>'JRC Database'!W77</f>
        <v>1.58</v>
      </c>
      <c r="W18">
        <f>'JRC Database'!X77</f>
        <v>1.58</v>
      </c>
      <c r="X18">
        <f>'JRC Database'!Y77</f>
        <v>1.58</v>
      </c>
      <c r="Y18">
        <f>'JRC Database'!Z77</f>
        <v>1.58</v>
      </c>
      <c r="Z18">
        <f>'JRC Database'!AA77</f>
        <v>1.58</v>
      </c>
      <c r="AA18">
        <f>'JRC Database'!AB77</f>
        <v>1.58</v>
      </c>
      <c r="AB18">
        <f>'JRC Database'!AC77</f>
        <v>1.58</v>
      </c>
      <c r="AC18">
        <f>'JRC Database'!AD77</f>
        <v>1.58</v>
      </c>
      <c r="AD18">
        <f>'JRC Database'!AE77</f>
        <v>1.58</v>
      </c>
      <c r="AE18">
        <f>'JRC Database'!AF77</f>
        <v>1.58</v>
      </c>
      <c r="AF18">
        <f>'JRC Database'!AG77</f>
        <v>1.58</v>
      </c>
    </row>
    <row r="19" spans="1:32" x14ac:dyDescent="0.35">
      <c r="A19" t="s">
        <v>111</v>
      </c>
      <c r="B19">
        <f>'JRC Database'!C78</f>
        <v>18.920000000000002</v>
      </c>
      <c r="C19">
        <f>'JRC Database'!D78</f>
        <v>18.899999999999999</v>
      </c>
      <c r="D19">
        <f>'JRC Database'!E78</f>
        <v>18.88</v>
      </c>
      <c r="E19">
        <f>'JRC Database'!F78</f>
        <v>18.86</v>
      </c>
      <c r="F19">
        <f>'JRC Database'!G78</f>
        <v>18.850000000000001</v>
      </c>
      <c r="G19">
        <f>'JRC Database'!H78</f>
        <v>18.86</v>
      </c>
      <c r="H19">
        <f>'JRC Database'!I78</f>
        <v>18.84</v>
      </c>
      <c r="I19">
        <f>'JRC Database'!J78</f>
        <v>18.829999999999998</v>
      </c>
      <c r="J19">
        <f>'JRC Database'!K78</f>
        <v>18.809999999999999</v>
      </c>
      <c r="K19">
        <f>'JRC Database'!L78</f>
        <v>18.809999999999999</v>
      </c>
      <c r="L19">
        <f>'JRC Database'!M78</f>
        <v>18.8</v>
      </c>
      <c r="M19">
        <f>'JRC Database'!N78</f>
        <v>18.79</v>
      </c>
      <c r="N19">
        <f>'JRC Database'!O78</f>
        <v>18.78</v>
      </c>
      <c r="O19">
        <f>'JRC Database'!P78</f>
        <v>18.77</v>
      </c>
      <c r="P19">
        <f>'JRC Database'!Q78</f>
        <v>18.760000000000002</v>
      </c>
      <c r="Q19">
        <f>'JRC Database'!R78</f>
        <v>18.760000000000002</v>
      </c>
      <c r="R19">
        <f>'JRC Database'!S78</f>
        <v>18.75</v>
      </c>
      <c r="S19">
        <f>'JRC Database'!T78</f>
        <v>18.739999999999998</v>
      </c>
      <c r="T19">
        <f>'JRC Database'!U78</f>
        <v>18.72</v>
      </c>
      <c r="U19">
        <f>'JRC Database'!V78</f>
        <v>18.7</v>
      </c>
      <c r="V19">
        <f>'JRC Database'!W78</f>
        <v>18.68</v>
      </c>
      <c r="W19">
        <f>'JRC Database'!X78</f>
        <v>18.670000000000002</v>
      </c>
      <c r="X19">
        <f>'JRC Database'!Y78</f>
        <v>18.66</v>
      </c>
      <c r="Y19">
        <f>'JRC Database'!Z78</f>
        <v>18.649999999999999</v>
      </c>
      <c r="Z19">
        <f>'JRC Database'!AA78</f>
        <v>18.649999999999999</v>
      </c>
      <c r="AA19">
        <f>'JRC Database'!AB78</f>
        <v>18.649999999999999</v>
      </c>
      <c r="AB19">
        <f>'JRC Database'!AC78</f>
        <v>18.649999999999999</v>
      </c>
      <c r="AC19">
        <f>'JRC Database'!AD78</f>
        <v>18.649999999999999</v>
      </c>
      <c r="AD19">
        <f>'JRC Database'!AE78</f>
        <v>18.66</v>
      </c>
      <c r="AE19">
        <f>'JRC Database'!AF78</f>
        <v>18.66</v>
      </c>
      <c r="AF19">
        <f>'JRC Database'!AG78</f>
        <v>18.68</v>
      </c>
    </row>
    <row r="20" spans="1:32" x14ac:dyDescent="0.35">
      <c r="A20" t="s">
        <v>112</v>
      </c>
      <c r="B20" s="148">
        <f>('JRC Database'!C84*POTEnCIA_TRA_Activity!V14+'JRC Database'!C85*POTEnCIA_TRA_Activity!V15)/SUM(POTEnCIA_TRA_Activity!V14:V15)</f>
        <v>121.78520510877433</v>
      </c>
      <c r="C20" s="148">
        <f>('JRC Database'!D84*POTEnCIA_TRA_Activity!W14+'JRC Database'!D85*POTEnCIA_TRA_Activity!W15)/SUM(POTEnCIA_TRA_Activity!W14:W15)</f>
        <v>122.61801355975598</v>
      </c>
      <c r="D20" s="148">
        <f>('JRC Database'!E84*POTEnCIA_TRA_Activity!X14+'JRC Database'!E85*POTEnCIA_TRA_Activity!X15)/SUM(POTEnCIA_TRA_Activity!X14:X15)</f>
        <v>123.76287599738487</v>
      </c>
      <c r="E20" s="148">
        <f>('JRC Database'!F84*POTEnCIA_TRA_Activity!Y14+'JRC Database'!F85*POTEnCIA_TRA_Activity!Y15)/SUM(POTEnCIA_TRA_Activity!Y14:Y15)</f>
        <v>124.58014159061655</v>
      </c>
      <c r="F20" s="148">
        <f>('JRC Database'!G84*POTEnCIA_TRA_Activity!Z14+'JRC Database'!G85*POTEnCIA_TRA_Activity!Z15)/SUM(POTEnCIA_TRA_Activity!Z14:Z15)</f>
        <v>125.40640610236986</v>
      </c>
      <c r="G20" s="148">
        <f>('JRC Database'!H84*POTEnCIA_TRA_Activity!AA14+'JRC Database'!H85*POTEnCIA_TRA_Activity!AA15)/SUM(POTEnCIA_TRA_Activity!AA14:AA15)</f>
        <v>126.48001110997964</v>
      </c>
      <c r="H20" s="148">
        <f>('JRC Database'!I84*POTEnCIA_TRA_Activity!AB14+'JRC Database'!I85*POTEnCIA_TRA_Activity!AB15)/SUM(POTEnCIA_TRA_Activity!AB14:AB15)</f>
        <v>127.31106535861994</v>
      </c>
      <c r="I20" s="148">
        <f>('JRC Database'!J84*POTEnCIA_TRA_Activity!AC14+'JRC Database'!J85*POTEnCIA_TRA_Activity!AC15)/SUM(POTEnCIA_TRA_Activity!AC14:AC15)</f>
        <v>128.01604611949475</v>
      </c>
      <c r="J20" s="148">
        <f>('JRC Database'!K84*POTEnCIA_TRA_Activity!AD14+'JRC Database'!K85*POTEnCIA_TRA_Activity!AD15)/SUM(POTEnCIA_TRA_Activity!AD14:AD15)</f>
        <v>128.46077349975883</v>
      </c>
      <c r="K20" s="148">
        <f>('JRC Database'!L84*POTEnCIA_TRA_Activity!AE14+'JRC Database'!L85*POTEnCIA_TRA_Activity!AE15)/SUM(POTEnCIA_TRA_Activity!AE14:AE15)</f>
        <v>129.00867309670605</v>
      </c>
      <c r="L20" s="148">
        <f>('JRC Database'!M84*POTEnCIA_TRA_Activity!AF14+'JRC Database'!M85*POTEnCIA_TRA_Activity!AF15)/SUM(POTEnCIA_TRA_Activity!AF14:AF15)</f>
        <v>129.39593903999699</v>
      </c>
      <c r="M20" s="148">
        <f>('JRC Database'!N84*POTEnCIA_TRA_Activity!AG14+'JRC Database'!N85*POTEnCIA_TRA_Activity!AG15)/SUM(POTEnCIA_TRA_Activity!AG14:AG15)</f>
        <v>129.71822688059041</v>
      </c>
      <c r="N20" s="148">
        <f>('JRC Database'!O84*POTEnCIA_TRA_Activity!AH14+'JRC Database'!O85*POTEnCIA_TRA_Activity!AH15)/SUM(POTEnCIA_TRA_Activity!AH14:AH15)</f>
        <v>130.44623572941566</v>
      </c>
      <c r="O20" s="148">
        <f>('JRC Database'!P84*POTEnCIA_TRA_Activity!AI14+'JRC Database'!P85*POTEnCIA_TRA_Activity!AI15)/SUM(POTEnCIA_TRA_Activity!AI14:AI15)</f>
        <v>130.9066562230328</v>
      </c>
      <c r="P20" s="148">
        <f>('JRC Database'!Q84*POTEnCIA_TRA_Activity!AJ14+'JRC Database'!Q85*POTEnCIA_TRA_Activity!AJ15)/SUM(POTEnCIA_TRA_Activity!AJ14:AJ15)</f>
        <v>131.66812573570567</v>
      </c>
      <c r="Q20" s="148">
        <f>('JRC Database'!R84*POTEnCIA_TRA_Activity!AK14+'JRC Database'!R85*POTEnCIA_TRA_Activity!AK15)/SUM(POTEnCIA_TRA_Activity!AK14:AK15)</f>
        <v>132.37528787397332</v>
      </c>
      <c r="R20" s="148">
        <f>('JRC Database'!S84*POTEnCIA_TRA_Activity!AL14+'JRC Database'!S85*POTEnCIA_TRA_Activity!AL15)/SUM(POTEnCIA_TRA_Activity!AL14:AL15)</f>
        <v>133.04779982218724</v>
      </c>
      <c r="S20" s="148">
        <f>('JRC Database'!T84*POTEnCIA_TRA_Activity!AM14+'JRC Database'!T85*POTEnCIA_TRA_Activity!AM15)/SUM(POTEnCIA_TRA_Activity!AM14:AM15)</f>
        <v>133.95169303726041</v>
      </c>
      <c r="T20" s="148">
        <f>('JRC Database'!U84*POTEnCIA_TRA_Activity!AN14+'JRC Database'!U85*POTEnCIA_TRA_Activity!AN15)/SUM(POTEnCIA_TRA_Activity!AN14:AN15)</f>
        <v>134.03116350370985</v>
      </c>
      <c r="U20" s="148">
        <f>('JRC Database'!V84*POTEnCIA_TRA_Activity!AO14+'JRC Database'!V85*POTEnCIA_TRA_Activity!AO15)/SUM(POTEnCIA_TRA_Activity!AO14:AO15)</f>
        <v>134.7588440066844</v>
      </c>
      <c r="V20" s="148">
        <f>('JRC Database'!W84*POTEnCIA_TRA_Activity!AP14+'JRC Database'!W85*POTEnCIA_TRA_Activity!AP15)/SUM(POTEnCIA_TRA_Activity!AP14:AP15)</f>
        <v>135.52818871806866</v>
      </c>
      <c r="W20" s="148">
        <f>('JRC Database'!X84*POTEnCIA_TRA_Activity!AQ14+'JRC Database'!X85*POTEnCIA_TRA_Activity!AQ15)/SUM(POTEnCIA_TRA_Activity!AQ14:AQ15)</f>
        <v>136.10069553990184</v>
      </c>
      <c r="X20" s="148">
        <f>('JRC Database'!Y84*POTEnCIA_TRA_Activity!AR14+'JRC Database'!Y85*POTEnCIA_TRA_Activity!AR15)/SUM(POTEnCIA_TRA_Activity!AR14:AR15)</f>
        <v>136.760513546178</v>
      </c>
      <c r="Y20" s="148">
        <f>('JRC Database'!Z84*POTEnCIA_TRA_Activity!AS14+'JRC Database'!Z85*POTEnCIA_TRA_Activity!AS15)/SUM(POTEnCIA_TRA_Activity!AS14:AS15)</f>
        <v>137.3406847281058</v>
      </c>
      <c r="Z20" s="148">
        <f>('JRC Database'!AA84*POTEnCIA_TRA_Activity!AT14+'JRC Database'!AA85*POTEnCIA_TRA_Activity!AT15)/SUM(POTEnCIA_TRA_Activity!AT14:AT15)</f>
        <v>137.92268703629037</v>
      </c>
      <c r="AA20" s="148">
        <f>('JRC Database'!AB84*POTEnCIA_TRA_Activity!AU14+'JRC Database'!AB85*POTEnCIA_TRA_Activity!AU15)/SUM(POTEnCIA_TRA_Activity!AU14:AU15)</f>
        <v>138.20192001926117</v>
      </c>
      <c r="AB20" s="148">
        <f>('JRC Database'!AC84*POTEnCIA_TRA_Activity!AV14+'JRC Database'!AC85*POTEnCIA_TRA_Activity!AV15)/SUM(POTEnCIA_TRA_Activity!AV14:AV15)</f>
        <v>138.74764052931292</v>
      </c>
      <c r="AC20" s="148">
        <f>('JRC Database'!AD84*POTEnCIA_TRA_Activity!AW14+'JRC Database'!AD85*POTEnCIA_TRA_Activity!AW15)/SUM(POTEnCIA_TRA_Activity!AW14:AW15)</f>
        <v>139.37370031061101</v>
      </c>
      <c r="AD20" s="148">
        <f>('JRC Database'!AE84*POTEnCIA_TRA_Activity!AX14+'JRC Database'!AE85*POTEnCIA_TRA_Activity!AX15)/SUM(POTEnCIA_TRA_Activity!AX14:AX15)</f>
        <v>139.51665616375342</v>
      </c>
      <c r="AE20" s="148">
        <f>('JRC Database'!AF84*POTEnCIA_TRA_Activity!AY14+'JRC Database'!AF85*POTEnCIA_TRA_Activity!AY15)/SUM(POTEnCIA_TRA_Activity!AY14:AY15)</f>
        <v>140.08625253143006</v>
      </c>
      <c r="AF20" s="148">
        <f>('JRC Database'!AG84*POTEnCIA_TRA_Activity!AZ14+'JRC Database'!AG85*POTEnCIA_TRA_Activity!AZ15)/SUM(POTEnCIA_TRA_Activity!AZ14:AZ15)</f>
        <v>140.39396129865443</v>
      </c>
    </row>
    <row r="21" spans="1:32" x14ac:dyDescent="0.35">
      <c r="A21" t="s">
        <v>113</v>
      </c>
      <c r="B21">
        <f>'JRC Database'!C79</f>
        <v>117.45</v>
      </c>
      <c r="C21">
        <f>'JRC Database'!D79</f>
        <v>118.02</v>
      </c>
      <c r="D21">
        <f>'JRC Database'!E79</f>
        <v>118.67</v>
      </c>
      <c r="E21">
        <f>'JRC Database'!F79</f>
        <v>119.49</v>
      </c>
      <c r="F21">
        <f>'JRC Database'!G79</f>
        <v>120.12</v>
      </c>
      <c r="G21">
        <f>'JRC Database'!H79</f>
        <v>121.19</v>
      </c>
      <c r="H21">
        <f>'JRC Database'!I79</f>
        <v>122.11</v>
      </c>
      <c r="I21">
        <f>'JRC Database'!J79</f>
        <v>123.06</v>
      </c>
      <c r="J21">
        <f>'JRC Database'!K79</f>
        <v>123.85</v>
      </c>
      <c r="K21">
        <f>'JRC Database'!L79</f>
        <v>124.59</v>
      </c>
      <c r="L21">
        <f>'JRC Database'!M79</f>
        <v>125.42</v>
      </c>
      <c r="M21">
        <f>'JRC Database'!N79</f>
        <v>126.1</v>
      </c>
      <c r="N21">
        <f>'JRC Database'!O79</f>
        <v>126.96</v>
      </c>
      <c r="O21">
        <f>'JRC Database'!P79</f>
        <v>127.98</v>
      </c>
      <c r="P21">
        <f>'JRC Database'!Q79</f>
        <v>128.93</v>
      </c>
      <c r="Q21">
        <f>'JRC Database'!R79</f>
        <v>129.94</v>
      </c>
      <c r="R21">
        <f>'JRC Database'!S79</f>
        <v>130.83000000000001</v>
      </c>
      <c r="S21">
        <f>'JRC Database'!T79</f>
        <v>131.6</v>
      </c>
      <c r="T21">
        <f>'JRC Database'!U79</f>
        <v>132.44999999999999</v>
      </c>
      <c r="U21">
        <f>'JRC Database'!V79</f>
        <v>133.26</v>
      </c>
      <c r="V21">
        <f>'JRC Database'!W79</f>
        <v>134.01</v>
      </c>
      <c r="W21">
        <f>'JRC Database'!X79</f>
        <v>134.74</v>
      </c>
      <c r="X21">
        <f>'JRC Database'!Y79</f>
        <v>135.44</v>
      </c>
      <c r="Y21">
        <f>'JRC Database'!Z79</f>
        <v>136.19999999999999</v>
      </c>
      <c r="Z21">
        <f>'JRC Database'!AA79</f>
        <v>136.91</v>
      </c>
      <c r="AA21">
        <f>'JRC Database'!AB79</f>
        <v>137.66999999999999</v>
      </c>
      <c r="AB21">
        <f>'JRC Database'!AC79</f>
        <v>138.33000000000001</v>
      </c>
      <c r="AC21">
        <f>'JRC Database'!AD79</f>
        <v>138.99</v>
      </c>
      <c r="AD21">
        <f>'JRC Database'!AE79</f>
        <v>139.68</v>
      </c>
      <c r="AE21">
        <f>'JRC Database'!AF79</f>
        <v>140.25</v>
      </c>
      <c r="AF21">
        <f>'JRC Database'!AG79</f>
        <v>140.97999999999999</v>
      </c>
    </row>
    <row r="22" spans="1:32" x14ac:dyDescent="0.35">
      <c r="A22" t="s">
        <v>114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115</v>
      </c>
      <c r="B23">
        <f>'JRC Database'!C76</f>
        <v>1.2</v>
      </c>
      <c r="C23">
        <f>'JRC Database'!D76</f>
        <v>1.21</v>
      </c>
      <c r="D23">
        <f>'JRC Database'!E76</f>
        <v>1.21</v>
      </c>
      <c r="E23">
        <f>'JRC Database'!F76</f>
        <v>1.21</v>
      </c>
      <c r="F23">
        <f>'JRC Database'!G76</f>
        <v>1.21</v>
      </c>
      <c r="G23">
        <f>'JRC Database'!H76</f>
        <v>1.21</v>
      </c>
      <c r="H23">
        <f>'JRC Database'!I76</f>
        <v>1.21</v>
      </c>
      <c r="I23">
        <f>'JRC Database'!J76</f>
        <v>1.21</v>
      </c>
      <c r="J23">
        <f>'JRC Database'!K76</f>
        <v>1.21</v>
      </c>
      <c r="K23">
        <f>'JRC Database'!L76</f>
        <v>1.2</v>
      </c>
      <c r="L23">
        <f>'JRC Database'!M76</f>
        <v>1.2</v>
      </c>
      <c r="M23">
        <f>'JRC Database'!N76</f>
        <v>1.19</v>
      </c>
      <c r="N23">
        <f>'JRC Database'!O76</f>
        <v>1.19</v>
      </c>
      <c r="O23">
        <f>'JRC Database'!P76</f>
        <v>1.18</v>
      </c>
      <c r="P23">
        <f>'JRC Database'!Q76</f>
        <v>1.18</v>
      </c>
      <c r="Q23">
        <f>'JRC Database'!R76</f>
        <v>1.17</v>
      </c>
      <c r="R23">
        <f>'JRC Database'!S76</f>
        <v>1.1599999999999999</v>
      </c>
      <c r="S23">
        <f>'JRC Database'!T76</f>
        <v>1.1599999999999999</v>
      </c>
      <c r="T23">
        <f>'JRC Database'!U76</f>
        <v>1.1499999999999999</v>
      </c>
      <c r="U23">
        <f>'JRC Database'!V76</f>
        <v>1.1399999999999999</v>
      </c>
      <c r="V23">
        <f>'JRC Database'!W76</f>
        <v>1.1399999999999999</v>
      </c>
      <c r="W23">
        <f>'JRC Database'!X76</f>
        <v>1.1299999999999999</v>
      </c>
      <c r="X23">
        <f>'JRC Database'!Y76</f>
        <v>1.1200000000000001</v>
      </c>
      <c r="Y23">
        <f>'JRC Database'!Z76</f>
        <v>1.1200000000000001</v>
      </c>
      <c r="Z23">
        <f>'JRC Database'!AA76</f>
        <v>1.1100000000000001</v>
      </c>
      <c r="AA23">
        <f>'JRC Database'!AB76</f>
        <v>1.1000000000000001</v>
      </c>
      <c r="AB23">
        <f>'JRC Database'!AC76</f>
        <v>1.0900000000000001</v>
      </c>
      <c r="AC23">
        <f>'JRC Database'!AD76</f>
        <v>1.0900000000000001</v>
      </c>
      <c r="AD23">
        <f>'JRC Database'!AE76</f>
        <v>1.08</v>
      </c>
      <c r="AE23">
        <f>'JRC Database'!AF76</f>
        <v>1.07</v>
      </c>
      <c r="AF23">
        <f>'JRC Database'!AG76</f>
        <v>1.06</v>
      </c>
    </row>
    <row r="25" spans="1:32" ht="29" x14ac:dyDescent="0.35">
      <c r="A25" s="106" t="s">
        <v>236</v>
      </c>
    </row>
    <row r="26" spans="1:32" x14ac:dyDescent="0.35">
      <c r="A26" t="s">
        <v>110</v>
      </c>
      <c r="B26" s="23">
        <f>SUM('SYVbT-passenger'!$B2:$H2)*'Raw data JRC Other'!C7/'Raw data JRC Other'!$D7</f>
        <v>250694577.08304459</v>
      </c>
      <c r="C26" s="23">
        <f>SUM('SYVbT-passenger'!$B2:$H2)*'Raw data JRC Other'!D7/'Raw data JRC Other'!$D7</f>
        <v>253908526</v>
      </c>
      <c r="D26" s="23">
        <f>SUM('SYVbT-passenger'!$B2:$H2)*'Raw data JRC Other'!E7/'Raw data JRC Other'!$D7</f>
        <v>257275335.81074432</v>
      </c>
      <c r="E26" s="23">
        <f>SUM('SYVbT-passenger'!$B2:$H2)*'Raw data JRC Other'!F7/'Raw data JRC Other'!$D7</f>
        <v>260316605.57449588</v>
      </c>
      <c r="F26" s="23">
        <f>SUM('SYVbT-passenger'!$B2:$H2)*'Raw data JRC Other'!G7/'Raw data JRC Other'!$D7</f>
        <v>263057771.94327641</v>
      </c>
      <c r="G26" s="23">
        <f>SUM('SYVbT-passenger'!$B2:$H2)*'Raw data JRC Other'!H7/'Raw data JRC Other'!$D7</f>
        <v>265588249.04058179</v>
      </c>
      <c r="H26" s="23">
        <f>SUM('SYVbT-passenger'!$B2:$H2)*'Raw data JRC Other'!I7/'Raw data JRC Other'!$D7</f>
        <v>267498006.12269771</v>
      </c>
      <c r="I26" s="23">
        <f>SUM('SYVbT-passenger'!$B2:$H2)*'Raw data JRC Other'!J7/'Raw data JRC Other'!$D7</f>
        <v>269040260.75983471</v>
      </c>
      <c r="J26" s="23">
        <f>SUM('SYVbT-passenger'!$B2:$H2)*'Raw data JRC Other'!K7/'Raw data JRC Other'!$D7</f>
        <v>270552987.47206873</v>
      </c>
      <c r="K26" s="23">
        <f>SUM('SYVbT-passenger'!$B2:$H2)*'Raw data JRC Other'!L7/'Raw data JRC Other'!$D7</f>
        <v>271864776.09575492</v>
      </c>
      <c r="L26" s="23">
        <f>SUM('SYVbT-passenger'!$B2:$H2)*'Raw data JRC Other'!M7/'Raw data JRC Other'!$D7</f>
        <v>273111341.7247867</v>
      </c>
      <c r="M26" s="23">
        <f>SUM('SYVbT-passenger'!$B2:$H2)*'Raw data JRC Other'!N7/'Raw data JRC Other'!$D7</f>
        <v>274304885.97356564</v>
      </c>
      <c r="N26" s="23">
        <f>SUM('SYVbT-passenger'!$B2:$H2)*'Raw data JRC Other'!O7/'Raw data JRC Other'!$D7</f>
        <v>275421084.13540208</v>
      </c>
      <c r="O26" s="23">
        <f>SUM('SYVbT-passenger'!$B2:$H2)*'Raw data JRC Other'!P7/'Raw data JRC Other'!$D7</f>
        <v>276531932.86543441</v>
      </c>
      <c r="P26" s="23">
        <f>SUM('SYVbT-passenger'!$B2:$H2)*'Raw data JRC Other'!Q7/'Raw data JRC Other'!$D7</f>
        <v>277548945.86468089</v>
      </c>
      <c r="Q26" s="23">
        <f>SUM('SYVbT-passenger'!$B2:$H2)*'Raw data JRC Other'!R7/'Raw data JRC Other'!$D7</f>
        <v>278471456.14645296</v>
      </c>
      <c r="R26" s="23">
        <f>SUM('SYVbT-passenger'!$B2:$H2)*'Raw data JRC Other'!S7/'Raw data JRC Other'!$D7</f>
        <v>279287396.5767504</v>
      </c>
      <c r="S26" s="23">
        <f>SUM('SYVbT-passenger'!$B2:$H2)*'Raw data JRC Other'!T7/'Raw data JRC Other'!$D7</f>
        <v>279994837.49719661</v>
      </c>
      <c r="T26" s="23">
        <f>SUM('SYVbT-passenger'!$B2:$H2)*'Raw data JRC Other'!U7/'Raw data JRC Other'!$D7</f>
        <v>280576415.5926162</v>
      </c>
      <c r="U26" s="23">
        <f>SUM('SYVbT-passenger'!$B2:$H2)*'Raw data JRC Other'!V7/'Raw data JRC Other'!$D7</f>
        <v>280997992.69723296</v>
      </c>
      <c r="V26" s="23">
        <f>SUM('SYVbT-passenger'!$B2:$H2)*'Raw data JRC Other'!W7/'Raw data JRC Other'!$D7</f>
        <v>281324291.79132318</v>
      </c>
      <c r="W26" s="23">
        <f>SUM('SYVbT-passenger'!$B2:$H2)*'Raw data JRC Other'!X7/'Raw data JRC Other'!$D7</f>
        <v>281605348.60971922</v>
      </c>
      <c r="X26" s="23">
        <f>SUM('SYVbT-passenger'!$B2:$H2)*'Raw data JRC Other'!Y7/'Raw data JRC Other'!$D7</f>
        <v>281829111.36182219</v>
      </c>
      <c r="Y26" s="23">
        <f>SUM('SYVbT-passenger'!$B2:$H2)*'Raw data JRC Other'!Z7/'Raw data JRC Other'!$D7</f>
        <v>282008031.66922289</v>
      </c>
      <c r="Z26" s="23">
        <f>SUM('SYVbT-passenger'!$B2:$H2)*'Raw data JRC Other'!AA7/'Raw data JRC Other'!$D7</f>
        <v>282137096.75239718</v>
      </c>
      <c r="AA26" s="23">
        <f>SUM('SYVbT-passenger'!$B2:$H2)*'Raw data JRC Other'!AB7/'Raw data JRC Other'!$D7</f>
        <v>282276952.75958842</v>
      </c>
      <c r="AB26" s="23">
        <f>SUM('SYVbT-passenger'!$B2:$H2)*'Raw data JRC Other'!AC7/'Raw data JRC Other'!$D7</f>
        <v>282377100.94626045</v>
      </c>
      <c r="AC26" s="23">
        <f>SUM('SYVbT-passenger'!$B2:$H2)*'Raw data JRC Other'!AD7/'Raw data JRC Other'!$D7</f>
        <v>282376494.43062484</v>
      </c>
      <c r="AD26" s="23">
        <f>SUM('SYVbT-passenger'!$B2:$H2)*'Raw data JRC Other'!AE7/'Raw data JRC Other'!$D7</f>
        <v>282284912.37475288</v>
      </c>
      <c r="AE26" s="23">
        <f>SUM('SYVbT-passenger'!$B2:$H2)*'Raw data JRC Other'!AF7/'Raw data JRC Other'!$D7</f>
        <v>282114371.36967516</v>
      </c>
      <c r="AF26" s="23">
        <f>SUM('SYVbT-passenger'!$B2:$H2)*'Raw data JRC Other'!AG7/'Raw data JRC Other'!$D7</f>
        <v>281850195.00058407</v>
      </c>
    </row>
    <row r="27" spans="1:32" x14ac:dyDescent="0.35">
      <c r="A27" t="s">
        <v>111</v>
      </c>
      <c r="B27" s="23">
        <f>SUM('SYVbT-passenger'!$B3:$H3)*'Raw data JRC Other'!C8/'Raw data JRC Other'!C8</f>
        <v>669375</v>
      </c>
      <c r="C27" s="23">
        <f>SUM('SYVbT-passenger'!$B3:$H3)*'Raw data JRC Other'!D8/'Raw data JRC Other'!D8</f>
        <v>669375</v>
      </c>
      <c r="D27" s="23">
        <f>SUM('SYVbT-passenger'!$B3:$H3)*'Raw data JRC Other'!E8/'Raw data JRC Other'!E8</f>
        <v>669375</v>
      </c>
      <c r="E27" s="23">
        <f>SUM('SYVbT-passenger'!$B3:$H3)*'Raw data JRC Other'!F8/'Raw data JRC Other'!F8</f>
        <v>669375</v>
      </c>
      <c r="F27" s="23">
        <f>SUM('SYVbT-passenger'!$B3:$H3)*'Raw data JRC Other'!G8/'Raw data JRC Other'!G8</f>
        <v>669375</v>
      </c>
      <c r="G27" s="23">
        <f>SUM('SYVbT-passenger'!$B3:$H3)*'Raw data JRC Other'!H8/'Raw data JRC Other'!H8</f>
        <v>669375</v>
      </c>
      <c r="H27" s="23">
        <f>SUM('SYVbT-passenger'!$B3:$H3)*'Raw data JRC Other'!I8/'Raw data JRC Other'!I8</f>
        <v>669375</v>
      </c>
      <c r="I27" s="23">
        <f>SUM('SYVbT-passenger'!$B3:$H3)*'Raw data JRC Other'!J8/'Raw data JRC Other'!J8</f>
        <v>669375</v>
      </c>
      <c r="J27" s="23">
        <f>SUM('SYVbT-passenger'!$B3:$H3)*'Raw data JRC Other'!K8/'Raw data JRC Other'!K8</f>
        <v>669375</v>
      </c>
      <c r="K27" s="23">
        <f>SUM('SYVbT-passenger'!$B3:$H3)*'Raw data JRC Other'!L8/'Raw data JRC Other'!L8</f>
        <v>669375</v>
      </c>
      <c r="L27" s="23">
        <f>SUM('SYVbT-passenger'!$B3:$H3)*'Raw data JRC Other'!M8/'Raw data JRC Other'!M8</f>
        <v>669375</v>
      </c>
      <c r="M27" s="23">
        <f>SUM('SYVbT-passenger'!$B3:$H3)*'Raw data JRC Other'!N8/'Raw data JRC Other'!N8</f>
        <v>669375</v>
      </c>
      <c r="N27" s="23">
        <f>SUM('SYVbT-passenger'!$B3:$H3)*'Raw data JRC Other'!O8/'Raw data JRC Other'!O8</f>
        <v>669375</v>
      </c>
      <c r="O27" s="23">
        <f>SUM('SYVbT-passenger'!$B3:$H3)*'Raw data JRC Other'!P8/'Raw data JRC Other'!P8</f>
        <v>669375</v>
      </c>
      <c r="P27" s="23">
        <f>SUM('SYVbT-passenger'!$B3:$H3)*'Raw data JRC Other'!Q8/'Raw data JRC Other'!Q8</f>
        <v>669375</v>
      </c>
      <c r="Q27" s="23">
        <f>SUM('SYVbT-passenger'!$B3:$H3)*'Raw data JRC Other'!R8/'Raw data JRC Other'!R8</f>
        <v>669375</v>
      </c>
      <c r="R27" s="23">
        <f>SUM('SYVbT-passenger'!$B3:$H3)*'Raw data JRC Other'!S8/'Raw data JRC Other'!S8</f>
        <v>669375</v>
      </c>
      <c r="S27" s="23">
        <f>SUM('SYVbT-passenger'!$B3:$H3)*'Raw data JRC Other'!T8/'Raw data JRC Other'!T8</f>
        <v>669375</v>
      </c>
      <c r="T27" s="23">
        <f>SUM('SYVbT-passenger'!$B3:$H3)*'Raw data JRC Other'!U8/'Raw data JRC Other'!U8</f>
        <v>669375</v>
      </c>
      <c r="U27" s="23">
        <f>SUM('SYVbT-passenger'!$B3:$H3)*'Raw data JRC Other'!V8/'Raw data JRC Other'!V8</f>
        <v>669375</v>
      </c>
      <c r="V27" s="23">
        <f>SUM('SYVbT-passenger'!$B3:$H3)*'Raw data JRC Other'!W8/'Raw data JRC Other'!W8</f>
        <v>669375</v>
      </c>
      <c r="W27" s="23">
        <f>SUM('SYVbT-passenger'!$B3:$H3)*'Raw data JRC Other'!X8/'Raw data JRC Other'!X8</f>
        <v>669375</v>
      </c>
      <c r="X27" s="23">
        <f>SUM('SYVbT-passenger'!$B3:$H3)*'Raw data JRC Other'!Y8/'Raw data JRC Other'!Y8</f>
        <v>669375</v>
      </c>
      <c r="Y27" s="23">
        <f>SUM('SYVbT-passenger'!$B3:$H3)*'Raw data JRC Other'!Z8/'Raw data JRC Other'!Z8</f>
        <v>669375</v>
      </c>
      <c r="Z27" s="23">
        <f>SUM('SYVbT-passenger'!$B3:$H3)*'Raw data JRC Other'!AA8/'Raw data JRC Other'!AA8</f>
        <v>669375</v>
      </c>
      <c r="AA27" s="23">
        <f>SUM('SYVbT-passenger'!$B3:$H3)*'Raw data JRC Other'!AB8/'Raw data JRC Other'!AB8</f>
        <v>669375</v>
      </c>
      <c r="AB27" s="23">
        <f>SUM('SYVbT-passenger'!$B3:$H3)*'Raw data JRC Other'!AC8/'Raw data JRC Other'!AC8</f>
        <v>669375</v>
      </c>
      <c r="AC27" s="23">
        <f>SUM('SYVbT-passenger'!$B3:$H3)*'Raw data JRC Other'!AD8/'Raw data JRC Other'!AD8</f>
        <v>669375</v>
      </c>
      <c r="AD27" s="23">
        <f>SUM('SYVbT-passenger'!$B3:$H3)*'Raw data JRC Other'!AE8/'Raw data JRC Other'!AE8</f>
        <v>669375</v>
      </c>
      <c r="AE27" s="23">
        <f>SUM('SYVbT-passenger'!$B3:$H3)*'Raw data JRC Other'!AF8/'Raw data JRC Other'!AF8</f>
        <v>669375</v>
      </c>
      <c r="AF27" s="23">
        <f>SUM('SYVbT-passenger'!$B3:$H3)*'Raw data JRC Other'!AG8/'Raw data JRC Other'!AG8</f>
        <v>669375</v>
      </c>
    </row>
    <row r="28" spans="1:32" x14ac:dyDescent="0.35">
      <c r="A28" t="s">
        <v>112</v>
      </c>
      <c r="B28" s="23">
        <f>SUM('SYVbT-passenger'!$B4:$H4)</f>
        <v>4248</v>
      </c>
      <c r="C28" s="23">
        <f>SUM('SYVbT-passenger'!$B4:$H4)</f>
        <v>4248</v>
      </c>
      <c r="D28" s="23">
        <f>SUM('SYVbT-passenger'!$B4:$H4)</f>
        <v>4248</v>
      </c>
      <c r="E28" s="23">
        <f>SUM('SYVbT-passenger'!$B4:$H4)</f>
        <v>4248</v>
      </c>
      <c r="F28" s="23">
        <f>SUM('SYVbT-passenger'!$B4:$H4)</f>
        <v>4248</v>
      </c>
      <c r="G28" s="23">
        <f>SUM('SYVbT-passenger'!$B4:$H4)</f>
        <v>4248</v>
      </c>
      <c r="H28" s="23">
        <f>SUM('SYVbT-passenger'!$B4:$H4)</f>
        <v>4248</v>
      </c>
      <c r="I28" s="23">
        <f>SUM('SYVbT-passenger'!$B4:$H4)</f>
        <v>4248</v>
      </c>
      <c r="J28" s="23">
        <f>SUM('SYVbT-passenger'!$B4:$H4)</f>
        <v>4248</v>
      </c>
      <c r="K28" s="23">
        <f>SUM('SYVbT-passenger'!$B4:$H4)</f>
        <v>4248</v>
      </c>
      <c r="L28" s="23">
        <f>SUM('SYVbT-passenger'!$B4:$H4)</f>
        <v>4248</v>
      </c>
      <c r="M28" s="23">
        <f>SUM('SYVbT-passenger'!$B4:$H4)</f>
        <v>4248</v>
      </c>
      <c r="N28" s="23">
        <f>SUM('SYVbT-passenger'!$B4:$H4)</f>
        <v>4248</v>
      </c>
      <c r="O28" s="23">
        <f>SUM('SYVbT-passenger'!$B4:$H4)</f>
        <v>4248</v>
      </c>
      <c r="P28" s="23">
        <f>SUM('SYVbT-passenger'!$B4:$H4)</f>
        <v>4248</v>
      </c>
      <c r="Q28" s="23">
        <f>SUM('SYVbT-passenger'!$B4:$H4)</f>
        <v>4248</v>
      </c>
      <c r="R28" s="23">
        <f>SUM('SYVbT-passenger'!$B4:$H4)</f>
        <v>4248</v>
      </c>
      <c r="S28" s="23">
        <f>SUM('SYVbT-passenger'!$B4:$H4)</f>
        <v>4248</v>
      </c>
      <c r="T28" s="23">
        <f>SUM('SYVbT-passenger'!$B4:$H4)</f>
        <v>4248</v>
      </c>
      <c r="U28" s="23">
        <f>SUM('SYVbT-passenger'!$B4:$H4)</f>
        <v>4248</v>
      </c>
      <c r="V28" s="23">
        <f>SUM('SYVbT-passenger'!$B4:$H4)</f>
        <v>4248</v>
      </c>
      <c r="W28" s="23">
        <f>SUM('SYVbT-passenger'!$B4:$H4)</f>
        <v>4248</v>
      </c>
      <c r="X28" s="23">
        <f>SUM('SYVbT-passenger'!$B4:$H4)</f>
        <v>4248</v>
      </c>
      <c r="Y28" s="23">
        <f>SUM('SYVbT-passenger'!$B4:$H4)</f>
        <v>4248</v>
      </c>
      <c r="Z28" s="23">
        <f>SUM('SYVbT-passenger'!$B4:$H4)</f>
        <v>4248</v>
      </c>
      <c r="AA28" s="23">
        <f>SUM('SYVbT-passenger'!$B4:$H4)</f>
        <v>4248</v>
      </c>
      <c r="AB28" s="23">
        <f>SUM('SYVbT-passenger'!$B4:$H4)</f>
        <v>4248</v>
      </c>
      <c r="AC28" s="23">
        <f>SUM('SYVbT-passenger'!$B4:$H4)</f>
        <v>4248</v>
      </c>
      <c r="AD28" s="23">
        <f>SUM('SYVbT-passenger'!$B4:$H4)</f>
        <v>4248</v>
      </c>
      <c r="AE28" s="23">
        <f>SUM('SYVbT-passenger'!$B4:$H4)</f>
        <v>4248</v>
      </c>
      <c r="AF28" s="23">
        <f>SUM('SYVbT-passenger'!$B4:$H4)</f>
        <v>4248</v>
      </c>
    </row>
    <row r="29" spans="1:32" x14ac:dyDescent="0.35">
      <c r="A29" t="s">
        <v>113</v>
      </c>
      <c r="B29" s="23">
        <f>SUM('SYVbT-passenger'!$B5:$H5)</f>
        <v>26391</v>
      </c>
      <c r="C29" s="23">
        <f>SUM('SYVbT-passenger'!$B5:$H5)</f>
        <v>26391</v>
      </c>
      <c r="D29" s="23">
        <f>SUM('SYVbT-passenger'!$B5:$H5)</f>
        <v>26391</v>
      </c>
      <c r="E29" s="23">
        <f>SUM('SYVbT-passenger'!$B5:$H5)</f>
        <v>26391</v>
      </c>
      <c r="F29" s="23">
        <f>SUM('SYVbT-passenger'!$B5:$H5)</f>
        <v>26391</v>
      </c>
      <c r="G29" s="23">
        <f>SUM('SYVbT-passenger'!$B5:$H5)</f>
        <v>26391</v>
      </c>
      <c r="H29" s="23">
        <f>SUM('SYVbT-passenger'!$B5:$H5)</f>
        <v>26391</v>
      </c>
      <c r="I29" s="23">
        <f>SUM('SYVbT-passenger'!$B5:$H5)</f>
        <v>26391</v>
      </c>
      <c r="J29" s="23">
        <f>SUM('SYVbT-passenger'!$B5:$H5)</f>
        <v>26391</v>
      </c>
      <c r="K29" s="23">
        <f>SUM('SYVbT-passenger'!$B5:$H5)</f>
        <v>26391</v>
      </c>
      <c r="L29" s="23">
        <f>SUM('SYVbT-passenger'!$B5:$H5)</f>
        <v>26391</v>
      </c>
      <c r="M29" s="23">
        <f>SUM('SYVbT-passenger'!$B5:$H5)</f>
        <v>26391</v>
      </c>
      <c r="N29" s="23">
        <f>SUM('SYVbT-passenger'!$B5:$H5)</f>
        <v>26391</v>
      </c>
      <c r="O29" s="23">
        <f>SUM('SYVbT-passenger'!$B5:$H5)</f>
        <v>26391</v>
      </c>
      <c r="P29" s="23">
        <f>SUM('SYVbT-passenger'!$B5:$H5)</f>
        <v>26391</v>
      </c>
      <c r="Q29" s="23">
        <f>SUM('SYVbT-passenger'!$B5:$H5)</f>
        <v>26391</v>
      </c>
      <c r="R29" s="23">
        <f>SUM('SYVbT-passenger'!$B5:$H5)</f>
        <v>26391</v>
      </c>
      <c r="S29" s="23">
        <f>SUM('SYVbT-passenger'!$B5:$H5)</f>
        <v>26391</v>
      </c>
      <c r="T29" s="23">
        <f>SUM('SYVbT-passenger'!$B5:$H5)</f>
        <v>26391</v>
      </c>
      <c r="U29" s="23">
        <f>SUM('SYVbT-passenger'!$B5:$H5)</f>
        <v>26391</v>
      </c>
      <c r="V29" s="23">
        <f>SUM('SYVbT-passenger'!$B5:$H5)</f>
        <v>26391</v>
      </c>
      <c r="W29" s="23">
        <f>SUM('SYVbT-passenger'!$B5:$H5)</f>
        <v>26391</v>
      </c>
      <c r="X29" s="23">
        <f>SUM('SYVbT-passenger'!$B5:$H5)</f>
        <v>26391</v>
      </c>
      <c r="Y29" s="23">
        <f>SUM('SYVbT-passenger'!$B5:$H5)</f>
        <v>26391</v>
      </c>
      <c r="Z29" s="23">
        <f>SUM('SYVbT-passenger'!$B5:$H5)</f>
        <v>26391</v>
      </c>
      <c r="AA29" s="23">
        <f>SUM('SYVbT-passenger'!$B5:$H5)</f>
        <v>26391</v>
      </c>
      <c r="AB29" s="23">
        <f>SUM('SYVbT-passenger'!$B5:$H5)</f>
        <v>26391</v>
      </c>
      <c r="AC29" s="23">
        <f>SUM('SYVbT-passenger'!$B5:$H5)</f>
        <v>26391</v>
      </c>
      <c r="AD29" s="23">
        <f>SUM('SYVbT-passenger'!$B5:$H5)</f>
        <v>26391</v>
      </c>
      <c r="AE29" s="23">
        <f>SUM('SYVbT-passenger'!$B5:$H5)</f>
        <v>26391</v>
      </c>
      <c r="AF29" s="23">
        <f>SUM('SYVbT-passenger'!$B5:$H5)</f>
        <v>26391</v>
      </c>
    </row>
    <row r="30" spans="1:32" x14ac:dyDescent="0.35">
      <c r="A30" t="s">
        <v>114</v>
      </c>
      <c r="B30" s="23">
        <f>SUM('SYVbT-passenger'!$B6:$H6)</f>
        <v>0</v>
      </c>
      <c r="C30" s="23">
        <f>SUM('SYVbT-passenger'!$B6:$H6)</f>
        <v>0</v>
      </c>
      <c r="D30" s="23">
        <f>SUM('SYVbT-passenger'!$B6:$H6)</f>
        <v>0</v>
      </c>
      <c r="E30" s="23">
        <f>SUM('SYVbT-passenger'!$B6:$H6)</f>
        <v>0</v>
      </c>
      <c r="F30" s="23">
        <f>SUM('SYVbT-passenger'!$B6:$H6)</f>
        <v>0</v>
      </c>
      <c r="G30" s="23">
        <f>SUM('SYVbT-passenger'!$B6:$H6)</f>
        <v>0</v>
      </c>
      <c r="H30" s="23">
        <f>SUM('SYVbT-passenger'!$B6:$H6)</f>
        <v>0</v>
      </c>
      <c r="I30" s="23">
        <f>SUM('SYVbT-passenger'!$B6:$H6)</f>
        <v>0</v>
      </c>
      <c r="J30" s="23">
        <f>SUM('SYVbT-passenger'!$B6:$H6)</f>
        <v>0</v>
      </c>
      <c r="K30" s="23">
        <f>SUM('SYVbT-passenger'!$B6:$H6)</f>
        <v>0</v>
      </c>
      <c r="L30" s="23">
        <f>SUM('SYVbT-passenger'!$B6:$H6)</f>
        <v>0</v>
      </c>
      <c r="M30" s="23">
        <f>SUM('SYVbT-passenger'!$B6:$H6)</f>
        <v>0</v>
      </c>
      <c r="N30" s="23">
        <f>SUM('SYVbT-passenger'!$B6:$H6)</f>
        <v>0</v>
      </c>
      <c r="O30" s="23">
        <f>SUM('SYVbT-passenger'!$B6:$H6)</f>
        <v>0</v>
      </c>
      <c r="P30" s="23">
        <f>SUM('SYVbT-passenger'!$B6:$H6)</f>
        <v>0</v>
      </c>
      <c r="Q30" s="23">
        <f>SUM('SYVbT-passenger'!$B6:$H6)</f>
        <v>0</v>
      </c>
      <c r="R30" s="23">
        <f>SUM('SYVbT-passenger'!$B6:$H6)</f>
        <v>0</v>
      </c>
      <c r="S30" s="23">
        <f>SUM('SYVbT-passenger'!$B6:$H6)</f>
        <v>0</v>
      </c>
      <c r="T30" s="23">
        <f>SUM('SYVbT-passenger'!$B6:$H6)</f>
        <v>0</v>
      </c>
      <c r="U30" s="23">
        <f>SUM('SYVbT-passenger'!$B6:$H6)</f>
        <v>0</v>
      </c>
      <c r="V30" s="23">
        <f>SUM('SYVbT-passenger'!$B6:$H6)</f>
        <v>0</v>
      </c>
      <c r="W30" s="23">
        <f>SUM('SYVbT-passenger'!$B6:$H6)</f>
        <v>0</v>
      </c>
      <c r="X30" s="23">
        <f>SUM('SYVbT-passenger'!$B6:$H6)</f>
        <v>0</v>
      </c>
      <c r="Y30" s="23">
        <f>SUM('SYVbT-passenger'!$B6:$H6)</f>
        <v>0</v>
      </c>
      <c r="Z30" s="23">
        <f>SUM('SYVbT-passenger'!$B6:$H6)</f>
        <v>0</v>
      </c>
      <c r="AA30" s="23">
        <f>SUM('SYVbT-passenger'!$B6:$H6)</f>
        <v>0</v>
      </c>
      <c r="AB30" s="23">
        <f>SUM('SYVbT-passenger'!$B6:$H6)</f>
        <v>0</v>
      </c>
      <c r="AC30" s="23">
        <f>SUM('SYVbT-passenger'!$B6:$H6)</f>
        <v>0</v>
      </c>
      <c r="AD30" s="23">
        <f>SUM('SYVbT-passenger'!$B6:$H6)</f>
        <v>0</v>
      </c>
      <c r="AE30" s="23">
        <f>SUM('SYVbT-passenger'!$B6:$H6)</f>
        <v>0</v>
      </c>
      <c r="AF30" s="23">
        <f>SUM('SYVbT-passenger'!$B6:$H6)</f>
        <v>0</v>
      </c>
    </row>
    <row r="31" spans="1:32" x14ac:dyDescent="0.35">
      <c r="A31" t="s">
        <v>115</v>
      </c>
      <c r="B31" s="23">
        <f>SUM('SYVbT-passenger'!$B7:$H7)</f>
        <v>38728491</v>
      </c>
      <c r="C31" s="23">
        <f>SUM('SYVbT-passenger'!$B7:$H7)</f>
        <v>38728491</v>
      </c>
      <c r="D31" s="23">
        <f>SUM('SYVbT-passenger'!$B7:$H7)</f>
        <v>38728491</v>
      </c>
      <c r="E31" s="23">
        <f>SUM('SYVbT-passenger'!$B7:$H7)</f>
        <v>38728491</v>
      </c>
      <c r="F31" s="23">
        <f>SUM('SYVbT-passenger'!$B7:$H7)</f>
        <v>38728491</v>
      </c>
      <c r="G31" s="23">
        <f>SUM('SYVbT-passenger'!$B7:$H7)</f>
        <v>38728491</v>
      </c>
      <c r="H31" s="23">
        <f>SUM('SYVbT-passenger'!$B7:$H7)</f>
        <v>38728491</v>
      </c>
      <c r="I31" s="23">
        <f>SUM('SYVbT-passenger'!$B7:$H7)</f>
        <v>38728491</v>
      </c>
      <c r="J31" s="23">
        <f>SUM('SYVbT-passenger'!$B7:$H7)</f>
        <v>38728491</v>
      </c>
      <c r="K31" s="23">
        <f>SUM('SYVbT-passenger'!$B7:$H7)</f>
        <v>38728491</v>
      </c>
      <c r="L31" s="23">
        <f>SUM('SYVbT-passenger'!$B7:$H7)</f>
        <v>38728491</v>
      </c>
      <c r="M31" s="23">
        <f>SUM('SYVbT-passenger'!$B7:$H7)</f>
        <v>38728491</v>
      </c>
      <c r="N31" s="23">
        <f>SUM('SYVbT-passenger'!$B7:$H7)</f>
        <v>38728491</v>
      </c>
      <c r="O31" s="23">
        <f>SUM('SYVbT-passenger'!$B7:$H7)</f>
        <v>38728491</v>
      </c>
      <c r="P31" s="23">
        <f>SUM('SYVbT-passenger'!$B7:$H7)</f>
        <v>38728491</v>
      </c>
      <c r="Q31" s="23">
        <f>SUM('SYVbT-passenger'!$B7:$H7)</f>
        <v>38728491</v>
      </c>
      <c r="R31" s="23">
        <f>SUM('SYVbT-passenger'!$B7:$H7)</f>
        <v>38728491</v>
      </c>
      <c r="S31" s="23">
        <f>SUM('SYVbT-passenger'!$B7:$H7)</f>
        <v>38728491</v>
      </c>
      <c r="T31" s="23">
        <f>SUM('SYVbT-passenger'!$B7:$H7)</f>
        <v>38728491</v>
      </c>
      <c r="U31" s="23">
        <f>SUM('SYVbT-passenger'!$B7:$H7)</f>
        <v>38728491</v>
      </c>
      <c r="V31" s="23">
        <f>SUM('SYVbT-passenger'!$B7:$H7)</f>
        <v>38728491</v>
      </c>
      <c r="W31" s="23">
        <f>SUM('SYVbT-passenger'!$B7:$H7)</f>
        <v>38728491</v>
      </c>
      <c r="X31" s="23">
        <f>SUM('SYVbT-passenger'!$B7:$H7)</f>
        <v>38728491</v>
      </c>
      <c r="Y31" s="23">
        <f>SUM('SYVbT-passenger'!$B7:$H7)</f>
        <v>38728491</v>
      </c>
      <c r="Z31" s="23">
        <f>SUM('SYVbT-passenger'!$B7:$H7)</f>
        <v>38728491</v>
      </c>
      <c r="AA31" s="23">
        <f>SUM('SYVbT-passenger'!$B7:$H7)</f>
        <v>38728491</v>
      </c>
      <c r="AB31" s="23">
        <f>SUM('SYVbT-passenger'!$B7:$H7)</f>
        <v>38728491</v>
      </c>
      <c r="AC31" s="23">
        <f>SUM('SYVbT-passenger'!$B7:$H7)</f>
        <v>38728491</v>
      </c>
      <c r="AD31" s="23">
        <f>SUM('SYVbT-passenger'!$B7:$H7)</f>
        <v>38728491</v>
      </c>
      <c r="AE31" s="23">
        <f>SUM('SYVbT-passenger'!$B7:$H7)</f>
        <v>38728491</v>
      </c>
      <c r="AF31" s="23">
        <f>SUM('SYVbT-passenger'!$B7:$H7)</f>
        <v>38728491</v>
      </c>
    </row>
    <row r="33" spans="1:32" ht="29" x14ac:dyDescent="0.35">
      <c r="A33" s="106" t="s">
        <v>237</v>
      </c>
    </row>
    <row r="34" spans="1:32" x14ac:dyDescent="0.35">
      <c r="A34" t="s">
        <v>110</v>
      </c>
      <c r="B34" s="69">
        <f>IFERROR(B10*10^6/B18/B26,0)</f>
        <v>8576.8014790221132</v>
      </c>
      <c r="C34" s="69">
        <f t="shared" ref="C34:AF34" si="0">IFERROR(C10*10^6/C18/C26,0)</f>
        <v>8932.4371327472181</v>
      </c>
      <c r="D34" s="69">
        <f t="shared" si="0"/>
        <v>9232.0511825371868</v>
      </c>
      <c r="E34" s="69">
        <f t="shared" si="0"/>
        <v>9540.0038397341214</v>
      </c>
      <c r="F34" s="69">
        <f t="shared" si="0"/>
        <v>9797.5500990687542</v>
      </c>
      <c r="G34" s="69">
        <f t="shared" si="0"/>
        <v>10119.841584452395</v>
      </c>
      <c r="H34" s="69">
        <f t="shared" si="0"/>
        <v>10165.037677805296</v>
      </c>
      <c r="I34" s="69">
        <f t="shared" si="0"/>
        <v>10287.039304016784</v>
      </c>
      <c r="J34" s="69">
        <f t="shared" si="0"/>
        <v>10346.362090729082</v>
      </c>
      <c r="K34" s="69">
        <f t="shared" si="0"/>
        <v>10412.715652551517</v>
      </c>
      <c r="L34" s="69">
        <f t="shared" si="0"/>
        <v>10546.440200324143</v>
      </c>
      <c r="M34" s="69">
        <f t="shared" si="0"/>
        <v>10563.648057968359</v>
      </c>
      <c r="N34" s="69">
        <f t="shared" si="0"/>
        <v>10584.52738792878</v>
      </c>
      <c r="O34" s="69">
        <f t="shared" si="0"/>
        <v>10604.597524533807</v>
      </c>
      <c r="P34" s="69">
        <f t="shared" si="0"/>
        <v>10695.790456886134</v>
      </c>
      <c r="Q34" s="69">
        <f t="shared" si="0"/>
        <v>10722.901746016592</v>
      </c>
      <c r="R34" s="69">
        <f t="shared" si="0"/>
        <v>10754.778617807951</v>
      </c>
      <c r="S34" s="69">
        <f t="shared" si="0"/>
        <v>10789.809000630079</v>
      </c>
      <c r="T34" s="69">
        <f t="shared" si="0"/>
        <v>10898.90402491836</v>
      </c>
      <c r="U34" s="69">
        <f t="shared" si="0"/>
        <v>10944.926420175669</v>
      </c>
      <c r="V34" s="69">
        <f t="shared" si="0"/>
        <v>10994.533261533355</v>
      </c>
      <c r="W34" s="69">
        <f t="shared" si="0"/>
        <v>11033.183396226732</v>
      </c>
      <c r="X34" s="69">
        <f t="shared" si="0"/>
        <v>11074.007275830883</v>
      </c>
      <c r="Y34" s="69">
        <f t="shared" si="0"/>
        <v>11116.533754014648</v>
      </c>
      <c r="Z34" s="69">
        <f t="shared" si="0"/>
        <v>11160.978164137035</v>
      </c>
      <c r="AA34" s="69">
        <f t="shared" si="0"/>
        <v>11204.953569244106</v>
      </c>
      <c r="AB34" s="69">
        <f t="shared" si="0"/>
        <v>11250.467236491217</v>
      </c>
      <c r="AC34" s="69">
        <f t="shared" si="0"/>
        <v>11299.979136569353</v>
      </c>
      <c r="AD34" s="69">
        <f t="shared" si="0"/>
        <v>11353.148993883897</v>
      </c>
      <c r="AE34" s="69">
        <f t="shared" si="0"/>
        <v>11409.545803997984</v>
      </c>
      <c r="AF34" s="69">
        <f t="shared" si="0"/>
        <v>11469.820041437555</v>
      </c>
    </row>
    <row r="35" spans="1:32" x14ac:dyDescent="0.35">
      <c r="A35" t="s">
        <v>111</v>
      </c>
      <c r="B35" s="69">
        <f t="shared" ref="B35:AF35" si="1">IFERROR(B11*10^6/B19/B27,0)</f>
        <v>24689.145483623251</v>
      </c>
      <c r="C35" s="69">
        <f t="shared" si="1"/>
        <v>25848.282022124611</v>
      </c>
      <c r="D35" s="69">
        <f t="shared" si="1"/>
        <v>28716.811548522699</v>
      </c>
      <c r="E35" s="69">
        <f t="shared" si="1"/>
        <v>31591.424912728635</v>
      </c>
      <c r="F35" s="69">
        <f t="shared" si="1"/>
        <v>34453.853881804534</v>
      </c>
      <c r="G35" s="69">
        <f t="shared" si="1"/>
        <v>37279.746420464951</v>
      </c>
      <c r="H35" s="69">
        <f t="shared" si="1"/>
        <v>37739.397265366402</v>
      </c>
      <c r="I35" s="69">
        <f t="shared" si="1"/>
        <v>38177.143824536128</v>
      </c>
      <c r="J35" s="69">
        <f t="shared" si="1"/>
        <v>38638.481935435913</v>
      </c>
      <c r="K35" s="69">
        <f t="shared" si="1"/>
        <v>39059.227655241026</v>
      </c>
      <c r="L35" s="69">
        <f t="shared" si="1"/>
        <v>39500.973360883916</v>
      </c>
      <c r="M35" s="69">
        <f t="shared" si="1"/>
        <v>39711.792796977657</v>
      </c>
      <c r="N35" s="69">
        <f t="shared" si="1"/>
        <v>39922.836747912814</v>
      </c>
      <c r="O35" s="69">
        <f t="shared" si="1"/>
        <v>40134.105572530381</v>
      </c>
      <c r="P35" s="69">
        <f t="shared" si="1"/>
        <v>40345.599630436445</v>
      </c>
      <c r="Q35" s="69">
        <f t="shared" si="1"/>
        <v>40535.700241875282</v>
      </c>
      <c r="R35" s="69">
        <f t="shared" si="1"/>
        <v>40747.521280435882</v>
      </c>
      <c r="S35" s="69">
        <f t="shared" si="1"/>
        <v>40962.175279177543</v>
      </c>
      <c r="T35" s="69">
        <f t="shared" si="1"/>
        <v>41196.445096280979</v>
      </c>
      <c r="U35" s="69">
        <f t="shared" si="1"/>
        <v>41431.216025292641</v>
      </c>
      <c r="V35" s="69">
        <f t="shared" si="1"/>
        <v>41666.489675779703</v>
      </c>
      <c r="W35" s="69">
        <f t="shared" si="1"/>
        <v>41827.490602770275</v>
      </c>
      <c r="X35" s="69">
        <f t="shared" si="1"/>
        <v>41988.664092383558</v>
      </c>
      <c r="Y35" s="69">
        <f t="shared" si="1"/>
        <v>42150.01042220019</v>
      </c>
      <c r="Z35" s="69">
        <f t="shared" si="1"/>
        <v>42288.842723012865</v>
      </c>
      <c r="AA35" s="69">
        <f t="shared" si="1"/>
        <v>42427.675023825512</v>
      </c>
      <c r="AB35" s="69">
        <f t="shared" si="1"/>
        <v>42566.507324638187</v>
      </c>
      <c r="AC35" s="69">
        <f t="shared" si="1"/>
        <v>42705.339625450855</v>
      </c>
      <c r="AD35" s="69">
        <f t="shared" si="1"/>
        <v>42821.211491147616</v>
      </c>
      <c r="AE35" s="69">
        <f t="shared" si="1"/>
        <v>42959.969390941624</v>
      </c>
      <c r="AF35" s="69">
        <f t="shared" si="1"/>
        <v>43049.967772596639</v>
      </c>
    </row>
    <row r="36" spans="1:32" x14ac:dyDescent="0.35">
      <c r="A36" t="s">
        <v>112</v>
      </c>
      <c r="B36" s="69">
        <f t="shared" ref="B36:AF36" si="2">IFERROR(B12*10^6/B20/B28,0)</f>
        <v>471133.267451605</v>
      </c>
      <c r="C36" s="69">
        <f t="shared" si="2"/>
        <v>518634.95725469186</v>
      </c>
      <c r="D36" s="69">
        <f t="shared" si="2"/>
        <v>661411.43681957689</v>
      </c>
      <c r="E36" s="69">
        <f t="shared" si="2"/>
        <v>803678.44968823588</v>
      </c>
      <c r="F36" s="69">
        <f t="shared" si="2"/>
        <v>944023.29316400527</v>
      </c>
      <c r="G36" s="69">
        <f t="shared" si="2"/>
        <v>1080413.8985324125</v>
      </c>
      <c r="H36" s="69">
        <f t="shared" si="2"/>
        <v>1101384.1116951467</v>
      </c>
      <c r="I36" s="69">
        <f t="shared" si="2"/>
        <v>1123237.056023258</v>
      </c>
      <c r="J36" s="69">
        <f t="shared" si="2"/>
        <v>1147120.5216313442</v>
      </c>
      <c r="K36" s="69">
        <f t="shared" si="2"/>
        <v>1169902.8338372491</v>
      </c>
      <c r="L36" s="69">
        <f t="shared" si="2"/>
        <v>1193972.8258154592</v>
      </c>
      <c r="M36" s="69">
        <f t="shared" si="2"/>
        <v>1212479.1978038766</v>
      </c>
      <c r="N36" s="69">
        <f t="shared" si="2"/>
        <v>1227065.4454516696</v>
      </c>
      <c r="O36" s="69">
        <f t="shared" si="2"/>
        <v>1244027.5363801164</v>
      </c>
      <c r="P36" s="69">
        <f t="shared" si="2"/>
        <v>1258036.143480174</v>
      </c>
      <c r="Q36" s="69">
        <f t="shared" si="2"/>
        <v>1272357.405290406</v>
      </c>
      <c r="R36" s="69">
        <f t="shared" si="2"/>
        <v>1286861.5243304214</v>
      </c>
      <c r="S36" s="69">
        <f t="shared" si="2"/>
        <v>1298972.0937956178</v>
      </c>
      <c r="T36" s="69">
        <f t="shared" si="2"/>
        <v>1318983.7589619537</v>
      </c>
      <c r="U36" s="69">
        <f t="shared" si="2"/>
        <v>1332531.0547436106</v>
      </c>
      <c r="V36" s="69">
        <f t="shared" si="2"/>
        <v>1345519.0610101805</v>
      </c>
      <c r="W36" s="69">
        <f t="shared" si="2"/>
        <v>1354764.6374411478</v>
      </c>
      <c r="X36" s="69">
        <f t="shared" si="2"/>
        <v>1363015.4891974472</v>
      </c>
      <c r="Y36" s="69">
        <f t="shared" si="2"/>
        <v>1372028.5935033851</v>
      </c>
      <c r="Z36" s="69">
        <f t="shared" si="2"/>
        <v>1380901.4268523944</v>
      </c>
      <c r="AA36" s="69">
        <f t="shared" si="2"/>
        <v>1392790.2269459045</v>
      </c>
      <c r="AB36" s="69">
        <f t="shared" si="2"/>
        <v>1401887.4240411164</v>
      </c>
      <c r="AC36" s="69">
        <f t="shared" si="2"/>
        <v>1410145.6742532589</v>
      </c>
      <c r="AD36" s="69">
        <f t="shared" si="2"/>
        <v>1423195.7307667965</v>
      </c>
      <c r="AE36" s="69">
        <f t="shared" si="2"/>
        <v>1431890.3819799549</v>
      </c>
      <c r="AF36" s="69">
        <f t="shared" si="2"/>
        <v>1443156.4192550958</v>
      </c>
    </row>
    <row r="37" spans="1:32" x14ac:dyDescent="0.35">
      <c r="A37" t="s">
        <v>113</v>
      </c>
      <c r="B37" s="69">
        <f t="shared" ref="B37:AF37" si="3">IFERROR(B13*10^6/B21/B29,0)</f>
        <v>88567.009056677853</v>
      </c>
      <c r="C37" s="69">
        <f t="shared" si="3"/>
        <v>85157.175106188442</v>
      </c>
      <c r="D37" s="69">
        <f t="shared" si="3"/>
        <v>105821.07636839501</v>
      </c>
      <c r="E37" s="69">
        <f t="shared" si="3"/>
        <v>126080.21139210403</v>
      </c>
      <c r="F37" s="69">
        <f t="shared" si="3"/>
        <v>146294.22066140178</v>
      </c>
      <c r="G37" s="69">
        <f t="shared" si="3"/>
        <v>165693.53174727829</v>
      </c>
      <c r="H37" s="69">
        <f t="shared" si="3"/>
        <v>166939.00320674342</v>
      </c>
      <c r="I37" s="69">
        <f t="shared" si="3"/>
        <v>168124.85170403233</v>
      </c>
      <c r="J37" s="69">
        <f t="shared" si="3"/>
        <v>169511.23794768672</v>
      </c>
      <c r="K37" s="69">
        <f t="shared" si="3"/>
        <v>170948.62660682059</v>
      </c>
      <c r="L37" s="69">
        <f t="shared" si="3"/>
        <v>172245.3512842175</v>
      </c>
      <c r="M37" s="69">
        <f t="shared" si="3"/>
        <v>174074.15227085864</v>
      </c>
      <c r="N37" s="69">
        <f t="shared" si="3"/>
        <v>175626.05718071354</v>
      </c>
      <c r="O37" s="69">
        <f t="shared" si="3"/>
        <v>176943.451031037</v>
      </c>
      <c r="P37" s="69">
        <f t="shared" si="3"/>
        <v>178336.78357434913</v>
      </c>
      <c r="Q37" s="69">
        <f t="shared" si="3"/>
        <v>179626.75195882373</v>
      </c>
      <c r="R37" s="69">
        <f t="shared" si="3"/>
        <v>181062.74396406231</v>
      </c>
      <c r="S37" s="69">
        <f t="shared" si="3"/>
        <v>182638.08823044371</v>
      </c>
      <c r="T37" s="69">
        <f t="shared" si="3"/>
        <v>184091.4386894308</v>
      </c>
      <c r="U37" s="69">
        <f t="shared" si="3"/>
        <v>185581.9428013195</v>
      </c>
      <c r="V37" s="69">
        <f t="shared" si="3"/>
        <v>187138.18626216362</v>
      </c>
      <c r="W37" s="69">
        <f t="shared" si="3"/>
        <v>188347.08167739582</v>
      </c>
      <c r="X37" s="69">
        <f t="shared" si="3"/>
        <v>189592.35273488396</v>
      </c>
      <c r="Y37" s="69">
        <f t="shared" si="3"/>
        <v>190733.37517351282</v>
      </c>
      <c r="Z37" s="69">
        <f t="shared" si="3"/>
        <v>191939.1437282362</v>
      </c>
      <c r="AA37" s="69">
        <f t="shared" si="3"/>
        <v>193062.32757342327</v>
      </c>
      <c r="AB37" s="69">
        <f t="shared" si="3"/>
        <v>194306.28266647106</v>
      </c>
      <c r="AC37" s="69">
        <f t="shared" si="3"/>
        <v>195545.65472662286</v>
      </c>
      <c r="AD37" s="69">
        <f t="shared" si="3"/>
        <v>196723.85448649112</v>
      </c>
      <c r="AE37" s="69">
        <f t="shared" si="3"/>
        <v>198066.95517913331</v>
      </c>
      <c r="AF37" s="69">
        <f t="shared" si="3"/>
        <v>199165.75335574697</v>
      </c>
    </row>
    <row r="38" spans="1:32" x14ac:dyDescent="0.35">
      <c r="A38" t="s">
        <v>114</v>
      </c>
      <c r="B38" s="69">
        <f t="shared" ref="B38:AF38" si="4">IFERROR(B14*10^6/B22/B30,0)</f>
        <v>0</v>
      </c>
      <c r="C38" s="69">
        <f t="shared" si="4"/>
        <v>0</v>
      </c>
      <c r="D38" s="69">
        <f t="shared" si="4"/>
        <v>0</v>
      </c>
      <c r="E38" s="69">
        <f t="shared" si="4"/>
        <v>0</v>
      </c>
      <c r="F38" s="69">
        <f t="shared" si="4"/>
        <v>0</v>
      </c>
      <c r="G38" s="69">
        <f t="shared" si="4"/>
        <v>0</v>
      </c>
      <c r="H38" s="69">
        <f t="shared" si="4"/>
        <v>0</v>
      </c>
      <c r="I38" s="69">
        <f t="shared" si="4"/>
        <v>0</v>
      </c>
      <c r="J38" s="69">
        <f t="shared" si="4"/>
        <v>0</v>
      </c>
      <c r="K38" s="69">
        <f t="shared" si="4"/>
        <v>0</v>
      </c>
      <c r="L38" s="69">
        <f t="shared" si="4"/>
        <v>0</v>
      </c>
      <c r="M38" s="69">
        <f t="shared" si="4"/>
        <v>0</v>
      </c>
      <c r="N38" s="69">
        <f t="shared" si="4"/>
        <v>0</v>
      </c>
      <c r="O38" s="69">
        <f t="shared" si="4"/>
        <v>0</v>
      </c>
      <c r="P38" s="69">
        <f t="shared" si="4"/>
        <v>0</v>
      </c>
      <c r="Q38" s="69">
        <f t="shared" si="4"/>
        <v>0</v>
      </c>
      <c r="R38" s="69">
        <f t="shared" si="4"/>
        <v>0</v>
      </c>
      <c r="S38" s="69">
        <f t="shared" si="4"/>
        <v>0</v>
      </c>
      <c r="T38" s="69">
        <f t="shared" si="4"/>
        <v>0</v>
      </c>
      <c r="U38" s="69">
        <f t="shared" si="4"/>
        <v>0</v>
      </c>
      <c r="V38" s="69">
        <f t="shared" si="4"/>
        <v>0</v>
      </c>
      <c r="W38" s="69">
        <f t="shared" si="4"/>
        <v>0</v>
      </c>
      <c r="X38" s="69">
        <f t="shared" si="4"/>
        <v>0</v>
      </c>
      <c r="Y38" s="69">
        <f t="shared" si="4"/>
        <v>0</v>
      </c>
      <c r="Z38" s="69">
        <f t="shared" si="4"/>
        <v>0</v>
      </c>
      <c r="AA38" s="69">
        <f t="shared" si="4"/>
        <v>0</v>
      </c>
      <c r="AB38" s="69">
        <f t="shared" si="4"/>
        <v>0</v>
      </c>
      <c r="AC38" s="69">
        <f t="shared" si="4"/>
        <v>0</v>
      </c>
      <c r="AD38" s="69">
        <f t="shared" si="4"/>
        <v>0</v>
      </c>
      <c r="AE38" s="69">
        <f t="shared" si="4"/>
        <v>0</v>
      </c>
      <c r="AF38" s="69">
        <f t="shared" si="4"/>
        <v>0</v>
      </c>
    </row>
    <row r="39" spans="1:32" x14ac:dyDescent="0.35">
      <c r="A39" t="s">
        <v>115</v>
      </c>
      <c r="B39" s="69">
        <f t="shared" ref="B39:AF39" si="5">IFERROR(B15*10^6/B23/B31,0)</f>
        <v>2159.6207775039416</v>
      </c>
      <c r="C39" s="69">
        <f t="shared" si="5"/>
        <v>2235.8134814404129</v>
      </c>
      <c r="D39" s="69">
        <f t="shared" si="5"/>
        <v>2333.9656932756475</v>
      </c>
      <c r="E39" s="69">
        <f t="shared" si="5"/>
        <v>2432.1179051108816</v>
      </c>
      <c r="F39" s="69">
        <f t="shared" si="5"/>
        <v>2530.2701169461161</v>
      </c>
      <c r="G39" s="69">
        <f t="shared" si="5"/>
        <v>2628.4223287813497</v>
      </c>
      <c r="H39" s="69">
        <f t="shared" si="5"/>
        <v>2656.8171599956431</v>
      </c>
      <c r="I39" s="69">
        <f t="shared" si="5"/>
        <v>2685.4355725580804</v>
      </c>
      <c r="J39" s="69">
        <f t="shared" si="5"/>
        <v>2713.8304037723738</v>
      </c>
      <c r="K39" s="69">
        <f t="shared" si="5"/>
        <v>2765.3025564709342</v>
      </c>
      <c r="L39" s="69">
        <f t="shared" si="5"/>
        <v>2793.9340112786804</v>
      </c>
      <c r="M39" s="69">
        <f t="shared" si="5"/>
        <v>2846.2845036165641</v>
      </c>
      <c r="N39" s="69">
        <f t="shared" si="5"/>
        <v>2875.1565588848789</v>
      </c>
      <c r="O39" s="69">
        <f t="shared" si="5"/>
        <v>2928.6390261375436</v>
      </c>
      <c r="P39" s="69">
        <f t="shared" si="5"/>
        <v>2957.5264942206286</v>
      </c>
      <c r="Q39" s="69">
        <f t="shared" si="5"/>
        <v>3012.1700931193473</v>
      </c>
      <c r="R39" s="69">
        <f t="shared" si="5"/>
        <v>3067.7558230335603</v>
      </c>
      <c r="S39" s="69">
        <f t="shared" si="5"/>
        <v>3097.3745693864016</v>
      </c>
      <c r="T39" s="69">
        <f t="shared" si="5"/>
        <v>3153.949315501101</v>
      </c>
      <c r="U39" s="69">
        <f t="shared" si="5"/>
        <v>3211.7539110487378</v>
      </c>
      <c r="V39" s="69">
        <f t="shared" si="5"/>
        <v>3241.8922845305756</v>
      </c>
      <c r="W39" s="69">
        <f t="shared" si="5"/>
        <v>3298.5925803731043</v>
      </c>
      <c r="X39" s="69">
        <f t="shared" si="5"/>
        <v>3356.0638337920577</v>
      </c>
      <c r="Y39" s="69">
        <f t="shared" si="5"/>
        <v>3384.3249154498726</v>
      </c>
      <c r="Z39" s="69">
        <f t="shared" si="5"/>
        <v>3443.3300150996479</v>
      </c>
      <c r="AA39" s="69">
        <f t="shared" si="5"/>
        <v>3503.4079347430552</v>
      </c>
      <c r="AB39" s="69">
        <f t="shared" si="5"/>
        <v>3564.5882015358825</v>
      </c>
      <c r="AC39" s="69">
        <f t="shared" si="5"/>
        <v>3593.6271111292335</v>
      </c>
      <c r="AD39" s="69">
        <f t="shared" si="5"/>
        <v>3656.2092246181633</v>
      </c>
      <c r="AE39" s="69">
        <f t="shared" si="5"/>
        <v>3719.7082622552466</v>
      </c>
      <c r="AF39" s="69">
        <f t="shared" si="5"/>
        <v>3784.6606151602518</v>
      </c>
    </row>
    <row r="41" spans="1:32" x14ac:dyDescent="0.35">
      <c r="A41" s="8" t="s">
        <v>116</v>
      </c>
    </row>
    <row r="42" spans="1:32" x14ac:dyDescent="0.35">
      <c r="A42" s="36" t="s">
        <v>117</v>
      </c>
    </row>
    <row r="43" spans="1:32" x14ac:dyDescent="0.35">
      <c r="A43" s="73" t="s">
        <v>118</v>
      </c>
    </row>
    <row r="45" spans="1:32" ht="18.5" x14ac:dyDescent="0.45">
      <c r="A45" s="79" t="s">
        <v>4</v>
      </c>
    </row>
    <row r="46" spans="1:32" x14ac:dyDescent="0.35">
      <c r="A46" s="77" t="s">
        <v>123</v>
      </c>
      <c r="B46">
        <f>'JRC Database'!C84</f>
        <v>86.62</v>
      </c>
      <c r="C46">
        <f>'JRC Database'!D84</f>
        <v>87.68</v>
      </c>
      <c r="D46">
        <f>'JRC Database'!E84</f>
        <v>88.76</v>
      </c>
      <c r="E46">
        <f>'JRC Database'!F84</f>
        <v>89.85</v>
      </c>
      <c r="F46">
        <f>'JRC Database'!G84</f>
        <v>90.87</v>
      </c>
      <c r="G46">
        <f>'JRC Database'!H84</f>
        <v>91.9</v>
      </c>
      <c r="H46">
        <f>'JRC Database'!I84</f>
        <v>92.9</v>
      </c>
      <c r="I46">
        <f>'JRC Database'!J84</f>
        <v>93.81</v>
      </c>
      <c r="J46">
        <f>'JRC Database'!K84</f>
        <v>94.54</v>
      </c>
      <c r="K46">
        <f>'JRC Database'!L84</f>
        <v>95.22</v>
      </c>
      <c r="L46">
        <f>'JRC Database'!M84</f>
        <v>95.86</v>
      </c>
      <c r="M46">
        <f>'JRC Database'!N84</f>
        <v>96.47</v>
      </c>
      <c r="N46">
        <f>'JRC Database'!O84</f>
        <v>97.19</v>
      </c>
      <c r="O46">
        <f>'JRC Database'!P84</f>
        <v>97.76</v>
      </c>
      <c r="P46">
        <f>'JRC Database'!Q84</f>
        <v>98.52</v>
      </c>
      <c r="Q46">
        <f>'JRC Database'!R84</f>
        <v>99.23</v>
      </c>
      <c r="R46">
        <f>'JRC Database'!S84</f>
        <v>99.86</v>
      </c>
      <c r="S46">
        <f>'JRC Database'!T84</f>
        <v>100.57</v>
      </c>
      <c r="T46">
        <f>'JRC Database'!U84</f>
        <v>100.61</v>
      </c>
      <c r="U46">
        <f>'JRC Database'!V84</f>
        <v>101.35</v>
      </c>
      <c r="V46">
        <f>'JRC Database'!W84</f>
        <v>102.01</v>
      </c>
      <c r="W46">
        <f>'JRC Database'!X84</f>
        <v>102.63</v>
      </c>
      <c r="X46">
        <f>'JRC Database'!Y84</f>
        <v>103.37</v>
      </c>
      <c r="Y46">
        <f>'JRC Database'!Z84</f>
        <v>104.06</v>
      </c>
      <c r="Z46">
        <f>'JRC Database'!AA84</f>
        <v>104.84</v>
      </c>
      <c r="AA46">
        <f>'JRC Database'!AB84</f>
        <v>105.46</v>
      </c>
      <c r="AB46">
        <f>'JRC Database'!AC84</f>
        <v>106.17</v>
      </c>
      <c r="AC46">
        <f>'JRC Database'!AD84</f>
        <v>107.06</v>
      </c>
      <c r="AD46">
        <f>'JRC Database'!AE84</f>
        <v>107.7</v>
      </c>
      <c r="AE46">
        <f>'JRC Database'!AF84</f>
        <v>108.56</v>
      </c>
      <c r="AF46">
        <f>'JRC Database'!AG84</f>
        <v>109.4</v>
      </c>
    </row>
    <row r="47" spans="1:32" x14ac:dyDescent="0.35">
      <c r="A47" s="77" t="s">
        <v>191</v>
      </c>
      <c r="B47" s="92">
        <f>'JRC Database'!C19/('JRC Database'!C19+'JRC Database'!C20)</f>
        <v>0.14042520661862945</v>
      </c>
      <c r="C47" s="92">
        <f>'JRC Database'!D19/('JRC Database'!D19+'JRC Database'!D20)</f>
        <v>0.13966973197323979</v>
      </c>
      <c r="D47" s="92">
        <f>'JRC Database'!E19/('JRC Database'!E19+'JRC Database'!E20)</f>
        <v>0.13870875244682968</v>
      </c>
      <c r="E47" s="92">
        <f>'JRC Database'!F19/('JRC Database'!F19+'JRC Database'!F20)</f>
        <v>0.13799603072156599</v>
      </c>
      <c r="F47" s="92">
        <f>'JRC Database'!G19/('JRC Database'!G19+'JRC Database'!G20)</f>
        <v>0.13745242428569546</v>
      </c>
      <c r="G47" s="92">
        <f>'JRC Database'!H19/('JRC Database'!H19+'JRC Database'!H20)</f>
        <v>0.13679454200236166</v>
      </c>
      <c r="H47" s="92">
        <f>'JRC Database'!I19/('JRC Database'!I19+'JRC Database'!I20)</f>
        <v>0.13605153820584767</v>
      </c>
      <c r="I47" s="92">
        <f>'JRC Database'!J19/('JRC Database'!J19+'JRC Database'!J20)</f>
        <v>0.1351189023046947</v>
      </c>
      <c r="J47" s="92">
        <f>'JRC Database'!K19/('JRC Database'!K19+'JRC Database'!K20)</f>
        <v>0.1344533108550903</v>
      </c>
      <c r="K47" s="92">
        <f>'JRC Database'!L19/('JRC Database'!L19+'JRC Database'!L20)</f>
        <v>0.13384587207686258</v>
      </c>
      <c r="L47" s="92">
        <f>'JRC Database'!M19/('JRC Database'!M19+'JRC Database'!M20)</f>
        <v>0.1334382933225047</v>
      </c>
      <c r="M47" s="92">
        <f>'JRC Database'!N19/('JRC Database'!N19+'JRC Database'!N20)</f>
        <v>0.13303190840922971</v>
      </c>
      <c r="N47" s="92">
        <f>'JRC Database'!O19/('JRC Database'!O19+'JRC Database'!O20)</f>
        <v>0.13259687423061858</v>
      </c>
      <c r="O47" s="92">
        <f>'JRC Database'!P19/('JRC Database'!P19+'JRC Database'!P20)</f>
        <v>0.13251356390107527</v>
      </c>
      <c r="P47" s="92">
        <f>'JRC Database'!Q19/('JRC Database'!Q19+'JRC Database'!Q20)</f>
        <v>0.13247514444923386</v>
      </c>
      <c r="Q47" s="92">
        <f>'JRC Database'!R19/('JRC Database'!R19+'JRC Database'!R20)</f>
        <v>0.13254940522002548</v>
      </c>
      <c r="R47" s="92">
        <f>'JRC Database'!S19/('JRC Database'!S19+'JRC Database'!S20)</f>
        <v>0.13257185713828357</v>
      </c>
      <c r="S47" s="92">
        <f>'JRC Database'!T19/('JRC Database'!T19+'JRC Database'!T20)</f>
        <v>0.13249238965825777</v>
      </c>
      <c r="T47" s="92">
        <f>'JRC Database'!U19/('JRC Database'!U19+'JRC Database'!U20)</f>
        <v>0.13259372609661751</v>
      </c>
      <c r="U47" s="92">
        <f>'JRC Database'!V19/('JRC Database'!V19+'JRC Database'!V20)</f>
        <v>0.13268833697319046</v>
      </c>
      <c r="V47" s="92">
        <f>'JRC Database'!W19/('JRC Database'!W19+'JRC Database'!W20)</f>
        <v>0.13277647911221005</v>
      </c>
      <c r="W47" s="92">
        <f>'JRC Database'!X19/('JRC Database'!X19+'JRC Database'!X20)</f>
        <v>0.13288350357825432</v>
      </c>
      <c r="X47" s="92">
        <f>'JRC Database'!Y19/('JRC Database'!Y19+'JRC Database'!Y20)</f>
        <v>0.13293915647097676</v>
      </c>
      <c r="Y47" s="92">
        <f>'JRC Database'!Z19/('JRC Database'!Z19+'JRC Database'!Z20)</f>
        <v>0.13308973713071803</v>
      </c>
      <c r="Z47" s="92">
        <f>'JRC Database'!AA19/('JRC Database'!AA19+'JRC Database'!AA20)</f>
        <v>0.13328038126679292</v>
      </c>
      <c r="AA47" s="92">
        <f>'JRC Database'!AB19/('JRC Database'!AB19+'JRC Database'!AB20)</f>
        <v>0.13358242546052074</v>
      </c>
      <c r="AB47" s="92">
        <f>'JRC Database'!AC19/('JRC Database'!AC19+'JRC Database'!AC20)</f>
        <v>0.13380375995124472</v>
      </c>
      <c r="AC47" s="92">
        <f>'JRC Database'!AD19/('JRC Database'!AD19+'JRC Database'!AD20)</f>
        <v>0.13414522539205923</v>
      </c>
      <c r="AD47" s="92">
        <f>'JRC Database'!AE19/('JRC Database'!AE19+'JRC Database'!AE20)</f>
        <v>0.13471157879480866</v>
      </c>
      <c r="AE47" s="92">
        <f>'JRC Database'!AF19/('JRC Database'!AF19+'JRC Database'!AF20)</f>
        <v>0.13508224179823691</v>
      </c>
      <c r="AF47" s="92">
        <f>'JRC Database'!AG19/('JRC Database'!AG19+'JRC Database'!AG20)</f>
        <v>0.13569542988894953</v>
      </c>
    </row>
    <row r="48" spans="1:32" x14ac:dyDescent="0.35">
      <c r="A48" s="77" t="s">
        <v>189</v>
      </c>
      <c r="B48" s="71">
        <f>'JRC Database'!C19</f>
        <v>114258.5</v>
      </c>
      <c r="C48" s="71">
        <f>'JRC Database'!D19</f>
        <v>116847.6</v>
      </c>
      <c r="D48" s="71">
        <f>'JRC Database'!E19</f>
        <v>119387.4</v>
      </c>
      <c r="E48" s="71">
        <f>'JRC Database'!F19</f>
        <v>121604.6</v>
      </c>
      <c r="F48" s="71">
        <f>'JRC Database'!G19</f>
        <v>124077.3</v>
      </c>
      <c r="G48" s="71">
        <f>'JRC Database'!H19</f>
        <v>126909.7</v>
      </c>
      <c r="H48" s="71">
        <f>'JRC Database'!I19</f>
        <v>129380.7</v>
      </c>
      <c r="I48" s="71">
        <f>'JRC Database'!J19</f>
        <v>131561.1</v>
      </c>
      <c r="J48" s="71">
        <f>'JRC Database'!K19</f>
        <v>133953.4</v>
      </c>
      <c r="K48" s="71">
        <f>'JRC Database'!L19</f>
        <v>136367.1</v>
      </c>
      <c r="L48" s="71">
        <f>'JRC Database'!M19</f>
        <v>138803.29999999999</v>
      </c>
      <c r="M48" s="71">
        <f>'JRC Database'!N19</f>
        <v>141209.29999999999</v>
      </c>
      <c r="N48" s="71">
        <f>'JRC Database'!O19</f>
        <v>143690.29999999999</v>
      </c>
      <c r="O48" s="71">
        <f>'JRC Database'!P19</f>
        <v>146235.9</v>
      </c>
      <c r="P48" s="71">
        <f>'JRC Database'!Q19</f>
        <v>148933.29999999999</v>
      </c>
      <c r="Q48" s="71">
        <f>'JRC Database'!R19</f>
        <v>151675.9</v>
      </c>
      <c r="R48" s="71">
        <f>'JRC Database'!S19</f>
        <v>154456.70000000001</v>
      </c>
      <c r="S48" s="71">
        <f>'JRC Database'!T19</f>
        <v>157286.29999999999</v>
      </c>
      <c r="T48" s="71">
        <f>'JRC Database'!U19</f>
        <v>160154.29999999999</v>
      </c>
      <c r="U48" s="71">
        <f>'JRC Database'!V19</f>
        <v>163047.79999999999</v>
      </c>
      <c r="V48" s="71">
        <f>'JRC Database'!W19</f>
        <v>166067.29999999999</v>
      </c>
      <c r="W48" s="71">
        <f>'JRC Database'!X19</f>
        <v>169148.9</v>
      </c>
      <c r="X48" s="71">
        <f>'JRC Database'!Y19</f>
        <v>172340.9</v>
      </c>
      <c r="Y48" s="71">
        <f>'JRC Database'!Z19</f>
        <v>175620</v>
      </c>
      <c r="Z48" s="71">
        <f>'JRC Database'!AA19</f>
        <v>178992.3</v>
      </c>
      <c r="AA48" s="71">
        <f>'JRC Database'!AB19</f>
        <v>182455.8</v>
      </c>
      <c r="AB48" s="71">
        <f>'JRC Database'!AC19</f>
        <v>186048</v>
      </c>
      <c r="AC48" s="71">
        <f>'JRC Database'!AD19</f>
        <v>189672.2</v>
      </c>
      <c r="AD48" s="71">
        <f>'JRC Database'!AE19</f>
        <v>193332.4</v>
      </c>
      <c r="AE48" s="71">
        <f>'JRC Database'!AF19</f>
        <v>197199.5</v>
      </c>
      <c r="AF48" s="71">
        <f>'JRC Database'!AG19</f>
        <v>201012.9</v>
      </c>
    </row>
    <row r="49" spans="1:32" x14ac:dyDescent="0.35">
      <c r="A49" s="77" t="s">
        <v>190</v>
      </c>
      <c r="B49" s="71"/>
      <c r="C49" s="90">
        <f>(C48-B48)/B48</f>
        <v>2.2660020917481025E-2</v>
      </c>
      <c r="D49" s="90">
        <f t="shared" ref="D49:AF49" si="6">(D48-C48)/C48</f>
        <v>2.1736004847339511E-2</v>
      </c>
      <c r="E49" s="90">
        <f t="shared" si="6"/>
        <v>1.8571474041649386E-2</v>
      </c>
      <c r="F49" s="90">
        <f t="shared" si="6"/>
        <v>2.0333934736021474E-2</v>
      </c>
      <c r="G49" s="90">
        <f t="shared" si="6"/>
        <v>2.2827704987132973E-2</v>
      </c>
      <c r="H49" s="90">
        <f t="shared" si="6"/>
        <v>1.9470536925073497E-2</v>
      </c>
      <c r="I49" s="90">
        <f t="shared" si="6"/>
        <v>1.6852590842374549E-2</v>
      </c>
      <c r="J49" s="90">
        <f t="shared" si="6"/>
        <v>1.818394647049917E-2</v>
      </c>
      <c r="K49" s="90">
        <f t="shared" si="6"/>
        <v>1.8018952859725934E-2</v>
      </c>
      <c r="L49" s="90">
        <f t="shared" si="6"/>
        <v>1.7865012895338997E-2</v>
      </c>
      <c r="M49" s="90">
        <f t="shared" si="6"/>
        <v>1.7333881831339746E-2</v>
      </c>
      <c r="N49" s="90">
        <f t="shared" si="6"/>
        <v>1.7569664320976029E-2</v>
      </c>
      <c r="O49" s="90">
        <f t="shared" si="6"/>
        <v>1.7715879220796434E-2</v>
      </c>
      <c r="P49" s="90">
        <f t="shared" si="6"/>
        <v>1.8445539022907468E-2</v>
      </c>
      <c r="Q49" s="90">
        <f t="shared" si="6"/>
        <v>1.8414954882487705E-2</v>
      </c>
      <c r="R49" s="90">
        <f t="shared" si="6"/>
        <v>1.8333828907558931E-2</v>
      </c>
      <c r="S49" s="90">
        <f t="shared" si="6"/>
        <v>1.8319697365021891E-2</v>
      </c>
      <c r="T49" s="90">
        <f t="shared" si="6"/>
        <v>1.8234264522720672E-2</v>
      </c>
      <c r="U49" s="90">
        <f t="shared" si="6"/>
        <v>1.8066951683470254E-2</v>
      </c>
      <c r="V49" s="90">
        <f t="shared" si="6"/>
        <v>1.8519109120147589E-2</v>
      </c>
      <c r="W49" s="90">
        <f t="shared" si="6"/>
        <v>1.8556332282153115E-2</v>
      </c>
      <c r="X49" s="90">
        <f t="shared" si="6"/>
        <v>1.8870947431523351E-2</v>
      </c>
      <c r="Y49" s="90">
        <f t="shared" si="6"/>
        <v>1.9026824160718703E-2</v>
      </c>
      <c r="Z49" s="90">
        <f t="shared" si="6"/>
        <v>1.920225486846594E-2</v>
      </c>
      <c r="AA49" s="90">
        <f t="shared" si="6"/>
        <v>1.9349994385233334E-2</v>
      </c>
      <c r="AB49" s="90">
        <f t="shared" si="6"/>
        <v>1.9688055956565986E-2</v>
      </c>
      <c r="AC49" s="90">
        <f t="shared" si="6"/>
        <v>1.9479919160646779E-2</v>
      </c>
      <c r="AD49" s="90">
        <f t="shared" si="6"/>
        <v>1.9297503798658855E-2</v>
      </c>
      <c r="AE49" s="90">
        <f t="shared" si="6"/>
        <v>2.0002337942321133E-2</v>
      </c>
      <c r="AF49" s="90">
        <f t="shared" si="6"/>
        <v>1.9337777225601455E-2</v>
      </c>
    </row>
    <row r="50" spans="1:32" x14ac:dyDescent="0.35">
      <c r="A50" s="77" t="s">
        <v>192</v>
      </c>
      <c r="B50" s="93">
        <f>Eurostat_avia_ttpa!N11*Passenger_km!B47</f>
        <v>17001.701040937325</v>
      </c>
      <c r="C50" s="93">
        <f>Eurostat_avia_ttpa!O11*Passenger_km!C47</f>
        <v>26239.054197152691</v>
      </c>
      <c r="D50" s="93">
        <f>Eurostat_avia_ttpa!P11*Passenger_km!D47</f>
        <v>50150.56557340861</v>
      </c>
      <c r="E50" s="71">
        <f>D50*(1+E49)</f>
        <v>51081.935500129206</v>
      </c>
      <c r="F50" s="71">
        <f t="shared" ref="F50:AF50" si="7">E50*(1+F49)</f>
        <v>52120.632242778491</v>
      </c>
      <c r="G50" s="71">
        <f t="shared" si="7"/>
        <v>53310.426659359495</v>
      </c>
      <c r="H50" s="71">
        <f t="shared" si="7"/>
        <v>54348.40929012197</v>
      </c>
      <c r="I50" s="71">
        <f t="shared" si="7"/>
        <v>55264.320794822299</v>
      </c>
      <c r="J50" s="71">
        <f t="shared" si="7"/>
        <v>56269.244245883841</v>
      </c>
      <c r="K50" s="71">
        <f t="shared" si="7"/>
        <v>57283.157105402825</v>
      </c>
      <c r="L50" s="71">
        <f t="shared" si="7"/>
        <v>58306.521445776576</v>
      </c>
      <c r="M50" s="71">
        <f t="shared" si="7"/>
        <v>59317.199798514142</v>
      </c>
      <c r="N50" s="71">
        <f t="shared" si="7"/>
        <v>60359.383087434297</v>
      </c>
      <c r="O50" s="71">
        <f t="shared" si="7"/>
        <v>61428.70262805307</v>
      </c>
      <c r="P50" s="71">
        <f t="shared" si="7"/>
        <v>62561.788159505399</v>
      </c>
      <c r="Q50" s="71">
        <f t="shared" si="7"/>
        <v>63713.860665830442</v>
      </c>
      <c r="R50" s="71">
        <f t="shared" si="7"/>
        <v>64881.979686317827</v>
      </c>
      <c r="S50" s="71">
        <f t="shared" si="7"/>
        <v>66070.597918614672</v>
      </c>
      <c r="T50" s="71">
        <f t="shared" si="7"/>
        <v>67275.346678237009</v>
      </c>
      <c r="U50" s="71">
        <f t="shared" si="7"/>
        <v>68490.807116161421</v>
      </c>
      <c r="V50" s="71">
        <f t="shared" si="7"/>
        <v>69759.195846872593</v>
      </c>
      <c r="W50" s="71">
        <f t="shared" si="7"/>
        <v>71053.670664742953</v>
      </c>
      <c r="X50" s="71">
        <f t="shared" si="7"/>
        <v>72394.520748674098</v>
      </c>
      <c r="Y50" s="71">
        <f t="shared" si="7"/>
        <v>73771.958565158624</v>
      </c>
      <c r="Z50" s="71">
        <f t="shared" si="7"/>
        <v>75188.5465156727</v>
      </c>
      <c r="AA50" s="71">
        <f t="shared" si="7"/>
        <v>76643.444468584828</v>
      </c>
      <c r="AB50" s="71">
        <f t="shared" si="7"/>
        <v>78152.404891986283</v>
      </c>
      <c r="AC50" s="71">
        <f t="shared" si="7"/>
        <v>79674.807421492311</v>
      </c>
      <c r="AD50" s="71">
        <f t="shared" si="7"/>
        <v>81212.332320365982</v>
      </c>
      <c r="AE50" s="71">
        <f t="shared" si="7"/>
        <v>82836.768836522024</v>
      </c>
      <c r="AF50" s="71">
        <f t="shared" si="7"/>
        <v>84438.647818371319</v>
      </c>
    </row>
    <row r="51" spans="1:32" x14ac:dyDescent="0.35">
      <c r="A51" s="77" t="s">
        <v>119</v>
      </c>
      <c r="B51">
        <f>'Stock aircraft'!B5</f>
        <v>1103.3234132134789</v>
      </c>
      <c r="C51" s="75">
        <f>$B$51</f>
        <v>1103.3234132134789</v>
      </c>
      <c r="D51" s="75">
        <f t="shared" ref="D51:AF51" si="8">$B$51</f>
        <v>1103.3234132134789</v>
      </c>
      <c r="E51" s="75">
        <f t="shared" si="8"/>
        <v>1103.3234132134789</v>
      </c>
      <c r="F51" s="75">
        <f t="shared" si="8"/>
        <v>1103.3234132134789</v>
      </c>
      <c r="G51" s="75">
        <f t="shared" si="8"/>
        <v>1103.3234132134789</v>
      </c>
      <c r="H51" s="75">
        <f t="shared" si="8"/>
        <v>1103.3234132134789</v>
      </c>
      <c r="I51" s="75">
        <f t="shared" si="8"/>
        <v>1103.3234132134789</v>
      </c>
      <c r="J51" s="75">
        <f t="shared" si="8"/>
        <v>1103.3234132134789</v>
      </c>
      <c r="K51" s="75">
        <f t="shared" si="8"/>
        <v>1103.3234132134789</v>
      </c>
      <c r="L51" s="75">
        <f t="shared" si="8"/>
        <v>1103.3234132134789</v>
      </c>
      <c r="M51" s="75">
        <f t="shared" si="8"/>
        <v>1103.3234132134789</v>
      </c>
      <c r="N51" s="75">
        <f t="shared" si="8"/>
        <v>1103.3234132134789</v>
      </c>
      <c r="O51" s="75">
        <f t="shared" si="8"/>
        <v>1103.3234132134789</v>
      </c>
      <c r="P51" s="75">
        <f t="shared" si="8"/>
        <v>1103.3234132134789</v>
      </c>
      <c r="Q51" s="75">
        <f t="shared" si="8"/>
        <v>1103.3234132134789</v>
      </c>
      <c r="R51" s="75">
        <f t="shared" si="8"/>
        <v>1103.3234132134789</v>
      </c>
      <c r="S51" s="75">
        <f t="shared" si="8"/>
        <v>1103.3234132134789</v>
      </c>
      <c r="T51" s="75">
        <f t="shared" si="8"/>
        <v>1103.3234132134789</v>
      </c>
      <c r="U51" s="75">
        <f t="shared" si="8"/>
        <v>1103.3234132134789</v>
      </c>
      <c r="V51" s="75">
        <f t="shared" si="8"/>
        <v>1103.3234132134789</v>
      </c>
      <c r="W51" s="75">
        <f t="shared" si="8"/>
        <v>1103.3234132134789</v>
      </c>
      <c r="X51" s="75">
        <f t="shared" si="8"/>
        <v>1103.3234132134789</v>
      </c>
      <c r="Y51" s="75">
        <f t="shared" si="8"/>
        <v>1103.3234132134789</v>
      </c>
      <c r="Z51" s="75">
        <f t="shared" si="8"/>
        <v>1103.3234132134789</v>
      </c>
      <c r="AA51" s="75">
        <f t="shared" si="8"/>
        <v>1103.3234132134789</v>
      </c>
      <c r="AB51" s="75">
        <f t="shared" si="8"/>
        <v>1103.3234132134789</v>
      </c>
      <c r="AC51" s="75">
        <f t="shared" si="8"/>
        <v>1103.3234132134789</v>
      </c>
      <c r="AD51" s="75">
        <f t="shared" si="8"/>
        <v>1103.3234132134789</v>
      </c>
      <c r="AE51" s="75">
        <f t="shared" si="8"/>
        <v>1103.3234132134789</v>
      </c>
      <c r="AF51" s="75">
        <f t="shared" si="8"/>
        <v>1103.3234132134789</v>
      </c>
    </row>
    <row r="52" spans="1:32" x14ac:dyDescent="0.35">
      <c r="A52" s="78" t="s">
        <v>120</v>
      </c>
      <c r="B52" s="70">
        <f>B50*1000000/B51/B46</f>
        <v>177898.12123837793</v>
      </c>
      <c r="C52" s="70">
        <f t="shared" ref="C52:AF52" si="9">C50*1000000/C51/C46</f>
        <v>271234.41995676135</v>
      </c>
      <c r="D52" s="70">
        <f t="shared" si="9"/>
        <v>512101.09834998101</v>
      </c>
      <c r="E52" s="70">
        <f t="shared" si="9"/>
        <v>515283.72851276683</v>
      </c>
      <c r="F52" s="70">
        <f t="shared" si="9"/>
        <v>519859.89279813238</v>
      </c>
      <c r="G52" s="70">
        <f t="shared" si="9"/>
        <v>525767.5916629862</v>
      </c>
      <c r="H52" s="70">
        <f t="shared" si="9"/>
        <v>530234.87500953639</v>
      </c>
      <c r="I52" s="70">
        <f t="shared" si="9"/>
        <v>533940.50341480784</v>
      </c>
      <c r="J52" s="70">
        <f t="shared" si="9"/>
        <v>539451.80418605253</v>
      </c>
      <c r="K52" s="70">
        <f t="shared" si="9"/>
        <v>545250.32643901894</v>
      </c>
      <c r="L52" s="70">
        <f t="shared" si="9"/>
        <v>551285.88538666</v>
      </c>
      <c r="M52" s="70">
        <f t="shared" si="9"/>
        <v>557295.48963862075</v>
      </c>
      <c r="N52" s="70">
        <f t="shared" si="9"/>
        <v>562885.90778135473</v>
      </c>
      <c r="O52" s="70">
        <f t="shared" si="9"/>
        <v>569517.81792446831</v>
      </c>
      <c r="P52" s="70">
        <f t="shared" si="9"/>
        <v>575548.48611805553</v>
      </c>
      <c r="Q52" s="70">
        <f t="shared" si="9"/>
        <v>581953.24718015629</v>
      </c>
      <c r="R52" s="70">
        <f t="shared" si="9"/>
        <v>588883.92131195695</v>
      </c>
      <c r="S52" s="70">
        <f t="shared" si="9"/>
        <v>595438.55583014071</v>
      </c>
      <c r="T52" s="70">
        <f t="shared" si="9"/>
        <v>606054.89198088669</v>
      </c>
      <c r="U52" s="70">
        <f t="shared" si="9"/>
        <v>612499.44116040482</v>
      </c>
      <c r="V52" s="70">
        <f t="shared" si="9"/>
        <v>619806.15365824127</v>
      </c>
      <c r="W52" s="70">
        <f t="shared" si="9"/>
        <v>627493.67923241493</v>
      </c>
      <c r="X52" s="70">
        <f t="shared" si="9"/>
        <v>634758.23938937846</v>
      </c>
      <c r="Y52" s="70">
        <f t="shared" si="9"/>
        <v>642546.64132999489</v>
      </c>
      <c r="Z52" s="70">
        <f t="shared" si="9"/>
        <v>650012.70137464581</v>
      </c>
      <c r="AA52" s="70">
        <f t="shared" si="9"/>
        <v>658695.07013257151</v>
      </c>
      <c r="AB52" s="70">
        <f t="shared" si="9"/>
        <v>667171.82103012537</v>
      </c>
      <c r="AC52" s="70">
        <f t="shared" si="9"/>
        <v>674513.97037768178</v>
      </c>
      <c r="AD52" s="70">
        <f t="shared" si="9"/>
        <v>683444.80312617833</v>
      </c>
      <c r="AE52" s="70">
        <f t="shared" si="9"/>
        <v>691592.82877262344</v>
      </c>
      <c r="AF52" s="70">
        <f t="shared" si="9"/>
        <v>699553.78983051097</v>
      </c>
    </row>
    <row r="54" spans="1:32" x14ac:dyDescent="0.35">
      <c r="A54" s="76" t="s">
        <v>121</v>
      </c>
    </row>
    <row r="56" spans="1:32" ht="18.5" x14ac:dyDescent="0.45">
      <c r="A56" s="79" t="s">
        <v>193</v>
      </c>
      <c r="B56" t="s">
        <v>221</v>
      </c>
      <c r="C56" s="91">
        <v>0.10122084982593352</v>
      </c>
    </row>
    <row r="57" spans="1:32" x14ac:dyDescent="0.35">
      <c r="A57" s="77" t="s">
        <v>222</v>
      </c>
      <c r="B57" s="23">
        <f>'Raw data JRC Other'!C182*(1-$C$56)</f>
        <v>25369.839071963375</v>
      </c>
      <c r="C57" s="23">
        <f>'Raw data JRC Other'!D182*(1-$C$56)</f>
        <v>25719.464161381089</v>
      </c>
      <c r="D57" s="23">
        <f>'Raw data JRC Other'!E182*(1-$C$56)</f>
        <v>26007.972268586964</v>
      </c>
      <c r="E57" s="23">
        <f>'Raw data JRC Other'!F182*(1-$C$56)</f>
        <v>26306.366946444752</v>
      </c>
      <c r="F57" s="23">
        <f>'Raw data JRC Other'!G182*(1-$C$56)</f>
        <v>26584.089703848538</v>
      </c>
      <c r="G57" s="23">
        <f>'Raw data JRC Other'!H182*(1-$C$56)</f>
        <v>26859.116123801803</v>
      </c>
      <c r="H57" s="23">
        <f>'Raw data JRC Other'!I182*(1-$C$56)</f>
        <v>27139.535218656114</v>
      </c>
      <c r="I57" s="23">
        <f>'Raw data JRC Other'!J182*(1-$C$56)</f>
        <v>27427.144546711814</v>
      </c>
      <c r="J57" s="23">
        <f>'Raw data JRC Other'!K182*(1-$C$56)</f>
        <v>27678.802708760551</v>
      </c>
      <c r="K57" s="23">
        <f>'Raw data JRC Other'!L182*(1-$C$56)</f>
        <v>27930.460870809289</v>
      </c>
      <c r="L57" s="23">
        <f>'Raw data JRC Other'!M182*(1-$C$56)</f>
        <v>28164.14344985455</v>
      </c>
      <c r="M57" s="23">
        <f>'Raw data JRC Other'!N182*(1-$C$56)</f>
        <v>28397.826028899806</v>
      </c>
      <c r="N57" s="23">
        <f>'Raw data JRC Other'!O182*(1-$C$56)</f>
        <v>28611.735466641232</v>
      </c>
      <c r="O57" s="23">
        <f>'Raw data JRC Other'!P182*(1-$C$56)</f>
        <v>28818.454671181269</v>
      </c>
      <c r="P57" s="23">
        <f>'Raw data JRC Other'!Q182*(1-$C$56)</f>
        <v>29017.98364251991</v>
      </c>
      <c r="Q57" s="23">
        <f>'Raw data JRC Other'!R182*(1-$C$56)</f>
        <v>29212.119938957509</v>
      </c>
      <c r="R57" s="23">
        <f>'Raw data JRC Other'!S182*(1-$C$56)</f>
        <v>29402.661118794411</v>
      </c>
      <c r="S57" s="23">
        <f>'Raw data JRC Other'!T182*(1-$C$56)</f>
        <v>29589.607182030617</v>
      </c>
      <c r="T57" s="23">
        <f>'Raw data JRC Other'!U182*(1-$C$56)</f>
        <v>29774.755686966477</v>
      </c>
      <c r="U57" s="23">
        <f>'Raw data JRC Other'!V182*(1-$C$56)</f>
        <v>29967.9932042539</v>
      </c>
      <c r="V57" s="23">
        <f>'Raw data JRC Other'!W182*(1-$C$56)</f>
        <v>30163.028279841674</v>
      </c>
      <c r="W57" s="23">
        <f>'Raw data JRC Other'!X182*(1-$C$56)</f>
        <v>30361.65847203014</v>
      </c>
      <c r="X57" s="23">
        <f>'Raw data JRC Other'!Y182*(1-$C$56)</f>
        <v>30563.883780819306</v>
      </c>
      <c r="Y57" s="23">
        <f>'Raw data JRC Other'!Z182*(1-$C$56)</f>
        <v>30767.007868758647</v>
      </c>
      <c r="Z57" s="23">
        <f>'Raw data JRC Other'!AA182*(1-$C$56)</f>
        <v>30971.929514998334</v>
      </c>
      <c r="AA57" s="23">
        <f>'Raw data JRC Other'!AB182*(1-$C$56)</f>
        <v>31179.547498688542</v>
      </c>
      <c r="AB57" s="23">
        <f>'Raw data JRC Other'!AC182*(1-$C$56)</f>
        <v>31383.570365778054</v>
      </c>
      <c r="AC57" s="23">
        <f>'Raw data JRC Other'!AD182*(1-$C$56)</f>
        <v>31592.087128618437</v>
      </c>
      <c r="AD57" s="23">
        <f>'Raw data JRC Other'!AE182*(1-$C$56)</f>
        <v>31811.389241260909</v>
      </c>
      <c r="AE57" s="23">
        <f>'Raw data JRC Other'!AF182*(1-$C$56)</f>
        <v>32049.565716057037</v>
      </c>
      <c r="AF57" s="23">
        <f>'Raw data JRC Other'!AG182*(1-$C$56)</f>
        <v>32315.60434450856</v>
      </c>
    </row>
    <row r="58" spans="1:32" x14ac:dyDescent="0.35">
      <c r="A58" s="77" t="s">
        <v>123</v>
      </c>
      <c r="B58">
        <f>'JRC Database'!C79</f>
        <v>117.45</v>
      </c>
      <c r="C58">
        <f>'JRC Database'!D79</f>
        <v>118.02</v>
      </c>
      <c r="D58">
        <f>'JRC Database'!E79</f>
        <v>118.67</v>
      </c>
      <c r="E58">
        <f>'JRC Database'!F79</f>
        <v>119.49</v>
      </c>
      <c r="F58">
        <f>'JRC Database'!G79</f>
        <v>120.12</v>
      </c>
      <c r="G58">
        <f>'JRC Database'!H79</f>
        <v>121.19</v>
      </c>
      <c r="H58">
        <f>'JRC Database'!I79</f>
        <v>122.11</v>
      </c>
      <c r="I58">
        <f>'JRC Database'!J79</f>
        <v>123.06</v>
      </c>
      <c r="J58">
        <f>'JRC Database'!K79</f>
        <v>123.85</v>
      </c>
      <c r="K58">
        <f>'JRC Database'!L79</f>
        <v>124.59</v>
      </c>
      <c r="L58">
        <f>'JRC Database'!M79</f>
        <v>125.42</v>
      </c>
      <c r="M58">
        <f>'JRC Database'!N79</f>
        <v>126.1</v>
      </c>
      <c r="N58">
        <f>'JRC Database'!O79</f>
        <v>126.96</v>
      </c>
      <c r="O58">
        <f>'JRC Database'!P79</f>
        <v>127.98</v>
      </c>
      <c r="P58">
        <f>'JRC Database'!Q79</f>
        <v>128.93</v>
      </c>
      <c r="Q58">
        <f>'JRC Database'!R79</f>
        <v>129.94</v>
      </c>
      <c r="R58">
        <f>'JRC Database'!S79</f>
        <v>130.83000000000001</v>
      </c>
      <c r="S58">
        <f>'JRC Database'!T79</f>
        <v>131.6</v>
      </c>
      <c r="T58">
        <f>'JRC Database'!U79</f>
        <v>132.44999999999999</v>
      </c>
      <c r="U58">
        <f>'JRC Database'!V79</f>
        <v>133.26</v>
      </c>
      <c r="V58">
        <f>'JRC Database'!W79</f>
        <v>134.01</v>
      </c>
      <c r="W58">
        <f>'JRC Database'!X79</f>
        <v>134.74</v>
      </c>
      <c r="X58">
        <f>'JRC Database'!Y79</f>
        <v>135.44</v>
      </c>
      <c r="Y58">
        <f>'JRC Database'!Z79</f>
        <v>136.19999999999999</v>
      </c>
      <c r="Z58">
        <f>'JRC Database'!AA79</f>
        <v>136.91</v>
      </c>
      <c r="AA58">
        <f>'JRC Database'!AB79</f>
        <v>137.66999999999999</v>
      </c>
      <c r="AB58">
        <f>'JRC Database'!AC79</f>
        <v>138.33000000000001</v>
      </c>
      <c r="AC58">
        <f>'JRC Database'!AD79</f>
        <v>138.99</v>
      </c>
      <c r="AD58">
        <f>'JRC Database'!AE79</f>
        <v>139.68</v>
      </c>
      <c r="AE58">
        <f>'JRC Database'!AF79</f>
        <v>140.25</v>
      </c>
      <c r="AF58">
        <f>'JRC Database'!AG79</f>
        <v>140.97999999999999</v>
      </c>
    </row>
    <row r="59" spans="1:32" x14ac:dyDescent="0.35">
      <c r="A59" s="77" t="s">
        <v>189</v>
      </c>
      <c r="B59" s="71">
        <f>'JRC Database'!C14</f>
        <v>618966.30000000005</v>
      </c>
      <c r="C59" s="71">
        <f>'JRC Database'!D14</f>
        <v>630978.19999999995</v>
      </c>
      <c r="D59" s="71">
        <f>'JRC Database'!E14</f>
        <v>642640.69999999995</v>
      </c>
      <c r="E59" s="71">
        <f>'JRC Database'!F14</f>
        <v>654861.1</v>
      </c>
      <c r="F59" s="71">
        <f>'JRC Database'!G14</f>
        <v>665535.30000000005</v>
      </c>
      <c r="G59" s="71">
        <f>'JRC Database'!H14</f>
        <v>679197.6</v>
      </c>
      <c r="H59" s="71">
        <f>'JRC Database'!I14</f>
        <v>692943.1</v>
      </c>
      <c r="I59" s="71">
        <f>'JRC Database'!J14</f>
        <v>707496</v>
      </c>
      <c r="J59" s="71">
        <f>'JRC Database'!K14</f>
        <v>720093.6</v>
      </c>
      <c r="K59" s="71">
        <f>'JRC Database'!L14</f>
        <v>732333.5</v>
      </c>
      <c r="L59" s="71">
        <f>'JRC Database'!M14</f>
        <v>744395</v>
      </c>
      <c r="M59" s="71">
        <f>'JRC Database'!N14</f>
        <v>756730.7</v>
      </c>
      <c r="N59" s="71">
        <f>'JRC Database'!O14</f>
        <v>768770.5</v>
      </c>
      <c r="O59" s="71">
        <f>'JRC Database'!P14</f>
        <v>781043.6</v>
      </c>
      <c r="P59" s="71">
        <f>'JRC Database'!Q14</f>
        <v>792442.4</v>
      </c>
      <c r="Q59" s="71">
        <f>'JRC Database'!R14</f>
        <v>804233.3</v>
      </c>
      <c r="R59" s="71">
        <f>'JRC Database'!S14</f>
        <v>815227.1</v>
      </c>
      <c r="S59" s="71">
        <f>'JRC Database'!T14</f>
        <v>825638.40000000002</v>
      </c>
      <c r="T59" s="71">
        <f>'JRC Database'!U14</f>
        <v>836486.7</v>
      </c>
      <c r="U59" s="71">
        <f>'JRC Database'!V14</f>
        <v>847468.7</v>
      </c>
      <c r="V59" s="71">
        <f>'JRC Database'!W14</f>
        <v>858167.2</v>
      </c>
      <c r="W59" s="71">
        <f>'JRC Database'!X14</f>
        <v>868983.3</v>
      </c>
      <c r="X59" s="71">
        <f>'JRC Database'!Y14</f>
        <v>879601.7</v>
      </c>
      <c r="Y59" s="71">
        <f>'JRC Database'!Z14</f>
        <v>890530.9</v>
      </c>
      <c r="Z59" s="71">
        <f>'JRC Database'!AA14</f>
        <v>901193.9</v>
      </c>
      <c r="AA59" s="71">
        <f>'JRC Database'!AB14</f>
        <v>912185.3</v>
      </c>
      <c r="AB59" s="71">
        <f>'JRC Database'!AC14</f>
        <v>922460.1</v>
      </c>
      <c r="AC59" s="71">
        <f>'JRC Database'!AD14</f>
        <v>933301.2</v>
      </c>
      <c r="AD59" s="71">
        <f>'JRC Database'!AE14</f>
        <v>944477.4</v>
      </c>
      <c r="AE59" s="71">
        <f>'JRC Database'!AF14</f>
        <v>955783.7</v>
      </c>
      <c r="AF59" s="71">
        <f>'JRC Database'!AG14</f>
        <v>969402</v>
      </c>
    </row>
    <row r="60" spans="1:32" x14ac:dyDescent="0.35">
      <c r="A60" s="77" t="s">
        <v>190</v>
      </c>
      <c r="C60" s="90">
        <f>(C59-B59)/B59</f>
        <v>1.9406387714484465E-2</v>
      </c>
      <c r="D60" s="90">
        <f t="shared" ref="D60:AF60" si="10">(D59-C59)/C59</f>
        <v>1.8483205917415216E-2</v>
      </c>
      <c r="E60" s="90">
        <f t="shared" si="10"/>
        <v>1.9015913557918172E-2</v>
      </c>
      <c r="F60" s="90">
        <f t="shared" si="10"/>
        <v>1.6299945133403205E-2</v>
      </c>
      <c r="G60" s="90">
        <f t="shared" si="10"/>
        <v>2.0528287530353281E-2</v>
      </c>
      <c r="H60" s="90">
        <f t="shared" si="10"/>
        <v>2.0237851252713497E-2</v>
      </c>
      <c r="I60" s="90">
        <f t="shared" si="10"/>
        <v>2.1001580072014605E-2</v>
      </c>
      <c r="J60" s="90">
        <f t="shared" si="10"/>
        <v>1.780589572237861E-2</v>
      </c>
      <c r="K60" s="90">
        <f t="shared" si="10"/>
        <v>1.699765141642701E-2</v>
      </c>
      <c r="L60" s="90">
        <f t="shared" si="10"/>
        <v>1.6469955286764842E-2</v>
      </c>
      <c r="M60" s="90">
        <f t="shared" si="10"/>
        <v>1.6571443924260579E-2</v>
      </c>
      <c r="N60" s="90">
        <f t="shared" si="10"/>
        <v>1.5910283539441506E-2</v>
      </c>
      <c r="O60" s="90">
        <f t="shared" si="10"/>
        <v>1.5964582407883728E-2</v>
      </c>
      <c r="P60" s="90">
        <f t="shared" si="10"/>
        <v>1.4594319702510905E-2</v>
      </c>
      <c r="Q60" s="90">
        <f t="shared" si="10"/>
        <v>1.4879188695607433E-2</v>
      </c>
      <c r="R60" s="90">
        <f t="shared" si="10"/>
        <v>1.366991394163849E-2</v>
      </c>
      <c r="S60" s="90">
        <f t="shared" si="10"/>
        <v>1.2771042572063719E-2</v>
      </c>
      <c r="T60" s="90">
        <f t="shared" si="10"/>
        <v>1.3139287126180092E-2</v>
      </c>
      <c r="U60" s="90">
        <f t="shared" si="10"/>
        <v>1.3128720396869431E-2</v>
      </c>
      <c r="V60" s="90">
        <f t="shared" si="10"/>
        <v>1.2624065053966006E-2</v>
      </c>
      <c r="W60" s="90">
        <f t="shared" si="10"/>
        <v>1.2603721046434884E-2</v>
      </c>
      <c r="X60" s="90">
        <f t="shared" si="10"/>
        <v>1.2219337241578643E-2</v>
      </c>
      <c r="Y60" s="90">
        <f t="shared" si="10"/>
        <v>1.2425169255584739E-2</v>
      </c>
      <c r="Z60" s="90">
        <f t="shared" si="10"/>
        <v>1.1973756328949394E-2</v>
      </c>
      <c r="AA60" s="90">
        <f t="shared" si="10"/>
        <v>1.2196487348616123E-2</v>
      </c>
      <c r="AB60" s="90">
        <f t="shared" si="10"/>
        <v>1.1263939464931006E-2</v>
      </c>
      <c r="AC60" s="90">
        <f t="shared" si="10"/>
        <v>1.1752378232944685E-2</v>
      </c>
      <c r="AD60" s="90">
        <f t="shared" si="10"/>
        <v>1.1974912279122828E-2</v>
      </c>
      <c r="AE60" s="90">
        <f t="shared" si="10"/>
        <v>1.1970958754545033E-2</v>
      </c>
      <c r="AF60" s="90">
        <f t="shared" si="10"/>
        <v>1.4248307436086268E-2</v>
      </c>
    </row>
    <row r="61" spans="1:32" x14ac:dyDescent="0.35">
      <c r="A61" s="77" t="s">
        <v>192</v>
      </c>
      <c r="B61" s="104">
        <f>Eurostat_rail_pa_typepas!P11</f>
        <v>223668</v>
      </c>
      <c r="C61" s="104">
        <f>Eurostat_rail_pa_typepas!R11</f>
        <v>260715</v>
      </c>
      <c r="D61" s="104">
        <f>Eurostat_rail_pa_typepas!T11</f>
        <v>393376</v>
      </c>
      <c r="E61" s="105">
        <f>D61*(1+E60)</f>
        <v>400856.40401175962</v>
      </c>
      <c r="F61" s="105">
        <f t="shared" ref="F61:AF61" si="11">E61*(1+F60)</f>
        <v>407390.34140352457</v>
      </c>
      <c r="G61" s="105">
        <f t="shared" si="11"/>
        <v>415753.36746894487</v>
      </c>
      <c r="H61" s="105">
        <f t="shared" si="11"/>
        <v>424167.3222775961</v>
      </c>
      <c r="I61" s="105">
        <f t="shared" si="11"/>
        <v>433075.50626034109</v>
      </c>
      <c r="J61" s="105">
        <f t="shared" si="11"/>
        <v>440786.80356472905</v>
      </c>
      <c r="K61" s="105">
        <f t="shared" si="11"/>
        <v>448279.14400068339</v>
      </c>
      <c r="L61" s="105">
        <f t="shared" si="11"/>
        <v>455662.28145836387</v>
      </c>
      <c r="M61" s="105">
        <f t="shared" si="11"/>
        <v>463213.26340395177</v>
      </c>
      <c r="N61" s="105">
        <f t="shared" si="11"/>
        <v>470583.11776393867</v>
      </c>
      <c r="O61" s="105">
        <f t="shared" si="11"/>
        <v>478095.78072723997</v>
      </c>
      <c r="P61" s="105">
        <f t="shared" si="11"/>
        <v>485073.26339959487</v>
      </c>
      <c r="Q61" s="105">
        <f t="shared" si="11"/>
        <v>492290.76001691155</v>
      </c>
      <c r="R61" s="105">
        <f t="shared" si="11"/>
        <v>499020.33234060655</v>
      </c>
      <c r="S61" s="105">
        <f t="shared" si="11"/>
        <v>505393.34224925382</v>
      </c>
      <c r="T61" s="105">
        <f t="shared" si="11"/>
        <v>512033.8504847266</v>
      </c>
      <c r="U61" s="105">
        <f t="shared" si="11"/>
        <v>518756.19974147307</v>
      </c>
      <c r="V61" s="105">
        <f t="shared" si="11"/>
        <v>525305.0117541576</v>
      </c>
      <c r="W61" s="105">
        <f t="shared" si="11"/>
        <v>531925.80958660122</v>
      </c>
      <c r="X61" s="105">
        <f t="shared" si="11"/>
        <v>538425.59044143965</v>
      </c>
      <c r="Y61" s="105">
        <f t="shared" si="11"/>
        <v>545115.61953421275</v>
      </c>
      <c r="Z61" s="105">
        <f t="shared" si="11"/>
        <v>551642.70113361976</v>
      </c>
      <c r="AA61" s="105">
        <f t="shared" si="11"/>
        <v>558370.80435895245</v>
      </c>
      <c r="AB61" s="105">
        <f t="shared" si="11"/>
        <v>564660.25929823646</v>
      </c>
      <c r="AC61" s="105">
        <f t="shared" si="11"/>
        <v>571296.36023862194</v>
      </c>
      <c r="AD61" s="105">
        <f t="shared" si="11"/>
        <v>578137.58403786155</v>
      </c>
      <c r="AE61" s="105">
        <f t="shared" si="11"/>
        <v>585058.44521083112</v>
      </c>
      <c r="AF61" s="105">
        <f t="shared" si="11"/>
        <v>593394.53780627367</v>
      </c>
    </row>
    <row r="62" spans="1:32" x14ac:dyDescent="0.35">
      <c r="A62" s="78" t="s">
        <v>120</v>
      </c>
      <c r="B62" s="70">
        <f>B61*1000000/B57/B58</f>
        <v>75064.245015117267</v>
      </c>
      <c r="C62" s="70">
        <f t="shared" ref="C62:AF62" si="12">C61*1000000/C57/C58</f>
        <v>85891.164731694094</v>
      </c>
      <c r="D62" s="70">
        <f t="shared" si="12"/>
        <v>127456.04092032612</v>
      </c>
      <c r="E62" s="70">
        <f t="shared" si="12"/>
        <v>127525.31098919151</v>
      </c>
      <c r="F62" s="70">
        <f t="shared" si="12"/>
        <v>127577.36004860603</v>
      </c>
      <c r="G62" s="70">
        <f t="shared" si="12"/>
        <v>127725.40052063478</v>
      </c>
      <c r="H62" s="70">
        <f t="shared" si="12"/>
        <v>127992.21958794493</v>
      </c>
      <c r="I62" s="70">
        <f t="shared" si="12"/>
        <v>128311.65765174894</v>
      </c>
      <c r="J62" s="70">
        <f t="shared" si="12"/>
        <v>128583.50889122869</v>
      </c>
      <c r="K62" s="70">
        <f t="shared" si="12"/>
        <v>128821.17207027564</v>
      </c>
      <c r="L62" s="70">
        <f t="shared" si="12"/>
        <v>128997.03739099398</v>
      </c>
      <c r="M62" s="70">
        <f t="shared" si="12"/>
        <v>129354.28072292385</v>
      </c>
      <c r="N62" s="70">
        <f t="shared" si="12"/>
        <v>129546.36395645415</v>
      </c>
      <c r="O62" s="70">
        <f t="shared" si="12"/>
        <v>129628.98371107568</v>
      </c>
      <c r="P62" s="70">
        <f t="shared" si="12"/>
        <v>129654.06073629748</v>
      </c>
      <c r="Q62" s="70">
        <f t="shared" si="12"/>
        <v>129692.76426812743</v>
      </c>
      <c r="R62" s="70">
        <f t="shared" si="12"/>
        <v>129725.17380662469</v>
      </c>
      <c r="S62" s="70">
        <f t="shared" si="12"/>
        <v>129787.96634502005</v>
      </c>
      <c r="T62" s="70">
        <f t="shared" si="12"/>
        <v>129837.00946083697</v>
      </c>
      <c r="U62" s="70">
        <f t="shared" si="12"/>
        <v>129899.00653101454</v>
      </c>
      <c r="V62" s="70">
        <f t="shared" si="12"/>
        <v>129956.91576794159</v>
      </c>
      <c r="W62" s="70">
        <f t="shared" si="12"/>
        <v>130025.64880414796</v>
      </c>
      <c r="X62" s="70">
        <f t="shared" si="12"/>
        <v>130067.92390791106</v>
      </c>
      <c r="Y62" s="70">
        <f t="shared" si="12"/>
        <v>130084.71090566347</v>
      </c>
      <c r="Z62" s="70">
        <f t="shared" si="12"/>
        <v>130093.15421494046</v>
      </c>
      <c r="AA62" s="70">
        <f t="shared" si="12"/>
        <v>130080.9145641325</v>
      </c>
      <c r="AB62" s="70">
        <f t="shared" si="12"/>
        <v>130067.41125689277</v>
      </c>
      <c r="AC62" s="70">
        <f t="shared" si="12"/>
        <v>130106.67666233462</v>
      </c>
      <c r="AD62" s="70">
        <f t="shared" si="12"/>
        <v>130111.09780565192</v>
      </c>
      <c r="AE62" s="70">
        <f t="shared" si="12"/>
        <v>130159.00911906252</v>
      </c>
      <c r="AF62" s="70">
        <f t="shared" si="12"/>
        <v>130248.80752708201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6554-102F-4027-AC3B-9C4829A72C51}">
  <sheetPr>
    <tabColor theme="7"/>
  </sheetPr>
  <dimension ref="A2:AF32"/>
  <sheetViews>
    <sheetView zoomScaleNormal="100" workbookViewId="0">
      <selection activeCell="C12" sqref="C12"/>
    </sheetView>
  </sheetViews>
  <sheetFormatPr defaultColWidth="11.453125" defaultRowHeight="14.5" x14ac:dyDescent="0.35"/>
  <cols>
    <col min="1" max="1" width="27.453125" customWidth="1"/>
    <col min="2" max="32" width="14.54296875" customWidth="1"/>
  </cols>
  <sheetData>
    <row r="2" spans="1:32" ht="29" x14ac:dyDescent="0.35">
      <c r="A2" s="106" t="s">
        <v>498</v>
      </c>
      <c r="B2" s="7">
        <v>2020</v>
      </c>
      <c r="C2" s="7">
        <v>2021</v>
      </c>
      <c r="D2" s="7">
        <v>2022</v>
      </c>
      <c r="E2" s="7">
        <v>2023</v>
      </c>
      <c r="F2" s="7">
        <v>2024</v>
      </c>
      <c r="G2" s="7">
        <v>2025</v>
      </c>
      <c r="H2" s="7">
        <v>2026</v>
      </c>
      <c r="I2" s="7">
        <v>2027</v>
      </c>
      <c r="J2" s="7">
        <v>2028</v>
      </c>
      <c r="K2" s="7">
        <v>2029</v>
      </c>
      <c r="L2" s="7">
        <v>2030</v>
      </c>
      <c r="M2" s="7">
        <v>2031</v>
      </c>
      <c r="N2" s="7">
        <v>2032</v>
      </c>
      <c r="O2" s="7">
        <v>2033</v>
      </c>
      <c r="P2" s="7">
        <v>2034</v>
      </c>
      <c r="Q2" s="7">
        <v>2035</v>
      </c>
      <c r="R2" s="7">
        <v>2036</v>
      </c>
      <c r="S2" s="7">
        <v>2037</v>
      </c>
      <c r="T2" s="7">
        <v>2038</v>
      </c>
      <c r="U2" s="7">
        <v>2039</v>
      </c>
      <c r="V2" s="7">
        <v>2040</v>
      </c>
      <c r="W2" s="7">
        <v>2041</v>
      </c>
      <c r="X2" s="7">
        <v>2042</v>
      </c>
      <c r="Y2" s="7">
        <v>2043</v>
      </c>
      <c r="Z2" s="7">
        <v>2044</v>
      </c>
      <c r="AA2" s="7">
        <v>2045</v>
      </c>
      <c r="AB2" s="7">
        <v>2046</v>
      </c>
      <c r="AC2" s="7">
        <v>2047</v>
      </c>
      <c r="AD2" s="7">
        <v>2048</v>
      </c>
      <c r="AE2" s="7">
        <v>2049</v>
      </c>
      <c r="AF2" s="7">
        <v>2050</v>
      </c>
    </row>
    <row r="3" spans="1:32" x14ac:dyDescent="0.35">
      <c r="A3" t="s">
        <v>110</v>
      </c>
      <c r="B3" s="104">
        <f>IDEES2021_TrRoad_act!V20</f>
        <v>87281.470173344904</v>
      </c>
      <c r="C3" s="104">
        <f>IDEES2021_TrRoad_act!W20</f>
        <v>96224.809828459576</v>
      </c>
      <c r="D3" s="23">
        <f>$C3*'BCDTRtSY-frgt'!C2</f>
        <v>97912.592992850739</v>
      </c>
      <c r="E3" s="23">
        <f>$C3*'BCDTRtSY-frgt'!D2</f>
        <v>99599.413909143652</v>
      </c>
      <c r="F3" s="23">
        <f>$C3*'BCDTRtSY-frgt'!E2</f>
        <v>101287.19707353484</v>
      </c>
      <c r="G3" s="23">
        <f>$C3*'BCDTRtSY-frgt'!F2</f>
        <v>102974.01798982774</v>
      </c>
      <c r="H3" s="23">
        <f>$C3*'BCDTRtSY-frgt'!G2</f>
        <v>105551.88064513216</v>
      </c>
      <c r="I3" s="23">
        <f>$C3*'BCDTRtSY-frgt'!H2</f>
        <v>108130.70554853487</v>
      </c>
      <c r="J3" s="23">
        <f>$C3*'BCDTRtSY-frgt'!I2</f>
        <v>110708.56820383931</v>
      </c>
      <c r="K3" s="23">
        <f>$C3*'BCDTRtSY-frgt'!J2</f>
        <v>113286.43085914376</v>
      </c>
      <c r="L3" s="23">
        <f>$C3*'BCDTRtSY-frgt'!K2</f>
        <v>115864.29351444817</v>
      </c>
      <c r="M3" s="23">
        <f>$C3*'BCDTRtSY-frgt'!L2</f>
        <v>117665.62195443694</v>
      </c>
      <c r="N3" s="23">
        <f>$C3*'BCDTRtSY-frgt'!M2</f>
        <v>119467.91264252398</v>
      </c>
      <c r="O3" s="23">
        <f>$C3*'BCDTRtSY-frgt'!N2</f>
        <v>121269.24108251274</v>
      </c>
      <c r="P3" s="23">
        <f>$C3*'BCDTRtSY-frgt'!O2</f>
        <v>123070.56952250152</v>
      </c>
      <c r="Q3" s="23">
        <f>$C3*'BCDTRtSY-frgt'!P2</f>
        <v>124872.86021058857</v>
      </c>
      <c r="R3" s="23">
        <f>$C3*'BCDTRtSY-frgt'!Q2</f>
        <v>126674.18865057733</v>
      </c>
      <c r="S3" s="23">
        <f>$C3*'BCDTRtSY-frgt'!R2</f>
        <v>128475.51709056608</v>
      </c>
      <c r="T3" s="23">
        <f>$C3*'BCDTRtSY-frgt'!S2</f>
        <v>130277.80777865314</v>
      </c>
      <c r="U3" s="23">
        <f>$C3*'BCDTRtSY-frgt'!T2</f>
        <v>132079.13621864191</v>
      </c>
      <c r="V3" s="23">
        <f>$C3*'BCDTRtSY-frgt'!U2</f>
        <v>133880.46465863066</v>
      </c>
      <c r="W3" s="23">
        <f>$C3*'BCDTRtSY-frgt'!V2</f>
        <v>135468.17402080024</v>
      </c>
      <c r="X3" s="23">
        <f>$C3*'BCDTRtSY-frgt'!W2</f>
        <v>137055.88338296983</v>
      </c>
      <c r="Y3" s="23">
        <f>$C3*'BCDTRtSY-frgt'!X2</f>
        <v>138642.63049704113</v>
      </c>
      <c r="Z3" s="23">
        <f>$C3*'BCDTRtSY-frgt'!Y2</f>
        <v>140230.33985921071</v>
      </c>
      <c r="AA3" s="23">
        <f>$C3*'BCDTRtSY-frgt'!Z2</f>
        <v>141818.04922138029</v>
      </c>
      <c r="AB3" s="23">
        <f>$C3*'BCDTRtSY-frgt'!AA2</f>
        <v>143404.7963354516</v>
      </c>
      <c r="AC3" s="23">
        <f>$C3*'BCDTRtSY-frgt'!AB2</f>
        <v>144992.50569762118</v>
      </c>
      <c r="AD3" s="23">
        <f>$C3*'BCDTRtSY-frgt'!AC2</f>
        <v>146580.21505979076</v>
      </c>
      <c r="AE3" s="23">
        <f>$C3*'BCDTRtSY-frgt'!AD2</f>
        <v>148167.92442196034</v>
      </c>
      <c r="AF3" s="23">
        <f>$C3*'BCDTRtSY-frgt'!AE2</f>
        <v>149754.67153603164</v>
      </c>
    </row>
    <row r="4" spans="1:32" x14ac:dyDescent="0.35">
      <c r="A4" t="s">
        <v>111</v>
      </c>
      <c r="B4" s="104">
        <f>IDEES2021_TrRoad_act!V26</f>
        <v>1745660.7010626465</v>
      </c>
      <c r="C4" s="104">
        <f>IDEES2021_TrRoad_act!W26</f>
        <v>1862843.7010626465</v>
      </c>
      <c r="D4" s="23">
        <f>$C4*'BCDTRtSY-frgt'!C3</f>
        <v>1885849.8207707703</v>
      </c>
      <c r="E4" s="23">
        <f>$C4*'BCDTRtSY-frgt'!D3</f>
        <v>1908874.5689159045</v>
      </c>
      <c r="F4" s="23">
        <f>$C4*'BCDTRtSY-frgt'!E3</f>
        <v>1931880.6886240283</v>
      </c>
      <c r="G4" s="23">
        <f>$C4*'BCDTRtSY-frgt'!F3</f>
        <v>1954886.8083321517</v>
      </c>
      <c r="H4" s="23">
        <f>$C4*'BCDTRtSY-frgt'!G3</f>
        <v>1990932.833947714</v>
      </c>
      <c r="I4" s="23">
        <f>$C4*'BCDTRtSY-frgt'!H3</f>
        <v>2026978.8595632762</v>
      </c>
      <c r="J4" s="23">
        <f>$C4*'BCDTRtSY-frgt'!I3</f>
        <v>2063006.2567418278</v>
      </c>
      <c r="K4" s="23">
        <f>$C4*'BCDTRtSY-frgt'!J3</f>
        <v>2099052.28235739</v>
      </c>
      <c r="L4" s="23">
        <f>$C4*'BCDTRtSY-frgt'!K3</f>
        <v>2135098.3079729523</v>
      </c>
      <c r="M4" s="23">
        <f>$C4*'BCDTRtSY-frgt'!L3</f>
        <v>2155682.7308696946</v>
      </c>
      <c r="N4" s="23">
        <f>$C4*'BCDTRtSY-frgt'!M3</f>
        <v>2176248.5253294259</v>
      </c>
      <c r="O4" s="23">
        <f>$C4*'BCDTRtSY-frgt'!N3</f>
        <v>2196832.9482261683</v>
      </c>
      <c r="P4" s="23">
        <f>$C4*'BCDTRtSY-frgt'!O3</f>
        <v>2217398.7426859001</v>
      </c>
      <c r="Q4" s="23">
        <f>$C4*'BCDTRtSY-frgt'!P3</f>
        <v>2237983.165582642</v>
      </c>
      <c r="R4" s="23">
        <f>$C4*'BCDTRtSY-frgt'!Q3</f>
        <v>2258548.9600423737</v>
      </c>
      <c r="S4" s="23">
        <f>$C4*'BCDTRtSY-frgt'!R3</f>
        <v>2279133.3829391161</v>
      </c>
      <c r="T4" s="23">
        <f>$C4*'BCDTRtSY-frgt'!S3</f>
        <v>2299699.1773988479</v>
      </c>
      <c r="U4" s="23">
        <f>$C4*'BCDTRtSY-frgt'!T3</f>
        <v>2320283.6002955898</v>
      </c>
      <c r="V4" s="23">
        <f>$C4*'BCDTRtSY-frgt'!U3</f>
        <v>2340849.3947553216</v>
      </c>
      <c r="W4" s="23">
        <f>$C4*'BCDTRtSY-frgt'!V3</f>
        <v>2354094.2134698774</v>
      </c>
      <c r="X4" s="23">
        <f>$C4*'BCDTRtSY-frgt'!W3</f>
        <v>2367339.0321844323</v>
      </c>
      <c r="Y4" s="23">
        <f>$C4*'BCDTRtSY-frgt'!X3</f>
        <v>2380583.8508989876</v>
      </c>
      <c r="Z4" s="23">
        <f>$C4*'BCDTRtSY-frgt'!Y3</f>
        <v>2393810.0411765324</v>
      </c>
      <c r="AA4" s="23">
        <f>$C4*'BCDTRtSY-frgt'!Z3</f>
        <v>2407054.8598910882</v>
      </c>
      <c r="AB4" s="23">
        <f>$C4*'BCDTRtSY-frgt'!AA3</f>
        <v>2420299.6786056436</v>
      </c>
      <c r="AC4" s="23">
        <f>$C4*'BCDTRtSY-frgt'!AB3</f>
        <v>2433525.8688831879</v>
      </c>
      <c r="AD4" s="23">
        <f>$C4*'BCDTRtSY-frgt'!AC3</f>
        <v>2446770.6875977437</v>
      </c>
      <c r="AE4" s="23">
        <f>$C4*'BCDTRtSY-frgt'!AD3</f>
        <v>2460015.5063122991</v>
      </c>
      <c r="AF4" s="23">
        <f>$C4*'BCDTRtSY-frgt'!AE3</f>
        <v>2473260.3250268544</v>
      </c>
    </row>
    <row r="5" spans="1:32" x14ac:dyDescent="0.35">
      <c r="A5" t="s">
        <v>112</v>
      </c>
      <c r="B5" s="251">
        <f>POTEnCIA_TRA_Activity!V23</f>
        <v>3560.987967991231</v>
      </c>
      <c r="C5" s="251">
        <f>POTEnCIA_TRA_Activity!W23</f>
        <v>3763.2755163735474</v>
      </c>
      <c r="D5" s="23">
        <f>$C5*'BCDTRtSY-frgt'!C4</f>
        <v>3973.529719473338</v>
      </c>
      <c r="E5" s="23">
        <f>$C5*'BCDTRtSY-frgt'!D4</f>
        <v>4183.7839225731277</v>
      </c>
      <c r="F5" s="23">
        <f>$C5*'BCDTRtSY-frgt'!E4</f>
        <v>4394.0381256729179</v>
      </c>
      <c r="G5" s="23">
        <f>$C5*'BCDTRtSY-frgt'!F4</f>
        <v>4604.2546960175441</v>
      </c>
      <c r="H5" s="23">
        <f>$C5*'BCDTRtSY-frgt'!G4</f>
        <v>4868.6248010427853</v>
      </c>
      <c r="I5" s="23">
        <f>$C5*'BCDTRtSY-frgt'!H4</f>
        <v>5132.9949060680274</v>
      </c>
      <c r="J5" s="23">
        <f>$C5*'BCDTRtSY-frgt'!I4</f>
        <v>5397.3273783381055</v>
      </c>
      <c r="K5" s="23">
        <f>$C5*'BCDTRtSY-frgt'!J4</f>
        <v>5661.6974833633467</v>
      </c>
      <c r="L5" s="23">
        <f>$C5*'BCDTRtSY-frgt'!K4</f>
        <v>5926.0675883885888</v>
      </c>
      <c r="M5" s="23">
        <f>$C5*'BCDTRtSY-frgt'!L4</f>
        <v>6232.812175728197</v>
      </c>
      <c r="N5" s="23">
        <f>$C5*'BCDTRtSY-frgt'!M4</f>
        <v>6539.5191303126403</v>
      </c>
      <c r="O5" s="23">
        <f>$C5*'BCDTRtSY-frgt'!N4</f>
        <v>6846.2637176522485</v>
      </c>
      <c r="P5" s="23">
        <f>$C5*'BCDTRtSY-frgt'!O4</f>
        <v>7153.0083049918567</v>
      </c>
      <c r="Q5" s="23">
        <f>$C5*'BCDTRtSY-frgt'!P4</f>
        <v>7459.7528923314649</v>
      </c>
      <c r="R5" s="23">
        <f>$C5*'BCDTRtSY-frgt'!Q4</f>
        <v>7766.4974796710712</v>
      </c>
      <c r="S5" s="23">
        <f>$C5*'BCDTRtSY-frgt'!R4</f>
        <v>8073.2420670106803</v>
      </c>
      <c r="T5" s="23">
        <f>$C5*'BCDTRtSY-frgt'!S4</f>
        <v>8379.9490215951246</v>
      </c>
      <c r="U5" s="23">
        <f>$C5*'BCDTRtSY-frgt'!T4</f>
        <v>8686.6936089347309</v>
      </c>
      <c r="V5" s="23">
        <f>$C5*'BCDTRtSY-frgt'!U4</f>
        <v>8993.438196274341</v>
      </c>
      <c r="W5" s="23">
        <f>$C5*'BCDTRtSY-frgt'!V4</f>
        <v>9353.8847252325977</v>
      </c>
      <c r="X5" s="23">
        <f>$C5*'BCDTRtSY-frgt'!W4</f>
        <v>9714.2936214356923</v>
      </c>
      <c r="Y5" s="23">
        <f>$C5*'BCDTRtSY-frgt'!X4</f>
        <v>10074.740150393951</v>
      </c>
      <c r="Z5" s="23">
        <f>$C5*'BCDTRtSY-frgt'!Y4</f>
        <v>10435.149046597046</v>
      </c>
      <c r="AA5" s="23">
        <f>$C5*'BCDTRtSY-frgt'!Z4</f>
        <v>10795.595575555304</v>
      </c>
      <c r="AB5" s="23">
        <f>$C5*'BCDTRtSY-frgt'!AA4</f>
        <v>11156.004471758399</v>
      </c>
      <c r="AC5" s="23">
        <f>$C5*'BCDTRtSY-frgt'!AB4</f>
        <v>11516.451000716657</v>
      </c>
      <c r="AD5" s="23">
        <f>$C5*'BCDTRtSY-frgt'!AC4</f>
        <v>11876.859896919752</v>
      </c>
      <c r="AE5" s="23">
        <f>$C5*'BCDTRtSY-frgt'!AD4</f>
        <v>12237.30642587801</v>
      </c>
      <c r="AF5" s="23">
        <f>$C5*'BCDTRtSY-frgt'!AE4</f>
        <v>12597.715322081105</v>
      </c>
    </row>
    <row r="6" spans="1:32" x14ac:dyDescent="0.35">
      <c r="A6" t="s">
        <v>113</v>
      </c>
      <c r="B6" s="104">
        <f>'REF2020'!E14*10^3</f>
        <v>382252.89667834993</v>
      </c>
      <c r="C6" s="104">
        <f>'REF2020'!F14*10^3</f>
        <v>409571.98254603677</v>
      </c>
      <c r="D6" s="23">
        <f>$C6*'BCDTRtSY-frgt'!C5</f>
        <v>425528.9069860304</v>
      </c>
      <c r="E6" s="23">
        <f>$C6*'BCDTRtSY-frgt'!D5</f>
        <v>441485.83142602397</v>
      </c>
      <c r="F6" s="23">
        <f>$C6*'BCDTRtSY-frgt'!E5</f>
        <v>457446.85158584296</v>
      </c>
      <c r="G6" s="23">
        <f>$C6*'BCDTRtSY-frgt'!F5</f>
        <v>473403.77602583665</v>
      </c>
      <c r="H6" s="23">
        <f>$C6*'BCDTRtSY-frgt'!G5</f>
        <v>488463.73782405438</v>
      </c>
      <c r="I6" s="23">
        <f>$C6*'BCDTRtSY-frgt'!H5</f>
        <v>503523.69962227216</v>
      </c>
      <c r="J6" s="23">
        <f>$C6*'BCDTRtSY-frgt'!I5</f>
        <v>518583.66142048989</v>
      </c>
      <c r="K6" s="23">
        <f>$C6*'BCDTRtSY-frgt'!J5</f>
        <v>533643.62321870762</v>
      </c>
      <c r="L6" s="23">
        <f>$C6*'BCDTRtSY-frgt'!K5</f>
        <v>548699.48929709999</v>
      </c>
      <c r="M6" s="23">
        <f>$C6*'BCDTRtSY-frgt'!L5</f>
        <v>559291.02076574054</v>
      </c>
      <c r="N6" s="23">
        <f>$C6*'BCDTRtSY-frgt'!M5</f>
        <v>569882.55223438109</v>
      </c>
      <c r="O6" s="23">
        <f>$C6*'BCDTRtSY-frgt'!N5</f>
        <v>580469.98798319604</v>
      </c>
      <c r="P6" s="23">
        <f>$C6*'BCDTRtSY-frgt'!O5</f>
        <v>591061.51945183659</v>
      </c>
      <c r="Q6" s="23">
        <f>$C6*'BCDTRtSY-frgt'!P5</f>
        <v>601648.95520065166</v>
      </c>
      <c r="R6" s="23">
        <f>$C6*'BCDTRtSY-frgt'!Q5</f>
        <v>612240.48666929221</v>
      </c>
      <c r="S6" s="23">
        <f>$C6*'BCDTRtSY-frgt'!R5</f>
        <v>622827.92241810716</v>
      </c>
      <c r="T6" s="23">
        <f>$C6*'BCDTRtSY-frgt'!S5</f>
        <v>633419.45388674771</v>
      </c>
      <c r="U6" s="23">
        <f>$C6*'BCDTRtSY-frgt'!T5</f>
        <v>644006.88963556278</v>
      </c>
      <c r="V6" s="23">
        <f>$C6*'BCDTRtSY-frgt'!U5</f>
        <v>654598.42110420321</v>
      </c>
      <c r="W6" s="23">
        <f>$C6*'BCDTRtSY-frgt'!V5</f>
        <v>661712.68644102791</v>
      </c>
      <c r="X6" s="23">
        <f>$C6*'BCDTRtSY-frgt'!W5</f>
        <v>668822.85605802713</v>
      </c>
      <c r="Y6" s="23">
        <f>$C6*'BCDTRtSY-frgt'!X5</f>
        <v>675937.12139485183</v>
      </c>
      <c r="Z6" s="23">
        <f>$C6*'BCDTRtSY-frgt'!Y5</f>
        <v>683051.38673167652</v>
      </c>
      <c r="AA6" s="23">
        <f>$C6*'BCDTRtSY-frgt'!Z5</f>
        <v>690161.55634867563</v>
      </c>
      <c r="AB6" s="23">
        <f>$C6*'BCDTRtSY-frgt'!AA5</f>
        <v>697275.82168550033</v>
      </c>
      <c r="AC6" s="23">
        <f>$C6*'BCDTRtSY-frgt'!AB5</f>
        <v>704390.08702232491</v>
      </c>
      <c r="AD6" s="23">
        <f>$C6*'BCDTRtSY-frgt'!AC5</f>
        <v>711504.35235914961</v>
      </c>
      <c r="AE6" s="23">
        <f>$C6*'BCDTRtSY-frgt'!AD5</f>
        <v>718614.52197614883</v>
      </c>
      <c r="AF6" s="23">
        <f>$C6*'BCDTRtSY-frgt'!AE5</f>
        <v>725728.78731297341</v>
      </c>
    </row>
    <row r="7" spans="1:32" x14ac:dyDescent="0.35">
      <c r="A7" t="s">
        <v>114</v>
      </c>
      <c r="B7" s="252">
        <f>SUM('REF2020'!E15:E16)*10^3</f>
        <v>1277429.881313262</v>
      </c>
      <c r="C7" s="252">
        <f>SUM('REF2020'!F15:F16)*10^3</f>
        <v>1151058.8789461115</v>
      </c>
      <c r="D7" s="23">
        <f>$C7*'BCDTRtSY-frgt'!C6</f>
        <v>1208876.5664355748</v>
      </c>
      <c r="E7" s="23">
        <f>$C7*'BCDTRtSY-frgt'!D6</f>
        <v>1266705.7645138274</v>
      </c>
      <c r="F7" s="23">
        <f>$C7*'BCDTRtSY-frgt'!E6</f>
        <v>1324523.4520032906</v>
      </c>
      <c r="G7" s="23">
        <f>$C7*'BCDTRtSY-frgt'!F6</f>
        <v>1382352.650081543</v>
      </c>
      <c r="H7" s="23">
        <f>$C7*'BCDTRtSY-frgt'!G6</f>
        <v>1397788.3496482107</v>
      </c>
      <c r="I7" s="23">
        <f>$C7*'BCDTRtSY-frgt'!H6</f>
        <v>1413235.5598036675</v>
      </c>
      <c r="J7" s="23">
        <f>$C7*'BCDTRtSY-frgt'!I6</f>
        <v>1428682.7699591243</v>
      </c>
      <c r="K7" s="23">
        <f>$C7*'BCDTRtSY-frgt'!J6</f>
        <v>1444129.9801145811</v>
      </c>
      <c r="L7" s="23">
        <f>$C7*'BCDTRtSY-frgt'!K6</f>
        <v>1459577.1902700379</v>
      </c>
      <c r="M7" s="23">
        <f>$C7*'BCDTRtSY-frgt'!L6</f>
        <v>1474759.6568833371</v>
      </c>
      <c r="N7" s="23">
        <f>$C7*'BCDTRtSY-frgt'!M6</f>
        <v>1489953.6340854256</v>
      </c>
      <c r="O7" s="23">
        <f>$C7*'BCDTRtSY-frgt'!N6</f>
        <v>1505147.6112875144</v>
      </c>
      <c r="P7" s="23">
        <f>$C7*'BCDTRtSY-frgt'!O6</f>
        <v>1520341.5884896033</v>
      </c>
      <c r="Q7" s="23">
        <f>$C7*'BCDTRtSY-frgt'!P6</f>
        <v>1535524.0551029022</v>
      </c>
      <c r="R7" s="23">
        <f>$C7*'BCDTRtSY-frgt'!Q6</f>
        <v>1550718.032304991</v>
      </c>
      <c r="S7" s="23">
        <f>$C7*'BCDTRtSY-frgt'!R6</f>
        <v>1565912.0095070794</v>
      </c>
      <c r="T7" s="23">
        <f>$C7*'BCDTRtSY-frgt'!S6</f>
        <v>1581105.9867091682</v>
      </c>
      <c r="U7" s="23">
        <f>$C7*'BCDTRtSY-frgt'!T6</f>
        <v>1596288.4533224676</v>
      </c>
      <c r="V7" s="23">
        <f>$C7*'BCDTRtSY-frgt'!U6</f>
        <v>1611482.430524556</v>
      </c>
      <c r="W7" s="23">
        <f>$C7*'BCDTRtSY-frgt'!V6</f>
        <v>1628518.1019329587</v>
      </c>
      <c r="X7" s="23">
        <f>$C7*'BCDTRtSY-frgt'!W6</f>
        <v>1645542.2627525716</v>
      </c>
      <c r="Y7" s="23">
        <f>$C7*'BCDTRtSY-frgt'!X6</f>
        <v>1662577.9341609741</v>
      </c>
      <c r="Z7" s="23">
        <f>$C7*'BCDTRtSY-frgt'!Y6</f>
        <v>1679613.6055693764</v>
      </c>
      <c r="AA7" s="23">
        <f>$C7*'BCDTRtSY-frgt'!Z6</f>
        <v>1696637.7663889895</v>
      </c>
      <c r="AB7" s="23">
        <f>$C7*'BCDTRtSY-frgt'!AA6</f>
        <v>1713673.437797392</v>
      </c>
      <c r="AC7" s="23">
        <f>$C7*'BCDTRtSY-frgt'!AB6</f>
        <v>1730709.1092057943</v>
      </c>
      <c r="AD7" s="23">
        <f>$C7*'BCDTRtSY-frgt'!AC6</f>
        <v>1747733.2700254074</v>
      </c>
      <c r="AE7" s="23">
        <f>$C7*'BCDTRtSY-frgt'!AD6</f>
        <v>1764768.9414338097</v>
      </c>
      <c r="AF7" s="23">
        <f>$C7*'BCDTRtSY-frgt'!AE6</f>
        <v>1781804.6128422124</v>
      </c>
    </row>
    <row r="8" spans="1:32" x14ac:dyDescent="0.35">
      <c r="A8" t="s">
        <v>115</v>
      </c>
      <c r="B8" s="23">
        <v>0</v>
      </c>
      <c r="C8" s="23">
        <v>0</v>
      </c>
      <c r="D8" s="23">
        <f>$C8*'BCDTRtSY-frgt'!C7</f>
        <v>0</v>
      </c>
      <c r="E8" s="23">
        <f>$C8*'BCDTRtSY-frgt'!D7</f>
        <v>0</v>
      </c>
      <c r="F8" s="23">
        <f>$C8*'BCDTRtSY-frgt'!E7</f>
        <v>0</v>
      </c>
      <c r="G8" s="23">
        <f>$C8*'BCDTRtSY-frgt'!F7</f>
        <v>0</v>
      </c>
      <c r="H8" s="23">
        <f>$C8*'BCDTRtSY-frgt'!G7</f>
        <v>0</v>
      </c>
      <c r="I8" s="23">
        <f>$C8*'BCDTRtSY-frgt'!H7</f>
        <v>0</v>
      </c>
      <c r="J8" s="23">
        <f>$C8*'BCDTRtSY-frgt'!I7</f>
        <v>0</v>
      </c>
      <c r="K8" s="23">
        <f>$C8*'BCDTRtSY-frgt'!J7</f>
        <v>0</v>
      </c>
      <c r="L8" s="23">
        <f>$C8*'BCDTRtSY-frgt'!K7</f>
        <v>0</v>
      </c>
      <c r="M8" s="23">
        <f>$C8*'BCDTRtSY-frgt'!L7</f>
        <v>0</v>
      </c>
      <c r="N8" s="23">
        <f>$C8*'BCDTRtSY-frgt'!M7</f>
        <v>0</v>
      </c>
      <c r="O8" s="23">
        <f>$C8*'BCDTRtSY-frgt'!N7</f>
        <v>0</v>
      </c>
      <c r="P8" s="23">
        <f>$C8*'BCDTRtSY-frgt'!O7</f>
        <v>0</v>
      </c>
      <c r="Q8" s="23">
        <f>$C8*'BCDTRtSY-frgt'!P7</f>
        <v>0</v>
      </c>
      <c r="R8" s="23">
        <f>$C8*'BCDTRtSY-frgt'!Q7</f>
        <v>0</v>
      </c>
      <c r="S8" s="23">
        <f>$C8*'BCDTRtSY-frgt'!R7</f>
        <v>0</v>
      </c>
      <c r="T8" s="23">
        <f>$C8*'BCDTRtSY-frgt'!S7</f>
        <v>0</v>
      </c>
      <c r="U8" s="23">
        <f>$C8*'BCDTRtSY-frgt'!T7</f>
        <v>0</v>
      </c>
      <c r="V8" s="23">
        <f>$C8*'BCDTRtSY-frgt'!U7</f>
        <v>0</v>
      </c>
      <c r="W8" s="23">
        <f>$C8*'BCDTRtSY-frgt'!V7</f>
        <v>0</v>
      </c>
      <c r="X8" s="23">
        <f>$C8*'BCDTRtSY-frgt'!W7</f>
        <v>0</v>
      </c>
      <c r="Y8" s="23">
        <f>$C8*'BCDTRtSY-frgt'!X7</f>
        <v>0</v>
      </c>
      <c r="Z8" s="23">
        <f>$C8*'BCDTRtSY-frgt'!Y7</f>
        <v>0</v>
      </c>
      <c r="AA8" s="23">
        <f>$C8*'BCDTRtSY-frgt'!Z7</f>
        <v>0</v>
      </c>
      <c r="AB8" s="23">
        <f>$C8*'BCDTRtSY-frgt'!AA7</f>
        <v>0</v>
      </c>
      <c r="AC8" s="23">
        <f>$C8*'BCDTRtSY-frgt'!AB7</f>
        <v>0</v>
      </c>
      <c r="AD8" s="23">
        <f>$C8*'BCDTRtSY-frgt'!AC7</f>
        <v>0</v>
      </c>
      <c r="AE8" s="23">
        <f>$C8*'BCDTRtSY-frgt'!AD7</f>
        <v>0</v>
      </c>
      <c r="AF8" s="23">
        <f>$C8*'BCDTRtSY-frgt'!AE7</f>
        <v>0</v>
      </c>
    </row>
    <row r="10" spans="1:32" ht="29" x14ac:dyDescent="0.35">
      <c r="A10" s="106" t="s">
        <v>497</v>
      </c>
    </row>
    <row r="11" spans="1:32" x14ac:dyDescent="0.35">
      <c r="A11" t="s">
        <v>110</v>
      </c>
      <c r="B11">
        <f>'JRC Database'!C89</f>
        <v>0.27</v>
      </c>
      <c r="C11">
        <f>'JRC Database'!D89</f>
        <v>0.27</v>
      </c>
      <c r="D11">
        <f>'JRC Database'!E89</f>
        <v>0.27</v>
      </c>
      <c r="E11">
        <f>'JRC Database'!F89</f>
        <v>0.27</v>
      </c>
      <c r="F11">
        <f>'JRC Database'!G89</f>
        <v>0.27</v>
      </c>
      <c r="G11">
        <f>'JRC Database'!H89</f>
        <v>0.27</v>
      </c>
      <c r="H11">
        <f>'JRC Database'!I89</f>
        <v>0.27</v>
      </c>
      <c r="I11">
        <f>'JRC Database'!J89</f>
        <v>0.28000000000000003</v>
      </c>
      <c r="J11">
        <f>'JRC Database'!K89</f>
        <v>0.28000000000000003</v>
      </c>
      <c r="K11">
        <f>'JRC Database'!L89</f>
        <v>0.28000000000000003</v>
      </c>
      <c r="L11">
        <f>'JRC Database'!M89</f>
        <v>0.28000000000000003</v>
      </c>
      <c r="M11">
        <f>'JRC Database'!N89</f>
        <v>0.28000000000000003</v>
      </c>
      <c r="N11">
        <f>'JRC Database'!O89</f>
        <v>0.28000000000000003</v>
      </c>
      <c r="O11">
        <f>'JRC Database'!P89</f>
        <v>0.28000000000000003</v>
      </c>
      <c r="P11">
        <f>'JRC Database'!Q89</f>
        <v>0.28000000000000003</v>
      </c>
      <c r="Q11">
        <f>'JRC Database'!R89</f>
        <v>0.28000000000000003</v>
      </c>
      <c r="R11">
        <f>'JRC Database'!S89</f>
        <v>0.28999999999999998</v>
      </c>
      <c r="S11">
        <f>'JRC Database'!T89</f>
        <v>0.28999999999999998</v>
      </c>
      <c r="T11">
        <f>'JRC Database'!U89</f>
        <v>0.28999999999999998</v>
      </c>
      <c r="U11">
        <f>'JRC Database'!V89</f>
        <v>0.28999999999999998</v>
      </c>
      <c r="V11">
        <f>'JRC Database'!W89</f>
        <v>0.28999999999999998</v>
      </c>
      <c r="W11">
        <f>'JRC Database'!X89</f>
        <v>0.28999999999999998</v>
      </c>
      <c r="X11">
        <f>'JRC Database'!Y89</f>
        <v>0.28999999999999998</v>
      </c>
      <c r="Y11">
        <f>'JRC Database'!Z89</f>
        <v>0.28999999999999998</v>
      </c>
      <c r="Z11">
        <f>'JRC Database'!AA89</f>
        <v>0.3</v>
      </c>
      <c r="AA11">
        <f>'JRC Database'!AB89</f>
        <v>0.3</v>
      </c>
      <c r="AB11">
        <f>'JRC Database'!AC89</f>
        <v>0.3</v>
      </c>
      <c r="AC11">
        <f>'JRC Database'!AD89</f>
        <v>0.3</v>
      </c>
      <c r="AD11">
        <f>'JRC Database'!AE89</f>
        <v>0.3</v>
      </c>
      <c r="AE11">
        <f>'JRC Database'!AF89</f>
        <v>0.3</v>
      </c>
      <c r="AF11">
        <f>'JRC Database'!AG89</f>
        <v>0.3</v>
      </c>
    </row>
    <row r="12" spans="1:32" x14ac:dyDescent="0.35">
      <c r="A12" t="s">
        <v>111</v>
      </c>
      <c r="B12">
        <f>'JRC Database'!C90</f>
        <v>11.05</v>
      </c>
      <c r="C12">
        <f>'JRC Database'!D90</f>
        <v>11.05</v>
      </c>
      <c r="D12">
        <f>'JRC Database'!E90</f>
        <v>11.05</v>
      </c>
      <c r="E12">
        <f>'JRC Database'!F90</f>
        <v>11.04</v>
      </c>
      <c r="F12">
        <f>'JRC Database'!G90</f>
        <v>11.03</v>
      </c>
      <c r="G12">
        <f>'JRC Database'!H90</f>
        <v>11.02</v>
      </c>
      <c r="H12">
        <f>'JRC Database'!I90</f>
        <v>11.01</v>
      </c>
      <c r="I12">
        <f>'JRC Database'!J90</f>
        <v>10.99</v>
      </c>
      <c r="J12">
        <f>'JRC Database'!K90</f>
        <v>10.98</v>
      </c>
      <c r="K12">
        <f>'JRC Database'!L90</f>
        <v>10.97</v>
      </c>
      <c r="L12">
        <f>'JRC Database'!M90</f>
        <v>10.96</v>
      </c>
      <c r="M12">
        <f>'JRC Database'!N90</f>
        <v>10.94</v>
      </c>
      <c r="N12">
        <f>'JRC Database'!O90</f>
        <v>10.93</v>
      </c>
      <c r="O12">
        <f>'JRC Database'!P90</f>
        <v>10.92</v>
      </c>
      <c r="P12">
        <f>'JRC Database'!Q90</f>
        <v>10.91</v>
      </c>
      <c r="Q12">
        <f>'JRC Database'!R90</f>
        <v>10.9</v>
      </c>
      <c r="R12">
        <f>'JRC Database'!S90</f>
        <v>10.89</v>
      </c>
      <c r="S12">
        <f>'JRC Database'!T90</f>
        <v>10.88</v>
      </c>
      <c r="T12">
        <f>'JRC Database'!U90</f>
        <v>10.87</v>
      </c>
      <c r="U12">
        <f>'JRC Database'!V90</f>
        <v>10.86</v>
      </c>
      <c r="V12">
        <f>'JRC Database'!W90</f>
        <v>10.84</v>
      </c>
      <c r="W12">
        <f>'JRC Database'!X90</f>
        <v>10.83</v>
      </c>
      <c r="X12">
        <f>'JRC Database'!Y90</f>
        <v>10.83</v>
      </c>
      <c r="Y12">
        <f>'JRC Database'!Z90</f>
        <v>10.82</v>
      </c>
      <c r="Z12">
        <f>'JRC Database'!AA90</f>
        <v>10.82</v>
      </c>
      <c r="AA12">
        <f>'JRC Database'!AB90</f>
        <v>10.81</v>
      </c>
      <c r="AB12">
        <f>'JRC Database'!AC90</f>
        <v>10.8</v>
      </c>
      <c r="AC12">
        <f>'JRC Database'!AD90</f>
        <v>10.79</v>
      </c>
      <c r="AD12">
        <f>'JRC Database'!AE90</f>
        <v>10.79</v>
      </c>
      <c r="AE12">
        <f>'JRC Database'!AF90</f>
        <v>10.78</v>
      </c>
      <c r="AF12">
        <f>'JRC Database'!AG90</f>
        <v>10.77</v>
      </c>
    </row>
    <row r="13" spans="1:32" x14ac:dyDescent="0.35">
      <c r="A13" t="s">
        <v>112</v>
      </c>
      <c r="B13" s="148">
        <f>'JRC Database'!C93</f>
        <v>23.76</v>
      </c>
      <c r="C13" s="148">
        <f>'JRC Database'!D93</f>
        <v>23.83</v>
      </c>
      <c r="D13" s="148">
        <f>'JRC Database'!E93</f>
        <v>24.05</v>
      </c>
      <c r="E13" s="148">
        <f>'JRC Database'!F93</f>
        <v>24.18</v>
      </c>
      <c r="F13" s="148">
        <f>'JRC Database'!G93</f>
        <v>24.33</v>
      </c>
      <c r="G13" s="148">
        <f>'JRC Database'!H93</f>
        <v>24.51</v>
      </c>
      <c r="H13" s="148">
        <f>'JRC Database'!I93</f>
        <v>24.69</v>
      </c>
      <c r="I13" s="148">
        <f>'JRC Database'!J93</f>
        <v>24.85</v>
      </c>
      <c r="J13" s="148">
        <f>'JRC Database'!K93</f>
        <v>25.01</v>
      </c>
      <c r="K13" s="148">
        <f>'JRC Database'!L93</f>
        <v>25.17</v>
      </c>
      <c r="L13" s="148">
        <f>'JRC Database'!M93</f>
        <v>25.26</v>
      </c>
      <c r="M13" s="148">
        <f>'JRC Database'!N93</f>
        <v>25.33</v>
      </c>
      <c r="N13" s="148">
        <f>'JRC Database'!O93</f>
        <v>25.57</v>
      </c>
      <c r="O13" s="148">
        <f>'JRC Database'!P93</f>
        <v>25.71</v>
      </c>
      <c r="P13" s="148">
        <f>'JRC Database'!Q93</f>
        <v>25.86</v>
      </c>
      <c r="Q13" s="148">
        <f>'JRC Database'!R93</f>
        <v>26</v>
      </c>
      <c r="R13" s="148">
        <f>'JRC Database'!S93</f>
        <v>26.1</v>
      </c>
      <c r="S13" s="148">
        <f>'JRC Database'!T93</f>
        <v>26.24</v>
      </c>
      <c r="T13" s="148">
        <f>'JRC Database'!U93</f>
        <v>26.06</v>
      </c>
      <c r="U13" s="148">
        <f>'JRC Database'!V93</f>
        <v>26.01</v>
      </c>
      <c r="V13" s="148">
        <f>'JRC Database'!W93</f>
        <v>26.06</v>
      </c>
      <c r="W13" s="148">
        <f>'JRC Database'!X93</f>
        <v>26.1</v>
      </c>
      <c r="X13" s="148">
        <f>'JRC Database'!Y93</f>
        <v>26.19</v>
      </c>
      <c r="Y13" s="148">
        <f>'JRC Database'!Z93</f>
        <v>26.23</v>
      </c>
      <c r="Z13" s="148">
        <f>'JRC Database'!AA93</f>
        <v>26.3</v>
      </c>
      <c r="AA13" s="148">
        <f>'JRC Database'!AB93</f>
        <v>26.26</v>
      </c>
      <c r="AB13" s="148">
        <f>'JRC Database'!AC93</f>
        <v>26.34</v>
      </c>
      <c r="AC13" s="148">
        <f>'JRC Database'!AD93</f>
        <v>26.43</v>
      </c>
      <c r="AD13" s="148">
        <f>'JRC Database'!AE93</f>
        <v>26.36</v>
      </c>
      <c r="AE13" s="148">
        <f>'JRC Database'!AF93</f>
        <v>26.46</v>
      </c>
      <c r="AF13" s="148">
        <f>'JRC Database'!AG93</f>
        <v>26.48</v>
      </c>
    </row>
    <row r="14" spans="1:32" x14ac:dyDescent="0.35">
      <c r="A14" t="s">
        <v>113</v>
      </c>
      <c r="B14">
        <f>'JRC Database'!C91</f>
        <v>572.03</v>
      </c>
      <c r="C14">
        <f>'JRC Database'!D91</f>
        <v>571.71</v>
      </c>
      <c r="D14">
        <f>'JRC Database'!E91</f>
        <v>571.63</v>
      </c>
      <c r="E14">
        <f>'JRC Database'!F91</f>
        <v>572.4</v>
      </c>
      <c r="F14">
        <f>'JRC Database'!G91</f>
        <v>572.98</v>
      </c>
      <c r="G14">
        <f>'JRC Database'!H91</f>
        <v>573.73</v>
      </c>
      <c r="H14">
        <f>'JRC Database'!I91</f>
        <v>574.13</v>
      </c>
      <c r="I14">
        <f>'JRC Database'!J91</f>
        <v>574.45000000000005</v>
      </c>
      <c r="J14">
        <f>'JRC Database'!K91</f>
        <v>574.74</v>
      </c>
      <c r="K14">
        <f>'JRC Database'!L91</f>
        <v>575.02</v>
      </c>
      <c r="L14">
        <f>'JRC Database'!M91</f>
        <v>575.33000000000004</v>
      </c>
      <c r="M14">
        <f>'JRC Database'!N91</f>
        <v>575.47</v>
      </c>
      <c r="N14">
        <f>'JRC Database'!O91</f>
        <v>575.49</v>
      </c>
      <c r="O14">
        <f>'JRC Database'!P91</f>
        <v>576.16999999999996</v>
      </c>
      <c r="P14">
        <f>'JRC Database'!Q91</f>
        <v>576.48</v>
      </c>
      <c r="Q14">
        <f>'JRC Database'!R91</f>
        <v>576.79</v>
      </c>
      <c r="R14">
        <f>'JRC Database'!S91</f>
        <v>577.14</v>
      </c>
      <c r="S14">
        <f>'JRC Database'!T91</f>
        <v>577.15</v>
      </c>
      <c r="T14">
        <f>'JRC Database'!U91</f>
        <v>577.17999999999995</v>
      </c>
      <c r="U14">
        <f>'JRC Database'!V91</f>
        <v>577.16999999999996</v>
      </c>
      <c r="V14">
        <f>'JRC Database'!W91</f>
        <v>576.83000000000004</v>
      </c>
      <c r="W14">
        <f>'JRC Database'!X91</f>
        <v>576.30999999999995</v>
      </c>
      <c r="X14">
        <f>'JRC Database'!Y91</f>
        <v>576.12</v>
      </c>
      <c r="Y14">
        <f>'JRC Database'!Z91</f>
        <v>575.74</v>
      </c>
      <c r="Z14">
        <f>'JRC Database'!AA91</f>
        <v>575.42999999999995</v>
      </c>
      <c r="AA14">
        <f>'JRC Database'!AB91</f>
        <v>574.78</v>
      </c>
      <c r="AB14">
        <f>'JRC Database'!AC91</f>
        <v>574.4</v>
      </c>
      <c r="AC14">
        <f>'JRC Database'!AD91</f>
        <v>573.36</v>
      </c>
      <c r="AD14">
        <f>'JRC Database'!AE91</f>
        <v>572.12</v>
      </c>
      <c r="AE14">
        <f>'JRC Database'!AF91</f>
        <v>570.86</v>
      </c>
      <c r="AF14">
        <f>'JRC Database'!AG91</f>
        <v>569.71</v>
      </c>
    </row>
    <row r="15" spans="1:32" x14ac:dyDescent="0.35">
      <c r="A15" t="s">
        <v>114</v>
      </c>
      <c r="B15" s="254">
        <f>SUM(POTEnCIA_TRA_Activity!V222,POTEnCIA_TRA_Activity!V229,POTEnCIA_TRA_Activity!V238)/SUM(POTEnCIA_TRA_Vkm!V222,POTEnCIA_TRA_Vkm!V229,POTEnCIA_TRA_Vkm!V238)</f>
        <v>3450.1309980914825</v>
      </c>
      <c r="C15" s="254">
        <f>SUM(POTEnCIA_TRA_Activity!W222,POTEnCIA_TRA_Activity!W229,POTEnCIA_TRA_Activity!W238)/SUM(POTEnCIA_TRA_Vkm!W222,POTEnCIA_TRA_Vkm!W229,POTEnCIA_TRA_Vkm!W238)</f>
        <v>3449.5654812171251</v>
      </c>
      <c r="D15" s="254">
        <f>SUM(POTEnCIA_TRA_Activity!X222,POTEnCIA_TRA_Activity!X229,POTEnCIA_TRA_Activity!X238)/SUM(POTEnCIA_TRA_Vkm!X222,POTEnCIA_TRA_Vkm!X229,POTEnCIA_TRA_Vkm!X238)</f>
        <v>3447.6934629430734</v>
      </c>
      <c r="E15" s="254">
        <f>SUM(POTEnCIA_TRA_Activity!Y222,POTEnCIA_TRA_Activity!Y229,POTEnCIA_TRA_Activity!Y238)/SUM(POTEnCIA_TRA_Vkm!Y222,POTEnCIA_TRA_Vkm!Y229,POTEnCIA_TRA_Vkm!Y238)</f>
        <v>3444.8759701875888</v>
      </c>
      <c r="F15" s="254">
        <f>SUM(POTEnCIA_TRA_Activity!Z222,POTEnCIA_TRA_Activity!Z229,POTEnCIA_TRA_Activity!Z238)/SUM(POTEnCIA_TRA_Vkm!Z222,POTEnCIA_TRA_Vkm!Z229,POTEnCIA_TRA_Vkm!Z238)</f>
        <v>3442.223835062443</v>
      </c>
      <c r="G15" s="254">
        <f>SUM(POTEnCIA_TRA_Activity!AA222,POTEnCIA_TRA_Activity!AA229,POTEnCIA_TRA_Activity!AA238)/SUM(POTEnCIA_TRA_Vkm!AA222,POTEnCIA_TRA_Vkm!AA229,POTEnCIA_TRA_Vkm!AA238)</f>
        <v>3439.0992452207952</v>
      </c>
      <c r="H15" s="254">
        <f>SUM(POTEnCIA_TRA_Activity!AB222,POTEnCIA_TRA_Activity!AB229,POTEnCIA_TRA_Activity!AB238)/SUM(POTEnCIA_TRA_Vkm!AB222,POTEnCIA_TRA_Vkm!AB229,POTEnCIA_TRA_Vkm!AB238)</f>
        <v>3436.1500905490884</v>
      </c>
      <c r="I15" s="254">
        <f>SUM(POTEnCIA_TRA_Activity!AC222,POTEnCIA_TRA_Activity!AC229,POTEnCIA_TRA_Activity!AC238)/SUM(POTEnCIA_TRA_Vkm!AC222,POTEnCIA_TRA_Vkm!AC229,POTEnCIA_TRA_Vkm!AC238)</f>
        <v>3433.6165404515791</v>
      </c>
      <c r="J15" s="254">
        <f>SUM(POTEnCIA_TRA_Activity!AD222,POTEnCIA_TRA_Activity!AD229,POTEnCIA_TRA_Activity!AD238)/SUM(POTEnCIA_TRA_Vkm!AD222,POTEnCIA_TRA_Vkm!AD229,POTEnCIA_TRA_Vkm!AD238)</f>
        <v>3430.7595099901364</v>
      </c>
      <c r="K15" s="254">
        <f>SUM(POTEnCIA_TRA_Activity!AE222,POTEnCIA_TRA_Activity!AE229,POTEnCIA_TRA_Activity!AE238)/SUM(POTEnCIA_TRA_Vkm!AE222,POTEnCIA_TRA_Vkm!AE229,POTEnCIA_TRA_Vkm!AE238)</f>
        <v>3428.6094046586354</v>
      </c>
      <c r="L15" s="254">
        <f>SUM(POTEnCIA_TRA_Activity!AF222,POTEnCIA_TRA_Activity!AF229,POTEnCIA_TRA_Activity!AF238)/SUM(POTEnCIA_TRA_Vkm!AF222,POTEnCIA_TRA_Vkm!AF229,POTEnCIA_TRA_Vkm!AF238)</f>
        <v>3425.5413194470743</v>
      </c>
      <c r="M15" s="254">
        <f>SUM(POTEnCIA_TRA_Activity!AG222,POTEnCIA_TRA_Activity!AG229,POTEnCIA_TRA_Activity!AG238)/SUM(POTEnCIA_TRA_Vkm!AG222,POTEnCIA_TRA_Vkm!AG229,POTEnCIA_TRA_Vkm!AG238)</f>
        <v>3422.699465484829</v>
      </c>
      <c r="N15" s="254">
        <f>SUM(POTEnCIA_TRA_Activity!AH222,POTEnCIA_TRA_Activity!AH229,POTEnCIA_TRA_Activity!AH238)/SUM(POTEnCIA_TRA_Vkm!AH222,POTEnCIA_TRA_Vkm!AH229,POTEnCIA_TRA_Vkm!AH238)</f>
        <v>3419.9428719998677</v>
      </c>
      <c r="O15" s="254">
        <f>SUM(POTEnCIA_TRA_Activity!AI222,POTEnCIA_TRA_Activity!AI229,POTEnCIA_TRA_Activity!AI238)/SUM(POTEnCIA_TRA_Vkm!AI222,POTEnCIA_TRA_Vkm!AI229,POTEnCIA_TRA_Vkm!AI238)</f>
        <v>3421.8870491296975</v>
      </c>
      <c r="P15" s="254">
        <f>SUM(POTEnCIA_TRA_Activity!AJ222,POTEnCIA_TRA_Activity!AJ229,POTEnCIA_TRA_Activity!AJ238)/SUM(POTEnCIA_TRA_Vkm!AJ222,POTEnCIA_TRA_Vkm!AJ229,POTEnCIA_TRA_Vkm!AJ238)</f>
        <v>3424.1439035940248</v>
      </c>
      <c r="Q15" s="254">
        <f>SUM(POTEnCIA_TRA_Activity!AK222,POTEnCIA_TRA_Activity!AK229,POTEnCIA_TRA_Activity!AK238)/SUM(POTEnCIA_TRA_Vkm!AK222,POTEnCIA_TRA_Vkm!AK229,POTEnCIA_TRA_Vkm!AK238)</f>
        <v>3427.0937812874895</v>
      </c>
      <c r="R15" s="254">
        <f>SUM(POTEnCIA_TRA_Activity!AL222,POTEnCIA_TRA_Activity!AL229,POTEnCIA_TRA_Activity!AL238)/SUM(POTEnCIA_TRA_Vkm!AL222,POTEnCIA_TRA_Vkm!AL229,POTEnCIA_TRA_Vkm!AL238)</f>
        <v>3430.7385582266043</v>
      </c>
      <c r="S15" s="254">
        <f>SUM(POTEnCIA_TRA_Activity!AM222,POTEnCIA_TRA_Activity!AM229,POTEnCIA_TRA_Activity!AM238)/SUM(POTEnCIA_TRA_Vkm!AM222,POTEnCIA_TRA_Vkm!AM229,POTEnCIA_TRA_Vkm!AM238)</f>
        <v>3433.9809123221135</v>
      </c>
      <c r="T15" s="254">
        <f>SUM(POTEnCIA_TRA_Activity!AN222,POTEnCIA_TRA_Activity!AN229,POTEnCIA_TRA_Activity!AN238)/SUM(POTEnCIA_TRA_Vkm!AN222,POTEnCIA_TRA_Vkm!AN229,POTEnCIA_TRA_Vkm!AN238)</f>
        <v>3436.0391571851646</v>
      </c>
      <c r="U15" s="254">
        <f>SUM(POTEnCIA_TRA_Activity!AO222,POTEnCIA_TRA_Activity!AO229,POTEnCIA_TRA_Activity!AO238)/SUM(POTEnCIA_TRA_Vkm!AO222,POTEnCIA_TRA_Vkm!AO229,POTEnCIA_TRA_Vkm!AO238)</f>
        <v>3440.2619551180901</v>
      </c>
      <c r="V15" s="254">
        <f>SUM(POTEnCIA_TRA_Activity!AP222,POTEnCIA_TRA_Activity!AP229,POTEnCIA_TRA_Activity!AP238)/SUM(POTEnCIA_TRA_Vkm!AP222,POTEnCIA_TRA_Vkm!AP229,POTEnCIA_TRA_Vkm!AP238)</f>
        <v>3444.0415224943094</v>
      </c>
      <c r="W15" s="254">
        <f>SUM(POTEnCIA_TRA_Activity!AQ222,POTEnCIA_TRA_Activity!AQ229,POTEnCIA_TRA_Activity!AQ238)/SUM(POTEnCIA_TRA_Vkm!AQ222,POTEnCIA_TRA_Vkm!AQ229,POTEnCIA_TRA_Vkm!AQ238)</f>
        <v>3446.0999885996684</v>
      </c>
      <c r="X15" s="254">
        <f>SUM(POTEnCIA_TRA_Activity!AR222,POTEnCIA_TRA_Activity!AR229,POTEnCIA_TRA_Activity!AR238)/SUM(POTEnCIA_TRA_Vkm!AR222,POTEnCIA_TRA_Vkm!AR229,POTEnCIA_TRA_Vkm!AR238)</f>
        <v>3448.8033969795097</v>
      </c>
      <c r="Y15" s="254">
        <f>SUM(POTEnCIA_TRA_Activity!AS222,POTEnCIA_TRA_Activity!AS229,POTEnCIA_TRA_Activity!AS238)/SUM(POTEnCIA_TRA_Vkm!AS222,POTEnCIA_TRA_Vkm!AS229,POTEnCIA_TRA_Vkm!AS238)</f>
        <v>3451.1938953473018</v>
      </c>
      <c r="Z15" s="254">
        <f>SUM(POTEnCIA_TRA_Activity!AT222,POTEnCIA_TRA_Activity!AT229,POTEnCIA_TRA_Activity!AT238)/SUM(POTEnCIA_TRA_Vkm!AT222,POTEnCIA_TRA_Vkm!AT229,POTEnCIA_TRA_Vkm!AT238)</f>
        <v>3452.9841659704434</v>
      </c>
      <c r="AA15" s="254">
        <f>SUM(POTEnCIA_TRA_Activity!AU222,POTEnCIA_TRA_Activity!AU229,POTEnCIA_TRA_Activity!AU238)/SUM(POTEnCIA_TRA_Vkm!AU222,POTEnCIA_TRA_Vkm!AU229,POTEnCIA_TRA_Vkm!AU238)</f>
        <v>3455.3168224351834</v>
      </c>
      <c r="AB15" s="254">
        <f>SUM(POTEnCIA_TRA_Activity!AV222,POTEnCIA_TRA_Activity!AV229,POTEnCIA_TRA_Activity!AV238)/SUM(POTEnCIA_TRA_Vkm!AV222,POTEnCIA_TRA_Vkm!AV229,POTEnCIA_TRA_Vkm!AV238)</f>
        <v>3458.2578888828652</v>
      </c>
      <c r="AC15" s="254">
        <f>SUM(POTEnCIA_TRA_Activity!AW222,POTEnCIA_TRA_Activity!AW229,POTEnCIA_TRA_Activity!AW238)/SUM(POTEnCIA_TRA_Vkm!AW222,POTEnCIA_TRA_Vkm!AW229,POTEnCIA_TRA_Vkm!AW238)</f>
        <v>3461.3040443723039</v>
      </c>
      <c r="AD15" s="254">
        <f>SUM(POTEnCIA_TRA_Activity!AX222,POTEnCIA_TRA_Activity!AX229,POTEnCIA_TRA_Activity!AX238)/SUM(POTEnCIA_TRA_Vkm!AX222,POTEnCIA_TRA_Vkm!AX229,POTEnCIA_TRA_Vkm!AX238)</f>
        <v>3464.8738195881128</v>
      </c>
      <c r="AE15" s="254">
        <f>SUM(POTEnCIA_TRA_Activity!AY222,POTEnCIA_TRA_Activity!AY229,POTEnCIA_TRA_Activity!AY238)/SUM(POTEnCIA_TRA_Vkm!AY222,POTEnCIA_TRA_Vkm!AY229,POTEnCIA_TRA_Vkm!AY238)</f>
        <v>3468.414445954425</v>
      </c>
      <c r="AF15" s="254">
        <f>SUM(POTEnCIA_TRA_Activity!AZ222,POTEnCIA_TRA_Activity!AZ229,POTEnCIA_TRA_Activity!AZ238)/SUM(POTEnCIA_TRA_Vkm!AZ222,POTEnCIA_TRA_Vkm!AZ229,POTEnCIA_TRA_Vkm!AZ238)</f>
        <v>3472.1823287776415</v>
      </c>
    </row>
    <row r="16" spans="1:32" x14ac:dyDescent="0.35">
      <c r="A16" t="s">
        <v>115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B17" s="253"/>
    </row>
    <row r="18" spans="1:32" ht="29" x14ac:dyDescent="0.35">
      <c r="A18" s="106" t="s">
        <v>236</v>
      </c>
      <c r="B18" s="7">
        <v>2020</v>
      </c>
      <c r="C18" s="7">
        <v>2021</v>
      </c>
      <c r="D18" s="7">
        <v>2022</v>
      </c>
      <c r="E18" s="7">
        <v>2023</v>
      </c>
      <c r="F18" s="7">
        <v>2024</v>
      </c>
      <c r="G18" s="7">
        <v>2025</v>
      </c>
      <c r="H18" s="7">
        <v>2026</v>
      </c>
      <c r="I18" s="7">
        <v>2027</v>
      </c>
      <c r="J18" s="7">
        <v>2028</v>
      </c>
      <c r="K18" s="7">
        <v>2029</v>
      </c>
      <c r="L18" s="7">
        <v>2030</v>
      </c>
      <c r="M18" s="7">
        <v>2031</v>
      </c>
      <c r="N18" s="7">
        <v>2032</v>
      </c>
      <c r="O18" s="7">
        <v>2033</v>
      </c>
      <c r="P18" s="7">
        <v>2034</v>
      </c>
      <c r="Q18" s="7">
        <v>2035</v>
      </c>
      <c r="R18" s="7">
        <v>2036</v>
      </c>
      <c r="S18" s="7">
        <v>2037</v>
      </c>
      <c r="T18" s="7">
        <v>2038</v>
      </c>
      <c r="U18" s="7">
        <v>2039</v>
      </c>
      <c r="V18" s="7">
        <v>2040</v>
      </c>
      <c r="W18" s="7">
        <v>2041</v>
      </c>
      <c r="X18" s="7">
        <v>2042</v>
      </c>
      <c r="Y18" s="7">
        <v>2043</v>
      </c>
      <c r="Z18" s="7">
        <v>2044</v>
      </c>
      <c r="AA18" s="7">
        <v>2045</v>
      </c>
      <c r="AB18" s="7">
        <v>2046</v>
      </c>
      <c r="AC18" s="7">
        <v>2047</v>
      </c>
      <c r="AD18" s="7">
        <v>2048</v>
      </c>
      <c r="AE18" s="7">
        <v>2049</v>
      </c>
      <c r="AF18" s="7">
        <v>2050</v>
      </c>
    </row>
    <row r="19" spans="1:32" x14ac:dyDescent="0.35">
      <c r="A19" t="s">
        <v>110</v>
      </c>
      <c r="B19" s="23">
        <f>SUM('SYVbT-freight'!$B2:$H2)</f>
        <v>28118762</v>
      </c>
      <c r="C19" s="23">
        <f>SUM('SYVbT-freight'!$B2:$H2)*'BCDTRtSY-frgt'!B2</f>
        <v>28118762</v>
      </c>
      <c r="D19" s="23">
        <f>SUM('SYVbT-freight'!$B2:$H2)*'BCDTRtSY-frgt'!C2</f>
        <v>28611965.085479997</v>
      </c>
      <c r="E19" s="23">
        <f>SUM('SYVbT-freight'!$B2:$H2)*'BCDTRtSY-frgt'!D2</f>
        <v>29104886.983339999</v>
      </c>
      <c r="F19" s="23">
        <f>SUM('SYVbT-freight'!$B2:$H2)*'BCDTRtSY-frgt'!E2</f>
        <v>29598090.06882</v>
      </c>
      <c r="G19" s="23">
        <f>SUM('SYVbT-freight'!$B2:$H2)*'BCDTRtSY-frgt'!F2</f>
        <v>30091011.966680001</v>
      </c>
      <c r="H19" s="23">
        <f>SUM('SYVbT-freight'!$B2:$H2)*'BCDTRtSY-frgt'!G2</f>
        <v>30844313.60066</v>
      </c>
      <c r="I19" s="23">
        <f>SUM('SYVbT-freight'!$B2:$H2)*'BCDTRtSY-frgt'!H2</f>
        <v>31597896.422259998</v>
      </c>
      <c r="J19" s="23">
        <f>SUM('SYVbT-freight'!$B2:$H2)*'BCDTRtSY-frgt'!I2</f>
        <v>32351198.05624</v>
      </c>
      <c r="K19" s="23">
        <f>SUM('SYVbT-freight'!$B2:$H2)*'BCDTRtSY-frgt'!J2</f>
        <v>33104499.690220002</v>
      </c>
      <c r="L19" s="23">
        <f>SUM('SYVbT-freight'!$B2:$H2)*'BCDTRtSY-frgt'!K2</f>
        <v>33857801.324199997</v>
      </c>
      <c r="M19" s="23">
        <f>SUM('SYVbT-freight'!$B2:$H2)*'BCDTRtSY-frgt'!L2</f>
        <v>34384184.548840001</v>
      </c>
      <c r="N19" s="23">
        <f>SUM('SYVbT-freight'!$B2:$H2)*'BCDTRtSY-frgt'!M2</f>
        <v>34910848.961099997</v>
      </c>
      <c r="O19" s="23">
        <f>SUM('SYVbT-freight'!$B2:$H2)*'BCDTRtSY-frgt'!N2</f>
        <v>35437232.185740001</v>
      </c>
      <c r="P19" s="23">
        <f>SUM('SYVbT-freight'!$B2:$H2)*'BCDTRtSY-frgt'!O2</f>
        <v>35963615.410379998</v>
      </c>
      <c r="Q19" s="23">
        <f>SUM('SYVbT-freight'!$B2:$H2)*'BCDTRtSY-frgt'!P2</f>
        <v>36490279.822640002</v>
      </c>
      <c r="R19" s="23">
        <f>SUM('SYVbT-freight'!$B2:$H2)*'BCDTRtSY-frgt'!Q2</f>
        <v>37016663.047279999</v>
      </c>
      <c r="S19" s="23">
        <f>SUM('SYVbT-freight'!$B2:$H2)*'BCDTRtSY-frgt'!R2</f>
        <v>37543046.271919996</v>
      </c>
      <c r="T19" s="23">
        <f>SUM('SYVbT-freight'!$B2:$H2)*'BCDTRtSY-frgt'!S2</f>
        <v>38069710.684179999</v>
      </c>
      <c r="U19" s="23">
        <f>SUM('SYVbT-freight'!$B2:$H2)*'BCDTRtSY-frgt'!T2</f>
        <v>38596093.908820003</v>
      </c>
      <c r="V19" s="23">
        <f>SUM('SYVbT-freight'!$B2:$H2)*'BCDTRtSY-frgt'!U2</f>
        <v>39122477.13346</v>
      </c>
      <c r="W19" s="23">
        <f>SUM('SYVbT-freight'!$B2:$H2)*'BCDTRtSY-frgt'!V2</f>
        <v>39586436.706459999</v>
      </c>
      <c r="X19" s="23">
        <f>SUM('SYVbT-freight'!$B2:$H2)*'BCDTRtSY-frgt'!W2</f>
        <v>40050396.279460005</v>
      </c>
      <c r="Y19" s="23">
        <f>SUM('SYVbT-freight'!$B2:$H2)*'BCDTRtSY-frgt'!X2</f>
        <v>40514074.664839998</v>
      </c>
      <c r="Z19" s="23">
        <f>SUM('SYVbT-freight'!$B2:$H2)*'BCDTRtSY-frgt'!Y2</f>
        <v>40978034.237839997</v>
      </c>
      <c r="AA19" s="23">
        <f>SUM('SYVbT-freight'!$B2:$H2)*'BCDTRtSY-frgt'!Z2</f>
        <v>41441993.810839996</v>
      </c>
      <c r="AB19" s="23">
        <f>SUM('SYVbT-freight'!$B2:$H2)*'BCDTRtSY-frgt'!AA2</f>
        <v>41905672.196220003</v>
      </c>
      <c r="AC19" s="23">
        <f>SUM('SYVbT-freight'!$B2:$H2)*'BCDTRtSY-frgt'!AB2</f>
        <v>42369631.769220002</v>
      </c>
      <c r="AD19" s="23">
        <f>SUM('SYVbT-freight'!$B2:$H2)*'BCDTRtSY-frgt'!AC2</f>
        <v>42833591.342220001</v>
      </c>
      <c r="AE19" s="23">
        <f>SUM('SYVbT-freight'!$B2:$H2)*'BCDTRtSY-frgt'!AD2</f>
        <v>43297550.91522</v>
      </c>
      <c r="AF19" s="23">
        <f>SUM('SYVbT-freight'!$B2:$H2)*'BCDTRtSY-frgt'!AE2</f>
        <v>43761229.3006</v>
      </c>
    </row>
    <row r="20" spans="1:32" x14ac:dyDescent="0.35">
      <c r="A20" t="s">
        <v>111</v>
      </c>
      <c r="B20" s="23">
        <f>SUM('SYVbT-freight'!$B3:$H3)</f>
        <v>5757605</v>
      </c>
      <c r="C20" s="23">
        <f>SUM('SYVbT-freight'!$B3:$H3)*'BCDTRtSY-frgt'!B3</f>
        <v>5757605</v>
      </c>
      <c r="D20" s="23">
        <f>SUM('SYVbT-freight'!$B3:$H3)*'BCDTRtSY-frgt'!C3</f>
        <v>5828711.4217500007</v>
      </c>
      <c r="E20" s="23">
        <f>SUM('SYVbT-freight'!$B3:$H3)*'BCDTRtSY-frgt'!D3</f>
        <v>5899875.4195499998</v>
      </c>
      <c r="F20" s="23">
        <f>SUM('SYVbT-freight'!$B3:$H3)*'BCDTRtSY-frgt'!E3</f>
        <v>5970981.8413000004</v>
      </c>
      <c r="G20" s="23">
        <f>SUM('SYVbT-freight'!$B3:$H3)*'BCDTRtSY-frgt'!F3</f>
        <v>6042088.2630500002</v>
      </c>
      <c r="H20" s="23">
        <f>SUM('SYVbT-freight'!$B3:$H3)*'BCDTRtSY-frgt'!G3</f>
        <v>6153497.9197999993</v>
      </c>
      <c r="I20" s="23">
        <f>SUM('SYVbT-freight'!$B3:$H3)*'BCDTRtSY-frgt'!H3</f>
        <v>6264907.5765499994</v>
      </c>
      <c r="J20" s="23">
        <f>SUM('SYVbT-freight'!$B3:$H3)*'BCDTRtSY-frgt'!I3</f>
        <v>6376259.6572500002</v>
      </c>
      <c r="K20" s="23">
        <f>SUM('SYVbT-freight'!$B3:$H3)*'BCDTRtSY-frgt'!J3</f>
        <v>6487669.3140000002</v>
      </c>
      <c r="L20" s="23">
        <f>SUM('SYVbT-freight'!$B3:$H3)*'BCDTRtSY-frgt'!K3</f>
        <v>6599078.9707500003</v>
      </c>
      <c r="M20" s="23">
        <f>SUM('SYVbT-freight'!$B3:$H3)*'BCDTRtSY-frgt'!L3</f>
        <v>6662700.5060000001</v>
      </c>
      <c r="N20" s="23">
        <f>SUM('SYVbT-freight'!$B3:$H3)*'BCDTRtSY-frgt'!M3</f>
        <v>6726264.4651999995</v>
      </c>
      <c r="O20" s="23">
        <f>SUM('SYVbT-freight'!$B3:$H3)*'BCDTRtSY-frgt'!N3</f>
        <v>6789886.0004500002</v>
      </c>
      <c r="P20" s="23">
        <f>SUM('SYVbT-freight'!$B3:$H3)*'BCDTRtSY-frgt'!O3</f>
        <v>6853449.9596500006</v>
      </c>
      <c r="Q20" s="23">
        <f>SUM('SYVbT-freight'!$B3:$H3)*'BCDTRtSY-frgt'!P3</f>
        <v>6917071.4948999994</v>
      </c>
      <c r="R20" s="23">
        <f>SUM('SYVbT-freight'!$B3:$H3)*'BCDTRtSY-frgt'!Q3</f>
        <v>6980635.4541000007</v>
      </c>
      <c r="S20" s="23">
        <f>SUM('SYVbT-freight'!$B3:$H3)*'BCDTRtSY-frgt'!R3</f>
        <v>7044256.9893500004</v>
      </c>
      <c r="T20" s="23">
        <f>SUM('SYVbT-freight'!$B3:$H3)*'BCDTRtSY-frgt'!S3</f>
        <v>7107820.9485499999</v>
      </c>
      <c r="U20" s="23">
        <f>SUM('SYVbT-freight'!$B3:$H3)*'BCDTRtSY-frgt'!T3</f>
        <v>7171442.4837999996</v>
      </c>
      <c r="V20" s="23">
        <f>SUM('SYVbT-freight'!$B3:$H3)*'BCDTRtSY-frgt'!U3</f>
        <v>7235006.443</v>
      </c>
      <c r="W20" s="23">
        <f>SUM('SYVbT-freight'!$B3:$H3)*'BCDTRtSY-frgt'!V3</f>
        <v>7275943.0145500004</v>
      </c>
      <c r="X20" s="23">
        <f>SUM('SYVbT-freight'!$B3:$H3)*'BCDTRtSY-frgt'!W3</f>
        <v>7316879.5861</v>
      </c>
      <c r="Y20" s="23">
        <f>SUM('SYVbT-freight'!$B3:$H3)*'BCDTRtSY-frgt'!X3</f>
        <v>7357816.1576500004</v>
      </c>
      <c r="Z20" s="23">
        <f>SUM('SYVbT-freight'!$B3:$H3)*'BCDTRtSY-frgt'!Y3</f>
        <v>7398695.1531499997</v>
      </c>
      <c r="AA20" s="23">
        <f>SUM('SYVbT-freight'!$B3:$H3)*'BCDTRtSY-frgt'!Z3</f>
        <v>7439631.7247000001</v>
      </c>
      <c r="AB20" s="23">
        <f>SUM('SYVbT-freight'!$B3:$H3)*'BCDTRtSY-frgt'!AA3</f>
        <v>7480568.2962499997</v>
      </c>
      <c r="AC20" s="23">
        <f>SUM('SYVbT-freight'!$B3:$H3)*'BCDTRtSY-frgt'!AB3</f>
        <v>7521447.2917499999</v>
      </c>
      <c r="AD20" s="23">
        <f>SUM('SYVbT-freight'!$B3:$H3)*'BCDTRtSY-frgt'!AC3</f>
        <v>7562383.8633000003</v>
      </c>
      <c r="AE20" s="23">
        <f>SUM('SYVbT-freight'!$B3:$H3)*'BCDTRtSY-frgt'!AD3</f>
        <v>7603320.4348499998</v>
      </c>
      <c r="AF20" s="23">
        <f>SUM('SYVbT-freight'!$B3:$H3)*'BCDTRtSY-frgt'!AE3</f>
        <v>7644257.0063999994</v>
      </c>
    </row>
    <row r="21" spans="1:32" x14ac:dyDescent="0.35">
      <c r="A21" t="s">
        <v>112</v>
      </c>
      <c r="B21" s="23">
        <f>SUM('SYVbT-freight'!$B4:$H4)</f>
        <v>175</v>
      </c>
      <c r="C21" s="23">
        <f>SUM('SYVbT-freight'!$B4:$H4)*'BCDTRtSY-frgt'!B4</f>
        <v>175</v>
      </c>
      <c r="D21" s="23">
        <f>SUM('SYVbT-freight'!$B4:$H4)*'BCDTRtSY-frgt'!C4</f>
        <v>184.77725000000001</v>
      </c>
      <c r="E21" s="23">
        <f>SUM('SYVbT-freight'!$B4:$H4)*'BCDTRtSY-frgt'!D4</f>
        <v>194.55449999999999</v>
      </c>
      <c r="F21" s="23">
        <f>SUM('SYVbT-freight'!$B4:$H4)*'BCDTRtSY-frgt'!E4</f>
        <v>204.33175</v>
      </c>
      <c r="G21" s="23">
        <f>SUM('SYVbT-freight'!$B4:$H4)*'BCDTRtSY-frgt'!F4</f>
        <v>214.10725000000002</v>
      </c>
      <c r="H21" s="23">
        <f>SUM('SYVbT-freight'!$B4:$H4)*'BCDTRtSY-frgt'!G4</f>
        <v>226.40100000000001</v>
      </c>
      <c r="I21" s="23">
        <f>SUM('SYVbT-freight'!$B4:$H4)*'BCDTRtSY-frgt'!H4</f>
        <v>238.69474999999997</v>
      </c>
      <c r="J21" s="23">
        <f>SUM('SYVbT-freight'!$B4:$H4)*'BCDTRtSY-frgt'!I4</f>
        <v>250.98675</v>
      </c>
      <c r="K21" s="23">
        <f>SUM('SYVbT-freight'!$B4:$H4)*'BCDTRtSY-frgt'!J4</f>
        <v>263.28049999999996</v>
      </c>
      <c r="L21" s="23">
        <f>SUM('SYVbT-freight'!$B4:$H4)*'BCDTRtSY-frgt'!K4</f>
        <v>275.57425000000001</v>
      </c>
      <c r="M21" s="23">
        <f>SUM('SYVbT-freight'!$B4:$H4)*'BCDTRtSY-frgt'!L4</f>
        <v>289.83850000000001</v>
      </c>
      <c r="N21" s="23">
        <f>SUM('SYVbT-freight'!$B4:$H4)*'BCDTRtSY-frgt'!M4</f>
        <v>304.101</v>
      </c>
      <c r="O21" s="23">
        <f>SUM('SYVbT-freight'!$B4:$H4)*'BCDTRtSY-frgt'!N4</f>
        <v>318.36525</v>
      </c>
      <c r="P21" s="23">
        <f>SUM('SYVbT-freight'!$B4:$H4)*'BCDTRtSY-frgt'!O4</f>
        <v>332.62950000000001</v>
      </c>
      <c r="Q21" s="23">
        <f>SUM('SYVbT-freight'!$B4:$H4)*'BCDTRtSY-frgt'!P4</f>
        <v>346.89375000000001</v>
      </c>
      <c r="R21" s="23">
        <f>SUM('SYVbT-freight'!$B4:$H4)*'BCDTRtSY-frgt'!Q4</f>
        <v>361.15799999999996</v>
      </c>
      <c r="S21" s="23">
        <f>SUM('SYVbT-freight'!$B4:$H4)*'BCDTRtSY-frgt'!R4</f>
        <v>375.42225000000002</v>
      </c>
      <c r="T21" s="23">
        <f>SUM('SYVbT-freight'!$B4:$H4)*'BCDTRtSY-frgt'!S4</f>
        <v>389.68475000000001</v>
      </c>
      <c r="U21" s="23">
        <f>SUM('SYVbT-freight'!$B4:$H4)*'BCDTRtSY-frgt'!T4</f>
        <v>403.94899999999996</v>
      </c>
      <c r="V21" s="23">
        <f>SUM('SYVbT-freight'!$B4:$H4)*'BCDTRtSY-frgt'!U4</f>
        <v>418.21325000000002</v>
      </c>
      <c r="W21" s="23">
        <f>SUM('SYVbT-freight'!$B4:$H4)*'BCDTRtSY-frgt'!V4</f>
        <v>434.97475000000003</v>
      </c>
      <c r="X21" s="23">
        <f>SUM('SYVbT-freight'!$B4:$H4)*'BCDTRtSY-frgt'!W4</f>
        <v>451.73449999999997</v>
      </c>
      <c r="Y21" s="23">
        <f>SUM('SYVbT-freight'!$B4:$H4)*'BCDTRtSY-frgt'!X4</f>
        <v>468.49599999999998</v>
      </c>
      <c r="Z21" s="23">
        <f>SUM('SYVbT-freight'!$B4:$H4)*'BCDTRtSY-frgt'!Y4</f>
        <v>485.25574999999998</v>
      </c>
      <c r="AA21" s="23">
        <f>SUM('SYVbT-freight'!$B4:$H4)*'BCDTRtSY-frgt'!Z4</f>
        <v>502.01724999999999</v>
      </c>
      <c r="AB21" s="23">
        <f>SUM('SYVbT-freight'!$B4:$H4)*'BCDTRtSY-frgt'!AA4</f>
        <v>518.77700000000004</v>
      </c>
      <c r="AC21" s="23">
        <f>SUM('SYVbT-freight'!$B4:$H4)*'BCDTRtSY-frgt'!AB4</f>
        <v>535.5385</v>
      </c>
      <c r="AD21" s="23">
        <f>SUM('SYVbT-freight'!$B4:$H4)*'BCDTRtSY-frgt'!AC4</f>
        <v>552.29825000000005</v>
      </c>
      <c r="AE21" s="23">
        <f>SUM('SYVbT-freight'!$B4:$H4)*'BCDTRtSY-frgt'!AD4</f>
        <v>569.05975000000001</v>
      </c>
      <c r="AF21" s="23">
        <f>SUM('SYVbT-freight'!$B4:$H4)*'BCDTRtSY-frgt'!AE4</f>
        <v>585.81949999999995</v>
      </c>
    </row>
    <row r="22" spans="1:32" x14ac:dyDescent="0.35">
      <c r="A22" t="s">
        <v>113</v>
      </c>
      <c r="B22" s="23">
        <f>SUM('SYVbT-freight'!$B5:$H5)</f>
        <v>4123</v>
      </c>
      <c r="C22" s="23">
        <f>SUM('SYVbT-freight'!$B5:$H5)*'BCDTRtSY-frgt'!B5</f>
        <v>4123</v>
      </c>
      <c r="D22" s="23">
        <f>SUM('SYVbT-freight'!$B5:$H5)*'BCDTRtSY-frgt'!C5</f>
        <v>4283.6320800000003</v>
      </c>
      <c r="E22" s="23">
        <f>SUM('SYVbT-freight'!$B5:$H5)*'BCDTRtSY-frgt'!D5</f>
        <v>4444.2641599999997</v>
      </c>
      <c r="F22" s="23">
        <f>SUM('SYVbT-freight'!$B5:$H5)*'BCDTRtSY-frgt'!E5</f>
        <v>4604.9374699999998</v>
      </c>
      <c r="G22" s="23">
        <f>SUM('SYVbT-freight'!$B5:$H5)*'BCDTRtSY-frgt'!F5</f>
        <v>4765.5695500000002</v>
      </c>
      <c r="H22" s="23">
        <f>SUM('SYVbT-freight'!$B5:$H5)*'BCDTRtSY-frgt'!G5</f>
        <v>4917.1722600000003</v>
      </c>
      <c r="I22" s="23">
        <f>SUM('SYVbT-freight'!$B5:$H5)*'BCDTRtSY-frgt'!H5</f>
        <v>5068.7749699999995</v>
      </c>
      <c r="J22" s="23">
        <f>SUM('SYVbT-freight'!$B5:$H5)*'BCDTRtSY-frgt'!I5</f>
        <v>5220.3776799999996</v>
      </c>
      <c r="K22" s="23">
        <f>SUM('SYVbT-freight'!$B5:$H5)*'BCDTRtSY-frgt'!J5</f>
        <v>5371.9803899999997</v>
      </c>
      <c r="L22" s="23">
        <f>SUM('SYVbT-freight'!$B5:$H5)*'BCDTRtSY-frgt'!K5</f>
        <v>5523.54187</v>
      </c>
      <c r="M22" s="23">
        <f>SUM('SYVbT-freight'!$B5:$H5)*'BCDTRtSY-frgt'!L5</f>
        <v>5630.1626500000002</v>
      </c>
      <c r="N22" s="23">
        <f>SUM('SYVbT-freight'!$B5:$H5)*'BCDTRtSY-frgt'!M5</f>
        <v>5736.7834300000004</v>
      </c>
      <c r="O22" s="23">
        <f>SUM('SYVbT-freight'!$B5:$H5)*'BCDTRtSY-frgt'!N5</f>
        <v>5843.3629799999999</v>
      </c>
      <c r="P22" s="23">
        <f>SUM('SYVbT-freight'!$B5:$H5)*'BCDTRtSY-frgt'!O5</f>
        <v>5949.9837600000001</v>
      </c>
      <c r="Q22" s="23">
        <f>SUM('SYVbT-freight'!$B5:$H5)*'BCDTRtSY-frgt'!P5</f>
        <v>6056.5633100000005</v>
      </c>
      <c r="R22" s="23">
        <f>SUM('SYVbT-freight'!$B5:$H5)*'BCDTRtSY-frgt'!Q5</f>
        <v>6163.1840900000007</v>
      </c>
      <c r="S22" s="23">
        <f>SUM('SYVbT-freight'!$B5:$H5)*'BCDTRtSY-frgt'!R5</f>
        <v>6269.7636400000001</v>
      </c>
      <c r="T22" s="23">
        <f>SUM('SYVbT-freight'!$B5:$H5)*'BCDTRtSY-frgt'!S5</f>
        <v>6376.3844200000003</v>
      </c>
      <c r="U22" s="23">
        <f>SUM('SYVbT-freight'!$B5:$H5)*'BCDTRtSY-frgt'!T5</f>
        <v>6482.9639699999998</v>
      </c>
      <c r="V22" s="23">
        <f>SUM('SYVbT-freight'!$B5:$H5)*'BCDTRtSY-frgt'!U5</f>
        <v>6589.58475</v>
      </c>
      <c r="W22" s="23">
        <f>SUM('SYVbT-freight'!$B5:$H5)*'BCDTRtSY-frgt'!V5</f>
        <v>6661.2012599999998</v>
      </c>
      <c r="X22" s="23">
        <f>SUM('SYVbT-freight'!$B5:$H5)*'BCDTRtSY-frgt'!W5</f>
        <v>6732.7765400000008</v>
      </c>
      <c r="Y22" s="23">
        <f>SUM('SYVbT-freight'!$B5:$H5)*'BCDTRtSY-frgt'!X5</f>
        <v>6804.3930499999997</v>
      </c>
      <c r="Z22" s="23">
        <f>SUM('SYVbT-freight'!$B5:$H5)*'BCDTRtSY-frgt'!Y5</f>
        <v>6876.0095600000004</v>
      </c>
      <c r="AA22" s="23">
        <f>SUM('SYVbT-freight'!$B5:$H5)*'BCDTRtSY-frgt'!Z5</f>
        <v>6947.5848399999995</v>
      </c>
      <c r="AB22" s="23">
        <f>SUM('SYVbT-freight'!$B5:$H5)*'BCDTRtSY-frgt'!AA5</f>
        <v>7019.2013500000003</v>
      </c>
      <c r="AC22" s="23">
        <f>SUM('SYVbT-freight'!$B5:$H5)*'BCDTRtSY-frgt'!AB5</f>
        <v>7090.8178599999992</v>
      </c>
      <c r="AD22" s="23">
        <f>SUM('SYVbT-freight'!$B5:$H5)*'BCDTRtSY-frgt'!AC5</f>
        <v>7162.4343699999999</v>
      </c>
      <c r="AE22" s="23">
        <f>SUM('SYVbT-freight'!$B5:$H5)*'BCDTRtSY-frgt'!AD5</f>
        <v>7234.00965</v>
      </c>
      <c r="AF22" s="23">
        <f>SUM('SYVbT-freight'!$B5:$H5)*'BCDTRtSY-frgt'!AE5</f>
        <v>7305.6261599999998</v>
      </c>
    </row>
    <row r="23" spans="1:32" x14ac:dyDescent="0.35">
      <c r="A23" t="s">
        <v>114</v>
      </c>
      <c r="B23" s="23">
        <f>SUM('SYVbT-freight'!$B6:$H6)</f>
        <v>2452</v>
      </c>
      <c r="C23" s="23">
        <f>SUM('SYVbT-freight'!$B6:$H6)*'BCDTRtSY-frgt'!B6</f>
        <v>2452</v>
      </c>
      <c r="D23" s="23">
        <f>SUM('SYVbT-freight'!$B6:$H6)*'BCDTRtSY-frgt'!C6</f>
        <v>2575.1639599999999</v>
      </c>
      <c r="E23" s="23">
        <f>SUM('SYVbT-freight'!$B6:$H6)*'BCDTRtSY-frgt'!D6</f>
        <v>2698.3524400000001</v>
      </c>
      <c r="F23" s="23">
        <f>SUM('SYVbT-freight'!$B6:$H6)*'BCDTRtSY-frgt'!E6</f>
        <v>2821.5164</v>
      </c>
      <c r="G23" s="23">
        <f>SUM('SYVbT-freight'!$B6:$H6)*'BCDTRtSY-frgt'!F6</f>
        <v>2944.7048799999998</v>
      </c>
      <c r="H23" s="23">
        <f>SUM('SYVbT-freight'!$B6:$H6)*'BCDTRtSY-frgt'!G6</f>
        <v>2977.5862000000002</v>
      </c>
      <c r="I23" s="23">
        <f>SUM('SYVbT-freight'!$B6:$H6)*'BCDTRtSY-frgt'!H6</f>
        <v>3010.4920400000001</v>
      </c>
      <c r="J23" s="23">
        <f>SUM('SYVbT-freight'!$B6:$H6)*'BCDTRtSY-frgt'!I6</f>
        <v>3043.39788</v>
      </c>
      <c r="K23" s="23">
        <f>SUM('SYVbT-freight'!$B6:$H6)*'BCDTRtSY-frgt'!J6</f>
        <v>3076.3037199999999</v>
      </c>
      <c r="L23" s="23">
        <f>SUM('SYVbT-freight'!$B6:$H6)*'BCDTRtSY-frgt'!K6</f>
        <v>3109.2095599999998</v>
      </c>
      <c r="M23" s="23">
        <f>SUM('SYVbT-freight'!$B6:$H6)*'BCDTRtSY-frgt'!L6</f>
        <v>3141.5514400000002</v>
      </c>
      <c r="N23" s="23">
        <f>SUM('SYVbT-freight'!$B6:$H6)*'BCDTRtSY-frgt'!M6</f>
        <v>3173.9178399999996</v>
      </c>
      <c r="O23" s="23">
        <f>SUM('SYVbT-freight'!$B6:$H6)*'BCDTRtSY-frgt'!N6</f>
        <v>3206.28424</v>
      </c>
      <c r="P23" s="23">
        <f>SUM('SYVbT-freight'!$B6:$H6)*'BCDTRtSY-frgt'!O6</f>
        <v>3238.6506400000003</v>
      </c>
      <c r="Q23" s="23">
        <f>SUM('SYVbT-freight'!$B6:$H6)*'BCDTRtSY-frgt'!P6</f>
        <v>3270.9925199999998</v>
      </c>
      <c r="R23" s="23">
        <f>SUM('SYVbT-freight'!$B6:$H6)*'BCDTRtSY-frgt'!Q6</f>
        <v>3303.3589200000001</v>
      </c>
      <c r="S23" s="23">
        <f>SUM('SYVbT-freight'!$B6:$H6)*'BCDTRtSY-frgt'!R6</f>
        <v>3335.7253199999996</v>
      </c>
      <c r="T23" s="23">
        <f>SUM('SYVbT-freight'!$B6:$H6)*'BCDTRtSY-frgt'!S6</f>
        <v>3368.0917199999999</v>
      </c>
      <c r="U23" s="23">
        <f>SUM('SYVbT-freight'!$B6:$H6)*'BCDTRtSY-frgt'!T6</f>
        <v>3400.4336000000003</v>
      </c>
      <c r="V23" s="23">
        <f>SUM('SYVbT-freight'!$B6:$H6)*'BCDTRtSY-frgt'!U6</f>
        <v>3432.7999999999997</v>
      </c>
      <c r="W23" s="23">
        <f>SUM('SYVbT-freight'!$B6:$H6)*'BCDTRtSY-frgt'!V6</f>
        <v>3469.0896000000002</v>
      </c>
      <c r="X23" s="23">
        <f>SUM('SYVbT-freight'!$B6:$H6)*'BCDTRtSY-frgt'!W6</f>
        <v>3505.3546799999999</v>
      </c>
      <c r="Y23" s="23">
        <f>SUM('SYVbT-freight'!$B6:$H6)*'BCDTRtSY-frgt'!X6</f>
        <v>3541.64428</v>
      </c>
      <c r="Z23" s="23">
        <f>SUM('SYVbT-freight'!$B6:$H6)*'BCDTRtSY-frgt'!Y6</f>
        <v>3577.93388</v>
      </c>
      <c r="AA23" s="23">
        <f>SUM('SYVbT-freight'!$B6:$H6)*'BCDTRtSY-frgt'!Z6</f>
        <v>3614.1989600000002</v>
      </c>
      <c r="AB23" s="23">
        <f>SUM('SYVbT-freight'!$B6:$H6)*'BCDTRtSY-frgt'!AA6</f>
        <v>3650.4885599999998</v>
      </c>
      <c r="AC23" s="23">
        <f>SUM('SYVbT-freight'!$B6:$H6)*'BCDTRtSY-frgt'!AB6</f>
        <v>3686.7781599999998</v>
      </c>
      <c r="AD23" s="23">
        <f>SUM('SYVbT-freight'!$B6:$H6)*'BCDTRtSY-frgt'!AC6</f>
        <v>3723.04324</v>
      </c>
      <c r="AE23" s="23">
        <f>SUM('SYVbT-freight'!$B6:$H6)*'BCDTRtSY-frgt'!AD6</f>
        <v>3759.33284</v>
      </c>
      <c r="AF23" s="23">
        <f>SUM('SYVbT-freight'!$B6:$H6)*'BCDTRtSY-frgt'!AE6</f>
        <v>3795.6224400000001</v>
      </c>
    </row>
    <row r="24" spans="1:32" x14ac:dyDescent="0.35">
      <c r="A24" t="s">
        <v>115</v>
      </c>
      <c r="B24" s="23">
        <f>SUM('SYVbT-freight'!$B7:$H7)</f>
        <v>0</v>
      </c>
      <c r="C24" s="23">
        <f>SUM('SYVbT-freight'!$B7:$H7)*'BCDTRtSY-frgt'!B7</f>
        <v>0</v>
      </c>
      <c r="D24" s="23">
        <f>SUM('SYVbT-freight'!$B7:$H7)*'BCDTRtSY-frgt'!C7</f>
        <v>0</v>
      </c>
      <c r="E24" s="23">
        <f>SUM('SYVbT-freight'!$B7:$H7)*'BCDTRtSY-frgt'!D7</f>
        <v>0</v>
      </c>
      <c r="F24" s="23">
        <f>SUM('SYVbT-freight'!$B7:$H7)*'BCDTRtSY-frgt'!E7</f>
        <v>0</v>
      </c>
      <c r="G24" s="23">
        <f>SUM('SYVbT-freight'!$B7:$H7)*'BCDTRtSY-frgt'!F7</f>
        <v>0</v>
      </c>
      <c r="H24" s="23">
        <f>SUM('SYVbT-freight'!$B7:$H7)*'BCDTRtSY-frgt'!G7</f>
        <v>0</v>
      </c>
      <c r="I24" s="23">
        <f>SUM('SYVbT-freight'!$B7:$H7)*'BCDTRtSY-frgt'!H7</f>
        <v>0</v>
      </c>
      <c r="J24" s="23">
        <f>SUM('SYVbT-freight'!$B7:$H7)*'BCDTRtSY-frgt'!I7</f>
        <v>0</v>
      </c>
      <c r="K24" s="23">
        <f>SUM('SYVbT-freight'!$B7:$H7)*'BCDTRtSY-frgt'!J7</f>
        <v>0</v>
      </c>
      <c r="L24" s="23">
        <f>SUM('SYVbT-freight'!$B7:$H7)*'BCDTRtSY-frgt'!K7</f>
        <v>0</v>
      </c>
      <c r="M24" s="23">
        <f>SUM('SYVbT-freight'!$B7:$H7)*'BCDTRtSY-frgt'!L7</f>
        <v>0</v>
      </c>
      <c r="N24" s="23">
        <f>SUM('SYVbT-freight'!$B7:$H7)*'BCDTRtSY-frgt'!M7</f>
        <v>0</v>
      </c>
      <c r="O24" s="23">
        <f>SUM('SYVbT-freight'!$B7:$H7)*'BCDTRtSY-frgt'!N7</f>
        <v>0</v>
      </c>
      <c r="P24" s="23">
        <f>SUM('SYVbT-freight'!$B7:$H7)*'BCDTRtSY-frgt'!O7</f>
        <v>0</v>
      </c>
      <c r="Q24" s="23">
        <f>SUM('SYVbT-freight'!$B7:$H7)*'BCDTRtSY-frgt'!P7</f>
        <v>0</v>
      </c>
      <c r="R24" s="23">
        <f>SUM('SYVbT-freight'!$B7:$H7)*'BCDTRtSY-frgt'!Q7</f>
        <v>0</v>
      </c>
      <c r="S24" s="23">
        <f>SUM('SYVbT-freight'!$B7:$H7)*'BCDTRtSY-frgt'!R7</f>
        <v>0</v>
      </c>
      <c r="T24" s="23">
        <f>SUM('SYVbT-freight'!$B7:$H7)*'BCDTRtSY-frgt'!S7</f>
        <v>0</v>
      </c>
      <c r="U24" s="23">
        <f>SUM('SYVbT-freight'!$B7:$H7)*'BCDTRtSY-frgt'!T7</f>
        <v>0</v>
      </c>
      <c r="V24" s="23">
        <f>SUM('SYVbT-freight'!$B7:$H7)*'BCDTRtSY-frgt'!U7</f>
        <v>0</v>
      </c>
      <c r="W24" s="23">
        <f>SUM('SYVbT-freight'!$B7:$H7)*'BCDTRtSY-frgt'!V7</f>
        <v>0</v>
      </c>
      <c r="X24" s="23">
        <f>SUM('SYVbT-freight'!$B7:$H7)*'BCDTRtSY-frgt'!W7</f>
        <v>0</v>
      </c>
      <c r="Y24" s="23">
        <f>SUM('SYVbT-freight'!$B7:$H7)*'BCDTRtSY-frgt'!X7</f>
        <v>0</v>
      </c>
      <c r="Z24" s="23">
        <f>SUM('SYVbT-freight'!$B7:$H7)*'BCDTRtSY-frgt'!Y7</f>
        <v>0</v>
      </c>
      <c r="AA24" s="23">
        <f>SUM('SYVbT-freight'!$B7:$H7)*'BCDTRtSY-frgt'!Z7</f>
        <v>0</v>
      </c>
      <c r="AB24" s="23">
        <f>SUM('SYVbT-freight'!$B7:$H7)*'BCDTRtSY-frgt'!AA7</f>
        <v>0</v>
      </c>
      <c r="AC24" s="23">
        <f>SUM('SYVbT-freight'!$B7:$H7)*'BCDTRtSY-frgt'!AB7</f>
        <v>0</v>
      </c>
      <c r="AD24" s="23">
        <f>SUM('SYVbT-freight'!$B7:$H7)*'BCDTRtSY-frgt'!AC7</f>
        <v>0</v>
      </c>
      <c r="AE24" s="23">
        <f>SUM('SYVbT-freight'!$B7:$H7)*'BCDTRtSY-frgt'!AD7</f>
        <v>0</v>
      </c>
      <c r="AF24" s="23">
        <f>SUM('SYVbT-freight'!$B7:$H7)*'BCDTRtSY-frgt'!AE7</f>
        <v>0</v>
      </c>
    </row>
    <row r="26" spans="1:32" ht="29" x14ac:dyDescent="0.35">
      <c r="A26" s="106" t="s">
        <v>237</v>
      </c>
      <c r="B26" s="7">
        <v>2020</v>
      </c>
      <c r="C26" s="7">
        <v>2021</v>
      </c>
      <c r="D26" s="7">
        <v>2022</v>
      </c>
      <c r="E26" s="7">
        <v>2023</v>
      </c>
      <c r="F26" s="7">
        <v>2024</v>
      </c>
      <c r="G26" s="7">
        <v>2025</v>
      </c>
      <c r="H26" s="7">
        <v>2026</v>
      </c>
      <c r="I26" s="7">
        <v>2027</v>
      </c>
      <c r="J26" s="7">
        <v>2028</v>
      </c>
      <c r="K26" s="7">
        <v>2029</v>
      </c>
      <c r="L26" s="7">
        <v>2030</v>
      </c>
      <c r="M26" s="7">
        <v>2031</v>
      </c>
      <c r="N26" s="7">
        <v>2032</v>
      </c>
      <c r="O26" s="7">
        <v>2033</v>
      </c>
      <c r="P26" s="7">
        <v>2034</v>
      </c>
      <c r="Q26" s="7">
        <v>2035</v>
      </c>
      <c r="R26" s="7">
        <v>2036</v>
      </c>
      <c r="S26" s="7">
        <v>2037</v>
      </c>
      <c r="T26" s="7">
        <v>2038</v>
      </c>
      <c r="U26" s="7">
        <v>2039</v>
      </c>
      <c r="V26" s="7">
        <v>2040</v>
      </c>
      <c r="W26" s="7">
        <v>2041</v>
      </c>
      <c r="X26" s="7">
        <v>2042</v>
      </c>
      <c r="Y26" s="7">
        <v>2043</v>
      </c>
      <c r="Z26" s="7">
        <v>2044</v>
      </c>
      <c r="AA26" s="7">
        <v>2045</v>
      </c>
      <c r="AB26" s="7">
        <v>2046</v>
      </c>
      <c r="AC26" s="7">
        <v>2047</v>
      </c>
      <c r="AD26" s="7">
        <v>2048</v>
      </c>
      <c r="AE26" s="7">
        <v>2049</v>
      </c>
      <c r="AF26" s="7">
        <v>2050</v>
      </c>
    </row>
    <row r="27" spans="1:32" x14ac:dyDescent="0.35">
      <c r="A27" t="s">
        <v>110</v>
      </c>
      <c r="B27" s="69">
        <f t="shared" ref="B27:AF27" si="0">IFERROR(B3*10^6/B11/B19,0)</f>
        <v>11496.406006271609</v>
      </c>
      <c r="C27" s="69">
        <f t="shared" si="0"/>
        <v>12674.391018703109</v>
      </c>
      <c r="D27" s="69">
        <f t="shared" si="0"/>
        <v>12674.391018703107</v>
      </c>
      <c r="E27" s="69">
        <f t="shared" si="0"/>
        <v>12674.391018703109</v>
      </c>
      <c r="F27" s="69">
        <f t="shared" si="0"/>
        <v>12674.391018703111</v>
      </c>
      <c r="G27" s="69">
        <f t="shared" si="0"/>
        <v>12674.391018703111</v>
      </c>
      <c r="H27" s="69">
        <f t="shared" si="0"/>
        <v>12674.391018703107</v>
      </c>
      <c r="I27" s="69">
        <f>IFERROR(I3*10^6/I11/I19,0)</f>
        <v>12221.734196606567</v>
      </c>
      <c r="J27" s="69">
        <f t="shared" si="0"/>
        <v>12221.734196606569</v>
      </c>
      <c r="K27" s="69">
        <f t="shared" si="0"/>
        <v>12221.734196606569</v>
      </c>
      <c r="L27" s="69">
        <f t="shared" si="0"/>
        <v>12221.734196606569</v>
      </c>
      <c r="M27" s="69">
        <f t="shared" si="0"/>
        <v>12221.734196606567</v>
      </c>
      <c r="N27" s="69">
        <f t="shared" si="0"/>
        <v>12221.734196606569</v>
      </c>
      <c r="O27" s="69">
        <f t="shared" si="0"/>
        <v>12221.734196606567</v>
      </c>
      <c r="P27" s="69">
        <f t="shared" si="0"/>
        <v>12221.734196606571</v>
      </c>
      <c r="Q27" s="69">
        <f t="shared" si="0"/>
        <v>12221.734196606569</v>
      </c>
      <c r="R27" s="69">
        <f t="shared" si="0"/>
        <v>11800.295086378759</v>
      </c>
      <c r="S27" s="69">
        <f t="shared" si="0"/>
        <v>11800.295086378757</v>
      </c>
      <c r="T27" s="69">
        <f t="shared" si="0"/>
        <v>11800.295086378757</v>
      </c>
      <c r="U27" s="69">
        <f t="shared" si="0"/>
        <v>11800.295086378757</v>
      </c>
      <c r="V27" s="69">
        <f t="shared" si="0"/>
        <v>11800.295086378757</v>
      </c>
      <c r="W27" s="69">
        <f t="shared" si="0"/>
        <v>11800.295086378759</v>
      </c>
      <c r="X27" s="69">
        <f t="shared" si="0"/>
        <v>11800.295086378757</v>
      </c>
      <c r="Y27" s="69">
        <f t="shared" si="0"/>
        <v>11800.295086378759</v>
      </c>
      <c r="Z27" s="69">
        <f t="shared" si="0"/>
        <v>11406.951916832801</v>
      </c>
      <c r="AA27" s="69">
        <f t="shared" si="0"/>
        <v>11406.951916832799</v>
      </c>
      <c r="AB27" s="69">
        <f t="shared" si="0"/>
        <v>11406.951916832799</v>
      </c>
      <c r="AC27" s="69">
        <f t="shared" si="0"/>
        <v>11406.951916832801</v>
      </c>
      <c r="AD27" s="69">
        <f t="shared" si="0"/>
        <v>11406.951916832799</v>
      </c>
      <c r="AE27" s="69">
        <f t="shared" si="0"/>
        <v>11406.951916832801</v>
      </c>
      <c r="AF27" s="69">
        <f t="shared" si="0"/>
        <v>11406.951916832799</v>
      </c>
    </row>
    <row r="28" spans="1:32" x14ac:dyDescent="0.35">
      <c r="A28" t="s">
        <v>111</v>
      </c>
      <c r="B28" s="69">
        <f>IFERROR(B4*10^6/B12/B20,0)</f>
        <v>27438.204598538767</v>
      </c>
      <c r="C28" s="69">
        <f t="shared" ref="C28:AF28" si="1">IFERROR(C4*10^6/C12/C20,0)</f>
        <v>29280.080930814169</v>
      </c>
      <c r="D28" s="69">
        <f t="shared" si="1"/>
        <v>29280.080930814169</v>
      </c>
      <c r="E28" s="69">
        <f t="shared" si="1"/>
        <v>29306.602743251504</v>
      </c>
      <c r="F28" s="69">
        <f t="shared" si="1"/>
        <v>29333.172646010571</v>
      </c>
      <c r="G28" s="69">
        <f t="shared" si="1"/>
        <v>29359.790770008764</v>
      </c>
      <c r="H28" s="69">
        <f t="shared" si="1"/>
        <v>29386.457246639111</v>
      </c>
      <c r="I28" s="69">
        <f t="shared" si="1"/>
        <v>29439.935785759473</v>
      </c>
      <c r="J28" s="69">
        <f t="shared" si="1"/>
        <v>29466.748113433201</v>
      </c>
      <c r="K28" s="69">
        <f t="shared" si="1"/>
        <v>29493.609324110897</v>
      </c>
      <c r="L28" s="69">
        <f t="shared" si="1"/>
        <v>29520.519551596397</v>
      </c>
      <c r="M28" s="69">
        <f t="shared" si="1"/>
        <v>29574.487594652339</v>
      </c>
      <c r="N28" s="69">
        <f t="shared" si="1"/>
        <v>29601.545680283311</v>
      </c>
      <c r="O28" s="69">
        <f t="shared" si="1"/>
        <v>29628.653322847669</v>
      </c>
      <c r="P28" s="69">
        <f t="shared" si="1"/>
        <v>29655.810658615628</v>
      </c>
      <c r="Q28" s="69">
        <f t="shared" si="1"/>
        <v>29683.017824357485</v>
      </c>
      <c r="R28" s="69">
        <f t="shared" si="1"/>
        <v>29710.274957345864</v>
      </c>
      <c r="S28" s="69">
        <f t="shared" si="1"/>
        <v>29737.58219535814</v>
      </c>
      <c r="T28" s="69">
        <f t="shared" si="1"/>
        <v>29764.939676678619</v>
      </c>
      <c r="U28" s="69">
        <f t="shared" si="1"/>
        <v>29792.347540100975</v>
      </c>
      <c r="V28" s="69">
        <f t="shared" si="1"/>
        <v>29847.314970986772</v>
      </c>
      <c r="W28" s="69">
        <f t="shared" si="1"/>
        <v>29874.874818605411</v>
      </c>
      <c r="X28" s="69">
        <f t="shared" si="1"/>
        <v>29874.874818605404</v>
      </c>
      <c r="Y28" s="69">
        <f t="shared" si="1"/>
        <v>29902.485608641084</v>
      </c>
      <c r="Z28" s="69">
        <f t="shared" si="1"/>
        <v>29902.485608641084</v>
      </c>
      <c r="AA28" s="69">
        <f t="shared" si="1"/>
        <v>29930.14748246962</v>
      </c>
      <c r="AB28" s="69">
        <f t="shared" si="1"/>
        <v>29957.860581990426</v>
      </c>
      <c r="AC28" s="69">
        <f t="shared" si="1"/>
        <v>29985.625049628969</v>
      </c>
      <c r="AD28" s="69">
        <f t="shared" si="1"/>
        <v>29985.625049628969</v>
      </c>
      <c r="AE28" s="69">
        <f t="shared" si="1"/>
        <v>30013.441028339199</v>
      </c>
      <c r="AF28" s="69">
        <f t="shared" si="1"/>
        <v>30041.308661605999</v>
      </c>
    </row>
    <row r="29" spans="1:32" x14ac:dyDescent="0.35">
      <c r="A29" t="s">
        <v>112</v>
      </c>
      <c r="B29" s="69">
        <f t="shared" ref="B29:AF29" si="2">IFERROR(B5*10^6/B13/B21,0)</f>
        <v>856418.46272035374</v>
      </c>
      <c r="C29" s="69">
        <f t="shared" si="2"/>
        <v>902410.05128554581</v>
      </c>
      <c r="D29" s="69">
        <f t="shared" si="2"/>
        <v>894155.15684551175</v>
      </c>
      <c r="E29" s="69">
        <f t="shared" si="2"/>
        <v>889347.87105601979</v>
      </c>
      <c r="F29" s="69">
        <f t="shared" si="2"/>
        <v>883864.8385587571</v>
      </c>
      <c r="G29" s="69">
        <f t="shared" si="2"/>
        <v>877373.78711279284</v>
      </c>
      <c r="H29" s="69">
        <f t="shared" si="2"/>
        <v>870977.38040237152</v>
      </c>
      <c r="I29" s="69">
        <f t="shared" si="2"/>
        <v>865369.47775189369</v>
      </c>
      <c r="J29" s="69">
        <f t="shared" si="2"/>
        <v>859833.3275543605</v>
      </c>
      <c r="K29" s="69">
        <f t="shared" si="2"/>
        <v>854367.5614674039</v>
      </c>
      <c r="L29" s="69">
        <f t="shared" si="2"/>
        <v>851323.49652155803</v>
      </c>
      <c r="M29" s="69">
        <f t="shared" si="2"/>
        <v>848970.8457218539</v>
      </c>
      <c r="N29" s="69">
        <f t="shared" si="2"/>
        <v>841002.40602794511</v>
      </c>
      <c r="O29" s="69">
        <f t="shared" si="2"/>
        <v>836422.85189165908</v>
      </c>
      <c r="P29" s="69">
        <f t="shared" si="2"/>
        <v>831571.21121943381</v>
      </c>
      <c r="Q29" s="69">
        <f t="shared" si="2"/>
        <v>827093.52008209843</v>
      </c>
      <c r="R29" s="69">
        <f t="shared" si="2"/>
        <v>823924.57939212851</v>
      </c>
      <c r="S29" s="69">
        <f t="shared" si="2"/>
        <v>819528.64032524987</v>
      </c>
      <c r="T29" s="69">
        <f t="shared" si="2"/>
        <v>825189.23722695932</v>
      </c>
      <c r="U29" s="69">
        <f t="shared" si="2"/>
        <v>826775.52949383133</v>
      </c>
      <c r="V29" s="69">
        <f t="shared" si="2"/>
        <v>825189.23722695932</v>
      </c>
      <c r="W29" s="69">
        <f t="shared" si="2"/>
        <v>823924.57939212839</v>
      </c>
      <c r="X29" s="69">
        <f t="shared" si="2"/>
        <v>821093.22344920028</v>
      </c>
      <c r="Y29" s="69">
        <f t="shared" si="2"/>
        <v>819841.07976113446</v>
      </c>
      <c r="Z29" s="69">
        <f t="shared" si="2"/>
        <v>817658.99323705549</v>
      </c>
      <c r="AA29" s="69">
        <f t="shared" si="2"/>
        <v>818904.47532881016</v>
      </c>
      <c r="AB29" s="69">
        <f t="shared" si="2"/>
        <v>816417.29393069667</v>
      </c>
      <c r="AC29" s="69">
        <f t="shared" si="2"/>
        <v>813637.21233955957</v>
      </c>
      <c r="AD29" s="69">
        <f t="shared" si="2"/>
        <v>815797.85744061298</v>
      </c>
      <c r="AE29" s="69">
        <f t="shared" si="2"/>
        <v>812714.72116910631</v>
      </c>
      <c r="AF29" s="69">
        <f t="shared" si="2"/>
        <v>812100.88829813281</v>
      </c>
    </row>
    <row r="30" spans="1:32" x14ac:dyDescent="0.35">
      <c r="A30" t="s">
        <v>113</v>
      </c>
      <c r="B30" s="69">
        <f t="shared" ref="B30:AF30" si="3">IFERROR(B6*10^6/B14/B22,0)</f>
        <v>162075.97559525727</v>
      </c>
      <c r="C30" s="69">
        <f t="shared" si="3"/>
        <v>173756.52276739138</v>
      </c>
      <c r="D30" s="69">
        <f t="shared" si="3"/>
        <v>173780.84010871599</v>
      </c>
      <c r="E30" s="69">
        <f t="shared" si="3"/>
        <v>173547.06783952715</v>
      </c>
      <c r="F30" s="69">
        <f t="shared" si="3"/>
        <v>173371.39451873593</v>
      </c>
      <c r="G30" s="69">
        <f t="shared" si="3"/>
        <v>173144.75734464874</v>
      </c>
      <c r="H30" s="69">
        <f t="shared" si="3"/>
        <v>173024.12629778153</v>
      </c>
      <c r="I30" s="69">
        <f t="shared" si="3"/>
        <v>172927.74241682535</v>
      </c>
      <c r="J30" s="69">
        <f t="shared" si="3"/>
        <v>172840.48723134864</v>
      </c>
      <c r="K30" s="69">
        <f t="shared" si="3"/>
        <v>172756.32435627512</v>
      </c>
      <c r="L30" s="69">
        <f t="shared" si="3"/>
        <v>172663.23958657694</v>
      </c>
      <c r="M30" s="69">
        <f t="shared" si="3"/>
        <v>172621.23417614357</v>
      </c>
      <c r="N30" s="69">
        <f t="shared" si="3"/>
        <v>172615.23507158304</v>
      </c>
      <c r="O30" s="69">
        <f t="shared" si="3"/>
        <v>172411.51332305628</v>
      </c>
      <c r="P30" s="69">
        <f t="shared" si="3"/>
        <v>172318.79966580856</v>
      </c>
      <c r="Q30" s="69">
        <f t="shared" si="3"/>
        <v>172226.18566782592</v>
      </c>
      <c r="R30" s="69">
        <f t="shared" si="3"/>
        <v>172121.74105302928</v>
      </c>
      <c r="S30" s="69">
        <f t="shared" si="3"/>
        <v>172118.75878254412</v>
      </c>
      <c r="T30" s="69">
        <f t="shared" si="3"/>
        <v>172109.81259112462</v>
      </c>
      <c r="U30" s="69">
        <f t="shared" si="3"/>
        <v>172112.79455159715</v>
      </c>
      <c r="V30" s="69">
        <f t="shared" si="3"/>
        <v>172214.24272549158</v>
      </c>
      <c r="W30" s="69">
        <f t="shared" si="3"/>
        <v>172369.63028811809</v>
      </c>
      <c r="X30" s="69">
        <f t="shared" si="3"/>
        <v>172426.47648292943</v>
      </c>
      <c r="Y30" s="69">
        <f t="shared" si="3"/>
        <v>172540.28143145403</v>
      </c>
      <c r="Z30" s="69">
        <f t="shared" si="3"/>
        <v>172633.23363631606</v>
      </c>
      <c r="AA30" s="69">
        <f t="shared" si="3"/>
        <v>172828.45894315274</v>
      </c>
      <c r="AB30" s="69">
        <f t="shared" si="3"/>
        <v>172942.79531919453</v>
      </c>
      <c r="AC30" s="69">
        <f t="shared" si="3"/>
        <v>173256.49091555973</v>
      </c>
      <c r="AD30" s="69">
        <f t="shared" si="3"/>
        <v>173632.00313106575</v>
      </c>
      <c r="AE30" s="69">
        <f t="shared" si="3"/>
        <v>174015.24302166086</v>
      </c>
      <c r="AF30" s="69">
        <f t="shared" si="3"/>
        <v>174366.50511899969</v>
      </c>
    </row>
    <row r="31" spans="1:32" x14ac:dyDescent="0.35">
      <c r="A31" t="s">
        <v>114</v>
      </c>
      <c r="B31" s="69">
        <f t="shared" ref="B31:AF31" si="4">IFERROR(B7*10^6/B15/B23,0)</f>
        <v>151001.41600504328</v>
      </c>
      <c r="C31" s="69">
        <f t="shared" si="4"/>
        <v>136085.75905676628</v>
      </c>
      <c r="D31" s="69">
        <f t="shared" si="4"/>
        <v>136159.65049477568</v>
      </c>
      <c r="E31" s="69">
        <f t="shared" si="4"/>
        <v>136271.01265474263</v>
      </c>
      <c r="F31" s="69">
        <f t="shared" si="4"/>
        <v>136376.005576911</v>
      </c>
      <c r="G31" s="69">
        <f t="shared" si="4"/>
        <v>136499.90984697887</v>
      </c>
      <c r="H31" s="69">
        <f t="shared" si="4"/>
        <v>136617.06402715281</v>
      </c>
      <c r="I31" s="69">
        <f t="shared" si="4"/>
        <v>136717.86916127588</v>
      </c>
      <c r="J31" s="69">
        <f t="shared" si="4"/>
        <v>136831.72357621806</v>
      </c>
      <c r="K31" s="69">
        <f t="shared" si="4"/>
        <v>136917.53172280366</v>
      </c>
      <c r="L31" s="69">
        <f t="shared" si="4"/>
        <v>137040.16187526961</v>
      </c>
      <c r="M31" s="69">
        <f t="shared" si="4"/>
        <v>137153.94578499912</v>
      </c>
      <c r="N31" s="69">
        <f t="shared" si="4"/>
        <v>137264.49665895759</v>
      </c>
      <c r="O31" s="69">
        <f t="shared" si="4"/>
        <v>137186.50855142792</v>
      </c>
      <c r="P31" s="69">
        <f t="shared" si="4"/>
        <v>137096.08887486445</v>
      </c>
      <c r="Q31" s="69">
        <f t="shared" si="4"/>
        <v>136978.08314749235</v>
      </c>
      <c r="R31" s="69">
        <f t="shared" si="4"/>
        <v>136832.55921725204</v>
      </c>
      <c r="S31" s="69">
        <f t="shared" si="4"/>
        <v>136703.362340477</v>
      </c>
      <c r="T31" s="69">
        <f t="shared" si="4"/>
        <v>136621.47474245276</v>
      </c>
      <c r="U31" s="69">
        <f t="shared" si="4"/>
        <v>136453.77679134838</v>
      </c>
      <c r="V31" s="69">
        <f t="shared" si="4"/>
        <v>136304.02939726092</v>
      </c>
      <c r="W31" s="69">
        <f t="shared" si="4"/>
        <v>136222.61062663145</v>
      </c>
      <c r="X31" s="69">
        <f t="shared" si="4"/>
        <v>136115.83001182039</v>
      </c>
      <c r="Y31" s="69">
        <f t="shared" si="4"/>
        <v>136021.54824170237</v>
      </c>
      <c r="Z31" s="69">
        <f t="shared" si="4"/>
        <v>135951.0250738491</v>
      </c>
      <c r="AA31" s="69">
        <f t="shared" si="4"/>
        <v>135859.24563542902</v>
      </c>
      <c r="AB31" s="69">
        <f t="shared" si="4"/>
        <v>135743.7044925229</v>
      </c>
      <c r="AC31" s="69">
        <f t="shared" si="4"/>
        <v>135624.24187805856</v>
      </c>
      <c r="AD31" s="69">
        <f t="shared" si="4"/>
        <v>135484.51152061176</v>
      </c>
      <c r="AE31" s="69">
        <f t="shared" si="4"/>
        <v>135346.20623985835</v>
      </c>
      <c r="AF31" s="69">
        <f t="shared" si="4"/>
        <v>135199.33358243713</v>
      </c>
    </row>
    <row r="32" spans="1:32" x14ac:dyDescent="0.35">
      <c r="A32" t="s">
        <v>115</v>
      </c>
      <c r="B32" s="69">
        <f t="shared" ref="B32:AF32" si="5">IFERROR(B8*10^6/B16/B24,0)</f>
        <v>0</v>
      </c>
      <c r="C32" s="69">
        <f t="shared" si="5"/>
        <v>0</v>
      </c>
      <c r="D32" s="69">
        <f t="shared" si="5"/>
        <v>0</v>
      </c>
      <c r="E32" s="69">
        <f t="shared" si="5"/>
        <v>0</v>
      </c>
      <c r="F32" s="69">
        <f t="shared" si="5"/>
        <v>0</v>
      </c>
      <c r="G32" s="69">
        <f t="shared" si="5"/>
        <v>0</v>
      </c>
      <c r="H32" s="69">
        <f t="shared" si="5"/>
        <v>0</v>
      </c>
      <c r="I32" s="69">
        <f t="shared" si="5"/>
        <v>0</v>
      </c>
      <c r="J32" s="69">
        <f t="shared" si="5"/>
        <v>0</v>
      </c>
      <c r="K32" s="69">
        <f t="shared" si="5"/>
        <v>0</v>
      </c>
      <c r="L32" s="69">
        <f t="shared" si="5"/>
        <v>0</v>
      </c>
      <c r="M32" s="69">
        <f t="shared" si="5"/>
        <v>0</v>
      </c>
      <c r="N32" s="69">
        <f t="shared" si="5"/>
        <v>0</v>
      </c>
      <c r="O32" s="69">
        <f t="shared" si="5"/>
        <v>0</v>
      </c>
      <c r="P32" s="69">
        <f t="shared" si="5"/>
        <v>0</v>
      </c>
      <c r="Q32" s="69">
        <f t="shared" si="5"/>
        <v>0</v>
      </c>
      <c r="R32" s="69">
        <f t="shared" si="5"/>
        <v>0</v>
      </c>
      <c r="S32" s="69">
        <f t="shared" si="5"/>
        <v>0</v>
      </c>
      <c r="T32" s="69">
        <f t="shared" si="5"/>
        <v>0</v>
      </c>
      <c r="U32" s="69">
        <f t="shared" si="5"/>
        <v>0</v>
      </c>
      <c r="V32" s="69">
        <f t="shared" si="5"/>
        <v>0</v>
      </c>
      <c r="W32" s="69">
        <f t="shared" si="5"/>
        <v>0</v>
      </c>
      <c r="X32" s="69">
        <f t="shared" si="5"/>
        <v>0</v>
      </c>
      <c r="Y32" s="69">
        <f t="shared" si="5"/>
        <v>0</v>
      </c>
      <c r="Z32" s="69">
        <f t="shared" si="5"/>
        <v>0</v>
      </c>
      <c r="AA32" s="69">
        <f t="shared" si="5"/>
        <v>0</v>
      </c>
      <c r="AB32" s="69">
        <f t="shared" si="5"/>
        <v>0</v>
      </c>
      <c r="AC32" s="69">
        <f t="shared" si="5"/>
        <v>0</v>
      </c>
      <c r="AD32" s="69">
        <f t="shared" si="5"/>
        <v>0</v>
      </c>
      <c r="AE32" s="69">
        <f t="shared" si="5"/>
        <v>0</v>
      </c>
      <c r="AF32" s="69">
        <f t="shared" si="5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1FA1-EDBC-4A9E-A799-E744D0CA120E}">
  <sheetPr>
    <tabColor theme="4"/>
  </sheetPr>
  <dimension ref="A1:B7"/>
  <sheetViews>
    <sheetView workbookViewId="0">
      <selection activeCell="J16" sqref="J16"/>
    </sheetView>
  </sheetViews>
  <sheetFormatPr defaultRowHeight="14.5" x14ac:dyDescent="0.35"/>
  <sheetData>
    <row r="1" spans="1:2" x14ac:dyDescent="0.35">
      <c r="A1" t="s">
        <v>122</v>
      </c>
      <c r="B1" s="7">
        <v>2021</v>
      </c>
    </row>
    <row r="2" spans="1:2" x14ac:dyDescent="0.35">
      <c r="A2" t="s">
        <v>110</v>
      </c>
      <c r="B2" s="69">
        <f>'BAADTbVT-passengers'!C2</f>
        <v>5550.3573936122721</v>
      </c>
    </row>
    <row r="3" spans="1:2" x14ac:dyDescent="0.35">
      <c r="A3" t="s">
        <v>111</v>
      </c>
      <c r="B3" s="69">
        <f>'BAADTbVT-passengers'!C3</f>
        <v>16061.372848369592</v>
      </c>
    </row>
    <row r="4" spans="1:2" x14ac:dyDescent="0.35">
      <c r="A4" t="s">
        <v>112</v>
      </c>
      <c r="B4" s="69">
        <f>'BAADTbVT-passengers'!C4</f>
        <v>322264.72202430514</v>
      </c>
    </row>
    <row r="5" spans="1:2" x14ac:dyDescent="0.35">
      <c r="A5" t="s">
        <v>113</v>
      </c>
      <c r="B5" s="69">
        <f>'BAADTbVT-passengers'!C5</f>
        <v>52914.199052907417</v>
      </c>
    </row>
    <row r="6" spans="1:2" x14ac:dyDescent="0.35">
      <c r="A6" t="s">
        <v>114</v>
      </c>
      <c r="B6" s="69">
        <f>'BAADTbVT-passengers'!C6</f>
        <v>0</v>
      </c>
    </row>
    <row r="7" spans="1:2" x14ac:dyDescent="0.35">
      <c r="A7" t="s">
        <v>115</v>
      </c>
      <c r="B7" s="69">
        <f>'BAADTbVT-passengers'!C7</f>
        <v>1389.2696587761109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101C-305A-4939-9186-EB5F4085EDA3}">
  <sheetPr>
    <pageSetUpPr fitToPage="1"/>
  </sheetPr>
  <dimension ref="A1:DA273"/>
  <sheetViews>
    <sheetView showGridLines="0" workbookViewId="0">
      <pane xSplit="1" ySplit="1" topLeftCell="B10" activePane="bottomRight" state="frozen"/>
      <selection activeCell="B2" sqref="B2"/>
      <selection pane="topRight" activeCell="B2" sqref="B2"/>
      <selection pane="bottomLeft" activeCell="B2" sqref="B2"/>
      <selection pane="bottomRight" activeCell="W20" sqref="W20"/>
    </sheetView>
  </sheetViews>
  <sheetFormatPr defaultColWidth="9.1796875" defaultRowHeight="10.5" x14ac:dyDescent="0.35"/>
  <cols>
    <col min="1" max="1" width="50.7265625" style="152" customWidth="1"/>
    <col min="2" max="16" width="9.7265625" style="152" hidden="1" customWidth="1"/>
    <col min="17" max="23" width="9.7265625" style="152" customWidth="1"/>
    <col min="24" max="103" width="0" style="152" hidden="1" customWidth="1"/>
    <col min="104" max="104" width="2.7265625" style="152" customWidth="1"/>
    <col min="105" max="105" width="9.7265625" style="179" customWidth="1"/>
    <col min="106" max="16384" width="9.1796875" style="152"/>
  </cols>
  <sheetData>
    <row r="1" spans="1:105" ht="13.5" customHeight="1" x14ac:dyDescent="0.35">
      <c r="A1" s="150" t="s">
        <v>290</v>
      </c>
      <c r="B1" s="151">
        <v>2000</v>
      </c>
      <c r="C1" s="151">
        <v>2001</v>
      </c>
      <c r="D1" s="151">
        <v>2002</v>
      </c>
      <c r="E1" s="151">
        <v>2003</v>
      </c>
      <c r="F1" s="151">
        <v>2004</v>
      </c>
      <c r="G1" s="151">
        <v>2005</v>
      </c>
      <c r="H1" s="151">
        <v>2006</v>
      </c>
      <c r="I1" s="151">
        <v>2007</v>
      </c>
      <c r="J1" s="151">
        <v>2008</v>
      </c>
      <c r="K1" s="151">
        <v>2009</v>
      </c>
      <c r="L1" s="151">
        <v>2010</v>
      </c>
      <c r="M1" s="151">
        <v>2011</v>
      </c>
      <c r="N1" s="151">
        <v>2012</v>
      </c>
      <c r="O1" s="151">
        <v>2013</v>
      </c>
      <c r="P1" s="151">
        <v>2014</v>
      </c>
      <c r="Q1" s="151">
        <v>2015</v>
      </c>
      <c r="R1" s="151">
        <v>2016</v>
      </c>
      <c r="S1" s="151">
        <v>2017</v>
      </c>
      <c r="T1" s="151">
        <v>2018</v>
      </c>
      <c r="U1" s="151">
        <v>2019</v>
      </c>
      <c r="V1" s="151">
        <v>2020</v>
      </c>
      <c r="W1" s="151">
        <v>2021</v>
      </c>
      <c r="DA1" s="153" t="s">
        <v>291</v>
      </c>
    </row>
    <row r="2" spans="1:105" ht="11.5" customHeight="1" x14ac:dyDescent="0.3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DA2" s="155"/>
    </row>
    <row r="3" spans="1:105" ht="11.5" customHeight="1" x14ac:dyDescent="0.35">
      <c r="A3" s="156" t="s">
        <v>18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DA3" s="158"/>
    </row>
    <row r="4" spans="1:105" ht="11.5" customHeight="1" x14ac:dyDescent="0.35">
      <c r="A4" s="159" t="s">
        <v>19</v>
      </c>
      <c r="B4" s="160">
        <f t="shared" ref="B4:W4" si="0">B5+B6+B13</f>
        <v>4255778.5267876135</v>
      </c>
      <c r="C4" s="160">
        <f t="shared" si="0"/>
        <v>4332733.4731196715</v>
      </c>
      <c r="D4" s="160">
        <f t="shared" si="0"/>
        <v>4386358.261823779</v>
      </c>
      <c r="E4" s="160">
        <f t="shared" si="0"/>
        <v>4429034.4311878597</v>
      </c>
      <c r="F4" s="160">
        <f t="shared" si="0"/>
        <v>4489126.1536739208</v>
      </c>
      <c r="G4" s="160">
        <f t="shared" si="0"/>
        <v>4451244.9661995107</v>
      </c>
      <c r="H4" s="160">
        <f t="shared" si="0"/>
        <v>4486342.6839444656</v>
      </c>
      <c r="I4" s="160">
        <f t="shared" si="0"/>
        <v>4538387.3719795225</v>
      </c>
      <c r="J4" s="160">
        <f t="shared" si="0"/>
        <v>4559930.8822908951</v>
      </c>
      <c r="K4" s="160">
        <f t="shared" si="0"/>
        <v>4610605.5825650133</v>
      </c>
      <c r="L4" s="160">
        <f t="shared" si="0"/>
        <v>4571506.2965019383</v>
      </c>
      <c r="M4" s="160">
        <f t="shared" si="0"/>
        <v>4546674.7052767808</v>
      </c>
      <c r="N4" s="160">
        <f t="shared" si="0"/>
        <v>4500404.4306472903</v>
      </c>
      <c r="O4" s="160">
        <f t="shared" si="0"/>
        <v>4558706.1411357643</v>
      </c>
      <c r="P4" s="160">
        <f t="shared" si="0"/>
        <v>4612474.1347943498</v>
      </c>
      <c r="Q4" s="160">
        <f t="shared" si="0"/>
        <v>4718416.3207819443</v>
      </c>
      <c r="R4" s="160">
        <f t="shared" si="0"/>
        <v>4810176.5546033951</v>
      </c>
      <c r="S4" s="160">
        <f t="shared" si="0"/>
        <v>4830486.885037885</v>
      </c>
      <c r="T4" s="160">
        <f t="shared" si="0"/>
        <v>4848443.9524085633</v>
      </c>
      <c r="U4" s="160">
        <f t="shared" si="0"/>
        <v>4896241.0591181982</v>
      </c>
      <c r="V4" s="160">
        <f t="shared" si="0"/>
        <v>3907970.6216857322</v>
      </c>
      <c r="W4" s="160">
        <f t="shared" si="0"/>
        <v>4174021.1888298811</v>
      </c>
      <c r="DA4" s="161" t="s">
        <v>292</v>
      </c>
    </row>
    <row r="5" spans="1:105" ht="11.5" customHeight="1" x14ac:dyDescent="0.35">
      <c r="A5" s="162" t="s">
        <v>247</v>
      </c>
      <c r="B5" s="163">
        <f t="shared" ref="B5:W12" si="1">IF(B32=0,0,B32*B142)</f>
        <v>98941.11886586019</v>
      </c>
      <c r="C5" s="163">
        <f t="shared" si="1"/>
        <v>102907.77877467484</v>
      </c>
      <c r="D5" s="163">
        <f t="shared" si="1"/>
        <v>104221.43765335812</v>
      </c>
      <c r="E5" s="163">
        <f t="shared" si="1"/>
        <v>107273.62723268587</v>
      </c>
      <c r="F5" s="163">
        <f t="shared" si="1"/>
        <v>110798.03852825334</v>
      </c>
      <c r="G5" s="163">
        <f t="shared" si="1"/>
        <v>114310.05461044043</v>
      </c>
      <c r="H5" s="163">
        <f t="shared" si="1"/>
        <v>113240.01948371352</v>
      </c>
      <c r="I5" s="163">
        <f t="shared" si="1"/>
        <v>109248.06554776955</v>
      </c>
      <c r="J5" s="163">
        <f t="shared" si="1"/>
        <v>114173.93516820222</v>
      </c>
      <c r="K5" s="163">
        <f t="shared" si="1"/>
        <v>111644.51382255246</v>
      </c>
      <c r="L5" s="163">
        <f t="shared" si="1"/>
        <v>113468.03968176561</v>
      </c>
      <c r="M5" s="163">
        <f t="shared" si="1"/>
        <v>117394.95933156536</v>
      </c>
      <c r="N5" s="163">
        <f t="shared" si="1"/>
        <v>114771.32204355873</v>
      </c>
      <c r="O5" s="163">
        <f t="shared" si="1"/>
        <v>114303.80862898356</v>
      </c>
      <c r="P5" s="163">
        <f t="shared" si="1"/>
        <v>117046.74852749721</v>
      </c>
      <c r="Q5" s="163">
        <f t="shared" si="1"/>
        <v>116981.97982151579</v>
      </c>
      <c r="R5" s="163">
        <f t="shared" si="1"/>
        <v>118278.58662681941</v>
      </c>
      <c r="S5" s="163">
        <f t="shared" si="1"/>
        <v>111812.09518179623</v>
      </c>
      <c r="T5" s="163">
        <f t="shared" si="1"/>
        <v>106397.39533905862</v>
      </c>
      <c r="U5" s="163">
        <f t="shared" si="1"/>
        <v>112972.8842398344</v>
      </c>
      <c r="V5" s="163">
        <f t="shared" si="1"/>
        <v>100535.33138836388</v>
      </c>
      <c r="W5" s="163">
        <f t="shared" si="1"/>
        <v>104773.51557530889</v>
      </c>
      <c r="DA5" s="164" t="s">
        <v>293</v>
      </c>
    </row>
    <row r="6" spans="1:105" ht="11.5" customHeight="1" x14ac:dyDescent="0.35">
      <c r="A6" s="165" t="s">
        <v>22</v>
      </c>
      <c r="B6" s="166">
        <f t="shared" ref="B6:W6" si="2">SUM(B7:B12)</f>
        <v>3660355.0623140209</v>
      </c>
      <c r="C6" s="166">
        <f t="shared" si="2"/>
        <v>3734215.7647230607</v>
      </c>
      <c r="D6" s="166">
        <f t="shared" si="2"/>
        <v>3789305.0249260701</v>
      </c>
      <c r="E6" s="166">
        <f t="shared" si="2"/>
        <v>3826195.6189610125</v>
      </c>
      <c r="F6" s="166">
        <f t="shared" si="2"/>
        <v>3878162.7438382171</v>
      </c>
      <c r="G6" s="166">
        <f t="shared" si="2"/>
        <v>3839179.4808863439</v>
      </c>
      <c r="H6" s="166">
        <f t="shared" si="2"/>
        <v>3875261.4469870077</v>
      </c>
      <c r="I6" s="166">
        <f t="shared" si="2"/>
        <v>3921256.0941458074</v>
      </c>
      <c r="J6" s="166">
        <f t="shared" si="2"/>
        <v>3931623.9841889399</v>
      </c>
      <c r="K6" s="166">
        <f t="shared" si="2"/>
        <v>4009212.0907480181</v>
      </c>
      <c r="L6" s="166">
        <f t="shared" si="2"/>
        <v>3975850.9514257894</v>
      </c>
      <c r="M6" s="166">
        <f t="shared" si="2"/>
        <v>3943643.4280371866</v>
      </c>
      <c r="N6" s="166">
        <f t="shared" si="2"/>
        <v>3904543.1623219177</v>
      </c>
      <c r="O6" s="166">
        <f t="shared" si="2"/>
        <v>3964794.9846715764</v>
      </c>
      <c r="P6" s="166">
        <f t="shared" si="2"/>
        <v>4020261.7494762829</v>
      </c>
      <c r="Q6" s="166">
        <f t="shared" si="2"/>
        <v>4110545.0140439356</v>
      </c>
      <c r="R6" s="166">
        <f t="shared" si="2"/>
        <v>4196601.7627940197</v>
      </c>
      <c r="S6" s="166">
        <f t="shared" si="2"/>
        <v>4241357.8006787114</v>
      </c>
      <c r="T6" s="166">
        <f t="shared" si="2"/>
        <v>4261043.2924775975</v>
      </c>
      <c r="U6" s="166">
        <f t="shared" si="2"/>
        <v>4298322.1246594004</v>
      </c>
      <c r="V6" s="166">
        <f t="shared" si="2"/>
        <v>3516899.2746836855</v>
      </c>
      <c r="W6" s="166">
        <f t="shared" si="2"/>
        <v>3742236.2108397945</v>
      </c>
      <c r="DA6" s="167" t="s">
        <v>294</v>
      </c>
    </row>
    <row r="7" spans="1:105" ht="11.5" customHeight="1" x14ac:dyDescent="0.35">
      <c r="A7" s="168" t="s">
        <v>295</v>
      </c>
      <c r="B7" s="169">
        <f t="shared" ref="B7:K12" si="3">IF(B34=0,0,B34*B144)</f>
        <v>2446606.1590554826</v>
      </c>
      <c r="C7" s="169">
        <f t="shared" si="3"/>
        <v>2397999.3366823141</v>
      </c>
      <c r="D7" s="169">
        <f t="shared" si="3"/>
        <v>2339775.3682850157</v>
      </c>
      <c r="E7" s="169">
        <f t="shared" si="3"/>
        <v>2263230.9727067039</v>
      </c>
      <c r="F7" s="169">
        <f t="shared" si="3"/>
        <v>2166907.8911880609</v>
      </c>
      <c r="G7" s="169">
        <f t="shared" si="3"/>
        <v>2063445.8359702849</v>
      </c>
      <c r="H7" s="169">
        <f t="shared" si="3"/>
        <v>1963481.3099415426</v>
      </c>
      <c r="I7" s="169">
        <f t="shared" si="3"/>
        <v>1905042.9553428416</v>
      </c>
      <c r="J7" s="169">
        <f t="shared" si="3"/>
        <v>1856553.6613858812</v>
      </c>
      <c r="K7" s="169">
        <f t="shared" si="3"/>
        <v>1844169.6974860153</v>
      </c>
      <c r="L7" s="169">
        <f t="shared" si="1"/>
        <v>1769023.4845792209</v>
      </c>
      <c r="M7" s="169">
        <f t="shared" si="1"/>
        <v>1703496.2933415796</v>
      </c>
      <c r="N7" s="169">
        <f t="shared" si="1"/>
        <v>1607346.989329065</v>
      </c>
      <c r="O7" s="169">
        <f t="shared" si="1"/>
        <v>1583717.3065749647</v>
      </c>
      <c r="P7" s="169">
        <f t="shared" si="1"/>
        <v>1562033.8828381205</v>
      </c>
      <c r="Q7" s="169">
        <f t="shared" si="1"/>
        <v>1556596.1925161909</v>
      </c>
      <c r="R7" s="169">
        <f t="shared" si="1"/>
        <v>1554534.624043199</v>
      </c>
      <c r="S7" s="169">
        <f t="shared" si="1"/>
        <v>1556422.6271794497</v>
      </c>
      <c r="T7" s="169">
        <f t="shared" si="1"/>
        <v>1578702.18075157</v>
      </c>
      <c r="U7" s="169">
        <f t="shared" si="1"/>
        <v>1619659.5700971035</v>
      </c>
      <c r="V7" s="169">
        <f t="shared" si="1"/>
        <v>1342273.8438946507</v>
      </c>
      <c r="W7" s="169">
        <f t="shared" si="1"/>
        <v>1455658.5535713611</v>
      </c>
      <c r="DA7" s="155" t="s">
        <v>296</v>
      </c>
    </row>
    <row r="8" spans="1:105" ht="11.5" customHeight="1" x14ac:dyDescent="0.35">
      <c r="A8" s="168" t="s">
        <v>297</v>
      </c>
      <c r="B8" s="169">
        <f t="shared" si="3"/>
        <v>1117546.4096917335</v>
      </c>
      <c r="C8" s="169">
        <f t="shared" si="3"/>
        <v>1236247.1952407351</v>
      </c>
      <c r="D8" s="169">
        <f t="shared" si="3"/>
        <v>1345433.6548412086</v>
      </c>
      <c r="E8" s="169">
        <f t="shared" si="3"/>
        <v>1454376.3340720718</v>
      </c>
      <c r="F8" s="169">
        <f t="shared" si="3"/>
        <v>1597067.763805588</v>
      </c>
      <c r="G8" s="169">
        <f t="shared" si="3"/>
        <v>1656454.283226832</v>
      </c>
      <c r="H8" s="169">
        <f t="shared" si="3"/>
        <v>1789433.1278583168</v>
      </c>
      <c r="I8" s="169">
        <f t="shared" si="3"/>
        <v>1891529.3910883376</v>
      </c>
      <c r="J8" s="169">
        <f t="shared" si="3"/>
        <v>1953175.4466594649</v>
      </c>
      <c r="K8" s="169">
        <f t="shared" si="3"/>
        <v>2032355.8683151512</v>
      </c>
      <c r="L8" s="169">
        <f t="shared" si="1"/>
        <v>2065795.4406077401</v>
      </c>
      <c r="M8" s="169">
        <f t="shared" si="1"/>
        <v>2102744.2078214716</v>
      </c>
      <c r="N8" s="169">
        <f t="shared" si="1"/>
        <v>2166158.4890407389</v>
      </c>
      <c r="O8" s="169">
        <f t="shared" si="1"/>
        <v>2234774.3602418751</v>
      </c>
      <c r="P8" s="169">
        <f t="shared" si="1"/>
        <v>2308270.3866987214</v>
      </c>
      <c r="Q8" s="169">
        <f t="shared" si="1"/>
        <v>2392863.5855834242</v>
      </c>
      <c r="R8" s="169">
        <f t="shared" si="1"/>
        <v>2472897.005713034</v>
      </c>
      <c r="S8" s="169">
        <f t="shared" si="1"/>
        <v>2508582.5900018415</v>
      </c>
      <c r="T8" s="169">
        <f t="shared" si="1"/>
        <v>2501401.0157673359</v>
      </c>
      <c r="U8" s="169">
        <f t="shared" si="1"/>
        <v>2487894.8966157455</v>
      </c>
      <c r="V8" s="169">
        <f t="shared" si="1"/>
        <v>2009693.0091949271</v>
      </c>
      <c r="W8" s="169">
        <f t="shared" si="1"/>
        <v>2081847.9012836323</v>
      </c>
      <c r="DA8" s="155" t="s">
        <v>298</v>
      </c>
    </row>
    <row r="9" spans="1:105" ht="11.5" customHeight="1" x14ac:dyDescent="0.35">
      <c r="A9" s="168" t="s">
        <v>299</v>
      </c>
      <c r="B9" s="169">
        <f t="shared" si="3"/>
        <v>88620.966713221336</v>
      </c>
      <c r="C9" s="169">
        <f t="shared" si="3"/>
        <v>91490.966711955349</v>
      </c>
      <c r="D9" s="169">
        <f t="shared" si="3"/>
        <v>95650.631427760367</v>
      </c>
      <c r="E9" s="169">
        <f t="shared" si="3"/>
        <v>100039.94894158847</v>
      </c>
      <c r="F9" s="169">
        <f t="shared" si="3"/>
        <v>105913.04049514644</v>
      </c>
      <c r="G9" s="169">
        <f t="shared" si="3"/>
        <v>109651.06200513589</v>
      </c>
      <c r="H9" s="169">
        <f t="shared" si="3"/>
        <v>111532.35022454782</v>
      </c>
      <c r="I9" s="169">
        <f t="shared" si="3"/>
        <v>112530.95519649384</v>
      </c>
      <c r="J9" s="169">
        <f t="shared" si="3"/>
        <v>108643.63127885264</v>
      </c>
      <c r="K9" s="169">
        <f t="shared" si="3"/>
        <v>114909.15670965296</v>
      </c>
      <c r="L9" s="169">
        <f t="shared" si="1"/>
        <v>122164.98269016345</v>
      </c>
      <c r="M9" s="169">
        <f t="shared" si="1"/>
        <v>118328.87848918984</v>
      </c>
      <c r="N9" s="169">
        <f t="shared" si="1"/>
        <v>112359.21389266806</v>
      </c>
      <c r="O9" s="169">
        <f t="shared" si="1"/>
        <v>124261.91417335393</v>
      </c>
      <c r="P9" s="169">
        <f t="shared" si="1"/>
        <v>124156.39877952766</v>
      </c>
      <c r="Q9" s="169">
        <f t="shared" si="1"/>
        <v>131632.1623070169</v>
      </c>
      <c r="R9" s="169">
        <f t="shared" si="1"/>
        <v>136770.18099629163</v>
      </c>
      <c r="S9" s="169">
        <f t="shared" si="1"/>
        <v>139506.06362766202</v>
      </c>
      <c r="T9" s="169">
        <f t="shared" si="1"/>
        <v>139235.49405071087</v>
      </c>
      <c r="U9" s="169">
        <f t="shared" si="1"/>
        <v>140883.6317138852</v>
      </c>
      <c r="V9" s="169">
        <f t="shared" si="1"/>
        <v>110021.79316285602</v>
      </c>
      <c r="W9" s="169">
        <f t="shared" si="1"/>
        <v>115357.08248406349</v>
      </c>
      <c r="DA9" s="155" t="s">
        <v>300</v>
      </c>
    </row>
    <row r="10" spans="1:105" ht="11.5" customHeight="1" x14ac:dyDescent="0.35">
      <c r="A10" s="168" t="s">
        <v>301</v>
      </c>
      <c r="B10" s="169">
        <f t="shared" si="3"/>
        <v>7581.5268535839723</v>
      </c>
      <c r="C10" s="169">
        <f t="shared" si="3"/>
        <v>8478.2660880562617</v>
      </c>
      <c r="D10" s="169">
        <f t="shared" si="3"/>
        <v>8445.3703720857193</v>
      </c>
      <c r="E10" s="169">
        <f t="shared" si="3"/>
        <v>8548.264112508703</v>
      </c>
      <c r="F10" s="169">
        <f t="shared" si="3"/>
        <v>8273.8961307606787</v>
      </c>
      <c r="G10" s="169">
        <f t="shared" si="3"/>
        <v>9628.1319954095652</v>
      </c>
      <c r="H10" s="169">
        <f t="shared" si="3"/>
        <v>10813.566295317703</v>
      </c>
      <c r="I10" s="169">
        <f t="shared" si="3"/>
        <v>12151.146210565244</v>
      </c>
      <c r="J10" s="169">
        <f t="shared" si="3"/>
        <v>13140.432615275049</v>
      </c>
      <c r="K10" s="169">
        <f t="shared" si="3"/>
        <v>17650.734827307027</v>
      </c>
      <c r="L10" s="169">
        <f t="shared" si="1"/>
        <v>18598.468183662808</v>
      </c>
      <c r="M10" s="169">
        <f t="shared" si="1"/>
        <v>18475.606598123843</v>
      </c>
      <c r="N10" s="169">
        <f t="shared" si="1"/>
        <v>17682.227387703304</v>
      </c>
      <c r="O10" s="169">
        <f t="shared" si="1"/>
        <v>19991.014424577716</v>
      </c>
      <c r="P10" s="169">
        <f t="shared" si="1"/>
        <v>22389.039941032548</v>
      </c>
      <c r="Q10" s="169">
        <f t="shared" si="1"/>
        <v>23856.307079909162</v>
      </c>
      <c r="R10" s="169">
        <f t="shared" si="1"/>
        <v>25183.204546116514</v>
      </c>
      <c r="S10" s="169">
        <f t="shared" si="1"/>
        <v>27090.477555224097</v>
      </c>
      <c r="T10" s="169">
        <f t="shared" si="1"/>
        <v>27500.734950420268</v>
      </c>
      <c r="U10" s="169">
        <f t="shared" si="1"/>
        <v>28686.458748096156</v>
      </c>
      <c r="V10" s="169">
        <f t="shared" si="1"/>
        <v>21402.098632174424</v>
      </c>
      <c r="W10" s="169">
        <f t="shared" si="1"/>
        <v>21809.735077999285</v>
      </c>
      <c r="DA10" s="155" t="s">
        <v>302</v>
      </c>
    </row>
    <row r="11" spans="1:105" ht="11.5" customHeight="1" x14ac:dyDescent="0.35">
      <c r="A11" s="168" t="s">
        <v>303</v>
      </c>
      <c r="B11" s="169">
        <f t="shared" si="3"/>
        <v>0</v>
      </c>
      <c r="C11" s="169">
        <f t="shared" si="3"/>
        <v>0</v>
      </c>
      <c r="D11" s="169">
        <f t="shared" si="3"/>
        <v>0</v>
      </c>
      <c r="E11" s="169">
        <f t="shared" si="3"/>
        <v>0</v>
      </c>
      <c r="F11" s="169">
        <f t="shared" si="3"/>
        <v>0</v>
      </c>
      <c r="G11" s="169">
        <f t="shared" si="3"/>
        <v>0</v>
      </c>
      <c r="H11" s="169">
        <f t="shared" si="3"/>
        <v>0</v>
      </c>
      <c r="I11" s="169">
        <f t="shared" si="3"/>
        <v>0</v>
      </c>
      <c r="J11" s="169">
        <f t="shared" si="3"/>
        <v>2.9840712294497624</v>
      </c>
      <c r="K11" s="169">
        <f t="shared" si="3"/>
        <v>3.5391572528240589</v>
      </c>
      <c r="L11" s="169">
        <f t="shared" si="1"/>
        <v>6.9260277225059523</v>
      </c>
      <c r="M11" s="169">
        <f t="shared" si="1"/>
        <v>15.590786780873636</v>
      </c>
      <c r="N11" s="169">
        <f t="shared" si="1"/>
        <v>144.08231120419006</v>
      </c>
      <c r="O11" s="169">
        <f t="shared" si="1"/>
        <v>721.32278817522342</v>
      </c>
      <c r="P11" s="169">
        <f t="shared" si="1"/>
        <v>1414.1963141510498</v>
      </c>
      <c r="Q11" s="169">
        <f t="shared" si="1"/>
        <v>2604.1480584198889</v>
      </c>
      <c r="R11" s="169">
        <f t="shared" si="1"/>
        <v>3266.5020766372272</v>
      </c>
      <c r="S11" s="169">
        <f t="shared" si="1"/>
        <v>4156.2195056831115</v>
      </c>
      <c r="T11" s="169">
        <f t="shared" si="1"/>
        <v>5656.2651715123711</v>
      </c>
      <c r="U11" s="169">
        <f t="shared" si="1"/>
        <v>7635.2034362748291</v>
      </c>
      <c r="V11" s="169">
        <f t="shared" si="1"/>
        <v>12237.609131436242</v>
      </c>
      <c r="W11" s="169">
        <f t="shared" si="1"/>
        <v>24228.060636041551</v>
      </c>
      <c r="DA11" s="155" t="s">
        <v>304</v>
      </c>
    </row>
    <row r="12" spans="1:105" ht="11.5" customHeight="1" x14ac:dyDescent="0.35">
      <c r="A12" s="168" t="s">
        <v>305</v>
      </c>
      <c r="B12" s="169">
        <f t="shared" si="3"/>
        <v>0</v>
      </c>
      <c r="C12" s="169">
        <f t="shared" si="3"/>
        <v>0</v>
      </c>
      <c r="D12" s="169">
        <f t="shared" si="3"/>
        <v>0</v>
      </c>
      <c r="E12" s="169">
        <f t="shared" si="3"/>
        <v>9.9128139572046636E-2</v>
      </c>
      <c r="F12" s="169">
        <f t="shared" si="3"/>
        <v>0.15221866108217461</v>
      </c>
      <c r="G12" s="169">
        <f t="shared" si="3"/>
        <v>0.16768868122147221</v>
      </c>
      <c r="H12" s="169">
        <f t="shared" si="3"/>
        <v>1.092667282456149</v>
      </c>
      <c r="I12" s="169">
        <f t="shared" si="3"/>
        <v>1.6463075693249076</v>
      </c>
      <c r="J12" s="169">
        <f t="shared" si="3"/>
        <v>107.82817823684047</v>
      </c>
      <c r="K12" s="169">
        <f t="shared" si="3"/>
        <v>123.09425263921122</v>
      </c>
      <c r="L12" s="169">
        <f t="shared" si="1"/>
        <v>261.64933727948784</v>
      </c>
      <c r="M12" s="169">
        <f t="shared" si="1"/>
        <v>582.85100004097353</v>
      </c>
      <c r="N12" s="169">
        <f t="shared" si="1"/>
        <v>852.16036053800735</v>
      </c>
      <c r="O12" s="169">
        <f t="shared" si="1"/>
        <v>1329.0664686293264</v>
      </c>
      <c r="P12" s="169">
        <f t="shared" si="1"/>
        <v>1997.8449047299537</v>
      </c>
      <c r="Q12" s="169">
        <f t="shared" si="1"/>
        <v>2992.6184989739349</v>
      </c>
      <c r="R12" s="169">
        <f t="shared" si="1"/>
        <v>3950.2454187419812</v>
      </c>
      <c r="S12" s="169">
        <f t="shared" si="1"/>
        <v>5599.8228088504957</v>
      </c>
      <c r="T12" s="169">
        <f t="shared" si="1"/>
        <v>8547.6017860484753</v>
      </c>
      <c r="U12" s="169">
        <f t="shared" si="1"/>
        <v>13562.364048294396</v>
      </c>
      <c r="V12" s="169">
        <f t="shared" si="1"/>
        <v>21270.920667641036</v>
      </c>
      <c r="W12" s="169">
        <f t="shared" si="1"/>
        <v>43334.87778669691</v>
      </c>
      <c r="DA12" s="155" t="s">
        <v>306</v>
      </c>
    </row>
    <row r="13" spans="1:105" ht="11.5" customHeight="1" x14ac:dyDescent="0.35">
      <c r="A13" s="165" t="s">
        <v>23</v>
      </c>
      <c r="B13" s="166">
        <f t="shared" ref="B13:W13" si="4">SUM(B14:B18)</f>
        <v>496482.34560773277</v>
      </c>
      <c r="C13" s="166">
        <f t="shared" si="4"/>
        <v>495609.92962193594</v>
      </c>
      <c r="D13" s="166">
        <f t="shared" si="4"/>
        <v>492831.79924435058</v>
      </c>
      <c r="E13" s="166">
        <f t="shared" si="4"/>
        <v>495565.18499416119</v>
      </c>
      <c r="F13" s="166">
        <f t="shared" si="4"/>
        <v>500165.37130745058</v>
      </c>
      <c r="G13" s="166">
        <f t="shared" si="4"/>
        <v>497755.43070272659</v>
      </c>
      <c r="H13" s="166">
        <f t="shared" si="4"/>
        <v>497841.2174737443</v>
      </c>
      <c r="I13" s="166">
        <f t="shared" si="4"/>
        <v>507883.21228594572</v>
      </c>
      <c r="J13" s="166">
        <f t="shared" si="4"/>
        <v>514132.96293375333</v>
      </c>
      <c r="K13" s="166">
        <f t="shared" si="4"/>
        <v>489748.97799444327</v>
      </c>
      <c r="L13" s="166">
        <f t="shared" si="4"/>
        <v>482187.30539438291</v>
      </c>
      <c r="M13" s="166">
        <f t="shared" si="4"/>
        <v>485636.31790802866</v>
      </c>
      <c r="N13" s="166">
        <f t="shared" si="4"/>
        <v>481089.94628181407</v>
      </c>
      <c r="O13" s="166">
        <f t="shared" si="4"/>
        <v>479607.34783520486</v>
      </c>
      <c r="P13" s="166">
        <f t="shared" si="4"/>
        <v>475165.63679056946</v>
      </c>
      <c r="Q13" s="166">
        <f t="shared" si="4"/>
        <v>490889.32691649272</v>
      </c>
      <c r="R13" s="166">
        <f t="shared" si="4"/>
        <v>495296.20518255612</v>
      </c>
      <c r="S13" s="166">
        <f t="shared" si="4"/>
        <v>477316.98917737685</v>
      </c>
      <c r="T13" s="166">
        <f t="shared" si="4"/>
        <v>481003.26459190703</v>
      </c>
      <c r="U13" s="166">
        <f t="shared" si="4"/>
        <v>484946.0502189633</v>
      </c>
      <c r="V13" s="166">
        <f t="shared" si="4"/>
        <v>290536.01561368257</v>
      </c>
      <c r="W13" s="166">
        <f t="shared" si="4"/>
        <v>327011.46241477772</v>
      </c>
      <c r="DA13" s="167" t="s">
        <v>307</v>
      </c>
    </row>
    <row r="14" spans="1:105" ht="11.5" customHeight="1" x14ac:dyDescent="0.35">
      <c r="A14" s="168" t="s">
        <v>295</v>
      </c>
      <c r="B14" s="169">
        <f t="shared" ref="B14:W18" si="5">IF(B41=0,0,B41*B151)</f>
        <v>2454.5422007275602</v>
      </c>
      <c r="C14" s="169">
        <f t="shared" si="5"/>
        <v>2322.5827629969212</v>
      </c>
      <c r="D14" s="169">
        <f t="shared" si="5"/>
        <v>2214.0273769508181</v>
      </c>
      <c r="E14" s="169">
        <f t="shared" si="5"/>
        <v>1882.8102536060983</v>
      </c>
      <c r="F14" s="169">
        <f t="shared" si="5"/>
        <v>1688.6214883108412</v>
      </c>
      <c r="G14" s="169">
        <f t="shared" si="5"/>
        <v>1532.4686794216555</v>
      </c>
      <c r="H14" s="169">
        <f t="shared" si="5"/>
        <v>1426.0448022450164</v>
      </c>
      <c r="I14" s="169">
        <f t="shared" si="5"/>
        <v>1333.5546717915122</v>
      </c>
      <c r="J14" s="169">
        <f t="shared" si="5"/>
        <v>1274.0013679924095</v>
      </c>
      <c r="K14" s="169">
        <f t="shared" si="5"/>
        <v>1144.2829757482677</v>
      </c>
      <c r="L14" s="169">
        <f t="shared" si="5"/>
        <v>1058.7904854155786</v>
      </c>
      <c r="M14" s="169">
        <f t="shared" si="5"/>
        <v>991.55758167126771</v>
      </c>
      <c r="N14" s="169">
        <f t="shared" si="5"/>
        <v>922.7148574867972</v>
      </c>
      <c r="O14" s="169">
        <f t="shared" si="5"/>
        <v>986.06257789116398</v>
      </c>
      <c r="P14" s="169">
        <f t="shared" si="5"/>
        <v>838.33411285928901</v>
      </c>
      <c r="Q14" s="169">
        <f t="shared" si="5"/>
        <v>781.15983430103495</v>
      </c>
      <c r="R14" s="169">
        <f t="shared" si="5"/>
        <v>752.57887860850713</v>
      </c>
      <c r="S14" s="169">
        <f t="shared" si="5"/>
        <v>713.46451705105915</v>
      </c>
      <c r="T14" s="169">
        <f t="shared" si="5"/>
        <v>669.02186462873999</v>
      </c>
      <c r="U14" s="169">
        <f t="shared" si="5"/>
        <v>698.79729511411108</v>
      </c>
      <c r="V14" s="169">
        <f t="shared" si="5"/>
        <v>485.60826684992651</v>
      </c>
      <c r="W14" s="169">
        <f t="shared" si="5"/>
        <v>487.94755243429904</v>
      </c>
      <c r="DA14" s="155" t="s">
        <v>308</v>
      </c>
    </row>
    <row r="15" spans="1:105" ht="11.5" customHeight="1" x14ac:dyDescent="0.35">
      <c r="A15" s="168" t="s">
        <v>297</v>
      </c>
      <c r="B15" s="169">
        <f t="shared" si="5"/>
        <v>488773.39187068777</v>
      </c>
      <c r="C15" s="169">
        <f t="shared" si="5"/>
        <v>487069.70305126574</v>
      </c>
      <c r="D15" s="169">
        <f t="shared" si="5"/>
        <v>484068.54103638773</v>
      </c>
      <c r="E15" s="169">
        <f t="shared" si="5"/>
        <v>485848.77169764595</v>
      </c>
      <c r="F15" s="169">
        <f t="shared" si="5"/>
        <v>489317.64717073005</v>
      </c>
      <c r="G15" s="169">
        <f t="shared" si="5"/>
        <v>485537.74177276285</v>
      </c>
      <c r="H15" s="169">
        <f t="shared" si="5"/>
        <v>484372.39349250507</v>
      </c>
      <c r="I15" s="169">
        <f t="shared" si="5"/>
        <v>493607.653482594</v>
      </c>
      <c r="J15" s="169">
        <f t="shared" si="5"/>
        <v>499804.52139770915</v>
      </c>
      <c r="K15" s="169">
        <f t="shared" si="5"/>
        <v>474649.99406305759</v>
      </c>
      <c r="L15" s="169">
        <f t="shared" si="5"/>
        <v>466244.36892680643</v>
      </c>
      <c r="M15" s="169">
        <f t="shared" si="5"/>
        <v>467148.090125805</v>
      </c>
      <c r="N15" s="169">
        <f t="shared" si="5"/>
        <v>461872.77778545354</v>
      </c>
      <c r="O15" s="169">
        <f t="shared" si="5"/>
        <v>457624.93100670434</v>
      </c>
      <c r="P15" s="169">
        <f t="shared" si="5"/>
        <v>453114.77660620719</v>
      </c>
      <c r="Q15" s="169">
        <f t="shared" si="5"/>
        <v>467304.76828132488</v>
      </c>
      <c r="R15" s="169">
        <f t="shared" si="5"/>
        <v>471231.19303671183</v>
      </c>
      <c r="S15" s="169">
        <f t="shared" si="5"/>
        <v>450560.65637884301</v>
      </c>
      <c r="T15" s="169">
        <f t="shared" si="5"/>
        <v>451852.11718858738</v>
      </c>
      <c r="U15" s="169">
        <f t="shared" si="5"/>
        <v>451280.03976171633</v>
      </c>
      <c r="V15" s="169">
        <f t="shared" si="5"/>
        <v>266707.22123520845</v>
      </c>
      <c r="W15" s="169">
        <f t="shared" si="5"/>
        <v>295634.2462033942</v>
      </c>
      <c r="DA15" s="155" t="s">
        <v>309</v>
      </c>
    </row>
    <row r="16" spans="1:105" ht="11.5" customHeight="1" x14ac:dyDescent="0.35">
      <c r="A16" s="168" t="s">
        <v>299</v>
      </c>
      <c r="B16" s="169">
        <f t="shared" si="5"/>
        <v>1058.0786014838386</v>
      </c>
      <c r="C16" s="169">
        <f t="shared" si="5"/>
        <v>949.00496502673161</v>
      </c>
      <c r="D16" s="169">
        <f t="shared" si="5"/>
        <v>832.28482568460083</v>
      </c>
      <c r="E16" s="169">
        <f t="shared" si="5"/>
        <v>788.67313816349838</v>
      </c>
      <c r="F16" s="169">
        <f t="shared" si="5"/>
        <v>1721.8468566197944</v>
      </c>
      <c r="G16" s="169">
        <f t="shared" si="5"/>
        <v>1598.6311165117768</v>
      </c>
      <c r="H16" s="169">
        <f t="shared" si="5"/>
        <v>1559.6794124329988</v>
      </c>
      <c r="I16" s="169">
        <f t="shared" si="5"/>
        <v>1491.7073387504013</v>
      </c>
      <c r="J16" s="169">
        <f t="shared" si="5"/>
        <v>1491.3772483306834</v>
      </c>
      <c r="K16" s="169">
        <f t="shared" si="5"/>
        <v>1415.7597795754816</v>
      </c>
      <c r="L16" s="169">
        <f t="shared" si="5"/>
        <v>1344.3938035784556</v>
      </c>
      <c r="M16" s="169">
        <f t="shared" si="5"/>
        <v>1253.616400963095</v>
      </c>
      <c r="N16" s="169">
        <f t="shared" si="5"/>
        <v>1187.7798336961346</v>
      </c>
      <c r="O16" s="169">
        <f t="shared" si="5"/>
        <v>1114.7524665473045</v>
      </c>
      <c r="P16" s="169">
        <f t="shared" si="5"/>
        <v>1103.3787549744261</v>
      </c>
      <c r="Q16" s="169">
        <f t="shared" si="5"/>
        <v>989.44946917856578</v>
      </c>
      <c r="R16" s="169">
        <f t="shared" si="5"/>
        <v>919.00311859320698</v>
      </c>
      <c r="S16" s="169">
        <f t="shared" si="5"/>
        <v>815.80474484902379</v>
      </c>
      <c r="T16" s="169">
        <f t="shared" si="5"/>
        <v>810.20662307746557</v>
      </c>
      <c r="U16" s="169">
        <f t="shared" si="5"/>
        <v>747.58428383089222</v>
      </c>
      <c r="V16" s="169">
        <f t="shared" si="5"/>
        <v>411.41949019983502</v>
      </c>
      <c r="W16" s="169">
        <f t="shared" si="5"/>
        <v>515.75722886300855</v>
      </c>
      <c r="DA16" s="155" t="s">
        <v>310</v>
      </c>
    </row>
    <row r="17" spans="1:105" ht="11.5" customHeight="1" x14ac:dyDescent="0.35">
      <c r="A17" s="168" t="s">
        <v>301</v>
      </c>
      <c r="B17" s="169">
        <f t="shared" si="5"/>
        <v>2555.7164396262187</v>
      </c>
      <c r="C17" s="169">
        <f t="shared" si="5"/>
        <v>3615.1003545077388</v>
      </c>
      <c r="D17" s="169">
        <f t="shared" si="5"/>
        <v>4065.09845219606</v>
      </c>
      <c r="E17" s="169">
        <f t="shared" si="5"/>
        <v>5418.4294096938593</v>
      </c>
      <c r="F17" s="169">
        <f t="shared" si="5"/>
        <v>5831.1930186248392</v>
      </c>
      <c r="G17" s="169">
        <f t="shared" si="5"/>
        <v>6983.1000263549859</v>
      </c>
      <c r="H17" s="169">
        <f t="shared" si="5"/>
        <v>8366.5326270518472</v>
      </c>
      <c r="I17" s="169">
        <f t="shared" si="5"/>
        <v>9375.4073825291944</v>
      </c>
      <c r="J17" s="169">
        <f t="shared" si="5"/>
        <v>9472.3222802743694</v>
      </c>
      <c r="K17" s="169">
        <f t="shared" si="5"/>
        <v>10559.26187044248</v>
      </c>
      <c r="L17" s="169">
        <f t="shared" si="5"/>
        <v>11339.409564166848</v>
      </c>
      <c r="M17" s="169">
        <f t="shared" si="5"/>
        <v>13985.039146238561</v>
      </c>
      <c r="N17" s="169">
        <f t="shared" si="5"/>
        <v>14837.56960849698</v>
      </c>
      <c r="O17" s="169">
        <f t="shared" si="5"/>
        <v>16464.177479208392</v>
      </c>
      <c r="P17" s="169">
        <f t="shared" si="5"/>
        <v>16748.61305338718</v>
      </c>
      <c r="Q17" s="169">
        <f t="shared" si="5"/>
        <v>18329.543801895332</v>
      </c>
      <c r="R17" s="169">
        <f t="shared" si="5"/>
        <v>18645.728032520325</v>
      </c>
      <c r="S17" s="169">
        <f t="shared" si="5"/>
        <v>21325.731210893577</v>
      </c>
      <c r="T17" s="169">
        <f t="shared" si="5"/>
        <v>23478.760010019287</v>
      </c>
      <c r="U17" s="169">
        <f t="shared" si="5"/>
        <v>27074.025103716584</v>
      </c>
      <c r="V17" s="169">
        <f t="shared" si="5"/>
        <v>19107.624613744705</v>
      </c>
      <c r="W17" s="169">
        <f t="shared" si="5"/>
        <v>24695.240613883638</v>
      </c>
      <c r="DA17" s="155" t="s">
        <v>311</v>
      </c>
    </row>
    <row r="18" spans="1:105" ht="11.5" customHeight="1" x14ac:dyDescent="0.35">
      <c r="A18" s="168" t="s">
        <v>305</v>
      </c>
      <c r="B18" s="169">
        <f t="shared" si="5"/>
        <v>1640.6164952073816</v>
      </c>
      <c r="C18" s="169">
        <f t="shared" si="5"/>
        <v>1653.5384881388056</v>
      </c>
      <c r="D18" s="169">
        <f t="shared" si="5"/>
        <v>1651.8475531313572</v>
      </c>
      <c r="E18" s="169">
        <f t="shared" si="5"/>
        <v>1626.5004950517202</v>
      </c>
      <c r="F18" s="169">
        <f t="shared" si="5"/>
        <v>1606.0627731649761</v>
      </c>
      <c r="G18" s="169">
        <f t="shared" si="5"/>
        <v>2103.4891076753502</v>
      </c>
      <c r="H18" s="169">
        <f t="shared" si="5"/>
        <v>2116.5671395093018</v>
      </c>
      <c r="I18" s="169">
        <f t="shared" si="5"/>
        <v>2074.8894102806003</v>
      </c>
      <c r="J18" s="169">
        <f t="shared" si="5"/>
        <v>2090.7406394466916</v>
      </c>
      <c r="K18" s="169">
        <f t="shared" si="5"/>
        <v>1979.679305619489</v>
      </c>
      <c r="L18" s="169">
        <f t="shared" si="5"/>
        <v>2200.3426144156538</v>
      </c>
      <c r="M18" s="169">
        <f t="shared" si="5"/>
        <v>2258.014653350685</v>
      </c>
      <c r="N18" s="169">
        <f t="shared" si="5"/>
        <v>2269.1041966806447</v>
      </c>
      <c r="O18" s="169">
        <f t="shared" si="5"/>
        <v>3417.4243048536432</v>
      </c>
      <c r="P18" s="169">
        <f t="shared" si="5"/>
        <v>3360.5342631414032</v>
      </c>
      <c r="Q18" s="169">
        <f t="shared" si="5"/>
        <v>3484.4055297928639</v>
      </c>
      <c r="R18" s="169">
        <f t="shared" si="5"/>
        <v>3747.7021161222488</v>
      </c>
      <c r="S18" s="169">
        <f t="shared" si="5"/>
        <v>3901.3323257401062</v>
      </c>
      <c r="T18" s="169">
        <f t="shared" si="5"/>
        <v>4193.1589055941686</v>
      </c>
      <c r="U18" s="169">
        <f t="shared" si="5"/>
        <v>5145.6037745854028</v>
      </c>
      <c r="V18" s="169">
        <f t="shared" si="5"/>
        <v>3824.1420076796321</v>
      </c>
      <c r="W18" s="169">
        <f t="shared" si="5"/>
        <v>5678.2708162025547</v>
      </c>
      <c r="DA18" s="155" t="s">
        <v>312</v>
      </c>
    </row>
    <row r="19" spans="1:105" ht="11.5" customHeight="1" x14ac:dyDescent="0.35">
      <c r="A19" s="159" t="s">
        <v>32</v>
      </c>
      <c r="B19" s="160">
        <f t="shared" ref="B19:W19" si="6">B20+B26</f>
        <v>1374700.2702759397</v>
      </c>
      <c r="C19" s="160">
        <f t="shared" si="6"/>
        <v>1422266.4131931425</v>
      </c>
      <c r="D19" s="160">
        <f t="shared" si="6"/>
        <v>1471063.4045199703</v>
      </c>
      <c r="E19" s="160">
        <f t="shared" si="6"/>
        <v>1475814.0367281705</v>
      </c>
      <c r="F19" s="160">
        <f t="shared" si="6"/>
        <v>1622092.6437263703</v>
      </c>
      <c r="G19" s="160">
        <f t="shared" si="6"/>
        <v>1667102.4268618999</v>
      </c>
      <c r="H19" s="160">
        <f t="shared" si="6"/>
        <v>1718593.4494376108</v>
      </c>
      <c r="I19" s="160">
        <f t="shared" si="6"/>
        <v>1781545.5076992214</v>
      </c>
      <c r="J19" s="160">
        <f t="shared" si="6"/>
        <v>1760089.1576255755</v>
      </c>
      <c r="K19" s="160">
        <f t="shared" si="6"/>
        <v>1598033.5414493796</v>
      </c>
      <c r="L19" s="160">
        <f t="shared" si="6"/>
        <v>1642569.145345157</v>
      </c>
      <c r="M19" s="160">
        <f t="shared" si="6"/>
        <v>1627018.7114889943</v>
      </c>
      <c r="N19" s="160">
        <f t="shared" si="6"/>
        <v>1564233.8874188245</v>
      </c>
      <c r="O19" s="160">
        <f t="shared" si="6"/>
        <v>1598822.8241047328</v>
      </c>
      <c r="P19" s="160">
        <f t="shared" si="6"/>
        <v>1612248.0545356213</v>
      </c>
      <c r="Q19" s="160">
        <f t="shared" si="6"/>
        <v>1647652.2991759316</v>
      </c>
      <c r="R19" s="160">
        <f t="shared" si="6"/>
        <v>1706462.0171498004</v>
      </c>
      <c r="S19" s="160">
        <f t="shared" si="6"/>
        <v>1796884.2921336174</v>
      </c>
      <c r="T19" s="160">
        <f t="shared" si="6"/>
        <v>1798734.5721756504</v>
      </c>
      <c r="U19" s="160">
        <f t="shared" si="6"/>
        <v>1858167.9549452392</v>
      </c>
      <c r="V19" s="160">
        <f t="shared" si="6"/>
        <v>1832942.1712359914</v>
      </c>
      <c r="W19" s="160">
        <f t="shared" si="6"/>
        <v>1959068.510891106</v>
      </c>
      <c r="DA19" s="161" t="s">
        <v>313</v>
      </c>
    </row>
    <row r="20" spans="1:105" ht="11.5" customHeight="1" x14ac:dyDescent="0.35">
      <c r="A20" s="162" t="s">
        <v>33</v>
      </c>
      <c r="B20" s="163">
        <f t="shared" ref="B20:W20" si="7">SUM(B21:B25)</f>
        <v>67104.703262425566</v>
      </c>
      <c r="C20" s="163">
        <f t="shared" si="7"/>
        <v>70599.78065310065</v>
      </c>
      <c r="D20" s="163">
        <f t="shared" si="7"/>
        <v>71782.892358628844</v>
      </c>
      <c r="E20" s="163">
        <f t="shared" si="7"/>
        <v>74503.485281039699</v>
      </c>
      <c r="F20" s="163">
        <f t="shared" si="7"/>
        <v>76766.808987321449</v>
      </c>
      <c r="G20" s="163">
        <f t="shared" si="7"/>
        <v>78469.885293370666</v>
      </c>
      <c r="H20" s="163">
        <f t="shared" si="7"/>
        <v>79352.372349876328</v>
      </c>
      <c r="I20" s="163">
        <f t="shared" si="7"/>
        <v>83381.785458391169</v>
      </c>
      <c r="J20" s="163">
        <f t="shared" si="7"/>
        <v>83087.02297828169</v>
      </c>
      <c r="K20" s="163">
        <f t="shared" si="7"/>
        <v>82183.784600064959</v>
      </c>
      <c r="L20" s="163">
        <f t="shared" si="7"/>
        <v>83856.305028275601</v>
      </c>
      <c r="M20" s="163">
        <f t="shared" si="7"/>
        <v>84994.279007460558</v>
      </c>
      <c r="N20" s="163">
        <f t="shared" si="7"/>
        <v>82181.742019867248</v>
      </c>
      <c r="O20" s="163">
        <f t="shared" si="7"/>
        <v>82095.201825651427</v>
      </c>
      <c r="P20" s="163">
        <f t="shared" si="7"/>
        <v>84466.741241530297</v>
      </c>
      <c r="Q20" s="163">
        <f t="shared" si="7"/>
        <v>85334.940455657939</v>
      </c>
      <c r="R20" s="163">
        <f t="shared" si="7"/>
        <v>86377.673453126365</v>
      </c>
      <c r="S20" s="163">
        <f t="shared" si="7"/>
        <v>89237.305009327858</v>
      </c>
      <c r="T20" s="163">
        <f t="shared" si="7"/>
        <v>90922.062399519156</v>
      </c>
      <c r="U20" s="163">
        <f t="shared" si="7"/>
        <v>93051.253882592733</v>
      </c>
      <c r="V20" s="163">
        <f t="shared" si="7"/>
        <v>87281.470173344904</v>
      </c>
      <c r="W20" s="163">
        <f t="shared" si="7"/>
        <v>96224.809828459576</v>
      </c>
      <c r="DA20" s="164" t="s">
        <v>314</v>
      </c>
    </row>
    <row r="21" spans="1:105" ht="11.5" customHeight="1" x14ac:dyDescent="0.35">
      <c r="A21" s="168" t="s">
        <v>295</v>
      </c>
      <c r="B21" s="169">
        <f t="shared" ref="B21:W25" si="8">IF(B48=0,0,B48*B158)</f>
        <v>8243.1779461915467</v>
      </c>
      <c r="C21" s="169">
        <f t="shared" si="8"/>
        <v>7991.6249309473742</v>
      </c>
      <c r="D21" s="169">
        <f t="shared" si="8"/>
        <v>7353.7251619857825</v>
      </c>
      <c r="E21" s="169">
        <f t="shared" si="8"/>
        <v>6896.2623384130193</v>
      </c>
      <c r="F21" s="169">
        <f t="shared" si="8"/>
        <v>6345.3335714488821</v>
      </c>
      <c r="G21" s="169">
        <f t="shared" si="8"/>
        <v>5877.1345494254147</v>
      </c>
      <c r="H21" s="169">
        <f t="shared" si="8"/>
        <v>5542.5740382302993</v>
      </c>
      <c r="I21" s="169">
        <f t="shared" si="8"/>
        <v>5274.1637183214643</v>
      </c>
      <c r="J21" s="169">
        <f t="shared" si="8"/>
        <v>4990.1237517618556</v>
      </c>
      <c r="K21" s="169">
        <f t="shared" si="8"/>
        <v>4694.2682272931279</v>
      </c>
      <c r="L21" s="169">
        <f t="shared" si="8"/>
        <v>4513.0736623150542</v>
      </c>
      <c r="M21" s="169">
        <f t="shared" si="8"/>
        <v>4313.6700335823225</v>
      </c>
      <c r="N21" s="169">
        <f t="shared" si="8"/>
        <v>4056.0344327637445</v>
      </c>
      <c r="O21" s="169">
        <f t="shared" si="8"/>
        <v>3962.8509555340529</v>
      </c>
      <c r="P21" s="169">
        <f t="shared" si="8"/>
        <v>3737.433407104621</v>
      </c>
      <c r="Q21" s="169">
        <f t="shared" si="8"/>
        <v>3585.1789894194635</v>
      </c>
      <c r="R21" s="169">
        <f t="shared" si="8"/>
        <v>3617.092793615589</v>
      </c>
      <c r="S21" s="169">
        <f t="shared" si="8"/>
        <v>3645.1397953681794</v>
      </c>
      <c r="T21" s="169">
        <f t="shared" si="8"/>
        <v>3687.8693680195811</v>
      </c>
      <c r="U21" s="169">
        <f t="shared" si="8"/>
        <v>3717.5787078841731</v>
      </c>
      <c r="V21" s="169">
        <f t="shared" si="8"/>
        <v>3506.0348307578174</v>
      </c>
      <c r="W21" s="169">
        <f t="shared" si="8"/>
        <v>3761.012233369775</v>
      </c>
      <c r="DA21" s="155" t="s">
        <v>315</v>
      </c>
    </row>
    <row r="22" spans="1:105" ht="11.5" customHeight="1" x14ac:dyDescent="0.35">
      <c r="A22" s="168" t="s">
        <v>297</v>
      </c>
      <c r="B22" s="169">
        <f t="shared" si="8"/>
        <v>58652.811604768911</v>
      </c>
      <c r="C22" s="169">
        <f t="shared" si="8"/>
        <v>62377.833673649751</v>
      </c>
      <c r="D22" s="169">
        <f t="shared" si="8"/>
        <v>64158.197252657192</v>
      </c>
      <c r="E22" s="169">
        <f t="shared" si="8"/>
        <v>67309.569844952013</v>
      </c>
      <c r="F22" s="169">
        <f t="shared" si="8"/>
        <v>70112.110009008175</v>
      </c>
      <c r="G22" s="169">
        <f t="shared" si="8"/>
        <v>72265.212675164032</v>
      </c>
      <c r="H22" s="169">
        <f t="shared" si="8"/>
        <v>73382.54954902672</v>
      </c>
      <c r="I22" s="169">
        <f t="shared" si="8"/>
        <v>77660.372548174433</v>
      </c>
      <c r="J22" s="169">
        <f t="shared" si="8"/>
        <v>77598.130445145041</v>
      </c>
      <c r="K22" s="169">
        <f t="shared" si="8"/>
        <v>76934.54742505755</v>
      </c>
      <c r="L22" s="169">
        <f t="shared" si="8"/>
        <v>78711.336735412391</v>
      </c>
      <c r="M22" s="169">
        <f t="shared" si="8"/>
        <v>80030.358168053848</v>
      </c>
      <c r="N22" s="169">
        <f t="shared" si="8"/>
        <v>77435.22903958839</v>
      </c>
      <c r="O22" s="169">
        <f t="shared" si="8"/>
        <v>77432.596187197632</v>
      </c>
      <c r="P22" s="169">
        <f t="shared" si="8"/>
        <v>79970.514197012817</v>
      </c>
      <c r="Q22" s="169">
        <f t="shared" si="8"/>
        <v>80970.025979814149</v>
      </c>
      <c r="R22" s="169">
        <f t="shared" si="8"/>
        <v>81936.76672652585</v>
      </c>
      <c r="S22" s="169">
        <f t="shared" si="8"/>
        <v>84724.172668650528</v>
      </c>
      <c r="T22" s="169">
        <f t="shared" si="8"/>
        <v>86271.861645250203</v>
      </c>
      <c r="U22" s="169">
        <f t="shared" si="8"/>
        <v>88279.794869456557</v>
      </c>
      <c r="V22" s="169">
        <f t="shared" si="8"/>
        <v>82713.781998530292</v>
      </c>
      <c r="W22" s="169">
        <f t="shared" si="8"/>
        <v>91219.170844155509</v>
      </c>
      <c r="DA22" s="155" t="s">
        <v>316</v>
      </c>
    </row>
    <row r="23" spans="1:105" ht="11.5" customHeight="1" x14ac:dyDescent="0.35">
      <c r="A23" s="168" t="s">
        <v>299</v>
      </c>
      <c r="B23" s="169">
        <f t="shared" si="8"/>
        <v>182.92350990780665</v>
      </c>
      <c r="C23" s="169">
        <f t="shared" si="8"/>
        <v>200.62103945125679</v>
      </c>
      <c r="D23" s="169">
        <f t="shared" si="8"/>
        <v>236.93392292613336</v>
      </c>
      <c r="E23" s="169">
        <f t="shared" si="8"/>
        <v>258.62137425605954</v>
      </c>
      <c r="F23" s="169">
        <f t="shared" si="8"/>
        <v>265.85223325352672</v>
      </c>
      <c r="G23" s="169">
        <f t="shared" si="8"/>
        <v>278.64447112261001</v>
      </c>
      <c r="H23" s="169">
        <f t="shared" si="8"/>
        <v>321.62109969110747</v>
      </c>
      <c r="I23" s="169">
        <f t="shared" si="8"/>
        <v>329.15054650336754</v>
      </c>
      <c r="J23" s="169">
        <f t="shared" si="8"/>
        <v>352.79765817901813</v>
      </c>
      <c r="K23" s="169">
        <f t="shared" si="8"/>
        <v>374.771269969142</v>
      </c>
      <c r="L23" s="169">
        <f t="shared" si="8"/>
        <v>395.68326560197727</v>
      </c>
      <c r="M23" s="169">
        <f t="shared" si="8"/>
        <v>413.09889714140201</v>
      </c>
      <c r="N23" s="169">
        <f t="shared" si="8"/>
        <v>403.263949572537</v>
      </c>
      <c r="O23" s="169">
        <f t="shared" si="8"/>
        <v>405.04471127909511</v>
      </c>
      <c r="P23" s="169">
        <f t="shared" si="8"/>
        <v>441.54125883527615</v>
      </c>
      <c r="Q23" s="169">
        <f t="shared" si="8"/>
        <v>444.4236428692127</v>
      </c>
      <c r="R23" s="169">
        <f t="shared" si="8"/>
        <v>449.6760596760526</v>
      </c>
      <c r="S23" s="169">
        <f t="shared" si="8"/>
        <v>450.25139608069105</v>
      </c>
      <c r="T23" s="169">
        <f t="shared" si="8"/>
        <v>469.56972553322481</v>
      </c>
      <c r="U23" s="169">
        <f t="shared" si="8"/>
        <v>496.72160326094973</v>
      </c>
      <c r="V23" s="169">
        <f t="shared" si="8"/>
        <v>475.30964804860997</v>
      </c>
      <c r="W23" s="169">
        <f t="shared" si="8"/>
        <v>509.39425817453844</v>
      </c>
      <c r="DA23" s="155" t="s">
        <v>317</v>
      </c>
    </row>
    <row r="24" spans="1:105" ht="11.5" customHeight="1" x14ac:dyDescent="0.35">
      <c r="A24" s="168" t="s">
        <v>301</v>
      </c>
      <c r="B24" s="169">
        <f t="shared" si="8"/>
        <v>16.992815616271827</v>
      </c>
      <c r="C24" s="169">
        <f t="shared" si="8"/>
        <v>20.138776094716789</v>
      </c>
      <c r="D24" s="169">
        <f t="shared" si="8"/>
        <v>24.289814484350167</v>
      </c>
      <c r="E24" s="169">
        <f t="shared" si="8"/>
        <v>29.326445743725213</v>
      </c>
      <c r="F24" s="169">
        <f t="shared" si="8"/>
        <v>33.718512633644103</v>
      </c>
      <c r="G24" s="169">
        <f t="shared" si="8"/>
        <v>39.435183027841795</v>
      </c>
      <c r="H24" s="169">
        <f t="shared" si="8"/>
        <v>96.170019367854252</v>
      </c>
      <c r="I24" s="169">
        <f t="shared" si="8"/>
        <v>108.69780156867095</v>
      </c>
      <c r="J24" s="169">
        <f t="shared" si="8"/>
        <v>136.92293930980858</v>
      </c>
      <c r="K24" s="169">
        <f t="shared" si="8"/>
        <v>170.52026187832951</v>
      </c>
      <c r="L24" s="169">
        <f t="shared" si="8"/>
        <v>226.14909461168793</v>
      </c>
      <c r="M24" s="169">
        <f t="shared" si="8"/>
        <v>222.71600221130768</v>
      </c>
      <c r="N24" s="169">
        <f t="shared" si="8"/>
        <v>264.20924035082481</v>
      </c>
      <c r="O24" s="169">
        <f t="shared" si="8"/>
        <v>266.63320419642827</v>
      </c>
      <c r="P24" s="169">
        <f t="shared" si="8"/>
        <v>278.88501665172498</v>
      </c>
      <c r="Q24" s="169">
        <f t="shared" si="8"/>
        <v>288.76403838534435</v>
      </c>
      <c r="R24" s="169">
        <f t="shared" si="8"/>
        <v>303.7682331119529</v>
      </c>
      <c r="S24" s="169">
        <f t="shared" si="8"/>
        <v>314.29310430810364</v>
      </c>
      <c r="T24" s="169">
        <f t="shared" si="8"/>
        <v>341.61080130781971</v>
      </c>
      <c r="U24" s="169">
        <f t="shared" si="8"/>
        <v>358.8479607460074</v>
      </c>
      <c r="V24" s="169">
        <f t="shared" si="8"/>
        <v>353.50413645220038</v>
      </c>
      <c r="W24" s="169">
        <f t="shared" si="8"/>
        <v>367.91915558337405</v>
      </c>
      <c r="DA24" s="155" t="s">
        <v>318</v>
      </c>
    </row>
    <row r="25" spans="1:105" ht="11.5" customHeight="1" x14ac:dyDescent="0.35">
      <c r="A25" s="168" t="s">
        <v>305</v>
      </c>
      <c r="B25" s="169">
        <f t="shared" si="8"/>
        <v>8.7973859410213251</v>
      </c>
      <c r="C25" s="169">
        <f t="shared" si="8"/>
        <v>9.5622329575579528</v>
      </c>
      <c r="D25" s="169">
        <f t="shared" si="8"/>
        <v>9.7462065753800804</v>
      </c>
      <c r="E25" s="169">
        <f t="shared" si="8"/>
        <v>9.7052776748928125</v>
      </c>
      <c r="F25" s="169">
        <f t="shared" si="8"/>
        <v>9.7946609772285047</v>
      </c>
      <c r="G25" s="169">
        <f t="shared" si="8"/>
        <v>9.4584146307600339</v>
      </c>
      <c r="H25" s="169">
        <f t="shared" si="8"/>
        <v>9.4576435603338105</v>
      </c>
      <c r="I25" s="169">
        <f t="shared" si="8"/>
        <v>9.4008438232278735</v>
      </c>
      <c r="J25" s="169">
        <f t="shared" si="8"/>
        <v>9.048183885969264</v>
      </c>
      <c r="K25" s="169">
        <f t="shared" si="8"/>
        <v>9.6774158668116321</v>
      </c>
      <c r="L25" s="169">
        <f t="shared" si="8"/>
        <v>10.062270334484317</v>
      </c>
      <c r="M25" s="169">
        <f t="shared" si="8"/>
        <v>14.435906471674258</v>
      </c>
      <c r="N25" s="169">
        <f t="shared" si="8"/>
        <v>23.005357591753725</v>
      </c>
      <c r="O25" s="169">
        <f t="shared" si="8"/>
        <v>28.076767444208389</v>
      </c>
      <c r="P25" s="169">
        <f t="shared" si="8"/>
        <v>38.36736192585537</v>
      </c>
      <c r="Q25" s="169">
        <f t="shared" si="8"/>
        <v>46.547805169771159</v>
      </c>
      <c r="R25" s="169">
        <f t="shared" si="8"/>
        <v>70.369640196912158</v>
      </c>
      <c r="S25" s="169">
        <f t="shared" si="8"/>
        <v>103.44804492035044</v>
      </c>
      <c r="T25" s="169">
        <f t="shared" si="8"/>
        <v>151.15085940832941</v>
      </c>
      <c r="U25" s="169">
        <f t="shared" si="8"/>
        <v>198.31074124506654</v>
      </c>
      <c r="V25" s="169">
        <f t="shared" si="8"/>
        <v>232.83955955597503</v>
      </c>
      <c r="W25" s="169">
        <f t="shared" si="8"/>
        <v>367.31333717638614</v>
      </c>
      <c r="DA25" s="155" t="s">
        <v>319</v>
      </c>
    </row>
    <row r="26" spans="1:105" ht="11.5" customHeight="1" x14ac:dyDescent="0.35">
      <c r="A26" s="165" t="s">
        <v>34</v>
      </c>
      <c r="B26" s="166">
        <f t="shared" ref="B26:W26" si="9">SUM(B27:B28)</f>
        <v>1307595.5670135142</v>
      </c>
      <c r="C26" s="166">
        <f t="shared" si="9"/>
        <v>1351666.6325400418</v>
      </c>
      <c r="D26" s="166">
        <f t="shared" si="9"/>
        <v>1399280.5121613415</v>
      </c>
      <c r="E26" s="166">
        <f t="shared" si="9"/>
        <v>1401310.5514471307</v>
      </c>
      <c r="F26" s="166">
        <f t="shared" si="9"/>
        <v>1545325.8347390487</v>
      </c>
      <c r="G26" s="166">
        <f t="shared" si="9"/>
        <v>1588632.5415685293</v>
      </c>
      <c r="H26" s="166">
        <f t="shared" si="9"/>
        <v>1639241.0770877344</v>
      </c>
      <c r="I26" s="166">
        <f t="shared" si="9"/>
        <v>1698163.7222408303</v>
      </c>
      <c r="J26" s="166">
        <f t="shared" si="9"/>
        <v>1677002.1346472939</v>
      </c>
      <c r="K26" s="166">
        <f t="shared" si="9"/>
        <v>1515849.7568493148</v>
      </c>
      <c r="L26" s="166">
        <f t="shared" si="9"/>
        <v>1558712.8403168814</v>
      </c>
      <c r="M26" s="166">
        <f t="shared" si="9"/>
        <v>1542024.4324815338</v>
      </c>
      <c r="N26" s="166">
        <f t="shared" si="9"/>
        <v>1482052.1453989572</v>
      </c>
      <c r="O26" s="166">
        <f t="shared" si="9"/>
        <v>1516727.6222790815</v>
      </c>
      <c r="P26" s="166">
        <f t="shared" si="9"/>
        <v>1527781.313294091</v>
      </c>
      <c r="Q26" s="166">
        <f t="shared" si="9"/>
        <v>1562317.3587202737</v>
      </c>
      <c r="R26" s="166">
        <f t="shared" si="9"/>
        <v>1620084.3436966741</v>
      </c>
      <c r="S26" s="166">
        <f t="shared" si="9"/>
        <v>1707646.9871242896</v>
      </c>
      <c r="T26" s="166">
        <f t="shared" si="9"/>
        <v>1707812.5097761312</v>
      </c>
      <c r="U26" s="166">
        <f t="shared" si="9"/>
        <v>1765116.7010626465</v>
      </c>
      <c r="V26" s="166">
        <f t="shared" si="9"/>
        <v>1745660.7010626465</v>
      </c>
      <c r="W26" s="166">
        <f t="shared" si="9"/>
        <v>1862843.7010626465</v>
      </c>
      <c r="DA26" s="167" t="s">
        <v>320</v>
      </c>
    </row>
    <row r="27" spans="1:105" ht="11.5" customHeight="1" x14ac:dyDescent="0.35">
      <c r="A27" s="168" t="s">
        <v>29</v>
      </c>
      <c r="B27" s="169">
        <f t="shared" ref="B27:W28" si="10">IF(B54=0,0,B54*B164)</f>
        <v>936755.30398250476</v>
      </c>
      <c r="C27" s="169">
        <f t="shared" si="10"/>
        <v>954429.15105071478</v>
      </c>
      <c r="D27" s="169">
        <f t="shared" si="10"/>
        <v>978627.85090392898</v>
      </c>
      <c r="E27" s="169">
        <f t="shared" si="10"/>
        <v>973888.99577034917</v>
      </c>
      <c r="F27" s="169">
        <f t="shared" si="10"/>
        <v>1049223.442857852</v>
      </c>
      <c r="G27" s="169">
        <f t="shared" si="10"/>
        <v>1074886.4759942</v>
      </c>
      <c r="H27" s="169">
        <f t="shared" si="10"/>
        <v>1097442.4948490625</v>
      </c>
      <c r="I27" s="169">
        <f t="shared" si="10"/>
        <v>1137383.6832652958</v>
      </c>
      <c r="J27" s="169">
        <f t="shared" si="10"/>
        <v>1124977.4937646545</v>
      </c>
      <c r="K27" s="169">
        <f t="shared" si="10"/>
        <v>1027408.1707857549</v>
      </c>
      <c r="L27" s="169">
        <f t="shared" si="10"/>
        <v>1035640.305890625</v>
      </c>
      <c r="M27" s="169">
        <f t="shared" si="10"/>
        <v>1025512.2331077704</v>
      </c>
      <c r="N27" s="169">
        <f t="shared" si="10"/>
        <v>968336.73335221456</v>
      </c>
      <c r="O27" s="169">
        <f t="shared" si="10"/>
        <v>974233.58245063096</v>
      </c>
      <c r="P27" s="169">
        <f t="shared" si="10"/>
        <v>978310.68971409847</v>
      </c>
      <c r="Q27" s="169">
        <f t="shared" si="10"/>
        <v>1002680.6759493629</v>
      </c>
      <c r="R27" s="169">
        <f t="shared" si="10"/>
        <v>1028929.6136014967</v>
      </c>
      <c r="S27" s="169">
        <f t="shared" si="10"/>
        <v>1071423.1237074505</v>
      </c>
      <c r="T27" s="169">
        <f t="shared" si="10"/>
        <v>1088713.5097761312</v>
      </c>
      <c r="U27" s="169">
        <f t="shared" si="10"/>
        <v>1117948.7010626465</v>
      </c>
      <c r="V27" s="169">
        <f t="shared" si="10"/>
        <v>1108387.7010626465</v>
      </c>
      <c r="W27" s="169">
        <f t="shared" si="10"/>
        <v>1178399.7010626465</v>
      </c>
      <c r="DA27" s="155" t="s">
        <v>321</v>
      </c>
    </row>
    <row r="28" spans="1:105" ht="11.5" customHeight="1" x14ac:dyDescent="0.35">
      <c r="A28" s="170" t="s">
        <v>322</v>
      </c>
      <c r="B28" s="171">
        <f t="shared" si="10"/>
        <v>370840.26303100947</v>
      </c>
      <c r="C28" s="171">
        <f t="shared" si="10"/>
        <v>397237.48148932704</v>
      </c>
      <c r="D28" s="171">
        <f t="shared" si="10"/>
        <v>420652.66125741258</v>
      </c>
      <c r="E28" s="171">
        <f t="shared" si="10"/>
        <v>427421.55567678169</v>
      </c>
      <c r="F28" s="171">
        <f t="shared" si="10"/>
        <v>496102.39188119676</v>
      </c>
      <c r="G28" s="171">
        <f t="shared" si="10"/>
        <v>513746.06557432935</v>
      </c>
      <c r="H28" s="171">
        <f t="shared" si="10"/>
        <v>541798.58223867195</v>
      </c>
      <c r="I28" s="171">
        <f t="shared" si="10"/>
        <v>560780.03897553461</v>
      </c>
      <c r="J28" s="171">
        <f t="shared" si="10"/>
        <v>552024.64088263945</v>
      </c>
      <c r="K28" s="171">
        <f t="shared" si="10"/>
        <v>488441.58606355987</v>
      </c>
      <c r="L28" s="171">
        <f t="shared" si="10"/>
        <v>523072.53442625655</v>
      </c>
      <c r="M28" s="171">
        <f t="shared" si="10"/>
        <v>516512.19937376346</v>
      </c>
      <c r="N28" s="171">
        <f t="shared" si="10"/>
        <v>513715.41204674251</v>
      </c>
      <c r="O28" s="171">
        <f t="shared" si="10"/>
        <v>542494.03982845054</v>
      </c>
      <c r="P28" s="171">
        <f t="shared" si="10"/>
        <v>549470.62357999256</v>
      </c>
      <c r="Q28" s="171">
        <f t="shared" si="10"/>
        <v>559636.68277091079</v>
      </c>
      <c r="R28" s="171">
        <f t="shared" si="10"/>
        <v>591154.73009517742</v>
      </c>
      <c r="S28" s="171">
        <f t="shared" si="10"/>
        <v>636223.86341683916</v>
      </c>
      <c r="T28" s="171">
        <f t="shared" si="10"/>
        <v>619099</v>
      </c>
      <c r="U28" s="171">
        <f t="shared" si="10"/>
        <v>647168</v>
      </c>
      <c r="V28" s="171">
        <f t="shared" si="10"/>
        <v>637273</v>
      </c>
      <c r="W28" s="171">
        <f t="shared" si="10"/>
        <v>684444</v>
      </c>
      <c r="DA28" s="172" t="s">
        <v>323</v>
      </c>
    </row>
    <row r="29" spans="1:105" ht="11.5" customHeight="1" x14ac:dyDescent="0.35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DA29" s="155"/>
    </row>
    <row r="30" spans="1:105" ht="11.5" customHeight="1" x14ac:dyDescent="0.35">
      <c r="A30" s="156" t="s">
        <v>324</v>
      </c>
      <c r="B30" s="157">
        <f t="shared" ref="B30:W30" si="11">B31+B46</f>
        <v>2458694.9191676388</v>
      </c>
      <c r="C30" s="157">
        <f t="shared" si="11"/>
        <v>2553725.9648366654</v>
      </c>
      <c r="D30" s="157">
        <f t="shared" si="11"/>
        <v>2610986.8423427921</v>
      </c>
      <c r="E30" s="157">
        <f t="shared" si="11"/>
        <v>2650843.130273704</v>
      </c>
      <c r="F30" s="157">
        <f t="shared" si="11"/>
        <v>2733651.0243654442</v>
      </c>
      <c r="G30" s="157">
        <f t="shared" si="11"/>
        <v>2735656.1681103902</v>
      </c>
      <c r="H30" s="157">
        <f t="shared" si="11"/>
        <v>2779750.4365207325</v>
      </c>
      <c r="I30" s="157">
        <f t="shared" si="11"/>
        <v>2845667.5923067229</v>
      </c>
      <c r="J30" s="157">
        <f t="shared" si="11"/>
        <v>2867824.293672889</v>
      </c>
      <c r="K30" s="157">
        <f t="shared" si="11"/>
        <v>2907502.5452145818</v>
      </c>
      <c r="L30" s="157">
        <f t="shared" si="11"/>
        <v>2909606.5821920605</v>
      </c>
      <c r="M30" s="157">
        <f t="shared" si="11"/>
        <v>2931614.8116784068</v>
      </c>
      <c r="N30" s="157">
        <f t="shared" si="11"/>
        <v>2871138.0611404567</v>
      </c>
      <c r="O30" s="157">
        <f t="shared" si="11"/>
        <v>2889872.8800857193</v>
      </c>
      <c r="P30" s="157">
        <f t="shared" si="11"/>
        <v>2994421.1493058284</v>
      </c>
      <c r="Q30" s="157">
        <f t="shared" si="11"/>
        <v>3060838.2353795343</v>
      </c>
      <c r="R30" s="157">
        <f t="shared" si="11"/>
        <v>3129616.763913244</v>
      </c>
      <c r="S30" s="157">
        <f t="shared" si="11"/>
        <v>3212804.7093820395</v>
      </c>
      <c r="T30" s="157">
        <f t="shared" si="11"/>
        <v>3212942.115449341</v>
      </c>
      <c r="U30" s="157">
        <f t="shared" si="11"/>
        <v>3288522.7369935797</v>
      </c>
      <c r="V30" s="157">
        <f t="shared" si="11"/>
        <v>2914999.7562157987</v>
      </c>
      <c r="W30" s="157">
        <f t="shared" si="11"/>
        <v>3073316.8287040377</v>
      </c>
      <c r="DA30" s="158" t="s">
        <v>325</v>
      </c>
    </row>
    <row r="31" spans="1:105" ht="11.5" customHeight="1" x14ac:dyDescent="0.35">
      <c r="A31" s="159" t="s">
        <v>43</v>
      </c>
      <c r="B31" s="160">
        <f t="shared" ref="B31:W31" si="12">B32+B33+B40</f>
        <v>2067625.2919339822</v>
      </c>
      <c r="C31" s="160">
        <f t="shared" si="12"/>
        <v>2147758.8034623004</v>
      </c>
      <c r="D31" s="160">
        <f t="shared" si="12"/>
        <v>2196409.6954491045</v>
      </c>
      <c r="E31" s="160">
        <f t="shared" si="12"/>
        <v>2222924.6674574162</v>
      </c>
      <c r="F31" s="160">
        <f t="shared" si="12"/>
        <v>2282785.5924708829</v>
      </c>
      <c r="G31" s="160">
        <f t="shared" si="12"/>
        <v>2272684.5922675789</v>
      </c>
      <c r="H31" s="160">
        <f t="shared" si="12"/>
        <v>2314450.5387766962</v>
      </c>
      <c r="I31" s="160">
        <f t="shared" si="12"/>
        <v>2359276.2810562165</v>
      </c>
      <c r="J31" s="160">
        <f t="shared" si="12"/>
        <v>2383832.8660066696</v>
      </c>
      <c r="K31" s="160">
        <f t="shared" si="12"/>
        <v>2437866.8196545537</v>
      </c>
      <c r="L31" s="160">
        <f t="shared" si="12"/>
        <v>2429720.2643599687</v>
      </c>
      <c r="M31" s="160">
        <f t="shared" si="12"/>
        <v>2447864.9538310566</v>
      </c>
      <c r="N31" s="160">
        <f t="shared" si="12"/>
        <v>2408169.0415584925</v>
      </c>
      <c r="O31" s="160">
        <f t="shared" si="12"/>
        <v>2429331.8597009098</v>
      </c>
      <c r="P31" s="160">
        <f t="shared" si="12"/>
        <v>2523480.1223374554</v>
      </c>
      <c r="Q31" s="160">
        <f t="shared" si="12"/>
        <v>2587297.643717654</v>
      </c>
      <c r="R31" s="160">
        <f t="shared" si="12"/>
        <v>2650086.1571728913</v>
      </c>
      <c r="S31" s="160">
        <f t="shared" si="12"/>
        <v>2717154.8087082929</v>
      </c>
      <c r="T31" s="160">
        <f t="shared" si="12"/>
        <v>2711644.9793639723</v>
      </c>
      <c r="U31" s="160">
        <f t="shared" si="12"/>
        <v>2775217.459292924</v>
      </c>
      <c r="V31" s="160">
        <f t="shared" si="12"/>
        <v>2428392.1722464678</v>
      </c>
      <c r="W31" s="160">
        <f t="shared" si="12"/>
        <v>2538636.5254556374</v>
      </c>
      <c r="DA31" s="161" t="s">
        <v>326</v>
      </c>
    </row>
    <row r="32" spans="1:105" ht="11.5" customHeight="1" x14ac:dyDescent="0.35">
      <c r="A32" s="162" t="s">
        <v>247</v>
      </c>
      <c r="B32" s="163">
        <v>81193.492990319821</v>
      </c>
      <c r="C32" s="163">
        <v>84036.844518769198</v>
      </c>
      <c r="D32" s="163">
        <v>85491.028801681648</v>
      </c>
      <c r="E32" s="163">
        <v>87817.613586460473</v>
      </c>
      <c r="F32" s="163">
        <v>90565.328682600564</v>
      </c>
      <c r="G32" s="163">
        <v>93384.987236580884</v>
      </c>
      <c r="H32" s="163">
        <v>92541.168929600099</v>
      </c>
      <c r="I32" s="163">
        <v>89918.038784832606</v>
      </c>
      <c r="J32" s="163">
        <v>93877.464703554477</v>
      </c>
      <c r="K32" s="163">
        <v>93378.073318806288</v>
      </c>
      <c r="L32" s="163">
        <v>95893.053641398801</v>
      </c>
      <c r="M32" s="163">
        <v>96808.562295342825</v>
      </c>
      <c r="N32" s="163">
        <v>95718.460364977131</v>
      </c>
      <c r="O32" s="163">
        <v>95536.480968045376</v>
      </c>
      <c r="P32" s="163">
        <v>99066.916099645154</v>
      </c>
      <c r="Q32" s="163">
        <v>100621.4576757605</v>
      </c>
      <c r="R32" s="163">
        <v>101680.12417205406</v>
      </c>
      <c r="S32" s="163">
        <v>96249.455617479281</v>
      </c>
      <c r="T32" s="163">
        <v>91688.651503560686</v>
      </c>
      <c r="U32" s="163">
        <v>97268.039095521177</v>
      </c>
      <c r="V32" s="163">
        <v>86650.580787472965</v>
      </c>
      <c r="W32" s="163">
        <v>90291.114731561567</v>
      </c>
      <c r="DA32" s="164" t="s">
        <v>327</v>
      </c>
    </row>
    <row r="33" spans="1:105" ht="11.5" customHeight="1" x14ac:dyDescent="0.35">
      <c r="A33" s="165" t="s">
        <v>22</v>
      </c>
      <c r="B33" s="166">
        <f t="shared" ref="B33" si="13">SUM(B34:B39)</f>
        <v>1963157.1737005422</v>
      </c>
      <c r="C33" s="166">
        <f t="shared" ref="C33:W33" si="14">SUM(C34:C39)</f>
        <v>2040166.494996699</v>
      </c>
      <c r="D33" s="166">
        <f t="shared" si="14"/>
        <v>2087327.1226216105</v>
      </c>
      <c r="E33" s="166">
        <f t="shared" si="14"/>
        <v>2111420.7509591789</v>
      </c>
      <c r="F33" s="166">
        <f t="shared" si="14"/>
        <v>2168234.6467046156</v>
      </c>
      <c r="G33" s="166">
        <f t="shared" si="14"/>
        <v>2155455.8102477347</v>
      </c>
      <c r="H33" s="166">
        <f t="shared" si="14"/>
        <v>2197713.586857806</v>
      </c>
      <c r="I33" s="166">
        <f t="shared" si="14"/>
        <v>2244880.3229370248</v>
      </c>
      <c r="J33" s="166">
        <f t="shared" si="14"/>
        <v>2265237.473604294</v>
      </c>
      <c r="K33" s="166">
        <f t="shared" si="14"/>
        <v>2319811.0270845089</v>
      </c>
      <c r="L33" s="166">
        <f t="shared" si="14"/>
        <v>2308861.8050470501</v>
      </c>
      <c r="M33" s="166">
        <f t="shared" si="14"/>
        <v>2325769.0672460767</v>
      </c>
      <c r="N33" s="166">
        <f t="shared" si="14"/>
        <v>2287324.2471587905</v>
      </c>
      <c r="O33" s="166">
        <f t="shared" si="14"/>
        <v>2308655.1069431282</v>
      </c>
      <c r="P33" s="166">
        <f t="shared" si="14"/>
        <v>2398827.8546440937</v>
      </c>
      <c r="Q33" s="166">
        <f t="shared" si="14"/>
        <v>2460356.8766078092</v>
      </c>
      <c r="R33" s="166">
        <f t="shared" si="14"/>
        <v>2521721.150482547</v>
      </c>
      <c r="S33" s="166">
        <f t="shared" si="14"/>
        <v>2594758.25475513</v>
      </c>
      <c r="T33" s="166">
        <f t="shared" si="14"/>
        <v>2593686.3095995616</v>
      </c>
      <c r="U33" s="166">
        <f t="shared" si="14"/>
        <v>2651519.0520965434</v>
      </c>
      <c r="V33" s="166">
        <f t="shared" si="14"/>
        <v>2317823.9961629272</v>
      </c>
      <c r="W33" s="166">
        <f t="shared" si="14"/>
        <v>2423957.2855144548</v>
      </c>
      <c r="DA33" s="167" t="s">
        <v>328</v>
      </c>
    </row>
    <row r="34" spans="1:105" ht="11.5" customHeight="1" x14ac:dyDescent="0.35">
      <c r="A34" s="168" t="s">
        <v>295</v>
      </c>
      <c r="B34" s="169">
        <v>1324531.8474213288</v>
      </c>
      <c r="C34" s="169">
        <v>1323011.7382245786</v>
      </c>
      <c r="D34" s="169">
        <v>1301177.111707747</v>
      </c>
      <c r="E34" s="169">
        <v>1260047.3966341841</v>
      </c>
      <c r="F34" s="169">
        <v>1221720.4528499204</v>
      </c>
      <c r="G34" s="169">
        <v>1165775.2320838848</v>
      </c>
      <c r="H34" s="169">
        <v>1119575.8437493078</v>
      </c>
      <c r="I34" s="169">
        <v>1094409.3067067245</v>
      </c>
      <c r="J34" s="169">
        <v>1073012.6101107104</v>
      </c>
      <c r="K34" s="169">
        <v>1069956.4792394517</v>
      </c>
      <c r="L34" s="169">
        <v>1029746.3708218597</v>
      </c>
      <c r="M34" s="169">
        <v>1005273.0925657923</v>
      </c>
      <c r="N34" s="169">
        <v>944037.71978808311</v>
      </c>
      <c r="O34" s="169">
        <v>927007.34218965878</v>
      </c>
      <c r="P34" s="169">
        <v>935623.52938141755</v>
      </c>
      <c r="Q34" s="169">
        <v>935390.44140280283</v>
      </c>
      <c r="R34" s="169">
        <v>944908.61255686509</v>
      </c>
      <c r="S34" s="169">
        <v>969841.51424393558</v>
      </c>
      <c r="T34" s="169">
        <v>976359.79953700502</v>
      </c>
      <c r="U34" s="169">
        <v>1013114.4290866886</v>
      </c>
      <c r="V34" s="169">
        <v>890833.31426539365</v>
      </c>
      <c r="W34" s="169">
        <v>950874.12164617528</v>
      </c>
      <c r="DA34" s="155" t="s">
        <v>329</v>
      </c>
    </row>
    <row r="35" spans="1:105" ht="11.5" customHeight="1" x14ac:dyDescent="0.35">
      <c r="A35" s="168" t="s">
        <v>297</v>
      </c>
      <c r="B35" s="169">
        <v>588131.23967520252</v>
      </c>
      <c r="C35" s="169">
        <v>663448.08639066026</v>
      </c>
      <c r="D35" s="169">
        <v>729970.92058348807</v>
      </c>
      <c r="E35" s="169">
        <v>792488.1221228342</v>
      </c>
      <c r="F35" s="169">
        <v>883242.73551751638</v>
      </c>
      <c r="G35" s="169">
        <v>923878.00037865841</v>
      </c>
      <c r="H35" s="169">
        <v>1008490.0961581876</v>
      </c>
      <c r="I35" s="169">
        <v>1078111.397737405</v>
      </c>
      <c r="J35" s="169">
        <v>1120215.6484355014</v>
      </c>
      <c r="K35" s="169">
        <v>1171818.0562044692</v>
      </c>
      <c r="L35" s="169">
        <v>1195345.3300510563</v>
      </c>
      <c r="M35" s="169">
        <v>1237922.7951403328</v>
      </c>
      <c r="N35" s="169">
        <v>1262707.2352284002</v>
      </c>
      <c r="O35" s="169">
        <v>1295609.7459191615</v>
      </c>
      <c r="P35" s="169">
        <v>1372992.4008662992</v>
      </c>
      <c r="Q35" s="169">
        <v>1428206.9203053808</v>
      </c>
      <c r="R35" s="169">
        <v>1475094.0643046286</v>
      </c>
      <c r="S35" s="169">
        <v>1517833.340500446</v>
      </c>
      <c r="T35" s="169">
        <v>1505594.2786958008</v>
      </c>
      <c r="U35" s="169">
        <v>1520026.655704913</v>
      </c>
      <c r="V35" s="169">
        <v>1312675.4163818185</v>
      </c>
      <c r="W35" s="169">
        <v>1334879.2495948123</v>
      </c>
      <c r="DA35" s="155" t="s">
        <v>330</v>
      </c>
    </row>
    <row r="36" spans="1:105" ht="11.5" customHeight="1" x14ac:dyDescent="0.35">
      <c r="A36" s="168" t="s">
        <v>299</v>
      </c>
      <c r="B36" s="169">
        <v>46646.102180610163</v>
      </c>
      <c r="C36" s="169">
        <v>49237.854894317825</v>
      </c>
      <c r="D36" s="169">
        <v>51717.827900062264</v>
      </c>
      <c r="E36" s="169">
        <v>54368.871327354012</v>
      </c>
      <c r="F36" s="169">
        <v>58894.501601121861</v>
      </c>
      <c r="G36" s="169">
        <v>60642.384056347481</v>
      </c>
      <c r="H36" s="169">
        <v>63829.520440553402</v>
      </c>
      <c r="I36" s="169">
        <v>65844.823155173275</v>
      </c>
      <c r="J36" s="169">
        <v>64905.833385804923</v>
      </c>
      <c r="K36" s="169">
        <v>68513.832923690803</v>
      </c>
      <c r="L36" s="169">
        <v>73673.924993315319</v>
      </c>
      <c r="M36" s="169">
        <v>72066.185549540955</v>
      </c>
      <c r="N36" s="169">
        <v>69543.433808940259</v>
      </c>
      <c r="O36" s="169">
        <v>73400.186693958865</v>
      </c>
      <c r="P36" s="169">
        <v>74879.764519953402</v>
      </c>
      <c r="Q36" s="169">
        <v>79438.287693861945</v>
      </c>
      <c r="R36" s="169">
        <v>82463.24610270893</v>
      </c>
      <c r="S36" s="169">
        <v>85131.980745640263</v>
      </c>
      <c r="T36" s="169">
        <v>86680.266954366321</v>
      </c>
      <c r="U36" s="169">
        <v>87790.977423369564</v>
      </c>
      <c r="V36" s="169">
        <v>76781.582769701738</v>
      </c>
      <c r="W36" s="169">
        <v>77701.180235685082</v>
      </c>
      <c r="DA36" s="155" t="s">
        <v>331</v>
      </c>
    </row>
    <row r="37" spans="1:105" ht="11.5" customHeight="1" x14ac:dyDescent="0.35">
      <c r="A37" s="168" t="s">
        <v>301</v>
      </c>
      <c r="B37" s="169">
        <v>3847.9844234005768</v>
      </c>
      <c r="C37" s="169">
        <v>4468.8154871424322</v>
      </c>
      <c r="D37" s="169">
        <v>4461.2624303133762</v>
      </c>
      <c r="E37" s="169">
        <v>4516.276816151194</v>
      </c>
      <c r="F37" s="169">
        <v>4376.8338750433577</v>
      </c>
      <c r="G37" s="169">
        <v>5160.047392899618</v>
      </c>
      <c r="H37" s="169">
        <v>5817.4580637152576</v>
      </c>
      <c r="I37" s="169">
        <v>6513.7877384576996</v>
      </c>
      <c r="J37" s="169">
        <v>7042.2112843818595</v>
      </c>
      <c r="K37" s="169">
        <v>9449.9220533657135</v>
      </c>
      <c r="L37" s="169">
        <v>9936.8286760893225</v>
      </c>
      <c r="M37" s="169">
        <v>10139.875603065677</v>
      </c>
      <c r="N37" s="169">
        <v>10413.479277518263</v>
      </c>
      <c r="O37" s="169">
        <v>11365.530154035769</v>
      </c>
      <c r="P37" s="169">
        <v>13173.915201520591</v>
      </c>
      <c r="Q37" s="169">
        <v>13702.543600084764</v>
      </c>
      <c r="R37" s="169">
        <v>14480.641016331534</v>
      </c>
      <c r="S37" s="169">
        <v>15371.24203332567</v>
      </c>
      <c r="T37" s="169">
        <v>15569.348626804847</v>
      </c>
      <c r="U37" s="169">
        <v>16193.541921646087</v>
      </c>
      <c r="V37" s="169">
        <v>13929.316507500529</v>
      </c>
      <c r="W37" s="169">
        <v>13723.179299697991</v>
      </c>
      <c r="DA37" s="155" t="s">
        <v>332</v>
      </c>
    </row>
    <row r="38" spans="1:105" ht="11.5" customHeight="1" x14ac:dyDescent="0.35">
      <c r="A38" s="168" t="s">
        <v>303</v>
      </c>
      <c r="B38" s="169">
        <v>0</v>
      </c>
      <c r="C38" s="169">
        <v>0</v>
      </c>
      <c r="D38" s="169">
        <v>0</v>
      </c>
      <c r="E38" s="169">
        <v>0</v>
      </c>
      <c r="F38" s="169">
        <v>0</v>
      </c>
      <c r="G38" s="169">
        <v>0</v>
      </c>
      <c r="H38" s="169">
        <v>0</v>
      </c>
      <c r="I38" s="169">
        <v>0</v>
      </c>
      <c r="J38" s="169">
        <v>1.416923795346519</v>
      </c>
      <c r="K38" s="169">
        <v>1.7372327506918628</v>
      </c>
      <c r="L38" s="169">
        <v>4.7688099092555234</v>
      </c>
      <c r="M38" s="169">
        <v>9.6352175344400024</v>
      </c>
      <c r="N38" s="169">
        <v>96.089973597208839</v>
      </c>
      <c r="O38" s="169">
        <v>464.26085167426106</v>
      </c>
      <c r="P38" s="169">
        <v>910.48370050268909</v>
      </c>
      <c r="Q38" s="169">
        <v>1733.236486264032</v>
      </c>
      <c r="R38" s="169">
        <v>2226.6411994042287</v>
      </c>
      <c r="S38" s="169">
        <v>2854.4760008514972</v>
      </c>
      <c r="T38" s="169">
        <v>3821.316506590179</v>
      </c>
      <c r="U38" s="169">
        <v>5155.4314533243141</v>
      </c>
      <c r="V38" s="169">
        <v>8531.8408041083894</v>
      </c>
      <c r="W38" s="169">
        <v>16517.650908097457</v>
      </c>
      <c r="DA38" s="155" t="s">
        <v>333</v>
      </c>
    </row>
    <row r="39" spans="1:105" ht="11.5" customHeight="1" x14ac:dyDescent="0.35">
      <c r="A39" s="168" t="s">
        <v>305</v>
      </c>
      <c r="B39" s="169">
        <v>0</v>
      </c>
      <c r="C39" s="169">
        <v>0</v>
      </c>
      <c r="D39" s="169">
        <v>0</v>
      </c>
      <c r="E39" s="169">
        <v>8.4058655316705103E-2</v>
      </c>
      <c r="F39" s="169">
        <v>0.12286101393549187</v>
      </c>
      <c r="G39" s="169">
        <v>0.14633594431932559</v>
      </c>
      <c r="H39" s="169">
        <v>0.66844604233975502</v>
      </c>
      <c r="I39" s="169">
        <v>1.0075992644598921</v>
      </c>
      <c r="J39" s="169">
        <v>59.753464100002795</v>
      </c>
      <c r="K39" s="169">
        <v>70.999430781085564</v>
      </c>
      <c r="L39" s="169">
        <v>154.58169482034228</v>
      </c>
      <c r="M39" s="169">
        <v>357.48316981057991</v>
      </c>
      <c r="N39" s="169">
        <v>526.28908225110285</v>
      </c>
      <c r="O39" s="169">
        <v>808.04113463883493</v>
      </c>
      <c r="P39" s="169">
        <v>1247.7609744004947</v>
      </c>
      <c r="Q39" s="169">
        <v>1885.4471194149914</v>
      </c>
      <c r="R39" s="169">
        <v>2547.9453026083725</v>
      </c>
      <c r="S39" s="169">
        <v>3725.701230931053</v>
      </c>
      <c r="T39" s="169">
        <v>5661.2992789947675</v>
      </c>
      <c r="U39" s="169">
        <v>9238.0165066020836</v>
      </c>
      <c r="V39" s="169">
        <v>15072.525434404402</v>
      </c>
      <c r="W39" s="169">
        <v>30261.903829986586</v>
      </c>
      <c r="DA39" s="155" t="s">
        <v>334</v>
      </c>
    </row>
    <row r="40" spans="1:105" ht="11.5" customHeight="1" x14ac:dyDescent="0.35">
      <c r="A40" s="165" t="s">
        <v>23</v>
      </c>
      <c r="B40" s="166">
        <f t="shared" ref="B40:W40" si="15">SUM(B41:B45)</f>
        <v>23274.625243120245</v>
      </c>
      <c r="C40" s="166">
        <f t="shared" si="15"/>
        <v>23555.46394683238</v>
      </c>
      <c r="D40" s="166">
        <f t="shared" si="15"/>
        <v>23591.544025812218</v>
      </c>
      <c r="E40" s="166">
        <f t="shared" si="15"/>
        <v>23686.302911776795</v>
      </c>
      <c r="F40" s="166">
        <f t="shared" si="15"/>
        <v>23985.617083666675</v>
      </c>
      <c r="G40" s="166">
        <f t="shared" si="15"/>
        <v>23843.794783263264</v>
      </c>
      <c r="H40" s="166">
        <f t="shared" si="15"/>
        <v>24195.782989290299</v>
      </c>
      <c r="I40" s="166">
        <f t="shared" si="15"/>
        <v>24477.919334359067</v>
      </c>
      <c r="J40" s="166">
        <f t="shared" si="15"/>
        <v>24717.927698821168</v>
      </c>
      <c r="K40" s="166">
        <f t="shared" si="15"/>
        <v>24677.719251238432</v>
      </c>
      <c r="L40" s="166">
        <f t="shared" si="15"/>
        <v>24965.40567151974</v>
      </c>
      <c r="M40" s="166">
        <f t="shared" si="15"/>
        <v>25287.324289637236</v>
      </c>
      <c r="N40" s="166">
        <f t="shared" si="15"/>
        <v>25126.334034724463</v>
      </c>
      <c r="O40" s="166">
        <f t="shared" si="15"/>
        <v>25140.271789736005</v>
      </c>
      <c r="P40" s="166">
        <f t="shared" si="15"/>
        <v>25585.351593716368</v>
      </c>
      <c r="Q40" s="166">
        <f t="shared" si="15"/>
        <v>26319.309434084254</v>
      </c>
      <c r="R40" s="166">
        <f t="shared" si="15"/>
        <v>26684.882518290109</v>
      </c>
      <c r="S40" s="166">
        <f t="shared" si="15"/>
        <v>26147.098335684026</v>
      </c>
      <c r="T40" s="166">
        <f t="shared" si="15"/>
        <v>26270.018260849964</v>
      </c>
      <c r="U40" s="166">
        <f t="shared" si="15"/>
        <v>26430.36810085968</v>
      </c>
      <c r="V40" s="166">
        <f t="shared" si="15"/>
        <v>23917.595296067604</v>
      </c>
      <c r="W40" s="166">
        <f t="shared" si="15"/>
        <v>24388.125209621317</v>
      </c>
      <c r="DA40" s="167" t="s">
        <v>335</v>
      </c>
    </row>
    <row r="41" spans="1:105" ht="11.5" customHeight="1" x14ac:dyDescent="0.35">
      <c r="A41" s="168" t="s">
        <v>295</v>
      </c>
      <c r="B41" s="169">
        <v>318.2515343480141</v>
      </c>
      <c r="C41" s="169">
        <v>302.54984035194326</v>
      </c>
      <c r="D41" s="169">
        <v>287.98877289896996</v>
      </c>
      <c r="E41" s="169">
        <v>237.73469746488161</v>
      </c>
      <c r="F41" s="169">
        <v>210.33777738148231</v>
      </c>
      <c r="G41" s="169">
        <v>188.74180161950886</v>
      </c>
      <c r="H41" s="169">
        <v>180.83071530805185</v>
      </c>
      <c r="I41" s="169">
        <v>165.01403734706963</v>
      </c>
      <c r="J41" s="169">
        <v>157.68853438178493</v>
      </c>
      <c r="K41" s="169">
        <v>144.15102540888307</v>
      </c>
      <c r="L41" s="169">
        <v>134.17899041011731</v>
      </c>
      <c r="M41" s="169">
        <v>124.63047778815145</v>
      </c>
      <c r="N41" s="169">
        <v>115.15204842774875</v>
      </c>
      <c r="O41" s="169">
        <v>121.84852987621235</v>
      </c>
      <c r="P41" s="169">
        <v>107.0399776912497</v>
      </c>
      <c r="Q41" s="169">
        <v>98.797567460376357</v>
      </c>
      <c r="R41" s="169">
        <v>95.084012828529794</v>
      </c>
      <c r="S41" s="169">
        <v>90.346504377208305</v>
      </c>
      <c r="T41" s="169">
        <v>84.424939689363327</v>
      </c>
      <c r="U41" s="169">
        <v>87.929567964158423</v>
      </c>
      <c r="V41" s="169">
        <v>75.341310292181703</v>
      </c>
      <c r="W41" s="169">
        <v>73.589743276792888</v>
      </c>
      <c r="DA41" s="155" t="s">
        <v>336</v>
      </c>
    </row>
    <row r="42" spans="1:105" ht="11.5" customHeight="1" x14ac:dyDescent="0.35">
      <c r="A42" s="168" t="s">
        <v>297</v>
      </c>
      <c r="B42" s="169">
        <v>22724.427938228546</v>
      </c>
      <c r="C42" s="169">
        <v>22965.958443199215</v>
      </c>
      <c r="D42" s="169">
        <v>22991.17122017427</v>
      </c>
      <c r="E42" s="169">
        <v>23078.778723963562</v>
      </c>
      <c r="F42" s="169">
        <v>23355.031796467549</v>
      </c>
      <c r="G42" s="169">
        <v>23152.46527587709</v>
      </c>
      <c r="H42" s="169">
        <v>23459.516407206298</v>
      </c>
      <c r="I42" s="169">
        <v>23715.433392814593</v>
      </c>
      <c r="J42" s="169">
        <v>23951.741887098757</v>
      </c>
      <c r="K42" s="169">
        <v>23840.61025612368</v>
      </c>
      <c r="L42" s="169">
        <v>24066.799823275531</v>
      </c>
      <c r="M42" s="169">
        <v>24224.181875841106</v>
      </c>
      <c r="N42" s="169">
        <v>24021.900993676107</v>
      </c>
      <c r="O42" s="169">
        <v>23900.615847516772</v>
      </c>
      <c r="P42" s="169">
        <v>24345.663920159826</v>
      </c>
      <c r="Q42" s="169">
        <v>25006.973255735607</v>
      </c>
      <c r="R42" s="169">
        <v>25345.742284506534</v>
      </c>
      <c r="S42" s="169">
        <v>24664.359098671142</v>
      </c>
      <c r="T42" s="169">
        <v>24679.80084145139</v>
      </c>
      <c r="U42" s="169">
        <v>24617.486985402109</v>
      </c>
      <c r="V42" s="169">
        <v>22062.993942115412</v>
      </c>
      <c r="W42" s="169">
        <v>22136.760026189604</v>
      </c>
      <c r="DA42" s="155" t="s">
        <v>337</v>
      </c>
    </row>
    <row r="43" spans="1:105" ht="11.5" customHeight="1" x14ac:dyDescent="0.35">
      <c r="A43" s="168" t="s">
        <v>299</v>
      </c>
      <c r="B43" s="169">
        <v>35.770843658914011</v>
      </c>
      <c r="C43" s="169">
        <v>34.065760501289034</v>
      </c>
      <c r="D43" s="169">
        <v>31.66365796707202</v>
      </c>
      <c r="E43" s="169">
        <v>30.038129796274809</v>
      </c>
      <c r="F43" s="169">
        <v>61.702012552208195</v>
      </c>
      <c r="G43" s="169">
        <v>60.64442859595971</v>
      </c>
      <c r="H43" s="169">
        <v>57.795615648991635</v>
      </c>
      <c r="I43" s="169">
        <v>58.021955815361309</v>
      </c>
      <c r="J43" s="169">
        <v>58.509114320580025</v>
      </c>
      <c r="K43" s="169">
        <v>60.198936570365014</v>
      </c>
      <c r="L43" s="169">
        <v>60.64702167635528</v>
      </c>
      <c r="M43" s="169">
        <v>58.876576419314006</v>
      </c>
      <c r="N43" s="169">
        <v>55.697586576988627</v>
      </c>
      <c r="O43" s="169">
        <v>53.574327287942289</v>
      </c>
      <c r="P43" s="169">
        <v>52.291319807314451</v>
      </c>
      <c r="Q43" s="169">
        <v>50.50023237199342</v>
      </c>
      <c r="R43" s="169">
        <v>46.794386172140101</v>
      </c>
      <c r="S43" s="169">
        <v>42.034163489673801</v>
      </c>
      <c r="T43" s="169">
        <v>40.819638649765892</v>
      </c>
      <c r="U43" s="169">
        <v>36.912231353633949</v>
      </c>
      <c r="V43" s="169">
        <v>34.047283091702631</v>
      </c>
      <c r="W43" s="169">
        <v>36.01801967193574</v>
      </c>
      <c r="DA43" s="155" t="s">
        <v>338</v>
      </c>
    </row>
    <row r="44" spans="1:105" ht="11.5" customHeight="1" x14ac:dyDescent="0.35">
      <c r="A44" s="168" t="s">
        <v>301</v>
      </c>
      <c r="B44" s="169">
        <v>128.41459294144667</v>
      </c>
      <c r="C44" s="169">
        <v>182.76584661374113</v>
      </c>
      <c r="D44" s="169">
        <v>209.17339697505466</v>
      </c>
      <c r="E44" s="169">
        <v>270.51812817321434</v>
      </c>
      <c r="F44" s="169">
        <v>288.92914253658336</v>
      </c>
      <c r="G44" s="169">
        <v>356.50633197270105</v>
      </c>
      <c r="H44" s="169">
        <v>412.22115419509697</v>
      </c>
      <c r="I44" s="169">
        <v>454.50918051355814</v>
      </c>
      <c r="J44" s="169">
        <v>464.72416892187931</v>
      </c>
      <c r="K44" s="169">
        <v>545.20296100306155</v>
      </c>
      <c r="L44" s="169">
        <v>601.26555352017385</v>
      </c>
      <c r="M44" s="169">
        <v>772.57625899631205</v>
      </c>
      <c r="N44" s="169">
        <v>826.32571334060651</v>
      </c>
      <c r="O44" s="169">
        <v>909.28611694055121</v>
      </c>
      <c r="P44" s="169">
        <v>927.3375820872667</v>
      </c>
      <c r="Q44" s="169">
        <v>996.66617782447474</v>
      </c>
      <c r="R44" s="169">
        <v>1017.0943017499008</v>
      </c>
      <c r="S44" s="169">
        <v>1153.1839614576359</v>
      </c>
      <c r="T44" s="169">
        <v>1248.4438672072952</v>
      </c>
      <c r="U44" s="169">
        <v>1404.0162536033872</v>
      </c>
      <c r="V44" s="169">
        <v>1411.7587349121532</v>
      </c>
      <c r="W44" s="169">
        <v>1672.2268224604122</v>
      </c>
      <c r="DA44" s="155" t="s">
        <v>339</v>
      </c>
    </row>
    <row r="45" spans="1:105" ht="11.5" customHeight="1" x14ac:dyDescent="0.35">
      <c r="A45" s="168" t="s">
        <v>305</v>
      </c>
      <c r="B45" s="169">
        <v>67.760333943323204</v>
      </c>
      <c r="C45" s="169">
        <v>70.12405616618905</v>
      </c>
      <c r="D45" s="169">
        <v>71.546977796854449</v>
      </c>
      <c r="E45" s="169">
        <v>69.233232378859881</v>
      </c>
      <c r="F45" s="169">
        <v>69.616354728854233</v>
      </c>
      <c r="G45" s="169">
        <v>85.436945198003841</v>
      </c>
      <c r="H45" s="169">
        <v>85.419096931858462</v>
      </c>
      <c r="I45" s="169">
        <v>84.940767868478915</v>
      </c>
      <c r="J45" s="169">
        <v>85.263994098167345</v>
      </c>
      <c r="K45" s="169">
        <v>87.556072132441415</v>
      </c>
      <c r="L45" s="169">
        <v>102.51428263756245</v>
      </c>
      <c r="M45" s="169">
        <v>107.05910059235109</v>
      </c>
      <c r="N45" s="169">
        <v>107.25769270300876</v>
      </c>
      <c r="O45" s="169">
        <v>154.94696811452724</v>
      </c>
      <c r="P45" s="169">
        <v>153.01879397070925</v>
      </c>
      <c r="Q45" s="169">
        <v>166.37220069180401</v>
      </c>
      <c r="R45" s="169">
        <v>180.16753303300263</v>
      </c>
      <c r="S45" s="169">
        <v>197.1746076883671</v>
      </c>
      <c r="T45" s="169">
        <v>216.52897385214962</v>
      </c>
      <c r="U45" s="169">
        <v>284.02306253638977</v>
      </c>
      <c r="V45" s="169">
        <v>333.45402565615501</v>
      </c>
      <c r="W45" s="169">
        <v>469.5305980225703</v>
      </c>
      <c r="DA45" s="155" t="s">
        <v>340</v>
      </c>
    </row>
    <row r="46" spans="1:105" ht="11.5" customHeight="1" x14ac:dyDescent="0.35">
      <c r="A46" s="159" t="s">
        <v>44</v>
      </c>
      <c r="B46" s="160">
        <f t="shared" ref="B46:W46" si="16">B47+B53</f>
        <v>391069.62723365647</v>
      </c>
      <c r="C46" s="160">
        <f t="shared" si="16"/>
        <v>405967.16137436475</v>
      </c>
      <c r="D46" s="160">
        <f t="shared" si="16"/>
        <v>414577.14689368743</v>
      </c>
      <c r="E46" s="160">
        <f t="shared" si="16"/>
        <v>427918.46281628776</v>
      </c>
      <c r="F46" s="160">
        <f t="shared" si="16"/>
        <v>450865.43189456145</v>
      </c>
      <c r="G46" s="160">
        <f t="shared" si="16"/>
        <v>462971.57584281103</v>
      </c>
      <c r="H46" s="160">
        <f t="shared" si="16"/>
        <v>465299.8977440364</v>
      </c>
      <c r="I46" s="160">
        <f t="shared" si="16"/>
        <v>486391.31125050643</v>
      </c>
      <c r="J46" s="160">
        <f t="shared" si="16"/>
        <v>483991.42766621942</v>
      </c>
      <c r="K46" s="160">
        <f t="shared" si="16"/>
        <v>469635.72556002811</v>
      </c>
      <c r="L46" s="160">
        <f t="shared" si="16"/>
        <v>479886.317832092</v>
      </c>
      <c r="M46" s="160">
        <f t="shared" si="16"/>
        <v>483749.85784735036</v>
      </c>
      <c r="N46" s="160">
        <f t="shared" si="16"/>
        <v>462969.01958196418</v>
      </c>
      <c r="O46" s="160">
        <f t="shared" si="16"/>
        <v>460541.02038480941</v>
      </c>
      <c r="P46" s="160">
        <f t="shared" si="16"/>
        <v>470941.02696837293</v>
      </c>
      <c r="Q46" s="160">
        <f t="shared" si="16"/>
        <v>473540.59166188032</v>
      </c>
      <c r="R46" s="160">
        <f t="shared" si="16"/>
        <v>479530.60674035281</v>
      </c>
      <c r="S46" s="160">
        <f t="shared" si="16"/>
        <v>495649.90067374671</v>
      </c>
      <c r="T46" s="160">
        <f t="shared" si="16"/>
        <v>501297.13608536881</v>
      </c>
      <c r="U46" s="160">
        <f t="shared" si="16"/>
        <v>513305.27770065545</v>
      </c>
      <c r="V46" s="160">
        <f t="shared" si="16"/>
        <v>486607.583969331</v>
      </c>
      <c r="W46" s="160">
        <f t="shared" si="16"/>
        <v>534680.30324840022</v>
      </c>
      <c r="DA46" s="161" t="s">
        <v>341</v>
      </c>
    </row>
    <row r="47" spans="1:105" ht="11.5" customHeight="1" x14ac:dyDescent="0.35">
      <c r="A47" s="162" t="s">
        <v>33</v>
      </c>
      <c r="B47" s="163">
        <f t="shared" ref="B47:W47" si="17">SUM(B48:B52)</f>
        <v>275688.05672103044</v>
      </c>
      <c r="C47" s="163">
        <f t="shared" si="17"/>
        <v>286682.02324291453</v>
      </c>
      <c r="D47" s="163">
        <f t="shared" si="17"/>
        <v>292126.09293612029</v>
      </c>
      <c r="E47" s="163">
        <f t="shared" si="17"/>
        <v>303796.02584592282</v>
      </c>
      <c r="F47" s="163">
        <f t="shared" si="17"/>
        <v>313466.39954367664</v>
      </c>
      <c r="G47" s="163">
        <f t="shared" si="17"/>
        <v>321957.57195790421</v>
      </c>
      <c r="H47" s="163">
        <f t="shared" si="17"/>
        <v>321283.26816917589</v>
      </c>
      <c r="I47" s="163">
        <f t="shared" si="17"/>
        <v>337043.36208907003</v>
      </c>
      <c r="J47" s="163">
        <f t="shared" si="17"/>
        <v>336433.18789886939</v>
      </c>
      <c r="K47" s="163">
        <f t="shared" si="17"/>
        <v>333887.79592571885</v>
      </c>
      <c r="L47" s="163">
        <f t="shared" si="17"/>
        <v>343149.55018716212</v>
      </c>
      <c r="M47" s="163">
        <f t="shared" si="17"/>
        <v>347717.74371718371</v>
      </c>
      <c r="N47" s="163">
        <f t="shared" si="17"/>
        <v>332283.83253038034</v>
      </c>
      <c r="O47" s="163">
        <f t="shared" si="17"/>
        <v>327638.36525976862</v>
      </c>
      <c r="P47" s="163">
        <f t="shared" si="17"/>
        <v>336365.57115886267</v>
      </c>
      <c r="Q47" s="163">
        <f t="shared" si="17"/>
        <v>335469.9720391669</v>
      </c>
      <c r="R47" s="163">
        <f t="shared" si="17"/>
        <v>336442.46883503156</v>
      </c>
      <c r="S47" s="163">
        <f t="shared" si="17"/>
        <v>347048.36567092972</v>
      </c>
      <c r="T47" s="163">
        <f t="shared" si="17"/>
        <v>353835.39177226811</v>
      </c>
      <c r="U47" s="163">
        <f t="shared" si="17"/>
        <v>361807.35531108262</v>
      </c>
      <c r="V47" s="163">
        <f t="shared" si="17"/>
        <v>336335.8966316671</v>
      </c>
      <c r="W47" s="163">
        <f t="shared" si="17"/>
        <v>375637.32330433588</v>
      </c>
      <c r="DA47" s="164" t="s">
        <v>342</v>
      </c>
    </row>
    <row r="48" spans="1:105" ht="11.5" customHeight="1" x14ac:dyDescent="0.35">
      <c r="A48" s="168" t="s">
        <v>295</v>
      </c>
      <c r="B48" s="169">
        <v>43006.333515638078</v>
      </c>
      <c r="C48" s="169">
        <v>41733.816840478299</v>
      </c>
      <c r="D48" s="169">
        <v>38623.120676922816</v>
      </c>
      <c r="E48" s="169">
        <v>36392.101965013462</v>
      </c>
      <c r="F48" s="169">
        <v>33570.399931329783</v>
      </c>
      <c r="G48" s="169">
        <v>31185.33504614569</v>
      </c>
      <c r="H48" s="169">
        <v>29512.127512695864</v>
      </c>
      <c r="I48" s="169">
        <v>28027.638307223748</v>
      </c>
      <c r="J48" s="169">
        <v>26492.236204655212</v>
      </c>
      <c r="K48" s="169">
        <v>24960.705384580182</v>
      </c>
      <c r="L48" s="169">
        <v>23852.659656311043</v>
      </c>
      <c r="M48" s="169">
        <v>22653.460885699038</v>
      </c>
      <c r="N48" s="169">
        <v>21122.611719922341</v>
      </c>
      <c r="O48" s="169">
        <v>20614.684738801672</v>
      </c>
      <c r="P48" s="169">
        <v>19483.288327838443</v>
      </c>
      <c r="Q48" s="169">
        <v>18701.256784982288</v>
      </c>
      <c r="R48" s="169">
        <v>18897.532055459713</v>
      </c>
      <c r="S48" s="169">
        <v>19008.126550886038</v>
      </c>
      <c r="T48" s="169">
        <v>19345.666392667579</v>
      </c>
      <c r="U48" s="169">
        <v>19510.625321803745</v>
      </c>
      <c r="V48" s="169">
        <v>18230.724911256384</v>
      </c>
      <c r="W48" s="169">
        <v>19617.181812678758</v>
      </c>
      <c r="DA48" s="155" t="s">
        <v>343</v>
      </c>
    </row>
    <row r="49" spans="1:105" ht="11.5" customHeight="1" x14ac:dyDescent="0.35">
      <c r="A49" s="168" t="s">
        <v>297</v>
      </c>
      <c r="B49" s="169">
        <v>231376.11455741397</v>
      </c>
      <c r="C49" s="169">
        <v>243507.03205106728</v>
      </c>
      <c r="D49" s="169">
        <v>251827.83077283995</v>
      </c>
      <c r="E49" s="169">
        <v>265586.47104269126</v>
      </c>
      <c r="F49" s="169">
        <v>278004.33889368799</v>
      </c>
      <c r="G49" s="169">
        <v>288783.04710524523</v>
      </c>
      <c r="H49" s="169">
        <v>289379.48018348607</v>
      </c>
      <c r="I49" s="169">
        <v>306551.91317782842</v>
      </c>
      <c r="J49" s="169">
        <v>307247.02545823023</v>
      </c>
      <c r="K49" s="169">
        <v>305953.83697965799</v>
      </c>
      <c r="L49" s="169">
        <v>315897.78672367206</v>
      </c>
      <c r="M49" s="169">
        <v>321564.64064541942</v>
      </c>
      <c r="N49" s="169">
        <v>307428.16139275493</v>
      </c>
      <c r="O49" s="169">
        <v>303252.25837795174</v>
      </c>
      <c r="P49" s="169">
        <v>312774.81135241897</v>
      </c>
      <c r="Q49" s="169">
        <v>312568.50745475211</v>
      </c>
      <c r="R49" s="169">
        <v>313134.74048121233</v>
      </c>
      <c r="S49" s="169">
        <v>323456.70918740379</v>
      </c>
      <c r="T49" s="169">
        <v>329442.01212853414</v>
      </c>
      <c r="U49" s="169">
        <v>336846.97888952849</v>
      </c>
      <c r="V49" s="169">
        <v>312668.74510180845</v>
      </c>
      <c r="W49" s="169">
        <v>349825.98034586583</v>
      </c>
      <c r="DA49" s="155" t="s">
        <v>344</v>
      </c>
    </row>
    <row r="50" spans="1:105" ht="11.5" customHeight="1" x14ac:dyDescent="0.35">
      <c r="A50" s="168" t="s">
        <v>299</v>
      </c>
      <c r="B50" s="169">
        <v>1166.8117477670169</v>
      </c>
      <c r="C50" s="169">
        <v>1279.1521569730021</v>
      </c>
      <c r="D50" s="169">
        <v>1486.6779445953289</v>
      </c>
      <c r="E50" s="169">
        <v>1598.3824291279275</v>
      </c>
      <c r="F50" s="169">
        <v>1645.086071745312</v>
      </c>
      <c r="G50" s="169">
        <v>1709.2919234571668</v>
      </c>
      <c r="H50" s="169">
        <v>1927.4044843919862</v>
      </c>
      <c r="I50" s="169">
        <v>1955.1465351942572</v>
      </c>
      <c r="J50" s="169">
        <v>2048.3360609548954</v>
      </c>
      <c r="K50" s="169">
        <v>2141.619148517349</v>
      </c>
      <c r="L50" s="169">
        <v>2239.1320169048322</v>
      </c>
      <c r="M50" s="169">
        <v>2326.8521750917002</v>
      </c>
      <c r="N50" s="169">
        <v>2254.5752391361698</v>
      </c>
      <c r="O50" s="169">
        <v>2239.664335166633</v>
      </c>
      <c r="P50" s="169">
        <v>2444.6792662295015</v>
      </c>
      <c r="Q50" s="169">
        <v>2430.3193429864641</v>
      </c>
      <c r="R50" s="169">
        <v>2449.8962131920675</v>
      </c>
      <c r="S50" s="169">
        <v>2447.1706153270979</v>
      </c>
      <c r="T50" s="169">
        <v>2547.2866970914138</v>
      </c>
      <c r="U50" s="169">
        <v>2650.6627556090284</v>
      </c>
      <c r="V50" s="169">
        <v>2522.4918198871896</v>
      </c>
      <c r="W50" s="169">
        <v>2648.4263447024191</v>
      </c>
      <c r="DA50" s="155" t="s">
        <v>345</v>
      </c>
    </row>
    <row r="51" spans="1:105" ht="11.5" customHeight="1" x14ac:dyDescent="0.35">
      <c r="A51" s="168" t="s">
        <v>301</v>
      </c>
      <c r="B51" s="169">
        <v>102.69664031446646</v>
      </c>
      <c r="C51" s="169">
        <v>121.78096712974568</v>
      </c>
      <c r="D51" s="169">
        <v>146.90000492282016</v>
      </c>
      <c r="E51" s="169">
        <v>177.1235743478174</v>
      </c>
      <c r="F51" s="169">
        <v>203.77139285511527</v>
      </c>
      <c r="G51" s="169">
        <v>238.22032317125417</v>
      </c>
      <c r="H51" s="169">
        <v>421.93924522920719</v>
      </c>
      <c r="I51" s="169">
        <v>465.75122886577435</v>
      </c>
      <c r="J51" s="169">
        <v>604.03351508068749</v>
      </c>
      <c r="K51" s="169">
        <v>787.23773956535854</v>
      </c>
      <c r="L51" s="169">
        <v>1115.5151480587169</v>
      </c>
      <c r="M51" s="169">
        <v>1109.3036421256008</v>
      </c>
      <c r="N51" s="169">
        <v>1377.3686645956841</v>
      </c>
      <c r="O51" s="169">
        <v>1402.9504410630386</v>
      </c>
      <c r="P51" s="169">
        <v>1485.3234608419489</v>
      </c>
      <c r="Q51" s="169">
        <v>1548.0738779276921</v>
      </c>
      <c r="R51" s="169">
        <v>1640.4867991620581</v>
      </c>
      <c r="S51" s="169">
        <v>1704.4353238186002</v>
      </c>
      <c r="T51" s="169">
        <v>1875.0300649370511</v>
      </c>
      <c r="U51" s="169">
        <v>1982.0801839846847</v>
      </c>
      <c r="V51" s="169">
        <v>1964.9271556750998</v>
      </c>
      <c r="W51" s="169">
        <v>2069.4184092228224</v>
      </c>
      <c r="DA51" s="155" t="s">
        <v>346</v>
      </c>
    </row>
    <row r="52" spans="1:105" ht="11.5" customHeight="1" x14ac:dyDescent="0.35">
      <c r="A52" s="168" t="s">
        <v>305</v>
      </c>
      <c r="B52" s="169">
        <v>36.100259896862909</v>
      </c>
      <c r="C52" s="169">
        <v>40.241227266185739</v>
      </c>
      <c r="D52" s="169">
        <v>41.563536839304028</v>
      </c>
      <c r="E52" s="169">
        <v>41.946834742315836</v>
      </c>
      <c r="F52" s="169">
        <v>42.803254058488271</v>
      </c>
      <c r="G52" s="169">
        <v>41.677559884860678</v>
      </c>
      <c r="H52" s="169">
        <v>42.316743372809135</v>
      </c>
      <c r="I52" s="169">
        <v>42.91283995788951</v>
      </c>
      <c r="J52" s="169">
        <v>41.55665994837458</v>
      </c>
      <c r="K52" s="169">
        <v>44.396673397912465</v>
      </c>
      <c r="L52" s="169">
        <v>44.45664221550156</v>
      </c>
      <c r="M52" s="169">
        <v>63.486368847959589</v>
      </c>
      <c r="N52" s="169">
        <v>101.11551397119577</v>
      </c>
      <c r="O52" s="169">
        <v>128.80736678552535</v>
      </c>
      <c r="P52" s="169">
        <v>177.46875153377735</v>
      </c>
      <c r="Q52" s="169">
        <v>221.81457851840389</v>
      </c>
      <c r="R52" s="169">
        <v>319.81328600536483</v>
      </c>
      <c r="S52" s="169">
        <v>431.92399349422391</v>
      </c>
      <c r="T52" s="169">
        <v>625.39648903789589</v>
      </c>
      <c r="U52" s="169">
        <v>817.00816015666499</v>
      </c>
      <c r="V52" s="169">
        <v>949.00764303997664</v>
      </c>
      <c r="W52" s="169">
        <v>1476.31639186605</v>
      </c>
      <c r="DA52" s="155" t="s">
        <v>347</v>
      </c>
    </row>
    <row r="53" spans="1:105" ht="11.5" customHeight="1" x14ac:dyDescent="0.35">
      <c r="A53" s="165" t="s">
        <v>34</v>
      </c>
      <c r="B53" s="166">
        <f t="shared" ref="B53:W53" si="18">SUM(B54:B55)</f>
        <v>115381.570512626</v>
      </c>
      <c r="C53" s="166">
        <f t="shared" si="18"/>
        <v>119285.13813145019</v>
      </c>
      <c r="D53" s="166">
        <f t="shared" si="18"/>
        <v>122451.05395756711</v>
      </c>
      <c r="E53" s="166">
        <f t="shared" si="18"/>
        <v>124122.43697036494</v>
      </c>
      <c r="F53" s="166">
        <f t="shared" si="18"/>
        <v>137399.03235088481</v>
      </c>
      <c r="G53" s="166">
        <f t="shared" si="18"/>
        <v>141014.00388490685</v>
      </c>
      <c r="H53" s="166">
        <f t="shared" si="18"/>
        <v>144016.62957486053</v>
      </c>
      <c r="I53" s="166">
        <f t="shared" si="18"/>
        <v>149347.94916143638</v>
      </c>
      <c r="J53" s="166">
        <f t="shared" si="18"/>
        <v>147558.23976734999</v>
      </c>
      <c r="K53" s="166">
        <f t="shared" si="18"/>
        <v>135747.92963430923</v>
      </c>
      <c r="L53" s="166">
        <f t="shared" si="18"/>
        <v>136736.76764492987</v>
      </c>
      <c r="M53" s="166">
        <f t="shared" si="18"/>
        <v>136032.11413016665</v>
      </c>
      <c r="N53" s="166">
        <f t="shared" si="18"/>
        <v>130685.18705158385</v>
      </c>
      <c r="O53" s="166">
        <f t="shared" si="18"/>
        <v>132902.65512504079</v>
      </c>
      <c r="P53" s="166">
        <f t="shared" si="18"/>
        <v>134575.45580951025</v>
      </c>
      <c r="Q53" s="166">
        <f t="shared" si="18"/>
        <v>138070.61962271342</v>
      </c>
      <c r="R53" s="166">
        <f t="shared" si="18"/>
        <v>143088.13790532126</v>
      </c>
      <c r="S53" s="166">
        <f t="shared" si="18"/>
        <v>148601.53500281699</v>
      </c>
      <c r="T53" s="166">
        <f t="shared" si="18"/>
        <v>147461.7443131007</v>
      </c>
      <c r="U53" s="166">
        <f t="shared" si="18"/>
        <v>151497.92238957284</v>
      </c>
      <c r="V53" s="166">
        <f t="shared" si="18"/>
        <v>150271.68733766387</v>
      </c>
      <c r="W53" s="166">
        <f t="shared" si="18"/>
        <v>159042.97994406434</v>
      </c>
      <c r="DA53" s="167" t="s">
        <v>348</v>
      </c>
    </row>
    <row r="54" spans="1:105" ht="11.5" customHeight="1" x14ac:dyDescent="0.35">
      <c r="A54" s="168" t="s">
        <v>29</v>
      </c>
      <c r="B54" s="169">
        <v>89371.239629680989</v>
      </c>
      <c r="C54" s="169">
        <v>91399.153344653416</v>
      </c>
      <c r="D54" s="169">
        <v>93113.981090344925</v>
      </c>
      <c r="E54" s="169">
        <v>94136.679777814017</v>
      </c>
      <c r="F54" s="169">
        <v>101945.76981239441</v>
      </c>
      <c r="G54" s="169">
        <v>104316.29332111924</v>
      </c>
      <c r="H54" s="169">
        <v>105560.78552584549</v>
      </c>
      <c r="I54" s="169">
        <v>109619.31814321972</v>
      </c>
      <c r="J54" s="169">
        <v>107888.32469416282</v>
      </c>
      <c r="K54" s="169">
        <v>100177.82733723792</v>
      </c>
      <c r="L54" s="169">
        <v>99845.337</v>
      </c>
      <c r="M54" s="169">
        <v>99486.104363573599</v>
      </c>
      <c r="N54" s="169">
        <v>94216.361995781859</v>
      </c>
      <c r="O54" s="169">
        <v>94441.992594176132</v>
      </c>
      <c r="P54" s="169">
        <v>95711.231660935868</v>
      </c>
      <c r="Q54" s="169">
        <v>98112.42945342396</v>
      </c>
      <c r="R54" s="169">
        <v>100653.79540228662</v>
      </c>
      <c r="S54" s="169">
        <v>103317.60524303812</v>
      </c>
      <c r="T54" s="169">
        <v>103727.62145118506</v>
      </c>
      <c r="U54" s="169">
        <v>105606.09698761656</v>
      </c>
      <c r="V54" s="169">
        <v>104381.09698761656</v>
      </c>
      <c r="W54" s="169">
        <v>110296.09698761656</v>
      </c>
      <c r="DA54" s="155" t="s">
        <v>349</v>
      </c>
    </row>
    <row r="55" spans="1:105" ht="11.5" customHeight="1" x14ac:dyDescent="0.35">
      <c r="A55" s="170" t="s">
        <v>322</v>
      </c>
      <c r="B55" s="171">
        <v>26010.330882945014</v>
      </c>
      <c r="C55" s="171">
        <v>27885.984786796776</v>
      </c>
      <c r="D55" s="171">
        <v>29337.072867222181</v>
      </c>
      <c r="E55" s="171">
        <v>29985.757192550933</v>
      </c>
      <c r="F55" s="171">
        <v>35453.262538490388</v>
      </c>
      <c r="G55" s="171">
        <v>36697.710563787608</v>
      </c>
      <c r="H55" s="171">
        <v>38455.844049015039</v>
      </c>
      <c r="I55" s="171">
        <v>39728.631018216671</v>
      </c>
      <c r="J55" s="171">
        <v>39669.91507318717</v>
      </c>
      <c r="K55" s="171">
        <v>35570.102297071302</v>
      </c>
      <c r="L55" s="171">
        <v>36891.430644929867</v>
      </c>
      <c r="M55" s="171">
        <v>36546.009766593052</v>
      </c>
      <c r="N55" s="171">
        <v>36468.825055801994</v>
      </c>
      <c r="O55" s="171">
        <v>38460.662530864676</v>
      </c>
      <c r="P55" s="171">
        <v>38864.224148574402</v>
      </c>
      <c r="Q55" s="171">
        <v>39958.190169289468</v>
      </c>
      <c r="R55" s="171">
        <v>42434.342503034655</v>
      </c>
      <c r="S55" s="171">
        <v>45283.929759778861</v>
      </c>
      <c r="T55" s="171">
        <v>43734.122861915654</v>
      </c>
      <c r="U55" s="171">
        <v>45891.825401956266</v>
      </c>
      <c r="V55" s="171">
        <v>45890.590350047314</v>
      </c>
      <c r="W55" s="171">
        <v>48746.882956447778</v>
      </c>
      <c r="DA55" s="172" t="s">
        <v>350</v>
      </c>
    </row>
    <row r="56" spans="1:105" ht="11.5" customHeight="1" x14ac:dyDescent="0.35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DA56" s="155"/>
    </row>
    <row r="57" spans="1:105" ht="11.5" customHeight="1" x14ac:dyDescent="0.35">
      <c r="A57" s="156" t="s">
        <v>351</v>
      </c>
      <c r="B57" s="173">
        <f t="shared" ref="B57:W57" si="19">B58+B73</f>
        <v>227204832</v>
      </c>
      <c r="C57" s="173">
        <f t="shared" si="19"/>
        <v>233023880</v>
      </c>
      <c r="D57" s="173">
        <f t="shared" si="19"/>
        <v>237691608</v>
      </c>
      <c r="E57" s="173">
        <f t="shared" si="19"/>
        <v>241742987</v>
      </c>
      <c r="F57" s="173">
        <f t="shared" si="19"/>
        <v>245311676</v>
      </c>
      <c r="G57" s="173">
        <f t="shared" si="19"/>
        <v>250818828</v>
      </c>
      <c r="H57" s="173">
        <f t="shared" si="19"/>
        <v>257118223</v>
      </c>
      <c r="I57" s="173">
        <f t="shared" si="19"/>
        <v>263693630</v>
      </c>
      <c r="J57" s="173">
        <f t="shared" si="19"/>
        <v>269608209</v>
      </c>
      <c r="K57" s="173">
        <f t="shared" si="19"/>
        <v>272516240</v>
      </c>
      <c r="L57" s="173">
        <f t="shared" si="19"/>
        <v>277486436</v>
      </c>
      <c r="M57" s="173">
        <f t="shared" si="19"/>
        <v>282220412</v>
      </c>
      <c r="N57" s="173">
        <f t="shared" si="19"/>
        <v>283618755</v>
      </c>
      <c r="O57" s="173">
        <f t="shared" si="19"/>
        <v>286198674</v>
      </c>
      <c r="P57" s="173">
        <f t="shared" si="19"/>
        <v>290482928</v>
      </c>
      <c r="Q57" s="173">
        <f t="shared" si="19"/>
        <v>295975765</v>
      </c>
      <c r="R57" s="173">
        <f t="shared" si="19"/>
        <v>301621518</v>
      </c>
      <c r="S57" s="173">
        <f t="shared" si="19"/>
        <v>307440104</v>
      </c>
      <c r="T57" s="173">
        <f t="shared" si="19"/>
        <v>312948941</v>
      </c>
      <c r="U57" s="173">
        <f t="shared" si="19"/>
        <v>319224382</v>
      </c>
      <c r="V57" s="173">
        <f t="shared" si="19"/>
        <v>323283817</v>
      </c>
      <c r="W57" s="173">
        <f t="shared" si="19"/>
        <v>327182759</v>
      </c>
      <c r="DA57" s="158" t="s">
        <v>352</v>
      </c>
    </row>
    <row r="58" spans="1:105" ht="11.5" customHeight="1" x14ac:dyDescent="0.35">
      <c r="A58" s="159" t="s">
        <v>43</v>
      </c>
      <c r="B58" s="174">
        <f t="shared" ref="B58:W58" si="20">B59+B60+B67</f>
        <v>201840698</v>
      </c>
      <c r="C58" s="174">
        <f t="shared" si="20"/>
        <v>206848831</v>
      </c>
      <c r="D58" s="174">
        <f t="shared" si="20"/>
        <v>211108368</v>
      </c>
      <c r="E58" s="174">
        <f t="shared" si="20"/>
        <v>214705958</v>
      </c>
      <c r="F58" s="174">
        <f t="shared" si="20"/>
        <v>217739269</v>
      </c>
      <c r="G58" s="174">
        <f t="shared" si="20"/>
        <v>222668358</v>
      </c>
      <c r="H58" s="174">
        <f t="shared" si="20"/>
        <v>228282237</v>
      </c>
      <c r="I58" s="174">
        <f t="shared" si="20"/>
        <v>233709234</v>
      </c>
      <c r="J58" s="174">
        <f t="shared" si="20"/>
        <v>239325184</v>
      </c>
      <c r="K58" s="174">
        <f t="shared" si="20"/>
        <v>242603472</v>
      </c>
      <c r="L58" s="174">
        <f t="shared" si="20"/>
        <v>247472451</v>
      </c>
      <c r="M58" s="174">
        <f t="shared" si="20"/>
        <v>252105812</v>
      </c>
      <c r="N58" s="174">
        <f t="shared" si="20"/>
        <v>253872891</v>
      </c>
      <c r="O58" s="174">
        <f t="shared" si="20"/>
        <v>256575471</v>
      </c>
      <c r="P58" s="174">
        <f t="shared" si="20"/>
        <v>260377983</v>
      </c>
      <c r="Q58" s="174">
        <f t="shared" si="20"/>
        <v>265152066</v>
      </c>
      <c r="R58" s="174">
        <f t="shared" si="20"/>
        <v>270485601</v>
      </c>
      <c r="S58" s="174">
        <f t="shared" si="20"/>
        <v>275876717</v>
      </c>
      <c r="T58" s="174">
        <f t="shared" si="20"/>
        <v>280760840</v>
      </c>
      <c r="U58" s="174">
        <f t="shared" si="20"/>
        <v>286303132</v>
      </c>
      <c r="V58" s="174">
        <f t="shared" si="20"/>
        <v>289988428</v>
      </c>
      <c r="W58" s="174">
        <f t="shared" si="20"/>
        <v>293306392</v>
      </c>
      <c r="DA58" s="161" t="s">
        <v>353</v>
      </c>
    </row>
    <row r="59" spans="1:105" ht="11.5" customHeight="1" x14ac:dyDescent="0.35">
      <c r="A59" s="162" t="s">
        <v>247</v>
      </c>
      <c r="B59" s="175">
        <v>25110886</v>
      </c>
      <c r="C59" s="175">
        <v>25909225</v>
      </c>
      <c r="D59" s="175">
        <v>26980017</v>
      </c>
      <c r="E59" s="175">
        <v>27587254</v>
      </c>
      <c r="F59" s="175">
        <v>28167424</v>
      </c>
      <c r="G59" s="175">
        <v>29206783</v>
      </c>
      <c r="H59" s="175">
        <v>30104966</v>
      </c>
      <c r="I59" s="175">
        <v>30985795</v>
      </c>
      <c r="J59" s="175">
        <v>31749756</v>
      </c>
      <c r="K59" s="175">
        <v>32412524</v>
      </c>
      <c r="L59" s="175">
        <v>33087554</v>
      </c>
      <c r="M59" s="175">
        <v>33460145</v>
      </c>
      <c r="N59" s="175">
        <v>33219953</v>
      </c>
      <c r="O59" s="175">
        <v>33653213</v>
      </c>
      <c r="P59" s="175">
        <v>34177521</v>
      </c>
      <c r="Q59" s="175">
        <v>34822769</v>
      </c>
      <c r="R59" s="175">
        <v>35462950</v>
      </c>
      <c r="S59" s="175">
        <v>36031025</v>
      </c>
      <c r="T59" s="175">
        <v>36732036</v>
      </c>
      <c r="U59" s="175">
        <v>37474946</v>
      </c>
      <c r="V59" s="175">
        <v>38153010</v>
      </c>
      <c r="W59" s="175">
        <v>38728491</v>
      </c>
      <c r="DA59" s="164" t="s">
        <v>354</v>
      </c>
    </row>
    <row r="60" spans="1:105" ht="11.5" customHeight="1" x14ac:dyDescent="0.35">
      <c r="A60" s="165" t="s">
        <v>22</v>
      </c>
      <c r="B60" s="176">
        <f t="shared" ref="B60:K60" si="21">SUM(B61:B66)</f>
        <v>176111005</v>
      </c>
      <c r="C60" s="176">
        <f t="shared" si="21"/>
        <v>180313297</v>
      </c>
      <c r="D60" s="176">
        <f t="shared" si="21"/>
        <v>183507381</v>
      </c>
      <c r="E60" s="176">
        <f t="shared" si="21"/>
        <v>186494603</v>
      </c>
      <c r="F60" s="176">
        <f t="shared" si="21"/>
        <v>188944917</v>
      </c>
      <c r="G60" s="176">
        <f t="shared" si="21"/>
        <v>192840428</v>
      </c>
      <c r="H60" s="176">
        <f t="shared" si="21"/>
        <v>197555521</v>
      </c>
      <c r="I60" s="176">
        <f t="shared" si="21"/>
        <v>202100974</v>
      </c>
      <c r="J60" s="176">
        <f t="shared" si="21"/>
        <v>206944924</v>
      </c>
      <c r="K60" s="176">
        <f t="shared" si="21"/>
        <v>209560188</v>
      </c>
      <c r="L60" s="176">
        <f t="shared" ref="L60:W60" si="22">SUM(L61:L66)</f>
        <v>213753947</v>
      </c>
      <c r="M60" s="176">
        <f t="shared" si="22"/>
        <v>218012517</v>
      </c>
      <c r="N60" s="176">
        <f t="shared" si="22"/>
        <v>220022879</v>
      </c>
      <c r="O60" s="176">
        <f t="shared" si="22"/>
        <v>222296737</v>
      </c>
      <c r="P60" s="176">
        <f t="shared" si="22"/>
        <v>225566454</v>
      </c>
      <c r="Q60" s="176">
        <f t="shared" si="22"/>
        <v>229681050</v>
      </c>
      <c r="R60" s="176">
        <f t="shared" si="22"/>
        <v>234366968</v>
      </c>
      <c r="S60" s="176">
        <f t="shared" si="22"/>
        <v>239197925</v>
      </c>
      <c r="T60" s="176">
        <f t="shared" si="22"/>
        <v>243371517</v>
      </c>
      <c r="U60" s="176">
        <f t="shared" si="22"/>
        <v>248156846</v>
      </c>
      <c r="V60" s="176">
        <f t="shared" si="22"/>
        <v>251179437</v>
      </c>
      <c r="W60" s="176">
        <f t="shared" si="22"/>
        <v>253908526</v>
      </c>
      <c r="DA60" s="167" t="s">
        <v>355</v>
      </c>
    </row>
    <row r="61" spans="1:105" ht="11.5" customHeight="1" x14ac:dyDescent="0.35">
      <c r="A61" s="168" t="s">
        <v>295</v>
      </c>
      <c r="B61" s="177">
        <v>137622418</v>
      </c>
      <c r="C61" s="177">
        <v>137945682</v>
      </c>
      <c r="D61" s="177">
        <v>136861495</v>
      </c>
      <c r="E61" s="177">
        <v>135205482</v>
      </c>
      <c r="F61" s="177">
        <v>132766221</v>
      </c>
      <c r="G61" s="177">
        <v>131894263</v>
      </c>
      <c r="H61" s="177">
        <v>131032925</v>
      </c>
      <c r="I61" s="177">
        <v>130360819</v>
      </c>
      <c r="J61" s="177">
        <v>130104548</v>
      </c>
      <c r="K61" s="177">
        <v>128195961</v>
      </c>
      <c r="L61" s="177">
        <v>127700371</v>
      </c>
      <c r="M61" s="177">
        <v>126758032</v>
      </c>
      <c r="N61" s="177">
        <v>125531434</v>
      </c>
      <c r="O61" s="177">
        <v>124336050</v>
      </c>
      <c r="P61" s="177">
        <v>123808846</v>
      </c>
      <c r="Q61" s="177">
        <v>124129111</v>
      </c>
      <c r="R61" s="177">
        <v>125459736</v>
      </c>
      <c r="S61" s="177">
        <v>127861852</v>
      </c>
      <c r="T61" s="177">
        <v>129882991</v>
      </c>
      <c r="U61" s="177">
        <v>133272358</v>
      </c>
      <c r="V61" s="177">
        <v>134981095</v>
      </c>
      <c r="W61" s="177">
        <v>136334311</v>
      </c>
      <c r="DA61" s="155" t="s">
        <v>356</v>
      </c>
    </row>
    <row r="62" spans="1:105" ht="11.5" customHeight="1" x14ac:dyDescent="0.35">
      <c r="A62" s="168" t="s">
        <v>297</v>
      </c>
      <c r="B62" s="177">
        <v>34571158</v>
      </c>
      <c r="C62" s="177">
        <v>37892742</v>
      </c>
      <c r="D62" s="177">
        <v>41681656</v>
      </c>
      <c r="E62" s="177">
        <v>45726625</v>
      </c>
      <c r="F62" s="177">
        <v>50345840</v>
      </c>
      <c r="G62" s="177">
        <v>54659360</v>
      </c>
      <c r="H62" s="177">
        <v>59861263</v>
      </c>
      <c r="I62" s="177">
        <v>64770725</v>
      </c>
      <c r="J62" s="177">
        <v>69784709</v>
      </c>
      <c r="K62" s="177">
        <v>73897352</v>
      </c>
      <c r="L62" s="177">
        <v>78090449</v>
      </c>
      <c r="M62" s="177">
        <v>83304186</v>
      </c>
      <c r="N62" s="177">
        <v>86597697</v>
      </c>
      <c r="O62" s="177">
        <v>89645120</v>
      </c>
      <c r="P62" s="177">
        <v>93037834</v>
      </c>
      <c r="Q62" s="177">
        <v>96444084</v>
      </c>
      <c r="R62" s="177">
        <v>99471861</v>
      </c>
      <c r="S62" s="177">
        <v>101758563</v>
      </c>
      <c r="T62" s="177">
        <v>103343512</v>
      </c>
      <c r="U62" s="177">
        <v>104200768</v>
      </c>
      <c r="V62" s="177">
        <v>104567197</v>
      </c>
      <c r="W62" s="177">
        <v>104152218</v>
      </c>
      <c r="DA62" s="155" t="s">
        <v>357</v>
      </c>
    </row>
    <row r="63" spans="1:105" ht="11.5" customHeight="1" x14ac:dyDescent="0.35">
      <c r="A63" s="168" t="s">
        <v>299</v>
      </c>
      <c r="B63" s="177">
        <v>3628229</v>
      </c>
      <c r="C63" s="177">
        <v>4136659</v>
      </c>
      <c r="D63" s="177">
        <v>4624698</v>
      </c>
      <c r="E63" s="177">
        <v>5213123</v>
      </c>
      <c r="F63" s="177">
        <v>5497241</v>
      </c>
      <c r="G63" s="177">
        <v>5865928</v>
      </c>
      <c r="H63" s="177">
        <v>6178041</v>
      </c>
      <c r="I63" s="177">
        <v>6416112</v>
      </c>
      <c r="J63" s="177">
        <v>6445795</v>
      </c>
      <c r="K63" s="177">
        <v>6697850</v>
      </c>
      <c r="L63" s="177">
        <v>7101974</v>
      </c>
      <c r="M63" s="177">
        <v>7049907</v>
      </c>
      <c r="N63" s="177">
        <v>6913156</v>
      </c>
      <c r="O63" s="177">
        <v>7207074</v>
      </c>
      <c r="P63" s="177">
        <v>7432483</v>
      </c>
      <c r="Q63" s="177">
        <v>7647330</v>
      </c>
      <c r="R63" s="177">
        <v>7845188</v>
      </c>
      <c r="S63" s="177">
        <v>7814584</v>
      </c>
      <c r="T63" s="177">
        <v>8101757</v>
      </c>
      <c r="U63" s="177">
        <v>8219247</v>
      </c>
      <c r="V63" s="177">
        <v>8130915</v>
      </c>
      <c r="W63" s="177">
        <v>8160425</v>
      </c>
      <c r="DA63" s="155" t="s">
        <v>358</v>
      </c>
    </row>
    <row r="64" spans="1:105" ht="11.5" customHeight="1" x14ac:dyDescent="0.35">
      <c r="A64" s="168" t="s">
        <v>301</v>
      </c>
      <c r="B64" s="177">
        <v>289200</v>
      </c>
      <c r="C64" s="177">
        <v>338214</v>
      </c>
      <c r="D64" s="177">
        <v>339532</v>
      </c>
      <c r="E64" s="177">
        <v>349364</v>
      </c>
      <c r="F64" s="177">
        <v>335602</v>
      </c>
      <c r="G64" s="177">
        <v>420862</v>
      </c>
      <c r="H64" s="177">
        <v>483242</v>
      </c>
      <c r="I64" s="177">
        <v>553242</v>
      </c>
      <c r="J64" s="177">
        <v>605633</v>
      </c>
      <c r="K64" s="177">
        <v>764039</v>
      </c>
      <c r="L64" s="177">
        <v>849985</v>
      </c>
      <c r="M64" s="177">
        <v>874684</v>
      </c>
      <c r="N64" s="177">
        <v>934994</v>
      </c>
      <c r="O64" s="177">
        <v>1004586</v>
      </c>
      <c r="P64" s="177">
        <v>1107105</v>
      </c>
      <c r="Q64" s="177">
        <v>1161026</v>
      </c>
      <c r="R64" s="177">
        <v>1186961</v>
      </c>
      <c r="S64" s="177">
        <v>1209952</v>
      </c>
      <c r="T64" s="177">
        <v>1257905</v>
      </c>
      <c r="U64" s="177">
        <v>1300936</v>
      </c>
      <c r="V64" s="177">
        <v>1332762</v>
      </c>
      <c r="W64" s="177">
        <v>1326093</v>
      </c>
      <c r="DA64" s="155" t="s">
        <v>359</v>
      </c>
    </row>
    <row r="65" spans="1:105" ht="11.5" customHeight="1" x14ac:dyDescent="0.35">
      <c r="A65" s="168" t="s">
        <v>303</v>
      </c>
      <c r="B65" s="177">
        <v>0</v>
      </c>
      <c r="C65" s="177">
        <v>0</v>
      </c>
      <c r="D65" s="177">
        <v>0</v>
      </c>
      <c r="E65" s="177">
        <v>0</v>
      </c>
      <c r="F65" s="177">
        <v>0</v>
      </c>
      <c r="G65" s="177">
        <v>0</v>
      </c>
      <c r="H65" s="177">
        <v>0</v>
      </c>
      <c r="I65" s="177">
        <v>0</v>
      </c>
      <c r="J65" s="177">
        <v>130</v>
      </c>
      <c r="K65" s="177">
        <v>160</v>
      </c>
      <c r="L65" s="177">
        <v>378</v>
      </c>
      <c r="M65" s="177">
        <v>918</v>
      </c>
      <c r="N65" s="177">
        <v>9376</v>
      </c>
      <c r="O65" s="177">
        <v>48400</v>
      </c>
      <c r="P65" s="177">
        <v>94991</v>
      </c>
      <c r="Q65" s="177">
        <v>170523</v>
      </c>
      <c r="R65" s="177">
        <v>228298</v>
      </c>
      <c r="S65" s="177">
        <v>296406</v>
      </c>
      <c r="T65" s="177">
        <v>395435</v>
      </c>
      <c r="U65" s="177">
        <v>532881</v>
      </c>
      <c r="V65" s="177">
        <v>1023292</v>
      </c>
      <c r="W65" s="177">
        <v>1900038</v>
      </c>
      <c r="DA65" s="155" t="s">
        <v>360</v>
      </c>
    </row>
    <row r="66" spans="1:105" ht="11.5" customHeight="1" x14ac:dyDescent="0.35">
      <c r="A66" s="168" t="s">
        <v>305</v>
      </c>
      <c r="B66" s="177">
        <v>0</v>
      </c>
      <c r="C66" s="177">
        <v>0</v>
      </c>
      <c r="D66" s="177">
        <v>0</v>
      </c>
      <c r="E66" s="177">
        <v>9</v>
      </c>
      <c r="F66" s="177">
        <v>13</v>
      </c>
      <c r="G66" s="177">
        <v>15</v>
      </c>
      <c r="H66" s="177">
        <v>50</v>
      </c>
      <c r="I66" s="177">
        <v>76</v>
      </c>
      <c r="J66" s="177">
        <v>4109</v>
      </c>
      <c r="K66" s="177">
        <v>4826</v>
      </c>
      <c r="L66" s="177">
        <v>10790</v>
      </c>
      <c r="M66" s="177">
        <v>24790</v>
      </c>
      <c r="N66" s="177">
        <v>36222</v>
      </c>
      <c r="O66" s="177">
        <v>55507</v>
      </c>
      <c r="P66" s="177">
        <v>85195</v>
      </c>
      <c r="Q66" s="177">
        <v>128976</v>
      </c>
      <c r="R66" s="177">
        <v>174924</v>
      </c>
      <c r="S66" s="177">
        <v>256568</v>
      </c>
      <c r="T66" s="177">
        <v>389917</v>
      </c>
      <c r="U66" s="177">
        <v>630656</v>
      </c>
      <c r="V66" s="177">
        <v>1144176</v>
      </c>
      <c r="W66" s="177">
        <v>2035441</v>
      </c>
      <c r="DA66" s="155" t="s">
        <v>361</v>
      </c>
    </row>
    <row r="67" spans="1:105" ht="11.5" customHeight="1" x14ac:dyDescent="0.35">
      <c r="A67" s="165" t="s">
        <v>23</v>
      </c>
      <c r="B67" s="176">
        <f t="shared" ref="B67:W67" si="23">SUM(B68:B72)</f>
        <v>618807</v>
      </c>
      <c r="C67" s="176">
        <f t="shared" si="23"/>
        <v>626309</v>
      </c>
      <c r="D67" s="176">
        <f t="shared" si="23"/>
        <v>620970</v>
      </c>
      <c r="E67" s="176">
        <f t="shared" si="23"/>
        <v>624101</v>
      </c>
      <c r="F67" s="176">
        <f t="shared" si="23"/>
        <v>626928</v>
      </c>
      <c r="G67" s="176">
        <f t="shared" si="23"/>
        <v>621147</v>
      </c>
      <c r="H67" s="176">
        <f t="shared" si="23"/>
        <v>621750</v>
      </c>
      <c r="I67" s="176">
        <f t="shared" si="23"/>
        <v>622465</v>
      </c>
      <c r="J67" s="176">
        <f t="shared" si="23"/>
        <v>630504</v>
      </c>
      <c r="K67" s="176">
        <f t="shared" si="23"/>
        <v>630760</v>
      </c>
      <c r="L67" s="176">
        <f t="shared" si="23"/>
        <v>630950</v>
      </c>
      <c r="M67" s="176">
        <f t="shared" si="23"/>
        <v>633150</v>
      </c>
      <c r="N67" s="176">
        <f t="shared" si="23"/>
        <v>630059</v>
      </c>
      <c r="O67" s="176">
        <f t="shared" si="23"/>
        <v>625521</v>
      </c>
      <c r="P67" s="176">
        <f t="shared" si="23"/>
        <v>634008</v>
      </c>
      <c r="Q67" s="176">
        <f t="shared" si="23"/>
        <v>648247</v>
      </c>
      <c r="R67" s="176">
        <f t="shared" si="23"/>
        <v>655683</v>
      </c>
      <c r="S67" s="176">
        <f t="shared" si="23"/>
        <v>647767</v>
      </c>
      <c r="T67" s="176">
        <f t="shared" si="23"/>
        <v>657287</v>
      </c>
      <c r="U67" s="176">
        <f t="shared" si="23"/>
        <v>671340</v>
      </c>
      <c r="V67" s="176">
        <f t="shared" si="23"/>
        <v>655981</v>
      </c>
      <c r="W67" s="176">
        <f t="shared" si="23"/>
        <v>669375</v>
      </c>
      <c r="DA67" s="167" t="s">
        <v>362</v>
      </c>
    </row>
    <row r="68" spans="1:105" ht="11.5" customHeight="1" x14ac:dyDescent="0.35">
      <c r="A68" s="168" t="s">
        <v>295</v>
      </c>
      <c r="B68" s="177">
        <v>14605</v>
      </c>
      <c r="C68" s="177">
        <v>13822</v>
      </c>
      <c r="D68" s="177">
        <v>13094</v>
      </c>
      <c r="E68" s="177">
        <v>11242</v>
      </c>
      <c r="F68" s="177">
        <v>10158</v>
      </c>
      <c r="G68" s="177">
        <v>9173</v>
      </c>
      <c r="H68" s="177">
        <v>8684</v>
      </c>
      <c r="I68" s="177">
        <v>7847</v>
      </c>
      <c r="J68" s="177">
        <v>7336</v>
      </c>
      <c r="K68" s="177">
        <v>6658</v>
      </c>
      <c r="L68" s="177">
        <v>6180</v>
      </c>
      <c r="M68" s="177">
        <v>5794</v>
      </c>
      <c r="N68" s="177">
        <v>5444</v>
      </c>
      <c r="O68" s="177">
        <v>5947</v>
      </c>
      <c r="P68" s="177">
        <v>5095</v>
      </c>
      <c r="Q68" s="177">
        <v>4791</v>
      </c>
      <c r="R68" s="177">
        <v>4590</v>
      </c>
      <c r="S68" s="177">
        <v>4440</v>
      </c>
      <c r="T68" s="177">
        <v>4280</v>
      </c>
      <c r="U68" s="177">
        <v>4730</v>
      </c>
      <c r="V68" s="177">
        <v>4608</v>
      </c>
      <c r="W68" s="177">
        <v>4506</v>
      </c>
      <c r="DA68" s="155" t="s">
        <v>363</v>
      </c>
    </row>
    <row r="69" spans="1:105" ht="11.5" customHeight="1" x14ac:dyDescent="0.35">
      <c r="A69" s="168" t="s">
        <v>297</v>
      </c>
      <c r="B69" s="177">
        <v>598520</v>
      </c>
      <c r="C69" s="177">
        <v>605516</v>
      </c>
      <c r="D69" s="177">
        <v>600463</v>
      </c>
      <c r="E69" s="177">
        <v>604543</v>
      </c>
      <c r="F69" s="177">
        <v>606989</v>
      </c>
      <c r="G69" s="177">
        <v>600483</v>
      </c>
      <c r="H69" s="177">
        <v>600771</v>
      </c>
      <c r="I69" s="177">
        <v>601213</v>
      </c>
      <c r="J69" s="177">
        <v>608890</v>
      </c>
      <c r="K69" s="177">
        <v>608332</v>
      </c>
      <c r="L69" s="177">
        <v>607712</v>
      </c>
      <c r="M69" s="177">
        <v>607400</v>
      </c>
      <c r="N69" s="177">
        <v>603554</v>
      </c>
      <c r="O69" s="177">
        <v>595326</v>
      </c>
      <c r="P69" s="177">
        <v>604024</v>
      </c>
      <c r="Q69" s="177">
        <v>616138</v>
      </c>
      <c r="R69" s="177">
        <v>622923</v>
      </c>
      <c r="S69" s="177">
        <v>613229</v>
      </c>
      <c r="T69" s="177">
        <v>620349</v>
      </c>
      <c r="U69" s="177">
        <v>628798</v>
      </c>
      <c r="V69" s="177">
        <v>605933</v>
      </c>
      <c r="W69" s="177">
        <v>611121</v>
      </c>
      <c r="DA69" s="155" t="s">
        <v>364</v>
      </c>
    </row>
    <row r="70" spans="1:105" ht="11.5" customHeight="1" x14ac:dyDescent="0.35">
      <c r="A70" s="168" t="s">
        <v>299</v>
      </c>
      <c r="B70" s="177">
        <v>1225</v>
      </c>
      <c r="C70" s="177">
        <v>1203</v>
      </c>
      <c r="D70" s="177">
        <v>1138</v>
      </c>
      <c r="E70" s="177">
        <v>1103</v>
      </c>
      <c r="F70" s="177">
        <v>2248</v>
      </c>
      <c r="G70" s="177">
        <v>2247</v>
      </c>
      <c r="H70" s="177">
        <v>2167</v>
      </c>
      <c r="I70" s="177">
        <v>2193</v>
      </c>
      <c r="J70" s="177">
        <v>2243</v>
      </c>
      <c r="K70" s="177">
        <v>2357</v>
      </c>
      <c r="L70" s="177">
        <v>2364</v>
      </c>
      <c r="M70" s="177">
        <v>2307</v>
      </c>
      <c r="N70" s="177">
        <v>2206</v>
      </c>
      <c r="O70" s="177">
        <v>2139</v>
      </c>
      <c r="P70" s="177">
        <v>2100</v>
      </c>
      <c r="Q70" s="177">
        <v>2018</v>
      </c>
      <c r="R70" s="177">
        <v>1908</v>
      </c>
      <c r="S70" s="177">
        <v>1774</v>
      </c>
      <c r="T70" s="177">
        <v>1777</v>
      </c>
      <c r="U70" s="177">
        <v>1646</v>
      </c>
      <c r="V70" s="177">
        <v>1665</v>
      </c>
      <c r="W70" s="177">
        <v>1804</v>
      </c>
      <c r="DA70" s="155" t="s">
        <v>365</v>
      </c>
    </row>
    <row r="71" spans="1:105" ht="11.5" customHeight="1" x14ac:dyDescent="0.35">
      <c r="A71" s="168" t="s">
        <v>301</v>
      </c>
      <c r="B71" s="177">
        <v>2803</v>
      </c>
      <c r="C71" s="177">
        <v>4054</v>
      </c>
      <c r="D71" s="177">
        <v>4530</v>
      </c>
      <c r="E71" s="177">
        <v>5526</v>
      </c>
      <c r="F71" s="177">
        <v>5843</v>
      </c>
      <c r="G71" s="177">
        <v>7161</v>
      </c>
      <c r="H71" s="177">
        <v>8045</v>
      </c>
      <c r="I71" s="177">
        <v>9142</v>
      </c>
      <c r="J71" s="177">
        <v>9953</v>
      </c>
      <c r="K71" s="177">
        <v>11278</v>
      </c>
      <c r="L71" s="177">
        <v>12225</v>
      </c>
      <c r="M71" s="177">
        <v>15077</v>
      </c>
      <c r="N71" s="177">
        <v>16284</v>
      </c>
      <c r="O71" s="177">
        <v>18357</v>
      </c>
      <c r="P71" s="177">
        <v>19110</v>
      </c>
      <c r="Q71" s="177">
        <v>21341</v>
      </c>
      <c r="R71" s="177">
        <v>21996</v>
      </c>
      <c r="S71" s="177">
        <v>23701</v>
      </c>
      <c r="T71" s="177">
        <v>25844</v>
      </c>
      <c r="U71" s="177">
        <v>29694</v>
      </c>
      <c r="V71" s="177">
        <v>35624</v>
      </c>
      <c r="W71" s="177">
        <v>41157</v>
      </c>
      <c r="DA71" s="155" t="s">
        <v>366</v>
      </c>
    </row>
    <row r="72" spans="1:105" ht="11.5" customHeight="1" x14ac:dyDescent="0.35">
      <c r="A72" s="168" t="s">
        <v>305</v>
      </c>
      <c r="B72" s="177">
        <v>1654</v>
      </c>
      <c r="C72" s="177">
        <v>1714</v>
      </c>
      <c r="D72" s="177">
        <v>1745</v>
      </c>
      <c r="E72" s="177">
        <v>1687</v>
      </c>
      <c r="F72" s="177">
        <v>1690</v>
      </c>
      <c r="G72" s="177">
        <v>2083</v>
      </c>
      <c r="H72" s="177">
        <v>2083</v>
      </c>
      <c r="I72" s="177">
        <v>2070</v>
      </c>
      <c r="J72" s="177">
        <v>2082</v>
      </c>
      <c r="K72" s="177">
        <v>2135</v>
      </c>
      <c r="L72" s="177">
        <v>2469</v>
      </c>
      <c r="M72" s="177">
        <v>2572</v>
      </c>
      <c r="N72" s="177">
        <v>2571</v>
      </c>
      <c r="O72" s="177">
        <v>3752</v>
      </c>
      <c r="P72" s="177">
        <v>3679</v>
      </c>
      <c r="Q72" s="177">
        <v>3959</v>
      </c>
      <c r="R72" s="177">
        <v>4266</v>
      </c>
      <c r="S72" s="177">
        <v>4623</v>
      </c>
      <c r="T72" s="177">
        <v>5037</v>
      </c>
      <c r="U72" s="177">
        <v>6472</v>
      </c>
      <c r="V72" s="177">
        <v>8151</v>
      </c>
      <c r="W72" s="177">
        <v>10787</v>
      </c>
      <c r="DA72" s="155" t="s">
        <v>367</v>
      </c>
    </row>
    <row r="73" spans="1:105" ht="11.5" customHeight="1" x14ac:dyDescent="0.35">
      <c r="A73" s="159" t="s">
        <v>44</v>
      </c>
      <c r="B73" s="174">
        <f t="shared" ref="B73:W73" si="24">B74+B80</f>
        <v>25364134</v>
      </c>
      <c r="C73" s="174">
        <f t="shared" si="24"/>
        <v>26175049</v>
      </c>
      <c r="D73" s="174">
        <f t="shared" si="24"/>
        <v>26583240</v>
      </c>
      <c r="E73" s="174">
        <f t="shared" si="24"/>
        <v>27037029</v>
      </c>
      <c r="F73" s="174">
        <f t="shared" si="24"/>
        <v>27572407</v>
      </c>
      <c r="G73" s="174">
        <f t="shared" si="24"/>
        <v>28150470</v>
      </c>
      <c r="H73" s="174">
        <f t="shared" si="24"/>
        <v>28835986</v>
      </c>
      <c r="I73" s="174">
        <f t="shared" si="24"/>
        <v>29984396</v>
      </c>
      <c r="J73" s="174">
        <f t="shared" si="24"/>
        <v>30283025</v>
      </c>
      <c r="K73" s="174">
        <f t="shared" si="24"/>
        <v>29912768</v>
      </c>
      <c r="L73" s="174">
        <f t="shared" si="24"/>
        <v>30013985</v>
      </c>
      <c r="M73" s="174">
        <f t="shared" si="24"/>
        <v>30114600</v>
      </c>
      <c r="N73" s="174">
        <f t="shared" si="24"/>
        <v>29745864</v>
      </c>
      <c r="O73" s="174">
        <f t="shared" si="24"/>
        <v>29623203</v>
      </c>
      <c r="P73" s="174">
        <f t="shared" si="24"/>
        <v>30104945</v>
      </c>
      <c r="Q73" s="174">
        <f t="shared" si="24"/>
        <v>30823699</v>
      </c>
      <c r="R73" s="174">
        <f t="shared" si="24"/>
        <v>31135917</v>
      </c>
      <c r="S73" s="174">
        <f t="shared" si="24"/>
        <v>31563387</v>
      </c>
      <c r="T73" s="174">
        <f t="shared" si="24"/>
        <v>32188101</v>
      </c>
      <c r="U73" s="174">
        <f t="shared" si="24"/>
        <v>32921250</v>
      </c>
      <c r="V73" s="174">
        <f t="shared" si="24"/>
        <v>33295389</v>
      </c>
      <c r="W73" s="174">
        <f t="shared" si="24"/>
        <v>33876367</v>
      </c>
      <c r="DA73" s="161" t="s">
        <v>368</v>
      </c>
    </row>
    <row r="74" spans="1:105" ht="11.5" customHeight="1" x14ac:dyDescent="0.35">
      <c r="A74" s="162" t="s">
        <v>33</v>
      </c>
      <c r="B74" s="175">
        <f t="shared" ref="B74:W74" si="25">SUM(B75:B79)</f>
        <v>20498909</v>
      </c>
      <c r="C74" s="175">
        <f t="shared" si="25"/>
        <v>21160164</v>
      </c>
      <c r="D74" s="175">
        <f t="shared" si="25"/>
        <v>21459483</v>
      </c>
      <c r="E74" s="175">
        <f t="shared" si="25"/>
        <v>21862167</v>
      </c>
      <c r="F74" s="175">
        <f t="shared" si="25"/>
        <v>22343941</v>
      </c>
      <c r="G74" s="175">
        <f t="shared" si="25"/>
        <v>22858767</v>
      </c>
      <c r="H74" s="175">
        <f t="shared" si="25"/>
        <v>23396730</v>
      </c>
      <c r="I74" s="175">
        <f t="shared" si="25"/>
        <v>24520052</v>
      </c>
      <c r="J74" s="175">
        <f t="shared" si="25"/>
        <v>24730713</v>
      </c>
      <c r="K74" s="175">
        <f t="shared" si="25"/>
        <v>24462850</v>
      </c>
      <c r="L74" s="175">
        <f t="shared" si="25"/>
        <v>24553977</v>
      </c>
      <c r="M74" s="175">
        <f t="shared" si="25"/>
        <v>24648265</v>
      </c>
      <c r="N74" s="175">
        <f t="shared" si="25"/>
        <v>24374112</v>
      </c>
      <c r="O74" s="175">
        <f t="shared" si="25"/>
        <v>24460818</v>
      </c>
      <c r="P74" s="175">
        <f t="shared" si="25"/>
        <v>24886425</v>
      </c>
      <c r="Q74" s="175">
        <f t="shared" si="25"/>
        <v>25557503</v>
      </c>
      <c r="R74" s="175">
        <f t="shared" si="25"/>
        <v>25852668</v>
      </c>
      <c r="S74" s="175">
        <f t="shared" si="25"/>
        <v>26200795</v>
      </c>
      <c r="T74" s="175">
        <f t="shared" si="25"/>
        <v>26702056</v>
      </c>
      <c r="U74" s="175">
        <f t="shared" si="25"/>
        <v>27288060</v>
      </c>
      <c r="V74" s="175">
        <f t="shared" si="25"/>
        <v>27646115</v>
      </c>
      <c r="W74" s="175">
        <f t="shared" si="25"/>
        <v>28118762</v>
      </c>
      <c r="DA74" s="164" t="s">
        <v>369</v>
      </c>
    </row>
    <row r="75" spans="1:105" ht="11.5" customHeight="1" x14ac:dyDescent="0.35">
      <c r="A75" s="168" t="s">
        <v>295</v>
      </c>
      <c r="B75" s="177">
        <v>4162875</v>
      </c>
      <c r="C75" s="177">
        <v>4020688</v>
      </c>
      <c r="D75" s="177">
        <v>3712759</v>
      </c>
      <c r="E75" s="177">
        <v>3510104</v>
      </c>
      <c r="F75" s="177">
        <v>3269887</v>
      </c>
      <c r="G75" s="177">
        <v>3088695</v>
      </c>
      <c r="H75" s="177">
        <v>2946849</v>
      </c>
      <c r="I75" s="177">
        <v>2830130</v>
      </c>
      <c r="J75" s="177">
        <v>2777546</v>
      </c>
      <c r="K75" s="177">
        <v>2623828</v>
      </c>
      <c r="L75" s="177">
        <v>2559142</v>
      </c>
      <c r="M75" s="177">
        <v>2469027</v>
      </c>
      <c r="N75" s="177">
        <v>2383531</v>
      </c>
      <c r="O75" s="177">
        <v>2327112</v>
      </c>
      <c r="P75" s="177">
        <v>2198765</v>
      </c>
      <c r="Q75" s="177">
        <v>2141827</v>
      </c>
      <c r="R75" s="177">
        <v>2124007</v>
      </c>
      <c r="S75" s="177">
        <v>2079384</v>
      </c>
      <c r="T75" s="177">
        <v>2047153</v>
      </c>
      <c r="U75" s="177">
        <v>2032221</v>
      </c>
      <c r="V75" s="177">
        <v>2016308</v>
      </c>
      <c r="W75" s="177">
        <v>2025326</v>
      </c>
      <c r="DA75" s="155" t="s">
        <v>370</v>
      </c>
    </row>
    <row r="76" spans="1:105" ht="11.5" customHeight="1" x14ac:dyDescent="0.35">
      <c r="A76" s="168" t="s">
        <v>297</v>
      </c>
      <c r="B76" s="177">
        <v>16174940</v>
      </c>
      <c r="C76" s="177">
        <v>16962652</v>
      </c>
      <c r="D76" s="177">
        <v>17540743</v>
      </c>
      <c r="E76" s="177">
        <v>18129637</v>
      </c>
      <c r="F76" s="177">
        <v>18845080</v>
      </c>
      <c r="G76" s="177">
        <v>19529221</v>
      </c>
      <c r="H76" s="177">
        <v>20172920</v>
      </c>
      <c r="I76" s="177">
        <v>21406488</v>
      </c>
      <c r="J76" s="177">
        <v>21648946</v>
      </c>
      <c r="K76" s="177">
        <v>21509311</v>
      </c>
      <c r="L76" s="177">
        <v>21632626</v>
      </c>
      <c r="M76" s="177">
        <v>21804649</v>
      </c>
      <c r="N76" s="177">
        <v>21599110</v>
      </c>
      <c r="O76" s="177">
        <v>21734091</v>
      </c>
      <c r="P76" s="177">
        <v>22254831</v>
      </c>
      <c r="Q76" s="177">
        <v>22968439</v>
      </c>
      <c r="R76" s="177">
        <v>23260751</v>
      </c>
      <c r="S76" s="177">
        <v>23643179</v>
      </c>
      <c r="T76" s="177">
        <v>24126320</v>
      </c>
      <c r="U76" s="177">
        <v>24686649</v>
      </c>
      <c r="V76" s="177">
        <v>25030457</v>
      </c>
      <c r="W76" s="177">
        <v>25445973</v>
      </c>
      <c r="DA76" s="155" t="s">
        <v>371</v>
      </c>
    </row>
    <row r="77" spans="1:105" ht="11.5" customHeight="1" x14ac:dyDescent="0.35">
      <c r="A77" s="168" t="s">
        <v>299</v>
      </c>
      <c r="B77" s="177">
        <v>148389</v>
      </c>
      <c r="C77" s="177">
        <v>162035</v>
      </c>
      <c r="D77" s="177">
        <v>189082</v>
      </c>
      <c r="E77" s="177">
        <v>203139</v>
      </c>
      <c r="F77" s="177">
        <v>207554</v>
      </c>
      <c r="G77" s="177">
        <v>216995</v>
      </c>
      <c r="H77" s="177">
        <v>239582</v>
      </c>
      <c r="I77" s="177">
        <v>243338</v>
      </c>
      <c r="J77" s="177">
        <v>253819</v>
      </c>
      <c r="K77" s="177">
        <v>264372</v>
      </c>
      <c r="L77" s="177">
        <v>273620</v>
      </c>
      <c r="M77" s="177">
        <v>283018</v>
      </c>
      <c r="N77" s="177">
        <v>273181</v>
      </c>
      <c r="O77" s="177">
        <v>272731</v>
      </c>
      <c r="P77" s="177">
        <v>293308</v>
      </c>
      <c r="Q77" s="177">
        <v>291444</v>
      </c>
      <c r="R77" s="177">
        <v>291625</v>
      </c>
      <c r="S77" s="177">
        <v>285984</v>
      </c>
      <c r="T77" s="177">
        <v>296134</v>
      </c>
      <c r="U77" s="177">
        <v>305472</v>
      </c>
      <c r="V77" s="177">
        <v>306131</v>
      </c>
      <c r="W77" s="177">
        <v>308078</v>
      </c>
      <c r="DA77" s="155" t="s">
        <v>372</v>
      </c>
    </row>
    <row r="78" spans="1:105" ht="11.5" customHeight="1" x14ac:dyDescent="0.35">
      <c r="A78" s="168" t="s">
        <v>301</v>
      </c>
      <c r="B78" s="177">
        <v>7509</v>
      </c>
      <c r="C78" s="177">
        <v>8885</v>
      </c>
      <c r="D78" s="177">
        <v>10724</v>
      </c>
      <c r="E78" s="177">
        <v>12990</v>
      </c>
      <c r="F78" s="177">
        <v>14937</v>
      </c>
      <c r="G78" s="177">
        <v>17506</v>
      </c>
      <c r="H78" s="177">
        <v>30914</v>
      </c>
      <c r="I78" s="177">
        <v>33448</v>
      </c>
      <c r="J78" s="177">
        <v>44143</v>
      </c>
      <c r="K78" s="177">
        <v>58687</v>
      </c>
      <c r="L78" s="177">
        <v>82199</v>
      </c>
      <c r="M78" s="177">
        <v>82440</v>
      </c>
      <c r="N78" s="177">
        <v>105390</v>
      </c>
      <c r="O78" s="177">
        <v>110219</v>
      </c>
      <c r="P78" s="177">
        <v>116520</v>
      </c>
      <c r="Q78" s="177">
        <v>127013</v>
      </c>
      <c r="R78" s="177">
        <v>135207</v>
      </c>
      <c r="S78" s="177">
        <v>140015</v>
      </c>
      <c r="T78" s="177">
        <v>155989</v>
      </c>
      <c r="U78" s="177">
        <v>165770</v>
      </c>
      <c r="V78" s="177">
        <v>171920</v>
      </c>
      <c r="W78" s="177">
        <v>172080</v>
      </c>
      <c r="DA78" s="155" t="s">
        <v>373</v>
      </c>
    </row>
    <row r="79" spans="1:105" ht="11.5" customHeight="1" x14ac:dyDescent="0.35">
      <c r="A79" s="168" t="s">
        <v>305</v>
      </c>
      <c r="B79" s="177">
        <v>5196</v>
      </c>
      <c r="C79" s="177">
        <v>5904</v>
      </c>
      <c r="D79" s="177">
        <v>6175</v>
      </c>
      <c r="E79" s="177">
        <v>6297</v>
      </c>
      <c r="F79" s="177">
        <v>6483</v>
      </c>
      <c r="G79" s="177">
        <v>6350</v>
      </c>
      <c r="H79" s="177">
        <v>6465</v>
      </c>
      <c r="I79" s="177">
        <v>6648</v>
      </c>
      <c r="J79" s="177">
        <v>6259</v>
      </c>
      <c r="K79" s="177">
        <v>6652</v>
      </c>
      <c r="L79" s="177">
        <v>6390</v>
      </c>
      <c r="M79" s="177">
        <v>9131</v>
      </c>
      <c r="N79" s="177">
        <v>12900</v>
      </c>
      <c r="O79" s="177">
        <v>16665</v>
      </c>
      <c r="P79" s="177">
        <v>23001</v>
      </c>
      <c r="Q79" s="177">
        <v>28780</v>
      </c>
      <c r="R79" s="177">
        <v>41078</v>
      </c>
      <c r="S79" s="177">
        <v>52233</v>
      </c>
      <c r="T79" s="177">
        <v>76460</v>
      </c>
      <c r="U79" s="177">
        <v>97948</v>
      </c>
      <c r="V79" s="177">
        <v>121299</v>
      </c>
      <c r="W79" s="177">
        <v>167305</v>
      </c>
      <c r="DA79" s="155" t="s">
        <v>374</v>
      </c>
    </row>
    <row r="80" spans="1:105" ht="11.5" customHeight="1" x14ac:dyDescent="0.35">
      <c r="A80" s="165" t="s">
        <v>34</v>
      </c>
      <c r="B80" s="176">
        <f t="shared" ref="B80:W80" si="26">SUM(B81:B82)</f>
        <v>4865225</v>
      </c>
      <c r="C80" s="176">
        <f t="shared" si="26"/>
        <v>5014885</v>
      </c>
      <c r="D80" s="176">
        <f t="shared" si="26"/>
        <v>5123757</v>
      </c>
      <c r="E80" s="176">
        <f t="shared" si="26"/>
        <v>5174862</v>
      </c>
      <c r="F80" s="176">
        <f t="shared" si="26"/>
        <v>5228466</v>
      </c>
      <c r="G80" s="176">
        <f t="shared" si="26"/>
        <v>5291703</v>
      </c>
      <c r="H80" s="176">
        <f t="shared" si="26"/>
        <v>5439256</v>
      </c>
      <c r="I80" s="176">
        <f t="shared" si="26"/>
        <v>5464344</v>
      </c>
      <c r="J80" s="176">
        <f t="shared" si="26"/>
        <v>5552312</v>
      </c>
      <c r="K80" s="176">
        <f t="shared" si="26"/>
        <v>5449918</v>
      </c>
      <c r="L80" s="176">
        <f t="shared" si="26"/>
        <v>5460008</v>
      </c>
      <c r="M80" s="176">
        <f t="shared" si="26"/>
        <v>5466335</v>
      </c>
      <c r="N80" s="176">
        <f t="shared" si="26"/>
        <v>5371752</v>
      </c>
      <c r="O80" s="176">
        <f t="shared" si="26"/>
        <v>5162385</v>
      </c>
      <c r="P80" s="176">
        <f t="shared" si="26"/>
        <v>5218520</v>
      </c>
      <c r="Q80" s="176">
        <f t="shared" si="26"/>
        <v>5266196</v>
      </c>
      <c r="R80" s="176">
        <f t="shared" si="26"/>
        <v>5283249</v>
      </c>
      <c r="S80" s="176">
        <f t="shared" si="26"/>
        <v>5362592</v>
      </c>
      <c r="T80" s="176">
        <f t="shared" si="26"/>
        <v>5486045</v>
      </c>
      <c r="U80" s="176">
        <f t="shared" si="26"/>
        <v>5633190</v>
      </c>
      <c r="V80" s="176">
        <f t="shared" si="26"/>
        <v>5649274</v>
      </c>
      <c r="W80" s="176">
        <f t="shared" si="26"/>
        <v>5757605</v>
      </c>
      <c r="DA80" s="167" t="s">
        <v>375</v>
      </c>
    </row>
    <row r="81" spans="1:105" ht="11.5" customHeight="1" x14ac:dyDescent="0.35">
      <c r="A81" s="168" t="s">
        <v>29</v>
      </c>
      <c r="B81" s="177">
        <v>4559221</v>
      </c>
      <c r="C81" s="177">
        <v>4686813</v>
      </c>
      <c r="D81" s="177">
        <v>4778616</v>
      </c>
      <c r="E81" s="177">
        <v>4822090</v>
      </c>
      <c r="F81" s="177">
        <v>4811367</v>
      </c>
      <c r="G81" s="177">
        <v>4859967</v>
      </c>
      <c r="H81" s="177">
        <v>4986833</v>
      </c>
      <c r="I81" s="177">
        <v>4996949</v>
      </c>
      <c r="J81" s="177">
        <v>5085608</v>
      </c>
      <c r="K81" s="177">
        <v>5031445</v>
      </c>
      <c r="L81" s="177">
        <v>5025991</v>
      </c>
      <c r="M81" s="177">
        <v>5036381</v>
      </c>
      <c r="N81" s="177">
        <v>4942707</v>
      </c>
      <c r="O81" s="177">
        <v>4709905</v>
      </c>
      <c r="P81" s="177">
        <v>4761297</v>
      </c>
      <c r="Q81" s="177">
        <v>4796101</v>
      </c>
      <c r="R81" s="177">
        <v>4784022</v>
      </c>
      <c r="S81" s="177">
        <v>4829842</v>
      </c>
      <c r="T81" s="177">
        <v>4971523</v>
      </c>
      <c r="U81" s="177">
        <v>5093283</v>
      </c>
      <c r="V81" s="177">
        <v>5109388</v>
      </c>
      <c r="W81" s="177">
        <v>5184112</v>
      </c>
      <c r="DA81" s="155" t="s">
        <v>376</v>
      </c>
    </row>
    <row r="82" spans="1:105" ht="11.5" customHeight="1" x14ac:dyDescent="0.35">
      <c r="A82" s="170" t="s">
        <v>322</v>
      </c>
      <c r="B82" s="178">
        <v>306004</v>
      </c>
      <c r="C82" s="178">
        <v>328072</v>
      </c>
      <c r="D82" s="178">
        <v>345141</v>
      </c>
      <c r="E82" s="178">
        <v>352772</v>
      </c>
      <c r="F82" s="178">
        <v>417099</v>
      </c>
      <c r="G82" s="178">
        <v>431736</v>
      </c>
      <c r="H82" s="178">
        <v>452423</v>
      </c>
      <c r="I82" s="178">
        <v>467395</v>
      </c>
      <c r="J82" s="178">
        <v>466704</v>
      </c>
      <c r="K82" s="178">
        <v>418473</v>
      </c>
      <c r="L82" s="178">
        <v>434017</v>
      </c>
      <c r="M82" s="178">
        <v>429954</v>
      </c>
      <c r="N82" s="178">
        <v>429045</v>
      </c>
      <c r="O82" s="178">
        <v>452480</v>
      </c>
      <c r="P82" s="178">
        <v>457223</v>
      </c>
      <c r="Q82" s="178">
        <v>470095</v>
      </c>
      <c r="R82" s="178">
        <v>499227</v>
      </c>
      <c r="S82" s="178">
        <v>532750</v>
      </c>
      <c r="T82" s="178">
        <v>514522</v>
      </c>
      <c r="U82" s="178">
        <v>539907</v>
      </c>
      <c r="V82" s="178">
        <v>539886</v>
      </c>
      <c r="W82" s="178">
        <v>573493</v>
      </c>
      <c r="DA82" s="172" t="s">
        <v>377</v>
      </c>
    </row>
    <row r="83" spans="1:105" ht="11.5" hidden="1" customHeight="1" x14ac:dyDescent="0.35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DA83" s="155"/>
    </row>
    <row r="84" spans="1:105" ht="11.5" hidden="1" customHeight="1" x14ac:dyDescent="0.35">
      <c r="A84" s="156" t="s">
        <v>378</v>
      </c>
      <c r="B84" s="173">
        <f t="shared" ref="B84:W84" si="27">B85+B100</f>
        <v>227204832</v>
      </c>
      <c r="C84" s="173">
        <f t="shared" si="27"/>
        <v>233023880</v>
      </c>
      <c r="D84" s="173">
        <f t="shared" si="27"/>
        <v>237691608</v>
      </c>
      <c r="E84" s="173">
        <f t="shared" si="27"/>
        <v>241742987</v>
      </c>
      <c r="F84" s="173">
        <f t="shared" si="27"/>
        <v>245311676</v>
      </c>
      <c r="G84" s="173">
        <f t="shared" si="27"/>
        <v>250818828</v>
      </c>
      <c r="H84" s="173">
        <f t="shared" si="27"/>
        <v>257118223</v>
      </c>
      <c r="I84" s="173">
        <f t="shared" si="27"/>
        <v>263693630</v>
      </c>
      <c r="J84" s="173">
        <f t="shared" si="27"/>
        <v>269608209</v>
      </c>
      <c r="K84" s="173">
        <f t="shared" si="27"/>
        <v>272516240</v>
      </c>
      <c r="L84" s="173">
        <f t="shared" si="27"/>
        <v>277486436</v>
      </c>
      <c r="M84" s="173">
        <f t="shared" si="27"/>
        <v>282220412</v>
      </c>
      <c r="N84" s="173">
        <f t="shared" si="27"/>
        <v>283618755</v>
      </c>
      <c r="O84" s="173">
        <f t="shared" si="27"/>
        <v>286198674</v>
      </c>
      <c r="P84" s="173">
        <f t="shared" si="27"/>
        <v>290482928</v>
      </c>
      <c r="Q84" s="173">
        <f t="shared" si="27"/>
        <v>295975765</v>
      </c>
      <c r="R84" s="173">
        <f t="shared" si="27"/>
        <v>301621518</v>
      </c>
      <c r="S84" s="173">
        <f t="shared" si="27"/>
        <v>307440104</v>
      </c>
      <c r="T84" s="173">
        <f t="shared" si="27"/>
        <v>312948941</v>
      </c>
      <c r="U84" s="173">
        <f t="shared" si="27"/>
        <v>319224382</v>
      </c>
      <c r="V84" s="173">
        <f t="shared" si="27"/>
        <v>323283817</v>
      </c>
      <c r="W84" s="173">
        <f t="shared" si="27"/>
        <v>327182759</v>
      </c>
      <c r="DA84" s="158"/>
    </row>
    <row r="85" spans="1:105" ht="11.5" hidden="1" customHeight="1" x14ac:dyDescent="0.35">
      <c r="A85" s="159" t="s">
        <v>43</v>
      </c>
      <c r="B85" s="174">
        <f t="shared" ref="B85:W85" si="28">B86+B87+B94</f>
        <v>201840698</v>
      </c>
      <c r="C85" s="174">
        <f t="shared" si="28"/>
        <v>206848831</v>
      </c>
      <c r="D85" s="174">
        <f t="shared" si="28"/>
        <v>211108368</v>
      </c>
      <c r="E85" s="174">
        <f t="shared" si="28"/>
        <v>214705958</v>
      </c>
      <c r="F85" s="174">
        <f t="shared" si="28"/>
        <v>217739269</v>
      </c>
      <c r="G85" s="174">
        <f t="shared" si="28"/>
        <v>222668358</v>
      </c>
      <c r="H85" s="174">
        <f t="shared" si="28"/>
        <v>228282237</v>
      </c>
      <c r="I85" s="174">
        <f t="shared" si="28"/>
        <v>233709234</v>
      </c>
      <c r="J85" s="174">
        <f t="shared" si="28"/>
        <v>239325184</v>
      </c>
      <c r="K85" s="174">
        <f t="shared" si="28"/>
        <v>242603472</v>
      </c>
      <c r="L85" s="174">
        <f t="shared" si="28"/>
        <v>247472451</v>
      </c>
      <c r="M85" s="174">
        <f t="shared" si="28"/>
        <v>252105812</v>
      </c>
      <c r="N85" s="174">
        <f t="shared" si="28"/>
        <v>253872891</v>
      </c>
      <c r="O85" s="174">
        <f t="shared" si="28"/>
        <v>256575471</v>
      </c>
      <c r="P85" s="174">
        <f t="shared" si="28"/>
        <v>260377983</v>
      </c>
      <c r="Q85" s="174">
        <f t="shared" si="28"/>
        <v>265152066</v>
      </c>
      <c r="R85" s="174">
        <f t="shared" si="28"/>
        <v>270485601</v>
      </c>
      <c r="S85" s="174">
        <f t="shared" si="28"/>
        <v>275876717</v>
      </c>
      <c r="T85" s="174">
        <f t="shared" si="28"/>
        <v>280760840</v>
      </c>
      <c r="U85" s="174">
        <f t="shared" si="28"/>
        <v>286303132</v>
      </c>
      <c r="V85" s="174">
        <f t="shared" si="28"/>
        <v>289988428</v>
      </c>
      <c r="W85" s="174">
        <f t="shared" si="28"/>
        <v>293306392</v>
      </c>
      <c r="DA85" s="161"/>
    </row>
    <row r="86" spans="1:105" ht="11.5" hidden="1" customHeight="1" x14ac:dyDescent="0.35">
      <c r="A86" s="162" t="s">
        <v>247</v>
      </c>
      <c r="B86" s="175">
        <v>25110886</v>
      </c>
      <c r="C86" s="175">
        <v>25909225</v>
      </c>
      <c r="D86" s="175">
        <v>26980017</v>
      </c>
      <c r="E86" s="175">
        <v>27587254</v>
      </c>
      <c r="F86" s="175">
        <v>28167424</v>
      </c>
      <c r="G86" s="175">
        <v>29206783</v>
      </c>
      <c r="H86" s="175">
        <v>30104966</v>
      </c>
      <c r="I86" s="175">
        <v>30985795</v>
      </c>
      <c r="J86" s="175">
        <v>31749756</v>
      </c>
      <c r="K86" s="175">
        <v>32412524</v>
      </c>
      <c r="L86" s="175">
        <v>33087554</v>
      </c>
      <c r="M86" s="175">
        <v>33460145</v>
      </c>
      <c r="N86" s="175">
        <v>33219953</v>
      </c>
      <c r="O86" s="175">
        <v>33653213</v>
      </c>
      <c r="P86" s="175">
        <v>34177521</v>
      </c>
      <c r="Q86" s="175">
        <v>34822769</v>
      </c>
      <c r="R86" s="175">
        <v>35462950</v>
      </c>
      <c r="S86" s="175">
        <v>36031025</v>
      </c>
      <c r="T86" s="175">
        <v>36732036</v>
      </c>
      <c r="U86" s="175">
        <v>37474946</v>
      </c>
      <c r="V86" s="175">
        <v>38153010</v>
      </c>
      <c r="W86" s="175">
        <v>38728491</v>
      </c>
      <c r="DA86" s="164"/>
    </row>
    <row r="87" spans="1:105" ht="11.5" hidden="1" customHeight="1" x14ac:dyDescent="0.35">
      <c r="A87" s="165" t="s">
        <v>22</v>
      </c>
      <c r="B87" s="176">
        <f t="shared" ref="B87:C87" si="29">SUM(B88:B93)</f>
        <v>176111005</v>
      </c>
      <c r="C87" s="176">
        <f t="shared" si="29"/>
        <v>180313297</v>
      </c>
      <c r="D87" s="176">
        <f t="shared" ref="D87:W87" si="30">SUM(D88:D93)</f>
        <v>183507381</v>
      </c>
      <c r="E87" s="176">
        <f t="shared" si="30"/>
        <v>186494603</v>
      </c>
      <c r="F87" s="176">
        <f t="shared" si="30"/>
        <v>188944917</v>
      </c>
      <c r="G87" s="176">
        <f t="shared" si="30"/>
        <v>192840428</v>
      </c>
      <c r="H87" s="176">
        <f t="shared" si="30"/>
        <v>197555521</v>
      </c>
      <c r="I87" s="176">
        <f t="shared" si="30"/>
        <v>202100974</v>
      </c>
      <c r="J87" s="176">
        <f t="shared" si="30"/>
        <v>206944924</v>
      </c>
      <c r="K87" s="176">
        <f t="shared" si="30"/>
        <v>209560188</v>
      </c>
      <c r="L87" s="176">
        <f t="shared" si="30"/>
        <v>213753947</v>
      </c>
      <c r="M87" s="176">
        <f t="shared" si="30"/>
        <v>218012517</v>
      </c>
      <c r="N87" s="176">
        <f t="shared" si="30"/>
        <v>220022879</v>
      </c>
      <c r="O87" s="176">
        <f t="shared" si="30"/>
        <v>222296737</v>
      </c>
      <c r="P87" s="176">
        <f t="shared" si="30"/>
        <v>225566454</v>
      </c>
      <c r="Q87" s="176">
        <f t="shared" si="30"/>
        <v>229681050</v>
      </c>
      <c r="R87" s="176">
        <f t="shared" si="30"/>
        <v>234366968</v>
      </c>
      <c r="S87" s="176">
        <f t="shared" si="30"/>
        <v>239197925</v>
      </c>
      <c r="T87" s="176">
        <f t="shared" si="30"/>
        <v>243371517</v>
      </c>
      <c r="U87" s="176">
        <f t="shared" si="30"/>
        <v>248156846</v>
      </c>
      <c r="V87" s="176">
        <f t="shared" si="30"/>
        <v>251179437</v>
      </c>
      <c r="W87" s="176">
        <f t="shared" si="30"/>
        <v>253908526</v>
      </c>
      <c r="DA87" s="167"/>
    </row>
    <row r="88" spans="1:105" ht="11.5" hidden="1" customHeight="1" x14ac:dyDescent="0.35">
      <c r="A88" s="168" t="s">
        <v>295</v>
      </c>
      <c r="B88" s="177">
        <v>137622418</v>
      </c>
      <c r="C88" s="177">
        <v>137945682</v>
      </c>
      <c r="D88" s="177">
        <v>136861495</v>
      </c>
      <c r="E88" s="177">
        <v>135205482</v>
      </c>
      <c r="F88" s="177">
        <v>132766221</v>
      </c>
      <c r="G88" s="177">
        <v>131894263</v>
      </c>
      <c r="H88" s="177">
        <v>131032925</v>
      </c>
      <c r="I88" s="177">
        <v>130360819</v>
      </c>
      <c r="J88" s="177">
        <v>130104548</v>
      </c>
      <c r="K88" s="177">
        <v>128195961</v>
      </c>
      <c r="L88" s="177">
        <v>127700371</v>
      </c>
      <c r="M88" s="177">
        <v>126758032</v>
      </c>
      <c r="N88" s="177">
        <v>125531434</v>
      </c>
      <c r="O88" s="177">
        <v>124336050</v>
      </c>
      <c r="P88" s="177">
        <v>123808846</v>
      </c>
      <c r="Q88" s="177">
        <v>124129111</v>
      </c>
      <c r="R88" s="177">
        <v>125459736</v>
      </c>
      <c r="S88" s="177">
        <v>127861852</v>
      </c>
      <c r="T88" s="177">
        <v>129882991</v>
      </c>
      <c r="U88" s="177">
        <v>133272358</v>
      </c>
      <c r="V88" s="177">
        <v>134981095</v>
      </c>
      <c r="W88" s="177">
        <v>136334311</v>
      </c>
      <c r="DA88" s="155"/>
    </row>
    <row r="89" spans="1:105" ht="11.5" hidden="1" customHeight="1" x14ac:dyDescent="0.35">
      <c r="A89" s="168" t="s">
        <v>297</v>
      </c>
      <c r="B89" s="177">
        <v>34571158</v>
      </c>
      <c r="C89" s="177">
        <v>37892742</v>
      </c>
      <c r="D89" s="177">
        <v>41681656</v>
      </c>
      <c r="E89" s="177">
        <v>45726625</v>
      </c>
      <c r="F89" s="177">
        <v>50345840</v>
      </c>
      <c r="G89" s="177">
        <v>54659360</v>
      </c>
      <c r="H89" s="177">
        <v>59861263</v>
      </c>
      <c r="I89" s="177">
        <v>64770725</v>
      </c>
      <c r="J89" s="177">
        <v>69784709</v>
      </c>
      <c r="K89" s="177">
        <v>73897352</v>
      </c>
      <c r="L89" s="177">
        <v>78090449</v>
      </c>
      <c r="M89" s="177">
        <v>83304186</v>
      </c>
      <c r="N89" s="177">
        <v>86597697</v>
      </c>
      <c r="O89" s="177">
        <v>89645120</v>
      </c>
      <c r="P89" s="177">
        <v>93037834</v>
      </c>
      <c r="Q89" s="177">
        <v>96444084</v>
      </c>
      <c r="R89" s="177">
        <v>99471861</v>
      </c>
      <c r="S89" s="177">
        <v>101758563</v>
      </c>
      <c r="T89" s="177">
        <v>103343512</v>
      </c>
      <c r="U89" s="177">
        <v>104200768</v>
      </c>
      <c r="V89" s="177">
        <v>104567197</v>
      </c>
      <c r="W89" s="177">
        <v>104152218</v>
      </c>
      <c r="DA89" s="155"/>
    </row>
    <row r="90" spans="1:105" ht="11.5" hidden="1" customHeight="1" x14ac:dyDescent="0.35">
      <c r="A90" s="168" t="s">
        <v>299</v>
      </c>
      <c r="B90" s="177">
        <v>3628229</v>
      </c>
      <c r="C90" s="177">
        <v>4136659</v>
      </c>
      <c r="D90" s="177">
        <v>4624698</v>
      </c>
      <c r="E90" s="177">
        <v>5213123</v>
      </c>
      <c r="F90" s="177">
        <v>5497241</v>
      </c>
      <c r="G90" s="177">
        <v>5865928</v>
      </c>
      <c r="H90" s="177">
        <v>6178041</v>
      </c>
      <c r="I90" s="177">
        <v>6416112</v>
      </c>
      <c r="J90" s="177">
        <v>6445795</v>
      </c>
      <c r="K90" s="177">
        <v>6697850</v>
      </c>
      <c r="L90" s="177">
        <v>7101974</v>
      </c>
      <c r="M90" s="177">
        <v>7049907</v>
      </c>
      <c r="N90" s="177">
        <v>6913156</v>
      </c>
      <c r="O90" s="177">
        <v>7207074</v>
      </c>
      <c r="P90" s="177">
        <v>7432483</v>
      </c>
      <c r="Q90" s="177">
        <v>7647330</v>
      </c>
      <c r="R90" s="177">
        <v>7845188</v>
      </c>
      <c r="S90" s="177">
        <v>7814584</v>
      </c>
      <c r="T90" s="177">
        <v>8101757</v>
      </c>
      <c r="U90" s="177">
        <v>8219247</v>
      </c>
      <c r="V90" s="177">
        <v>8130915</v>
      </c>
      <c r="W90" s="177">
        <v>8160425</v>
      </c>
      <c r="DA90" s="155"/>
    </row>
    <row r="91" spans="1:105" ht="11.5" hidden="1" customHeight="1" x14ac:dyDescent="0.35">
      <c r="A91" s="168" t="s">
        <v>301</v>
      </c>
      <c r="B91" s="177">
        <v>289200</v>
      </c>
      <c r="C91" s="177">
        <v>338214</v>
      </c>
      <c r="D91" s="177">
        <v>339532</v>
      </c>
      <c r="E91" s="177">
        <v>349364</v>
      </c>
      <c r="F91" s="177">
        <v>335602</v>
      </c>
      <c r="G91" s="177">
        <v>420862</v>
      </c>
      <c r="H91" s="177">
        <v>483242</v>
      </c>
      <c r="I91" s="177">
        <v>553242</v>
      </c>
      <c r="J91" s="177">
        <v>605633</v>
      </c>
      <c r="K91" s="177">
        <v>764039</v>
      </c>
      <c r="L91" s="177">
        <v>849985</v>
      </c>
      <c r="M91" s="177">
        <v>874684</v>
      </c>
      <c r="N91" s="177">
        <v>934994</v>
      </c>
      <c r="O91" s="177">
        <v>1004586</v>
      </c>
      <c r="P91" s="177">
        <v>1107105</v>
      </c>
      <c r="Q91" s="177">
        <v>1161026</v>
      </c>
      <c r="R91" s="177">
        <v>1186961</v>
      </c>
      <c r="S91" s="177">
        <v>1209952</v>
      </c>
      <c r="T91" s="177">
        <v>1257905</v>
      </c>
      <c r="U91" s="177">
        <v>1300936</v>
      </c>
      <c r="V91" s="177">
        <v>1332762</v>
      </c>
      <c r="W91" s="177">
        <v>1326093</v>
      </c>
      <c r="DA91" s="155"/>
    </row>
    <row r="92" spans="1:105" ht="11.5" hidden="1" customHeight="1" x14ac:dyDescent="0.35">
      <c r="A92" s="168" t="s">
        <v>303</v>
      </c>
      <c r="B92" s="177">
        <v>0</v>
      </c>
      <c r="C92" s="177">
        <v>0</v>
      </c>
      <c r="D92" s="177">
        <v>0</v>
      </c>
      <c r="E92" s="177">
        <v>0</v>
      </c>
      <c r="F92" s="177">
        <v>0</v>
      </c>
      <c r="G92" s="177">
        <v>0</v>
      </c>
      <c r="H92" s="177">
        <v>0</v>
      </c>
      <c r="I92" s="177">
        <v>0</v>
      </c>
      <c r="J92" s="177">
        <v>130</v>
      </c>
      <c r="K92" s="177">
        <v>160</v>
      </c>
      <c r="L92" s="177">
        <v>378</v>
      </c>
      <c r="M92" s="177">
        <v>918</v>
      </c>
      <c r="N92" s="177">
        <v>9376</v>
      </c>
      <c r="O92" s="177">
        <v>48400</v>
      </c>
      <c r="P92" s="177">
        <v>94991</v>
      </c>
      <c r="Q92" s="177">
        <v>170523</v>
      </c>
      <c r="R92" s="177">
        <v>228298</v>
      </c>
      <c r="S92" s="177">
        <v>296406</v>
      </c>
      <c r="T92" s="177">
        <v>395435</v>
      </c>
      <c r="U92" s="177">
        <v>532881</v>
      </c>
      <c r="V92" s="177">
        <v>1023292</v>
      </c>
      <c r="W92" s="177">
        <v>1900038</v>
      </c>
      <c r="DA92" s="155"/>
    </row>
    <row r="93" spans="1:105" ht="11.5" hidden="1" customHeight="1" x14ac:dyDescent="0.35">
      <c r="A93" s="168" t="s">
        <v>305</v>
      </c>
      <c r="B93" s="177">
        <v>0</v>
      </c>
      <c r="C93" s="177">
        <v>0</v>
      </c>
      <c r="D93" s="177">
        <v>0</v>
      </c>
      <c r="E93" s="177">
        <v>9</v>
      </c>
      <c r="F93" s="177">
        <v>13</v>
      </c>
      <c r="G93" s="177">
        <v>15</v>
      </c>
      <c r="H93" s="177">
        <v>50</v>
      </c>
      <c r="I93" s="177">
        <v>76</v>
      </c>
      <c r="J93" s="177">
        <v>4109</v>
      </c>
      <c r="K93" s="177">
        <v>4826</v>
      </c>
      <c r="L93" s="177">
        <v>10790</v>
      </c>
      <c r="M93" s="177">
        <v>24790</v>
      </c>
      <c r="N93" s="177">
        <v>36222</v>
      </c>
      <c r="O93" s="177">
        <v>55507</v>
      </c>
      <c r="P93" s="177">
        <v>85195</v>
      </c>
      <c r="Q93" s="177">
        <v>128976</v>
      </c>
      <c r="R93" s="177">
        <v>174924</v>
      </c>
      <c r="S93" s="177">
        <v>256568</v>
      </c>
      <c r="T93" s="177">
        <v>389917</v>
      </c>
      <c r="U93" s="177">
        <v>630656</v>
      </c>
      <c r="V93" s="177">
        <v>1144176</v>
      </c>
      <c r="W93" s="177">
        <v>2035441</v>
      </c>
      <c r="DA93" s="155"/>
    </row>
    <row r="94" spans="1:105" ht="11.5" hidden="1" customHeight="1" x14ac:dyDescent="0.35">
      <c r="A94" s="165" t="s">
        <v>23</v>
      </c>
      <c r="B94" s="176">
        <f t="shared" ref="B94:W94" si="31">SUM(B95:B99)</f>
        <v>618807</v>
      </c>
      <c r="C94" s="176">
        <f t="shared" si="31"/>
        <v>626309</v>
      </c>
      <c r="D94" s="176">
        <f t="shared" si="31"/>
        <v>620970</v>
      </c>
      <c r="E94" s="176">
        <f t="shared" si="31"/>
        <v>624101</v>
      </c>
      <c r="F94" s="176">
        <f t="shared" si="31"/>
        <v>626928</v>
      </c>
      <c r="G94" s="176">
        <f t="shared" si="31"/>
        <v>621147</v>
      </c>
      <c r="H94" s="176">
        <f t="shared" si="31"/>
        <v>621750</v>
      </c>
      <c r="I94" s="176">
        <f t="shared" si="31"/>
        <v>622465</v>
      </c>
      <c r="J94" s="176">
        <f t="shared" si="31"/>
        <v>630504</v>
      </c>
      <c r="K94" s="176">
        <f t="shared" si="31"/>
        <v>630760</v>
      </c>
      <c r="L94" s="176">
        <f t="shared" si="31"/>
        <v>630950</v>
      </c>
      <c r="M94" s="176">
        <f t="shared" si="31"/>
        <v>633150</v>
      </c>
      <c r="N94" s="176">
        <f t="shared" si="31"/>
        <v>630059</v>
      </c>
      <c r="O94" s="176">
        <f t="shared" si="31"/>
        <v>625521</v>
      </c>
      <c r="P94" s="176">
        <f t="shared" si="31"/>
        <v>634008</v>
      </c>
      <c r="Q94" s="176">
        <f t="shared" si="31"/>
        <v>648247</v>
      </c>
      <c r="R94" s="176">
        <f t="shared" si="31"/>
        <v>655683</v>
      </c>
      <c r="S94" s="176">
        <f t="shared" si="31"/>
        <v>647767</v>
      </c>
      <c r="T94" s="176">
        <f t="shared" si="31"/>
        <v>657287</v>
      </c>
      <c r="U94" s="176">
        <f t="shared" si="31"/>
        <v>671340</v>
      </c>
      <c r="V94" s="176">
        <f t="shared" si="31"/>
        <v>655981</v>
      </c>
      <c r="W94" s="176">
        <f t="shared" si="31"/>
        <v>669375</v>
      </c>
      <c r="DA94" s="167"/>
    </row>
    <row r="95" spans="1:105" ht="11.5" hidden="1" customHeight="1" x14ac:dyDescent="0.35">
      <c r="A95" s="168" t="s">
        <v>295</v>
      </c>
      <c r="B95" s="177">
        <v>14605</v>
      </c>
      <c r="C95" s="177">
        <v>13822</v>
      </c>
      <c r="D95" s="177">
        <v>13094</v>
      </c>
      <c r="E95" s="177">
        <v>11242</v>
      </c>
      <c r="F95" s="177">
        <v>10158</v>
      </c>
      <c r="G95" s="177">
        <v>9173</v>
      </c>
      <c r="H95" s="177">
        <v>8684</v>
      </c>
      <c r="I95" s="177">
        <v>7847</v>
      </c>
      <c r="J95" s="177">
        <v>7336</v>
      </c>
      <c r="K95" s="177">
        <v>6658</v>
      </c>
      <c r="L95" s="177">
        <v>6180</v>
      </c>
      <c r="M95" s="177">
        <v>5794</v>
      </c>
      <c r="N95" s="177">
        <v>5444</v>
      </c>
      <c r="O95" s="177">
        <v>5947</v>
      </c>
      <c r="P95" s="177">
        <v>5095</v>
      </c>
      <c r="Q95" s="177">
        <v>4791</v>
      </c>
      <c r="R95" s="177">
        <v>4590</v>
      </c>
      <c r="S95" s="177">
        <v>4440</v>
      </c>
      <c r="T95" s="177">
        <v>4280</v>
      </c>
      <c r="U95" s="177">
        <v>4730</v>
      </c>
      <c r="V95" s="177">
        <v>4608</v>
      </c>
      <c r="W95" s="177">
        <v>4506</v>
      </c>
      <c r="DA95" s="155"/>
    </row>
    <row r="96" spans="1:105" ht="11.5" hidden="1" customHeight="1" x14ac:dyDescent="0.35">
      <c r="A96" s="168" t="s">
        <v>297</v>
      </c>
      <c r="B96" s="177">
        <v>598520</v>
      </c>
      <c r="C96" s="177">
        <v>605516</v>
      </c>
      <c r="D96" s="177">
        <v>600463</v>
      </c>
      <c r="E96" s="177">
        <v>604543</v>
      </c>
      <c r="F96" s="177">
        <v>606989</v>
      </c>
      <c r="G96" s="177">
        <v>600483</v>
      </c>
      <c r="H96" s="177">
        <v>600771</v>
      </c>
      <c r="I96" s="177">
        <v>601213</v>
      </c>
      <c r="J96" s="177">
        <v>608890</v>
      </c>
      <c r="K96" s="177">
        <v>608332</v>
      </c>
      <c r="L96" s="177">
        <v>607712</v>
      </c>
      <c r="M96" s="177">
        <v>607400</v>
      </c>
      <c r="N96" s="177">
        <v>603554</v>
      </c>
      <c r="O96" s="177">
        <v>595326</v>
      </c>
      <c r="P96" s="177">
        <v>604024</v>
      </c>
      <c r="Q96" s="177">
        <v>616138</v>
      </c>
      <c r="R96" s="177">
        <v>622923</v>
      </c>
      <c r="S96" s="177">
        <v>613229</v>
      </c>
      <c r="T96" s="177">
        <v>620349</v>
      </c>
      <c r="U96" s="177">
        <v>628798</v>
      </c>
      <c r="V96" s="177">
        <v>605933</v>
      </c>
      <c r="W96" s="177">
        <v>611121</v>
      </c>
      <c r="DA96" s="155"/>
    </row>
    <row r="97" spans="1:105" ht="11.5" hidden="1" customHeight="1" x14ac:dyDescent="0.35">
      <c r="A97" s="168" t="s">
        <v>299</v>
      </c>
      <c r="B97" s="177">
        <v>1225</v>
      </c>
      <c r="C97" s="177">
        <v>1203</v>
      </c>
      <c r="D97" s="177">
        <v>1138</v>
      </c>
      <c r="E97" s="177">
        <v>1103</v>
      </c>
      <c r="F97" s="177">
        <v>2248</v>
      </c>
      <c r="G97" s="177">
        <v>2247</v>
      </c>
      <c r="H97" s="177">
        <v>2167</v>
      </c>
      <c r="I97" s="177">
        <v>2193</v>
      </c>
      <c r="J97" s="177">
        <v>2243</v>
      </c>
      <c r="K97" s="177">
        <v>2357</v>
      </c>
      <c r="L97" s="177">
        <v>2364</v>
      </c>
      <c r="M97" s="177">
        <v>2307</v>
      </c>
      <c r="N97" s="177">
        <v>2206</v>
      </c>
      <c r="O97" s="177">
        <v>2139</v>
      </c>
      <c r="P97" s="177">
        <v>2100</v>
      </c>
      <c r="Q97" s="177">
        <v>2018</v>
      </c>
      <c r="R97" s="177">
        <v>1908</v>
      </c>
      <c r="S97" s="177">
        <v>1774</v>
      </c>
      <c r="T97" s="177">
        <v>1777</v>
      </c>
      <c r="U97" s="177">
        <v>1646</v>
      </c>
      <c r="V97" s="177">
        <v>1665</v>
      </c>
      <c r="W97" s="177">
        <v>1804</v>
      </c>
      <c r="DA97" s="155"/>
    </row>
    <row r="98" spans="1:105" ht="11.5" hidden="1" customHeight="1" x14ac:dyDescent="0.35">
      <c r="A98" s="168" t="s">
        <v>301</v>
      </c>
      <c r="B98" s="177">
        <v>2803</v>
      </c>
      <c r="C98" s="177">
        <v>4054</v>
      </c>
      <c r="D98" s="177">
        <v>4530</v>
      </c>
      <c r="E98" s="177">
        <v>5526</v>
      </c>
      <c r="F98" s="177">
        <v>5843</v>
      </c>
      <c r="G98" s="177">
        <v>7161</v>
      </c>
      <c r="H98" s="177">
        <v>8045</v>
      </c>
      <c r="I98" s="177">
        <v>9142</v>
      </c>
      <c r="J98" s="177">
        <v>9953</v>
      </c>
      <c r="K98" s="177">
        <v>11278</v>
      </c>
      <c r="L98" s="177">
        <v>12225</v>
      </c>
      <c r="M98" s="177">
        <v>15077</v>
      </c>
      <c r="N98" s="177">
        <v>16284</v>
      </c>
      <c r="O98" s="177">
        <v>18357</v>
      </c>
      <c r="P98" s="177">
        <v>19110</v>
      </c>
      <c r="Q98" s="177">
        <v>21341</v>
      </c>
      <c r="R98" s="177">
        <v>21996</v>
      </c>
      <c r="S98" s="177">
        <v>23701</v>
      </c>
      <c r="T98" s="177">
        <v>25844</v>
      </c>
      <c r="U98" s="177">
        <v>29694</v>
      </c>
      <c r="V98" s="177">
        <v>35624</v>
      </c>
      <c r="W98" s="177">
        <v>41157</v>
      </c>
      <c r="DA98" s="155"/>
    </row>
    <row r="99" spans="1:105" ht="11.5" hidden="1" customHeight="1" x14ac:dyDescent="0.35">
      <c r="A99" s="168" t="s">
        <v>305</v>
      </c>
      <c r="B99" s="177">
        <v>1654</v>
      </c>
      <c r="C99" s="177">
        <v>1714</v>
      </c>
      <c r="D99" s="177">
        <v>1745</v>
      </c>
      <c r="E99" s="177">
        <v>1687</v>
      </c>
      <c r="F99" s="177">
        <v>1690</v>
      </c>
      <c r="G99" s="177">
        <v>2083</v>
      </c>
      <c r="H99" s="177">
        <v>2083</v>
      </c>
      <c r="I99" s="177">
        <v>2070</v>
      </c>
      <c r="J99" s="177">
        <v>2082</v>
      </c>
      <c r="K99" s="177">
        <v>2135</v>
      </c>
      <c r="L99" s="177">
        <v>2469</v>
      </c>
      <c r="M99" s="177">
        <v>2572</v>
      </c>
      <c r="N99" s="177">
        <v>2571</v>
      </c>
      <c r="O99" s="177">
        <v>3752</v>
      </c>
      <c r="P99" s="177">
        <v>3679</v>
      </c>
      <c r="Q99" s="177">
        <v>3959</v>
      </c>
      <c r="R99" s="177">
        <v>4266</v>
      </c>
      <c r="S99" s="177">
        <v>4623</v>
      </c>
      <c r="T99" s="177">
        <v>5037</v>
      </c>
      <c r="U99" s="177">
        <v>6472</v>
      </c>
      <c r="V99" s="177">
        <v>8151</v>
      </c>
      <c r="W99" s="177">
        <v>10787</v>
      </c>
      <c r="DA99" s="155"/>
    </row>
    <row r="100" spans="1:105" ht="11.5" hidden="1" customHeight="1" x14ac:dyDescent="0.35">
      <c r="A100" s="159" t="s">
        <v>44</v>
      </c>
      <c r="B100" s="174">
        <f t="shared" ref="B100:W100" si="32">B101+B107</f>
        <v>25364134</v>
      </c>
      <c r="C100" s="174">
        <f t="shared" si="32"/>
        <v>26175049</v>
      </c>
      <c r="D100" s="174">
        <f t="shared" si="32"/>
        <v>26583240</v>
      </c>
      <c r="E100" s="174">
        <f t="shared" si="32"/>
        <v>27037029</v>
      </c>
      <c r="F100" s="174">
        <f t="shared" si="32"/>
        <v>27572407</v>
      </c>
      <c r="G100" s="174">
        <f t="shared" si="32"/>
        <v>28150470</v>
      </c>
      <c r="H100" s="174">
        <f t="shared" si="32"/>
        <v>28835986</v>
      </c>
      <c r="I100" s="174">
        <f t="shared" si="32"/>
        <v>29984396</v>
      </c>
      <c r="J100" s="174">
        <f t="shared" si="32"/>
        <v>30283025</v>
      </c>
      <c r="K100" s="174">
        <f t="shared" si="32"/>
        <v>29912768</v>
      </c>
      <c r="L100" s="174">
        <f t="shared" si="32"/>
        <v>30013985</v>
      </c>
      <c r="M100" s="174">
        <f t="shared" si="32"/>
        <v>30114600</v>
      </c>
      <c r="N100" s="174">
        <f t="shared" si="32"/>
        <v>29745864</v>
      </c>
      <c r="O100" s="174">
        <f t="shared" si="32"/>
        <v>29623203</v>
      </c>
      <c r="P100" s="174">
        <f t="shared" si="32"/>
        <v>30104945</v>
      </c>
      <c r="Q100" s="174">
        <f t="shared" si="32"/>
        <v>30823699</v>
      </c>
      <c r="R100" s="174">
        <f t="shared" si="32"/>
        <v>31135917</v>
      </c>
      <c r="S100" s="174">
        <f t="shared" si="32"/>
        <v>31563387</v>
      </c>
      <c r="T100" s="174">
        <f t="shared" si="32"/>
        <v>32188101</v>
      </c>
      <c r="U100" s="174">
        <f t="shared" si="32"/>
        <v>32921250</v>
      </c>
      <c r="V100" s="174">
        <f t="shared" si="32"/>
        <v>33295389</v>
      </c>
      <c r="W100" s="174">
        <f t="shared" si="32"/>
        <v>33876367</v>
      </c>
      <c r="DA100" s="161"/>
    </row>
    <row r="101" spans="1:105" ht="11.5" hidden="1" customHeight="1" x14ac:dyDescent="0.35">
      <c r="A101" s="162" t="s">
        <v>33</v>
      </c>
      <c r="B101" s="175">
        <f t="shared" ref="B101:W101" si="33">SUM(B102:B106)</f>
        <v>20498909</v>
      </c>
      <c r="C101" s="175">
        <f t="shared" si="33"/>
        <v>21160164</v>
      </c>
      <c r="D101" s="175">
        <f t="shared" si="33"/>
        <v>21459483</v>
      </c>
      <c r="E101" s="175">
        <f t="shared" si="33"/>
        <v>21862167</v>
      </c>
      <c r="F101" s="175">
        <f t="shared" si="33"/>
        <v>22343941</v>
      </c>
      <c r="G101" s="175">
        <f t="shared" si="33"/>
        <v>22858767</v>
      </c>
      <c r="H101" s="175">
        <f t="shared" si="33"/>
        <v>23396730</v>
      </c>
      <c r="I101" s="175">
        <f t="shared" si="33"/>
        <v>24520052</v>
      </c>
      <c r="J101" s="175">
        <f t="shared" si="33"/>
        <v>24730713</v>
      </c>
      <c r="K101" s="175">
        <f t="shared" si="33"/>
        <v>24462850</v>
      </c>
      <c r="L101" s="175">
        <f t="shared" si="33"/>
        <v>24553977</v>
      </c>
      <c r="M101" s="175">
        <f t="shared" si="33"/>
        <v>24648265</v>
      </c>
      <c r="N101" s="175">
        <f t="shared" si="33"/>
        <v>24374112</v>
      </c>
      <c r="O101" s="175">
        <f t="shared" si="33"/>
        <v>24460818</v>
      </c>
      <c r="P101" s="175">
        <f t="shared" si="33"/>
        <v>24886425</v>
      </c>
      <c r="Q101" s="175">
        <f t="shared" si="33"/>
        <v>25557503</v>
      </c>
      <c r="R101" s="175">
        <f t="shared" si="33"/>
        <v>25852668</v>
      </c>
      <c r="S101" s="175">
        <f t="shared" si="33"/>
        <v>26200795</v>
      </c>
      <c r="T101" s="175">
        <f t="shared" si="33"/>
        <v>26702056</v>
      </c>
      <c r="U101" s="175">
        <f t="shared" si="33"/>
        <v>27288060</v>
      </c>
      <c r="V101" s="175">
        <f t="shared" si="33"/>
        <v>27646115</v>
      </c>
      <c r="W101" s="175">
        <f t="shared" si="33"/>
        <v>28118762</v>
      </c>
      <c r="DA101" s="164"/>
    </row>
    <row r="102" spans="1:105" ht="11.5" hidden="1" customHeight="1" x14ac:dyDescent="0.35">
      <c r="A102" s="168" t="s">
        <v>295</v>
      </c>
      <c r="B102" s="177">
        <v>4162875</v>
      </c>
      <c r="C102" s="177">
        <v>4020688</v>
      </c>
      <c r="D102" s="177">
        <v>3712759</v>
      </c>
      <c r="E102" s="177">
        <v>3510104</v>
      </c>
      <c r="F102" s="177">
        <v>3269887</v>
      </c>
      <c r="G102" s="177">
        <v>3088695</v>
      </c>
      <c r="H102" s="177">
        <v>2946849</v>
      </c>
      <c r="I102" s="177">
        <v>2830130</v>
      </c>
      <c r="J102" s="177">
        <v>2777546</v>
      </c>
      <c r="K102" s="177">
        <v>2623828</v>
      </c>
      <c r="L102" s="177">
        <v>2559142</v>
      </c>
      <c r="M102" s="177">
        <v>2469027</v>
      </c>
      <c r="N102" s="177">
        <v>2383531</v>
      </c>
      <c r="O102" s="177">
        <v>2327112</v>
      </c>
      <c r="P102" s="177">
        <v>2198765</v>
      </c>
      <c r="Q102" s="177">
        <v>2141827</v>
      </c>
      <c r="R102" s="177">
        <v>2124007</v>
      </c>
      <c r="S102" s="177">
        <v>2079384</v>
      </c>
      <c r="T102" s="177">
        <v>2047153</v>
      </c>
      <c r="U102" s="177">
        <v>2032221</v>
      </c>
      <c r="V102" s="177">
        <v>2016308</v>
      </c>
      <c r="W102" s="177">
        <v>2025326</v>
      </c>
      <c r="DA102" s="155"/>
    </row>
    <row r="103" spans="1:105" ht="11.5" hidden="1" customHeight="1" x14ac:dyDescent="0.35">
      <c r="A103" s="168" t="s">
        <v>297</v>
      </c>
      <c r="B103" s="177">
        <v>16174940</v>
      </c>
      <c r="C103" s="177">
        <v>16962652</v>
      </c>
      <c r="D103" s="177">
        <v>17540743</v>
      </c>
      <c r="E103" s="177">
        <v>18129637</v>
      </c>
      <c r="F103" s="177">
        <v>18845080</v>
      </c>
      <c r="G103" s="177">
        <v>19529221</v>
      </c>
      <c r="H103" s="177">
        <v>20172920</v>
      </c>
      <c r="I103" s="177">
        <v>21406488</v>
      </c>
      <c r="J103" s="177">
        <v>21648946</v>
      </c>
      <c r="K103" s="177">
        <v>21509311</v>
      </c>
      <c r="L103" s="177">
        <v>21632626</v>
      </c>
      <c r="M103" s="177">
        <v>21804649</v>
      </c>
      <c r="N103" s="177">
        <v>21599110</v>
      </c>
      <c r="O103" s="177">
        <v>21734091</v>
      </c>
      <c r="P103" s="177">
        <v>22254831</v>
      </c>
      <c r="Q103" s="177">
        <v>22968439</v>
      </c>
      <c r="R103" s="177">
        <v>23260751</v>
      </c>
      <c r="S103" s="177">
        <v>23643179</v>
      </c>
      <c r="T103" s="177">
        <v>24126320</v>
      </c>
      <c r="U103" s="177">
        <v>24686649</v>
      </c>
      <c r="V103" s="177">
        <v>25030457</v>
      </c>
      <c r="W103" s="177">
        <v>25445973</v>
      </c>
      <c r="DA103" s="155"/>
    </row>
    <row r="104" spans="1:105" ht="11.5" hidden="1" customHeight="1" x14ac:dyDescent="0.35">
      <c r="A104" s="168" t="s">
        <v>299</v>
      </c>
      <c r="B104" s="177">
        <v>148389</v>
      </c>
      <c r="C104" s="177">
        <v>162035</v>
      </c>
      <c r="D104" s="177">
        <v>189082</v>
      </c>
      <c r="E104" s="177">
        <v>203139</v>
      </c>
      <c r="F104" s="177">
        <v>207554</v>
      </c>
      <c r="G104" s="177">
        <v>216995</v>
      </c>
      <c r="H104" s="177">
        <v>239582</v>
      </c>
      <c r="I104" s="177">
        <v>243338</v>
      </c>
      <c r="J104" s="177">
        <v>253819</v>
      </c>
      <c r="K104" s="177">
        <v>264372</v>
      </c>
      <c r="L104" s="177">
        <v>273620</v>
      </c>
      <c r="M104" s="177">
        <v>283018</v>
      </c>
      <c r="N104" s="177">
        <v>273181</v>
      </c>
      <c r="O104" s="177">
        <v>272731</v>
      </c>
      <c r="P104" s="177">
        <v>293308</v>
      </c>
      <c r="Q104" s="177">
        <v>291444</v>
      </c>
      <c r="R104" s="177">
        <v>291625</v>
      </c>
      <c r="S104" s="177">
        <v>285984</v>
      </c>
      <c r="T104" s="177">
        <v>296134</v>
      </c>
      <c r="U104" s="177">
        <v>305472</v>
      </c>
      <c r="V104" s="177">
        <v>306131</v>
      </c>
      <c r="W104" s="177">
        <v>308078</v>
      </c>
      <c r="DA104" s="155"/>
    </row>
    <row r="105" spans="1:105" ht="11.5" hidden="1" customHeight="1" x14ac:dyDescent="0.35">
      <c r="A105" s="168" t="s">
        <v>301</v>
      </c>
      <c r="B105" s="177">
        <v>7509</v>
      </c>
      <c r="C105" s="177">
        <v>8885</v>
      </c>
      <c r="D105" s="177">
        <v>10724</v>
      </c>
      <c r="E105" s="177">
        <v>12990</v>
      </c>
      <c r="F105" s="177">
        <v>14937</v>
      </c>
      <c r="G105" s="177">
        <v>17506</v>
      </c>
      <c r="H105" s="177">
        <v>30914</v>
      </c>
      <c r="I105" s="177">
        <v>33448</v>
      </c>
      <c r="J105" s="177">
        <v>44143</v>
      </c>
      <c r="K105" s="177">
        <v>58687</v>
      </c>
      <c r="L105" s="177">
        <v>82199</v>
      </c>
      <c r="M105" s="177">
        <v>82440</v>
      </c>
      <c r="N105" s="177">
        <v>105390</v>
      </c>
      <c r="O105" s="177">
        <v>110219</v>
      </c>
      <c r="P105" s="177">
        <v>116520</v>
      </c>
      <c r="Q105" s="177">
        <v>127013</v>
      </c>
      <c r="R105" s="177">
        <v>135207</v>
      </c>
      <c r="S105" s="177">
        <v>140015</v>
      </c>
      <c r="T105" s="177">
        <v>155989</v>
      </c>
      <c r="U105" s="177">
        <v>165770</v>
      </c>
      <c r="V105" s="177">
        <v>171920</v>
      </c>
      <c r="W105" s="177">
        <v>172080</v>
      </c>
      <c r="DA105" s="155"/>
    </row>
    <row r="106" spans="1:105" ht="11.5" hidden="1" customHeight="1" x14ac:dyDescent="0.35">
      <c r="A106" s="168" t="s">
        <v>305</v>
      </c>
      <c r="B106" s="177">
        <v>5196</v>
      </c>
      <c r="C106" s="177">
        <v>5904</v>
      </c>
      <c r="D106" s="177">
        <v>6175</v>
      </c>
      <c r="E106" s="177">
        <v>6297</v>
      </c>
      <c r="F106" s="177">
        <v>6483</v>
      </c>
      <c r="G106" s="177">
        <v>6350</v>
      </c>
      <c r="H106" s="177">
        <v>6465</v>
      </c>
      <c r="I106" s="177">
        <v>6648</v>
      </c>
      <c r="J106" s="177">
        <v>6259</v>
      </c>
      <c r="K106" s="177">
        <v>6652</v>
      </c>
      <c r="L106" s="177">
        <v>6390</v>
      </c>
      <c r="M106" s="177">
        <v>9131</v>
      </c>
      <c r="N106" s="177">
        <v>12900</v>
      </c>
      <c r="O106" s="177">
        <v>16665</v>
      </c>
      <c r="P106" s="177">
        <v>23001</v>
      </c>
      <c r="Q106" s="177">
        <v>28780</v>
      </c>
      <c r="R106" s="177">
        <v>41078</v>
      </c>
      <c r="S106" s="177">
        <v>52233</v>
      </c>
      <c r="T106" s="177">
        <v>76460</v>
      </c>
      <c r="U106" s="177">
        <v>97948</v>
      </c>
      <c r="V106" s="177">
        <v>121299</v>
      </c>
      <c r="W106" s="177">
        <v>167305</v>
      </c>
      <c r="DA106" s="155"/>
    </row>
    <row r="107" spans="1:105" ht="11.5" hidden="1" customHeight="1" x14ac:dyDescent="0.35">
      <c r="A107" s="165" t="s">
        <v>34</v>
      </c>
      <c r="B107" s="176">
        <f t="shared" ref="B107:W107" si="34">SUM(B108:B109)</f>
        <v>4865225</v>
      </c>
      <c r="C107" s="176">
        <f t="shared" si="34"/>
        <v>5014885</v>
      </c>
      <c r="D107" s="176">
        <f t="shared" si="34"/>
        <v>5123757</v>
      </c>
      <c r="E107" s="176">
        <f t="shared" si="34"/>
        <v>5174862</v>
      </c>
      <c r="F107" s="176">
        <f t="shared" si="34"/>
        <v>5228466</v>
      </c>
      <c r="G107" s="176">
        <f t="shared" si="34"/>
        <v>5291703</v>
      </c>
      <c r="H107" s="176">
        <f t="shared" si="34"/>
        <v>5439256</v>
      </c>
      <c r="I107" s="176">
        <f t="shared" si="34"/>
        <v>5464344</v>
      </c>
      <c r="J107" s="176">
        <f t="shared" si="34"/>
        <v>5552312</v>
      </c>
      <c r="K107" s="176">
        <f t="shared" si="34"/>
        <v>5449918</v>
      </c>
      <c r="L107" s="176">
        <f t="shared" si="34"/>
        <v>5460008</v>
      </c>
      <c r="M107" s="176">
        <f t="shared" si="34"/>
        <v>5466335</v>
      </c>
      <c r="N107" s="176">
        <f t="shared" si="34"/>
        <v>5371752</v>
      </c>
      <c r="O107" s="176">
        <f t="shared" si="34"/>
        <v>5162385</v>
      </c>
      <c r="P107" s="176">
        <f t="shared" si="34"/>
        <v>5218520</v>
      </c>
      <c r="Q107" s="176">
        <f t="shared" si="34"/>
        <v>5266196</v>
      </c>
      <c r="R107" s="176">
        <f t="shared" si="34"/>
        <v>5283249</v>
      </c>
      <c r="S107" s="176">
        <f t="shared" si="34"/>
        <v>5362592</v>
      </c>
      <c r="T107" s="176">
        <f t="shared" si="34"/>
        <v>5486045</v>
      </c>
      <c r="U107" s="176">
        <f t="shared" si="34"/>
        <v>5633190</v>
      </c>
      <c r="V107" s="176">
        <f t="shared" si="34"/>
        <v>5649274</v>
      </c>
      <c r="W107" s="176">
        <f t="shared" si="34"/>
        <v>5757605</v>
      </c>
      <c r="DA107" s="167"/>
    </row>
    <row r="108" spans="1:105" ht="11.5" hidden="1" customHeight="1" x14ac:dyDescent="0.35">
      <c r="A108" s="168" t="s">
        <v>29</v>
      </c>
      <c r="B108" s="177">
        <v>4559221</v>
      </c>
      <c r="C108" s="177">
        <v>4686813</v>
      </c>
      <c r="D108" s="177">
        <v>4778616</v>
      </c>
      <c r="E108" s="177">
        <v>4822090</v>
      </c>
      <c r="F108" s="177">
        <v>4811367</v>
      </c>
      <c r="G108" s="177">
        <v>4859967</v>
      </c>
      <c r="H108" s="177">
        <v>4986833</v>
      </c>
      <c r="I108" s="177">
        <v>4996949</v>
      </c>
      <c r="J108" s="177">
        <v>5085608</v>
      </c>
      <c r="K108" s="177">
        <v>5031445</v>
      </c>
      <c r="L108" s="177">
        <v>5025991</v>
      </c>
      <c r="M108" s="177">
        <v>5036381</v>
      </c>
      <c r="N108" s="177">
        <v>4942707</v>
      </c>
      <c r="O108" s="177">
        <v>4709905</v>
      </c>
      <c r="P108" s="177">
        <v>4761297</v>
      </c>
      <c r="Q108" s="177">
        <v>4796101</v>
      </c>
      <c r="R108" s="177">
        <v>4784022</v>
      </c>
      <c r="S108" s="177">
        <v>4829842</v>
      </c>
      <c r="T108" s="177">
        <v>4971523</v>
      </c>
      <c r="U108" s="177">
        <v>5093283</v>
      </c>
      <c r="V108" s="177">
        <v>5109388</v>
      </c>
      <c r="W108" s="177">
        <v>5184112</v>
      </c>
      <c r="DA108" s="155"/>
    </row>
    <row r="109" spans="1:105" ht="11.5" hidden="1" customHeight="1" x14ac:dyDescent="0.35">
      <c r="A109" s="170" t="s">
        <v>322</v>
      </c>
      <c r="B109" s="178">
        <v>306004</v>
      </c>
      <c r="C109" s="178">
        <v>328072</v>
      </c>
      <c r="D109" s="178">
        <v>345141</v>
      </c>
      <c r="E109" s="178">
        <v>352772</v>
      </c>
      <c r="F109" s="178">
        <v>417099</v>
      </c>
      <c r="G109" s="178">
        <v>431736</v>
      </c>
      <c r="H109" s="178">
        <v>452423</v>
      </c>
      <c r="I109" s="178">
        <v>467395</v>
      </c>
      <c r="J109" s="178">
        <v>466704</v>
      </c>
      <c r="K109" s="178">
        <v>418473</v>
      </c>
      <c r="L109" s="178">
        <v>434017</v>
      </c>
      <c r="M109" s="178">
        <v>429954</v>
      </c>
      <c r="N109" s="178">
        <v>429045</v>
      </c>
      <c r="O109" s="178">
        <v>452480</v>
      </c>
      <c r="P109" s="178">
        <v>457223</v>
      </c>
      <c r="Q109" s="178">
        <v>470095</v>
      </c>
      <c r="R109" s="178">
        <v>499227</v>
      </c>
      <c r="S109" s="178">
        <v>532750</v>
      </c>
      <c r="T109" s="178">
        <v>514522</v>
      </c>
      <c r="U109" s="178">
        <v>539907</v>
      </c>
      <c r="V109" s="178">
        <v>539886</v>
      </c>
      <c r="W109" s="178">
        <v>573493</v>
      </c>
      <c r="DA109" s="172"/>
    </row>
    <row r="110" spans="1:105" ht="11.5" customHeight="1" x14ac:dyDescent="0.35">
      <c r="A110" s="154"/>
      <c r="B110" s="154"/>
      <c r="C110" s="154"/>
      <c r="L110" s="154"/>
      <c r="M110" s="154"/>
      <c r="N110" s="154"/>
    </row>
    <row r="111" spans="1:105" ht="11.5" customHeight="1" x14ac:dyDescent="0.35">
      <c r="A111" s="156" t="s">
        <v>379</v>
      </c>
      <c r="B111" s="173">
        <f t="shared" ref="B111:W111" si="35">B112+B127</f>
        <v>17731463</v>
      </c>
      <c r="C111" s="173">
        <f t="shared" si="35"/>
        <v>20156380</v>
      </c>
      <c r="D111" s="173">
        <f t="shared" si="35"/>
        <v>19623985</v>
      </c>
      <c r="E111" s="173">
        <f t="shared" si="35"/>
        <v>19291744</v>
      </c>
      <c r="F111" s="173">
        <f t="shared" si="35"/>
        <v>20081807</v>
      </c>
      <c r="G111" s="173">
        <f t="shared" si="35"/>
        <v>21082774</v>
      </c>
      <c r="H111" s="173">
        <f t="shared" si="35"/>
        <v>22278657</v>
      </c>
      <c r="I111" s="173">
        <f t="shared" si="35"/>
        <v>23345081</v>
      </c>
      <c r="J111" s="173">
        <f t="shared" si="35"/>
        <v>21893509</v>
      </c>
      <c r="K111" s="173">
        <f t="shared" si="35"/>
        <v>20050080</v>
      </c>
      <c r="L111" s="173">
        <f t="shared" si="35"/>
        <v>19322790</v>
      </c>
      <c r="M111" s="173">
        <f t="shared" si="35"/>
        <v>19428776</v>
      </c>
      <c r="N111" s="173">
        <f t="shared" si="35"/>
        <v>18074426</v>
      </c>
      <c r="O111" s="173">
        <f t="shared" si="35"/>
        <v>17377327</v>
      </c>
      <c r="P111" s="173">
        <f t="shared" si="35"/>
        <v>18515922</v>
      </c>
      <c r="Q111" s="173">
        <f t="shared" si="35"/>
        <v>20611713</v>
      </c>
      <c r="R111" s="173">
        <f t="shared" si="35"/>
        <v>20256526</v>
      </c>
      <c r="S111" s="173">
        <f t="shared" si="35"/>
        <v>21209975</v>
      </c>
      <c r="T111" s="173">
        <f t="shared" si="35"/>
        <v>22070270</v>
      </c>
      <c r="U111" s="173">
        <f t="shared" si="35"/>
        <v>22467102</v>
      </c>
      <c r="V111" s="173">
        <f t="shared" si="35"/>
        <v>18876475</v>
      </c>
      <c r="W111" s="173">
        <f t="shared" si="35"/>
        <v>20900869</v>
      </c>
      <c r="DA111" s="158" t="s">
        <v>380</v>
      </c>
    </row>
    <row r="112" spans="1:105" ht="11.5" customHeight="1" x14ac:dyDescent="0.35">
      <c r="A112" s="159" t="s">
        <v>43</v>
      </c>
      <c r="B112" s="174">
        <f t="shared" ref="B112:W112" si="36">B113+B114+B121</f>
        <v>16640736</v>
      </c>
      <c r="C112" s="174">
        <f t="shared" si="36"/>
        <v>17864269</v>
      </c>
      <c r="D112" s="174">
        <f t="shared" si="36"/>
        <v>17513635</v>
      </c>
      <c r="E112" s="174">
        <f t="shared" si="36"/>
        <v>17116109</v>
      </c>
      <c r="F112" s="174">
        <f t="shared" si="36"/>
        <v>17678795</v>
      </c>
      <c r="G112" s="174">
        <f t="shared" si="36"/>
        <v>18763648</v>
      </c>
      <c r="H112" s="174">
        <f t="shared" si="36"/>
        <v>19584088</v>
      </c>
      <c r="I112" s="174">
        <f t="shared" si="36"/>
        <v>20020379</v>
      </c>
      <c r="J112" s="174">
        <f t="shared" si="36"/>
        <v>19312737</v>
      </c>
      <c r="K112" s="174">
        <f t="shared" si="36"/>
        <v>17883573</v>
      </c>
      <c r="L112" s="174">
        <f t="shared" si="36"/>
        <v>16990012</v>
      </c>
      <c r="M112" s="174">
        <f t="shared" si="36"/>
        <v>17087974</v>
      </c>
      <c r="N112" s="174">
        <f t="shared" si="36"/>
        <v>16037733</v>
      </c>
      <c r="O112" s="174">
        <f t="shared" si="36"/>
        <v>15151979</v>
      </c>
      <c r="P112" s="174">
        <f t="shared" si="36"/>
        <v>15819305</v>
      </c>
      <c r="Q112" s="174">
        <f t="shared" si="36"/>
        <v>17743584</v>
      </c>
      <c r="R112" s="174">
        <f t="shared" si="36"/>
        <v>17618951</v>
      </c>
      <c r="S112" s="174">
        <f t="shared" si="36"/>
        <v>18568046</v>
      </c>
      <c r="T112" s="174">
        <f t="shared" si="36"/>
        <v>19281618</v>
      </c>
      <c r="U112" s="174">
        <f t="shared" si="36"/>
        <v>19478271</v>
      </c>
      <c r="V112" s="174">
        <f t="shared" si="36"/>
        <v>16552454</v>
      </c>
      <c r="W112" s="174">
        <f t="shared" si="36"/>
        <v>18354565</v>
      </c>
      <c r="DA112" s="161" t="s">
        <v>381</v>
      </c>
    </row>
    <row r="113" spans="1:105" ht="11.5" customHeight="1" x14ac:dyDescent="0.35">
      <c r="A113" s="162" t="s">
        <v>247</v>
      </c>
      <c r="B113" s="175">
        <v>1897756</v>
      </c>
      <c r="C113" s="175">
        <v>2054656</v>
      </c>
      <c r="D113" s="175">
        <v>2563702</v>
      </c>
      <c r="E113" s="175">
        <v>2129118</v>
      </c>
      <c r="F113" s="175">
        <v>2121491</v>
      </c>
      <c r="G113" s="175">
        <v>2772290</v>
      </c>
      <c r="H113" s="175">
        <v>2806617</v>
      </c>
      <c r="I113" s="175">
        <v>2892547</v>
      </c>
      <c r="J113" s="175">
        <v>2870797</v>
      </c>
      <c r="K113" s="175">
        <v>2445153</v>
      </c>
      <c r="L113" s="175">
        <v>2027071</v>
      </c>
      <c r="M113" s="175">
        <v>1861353</v>
      </c>
      <c r="N113" s="175">
        <v>1661347</v>
      </c>
      <c r="O113" s="175">
        <v>1827394</v>
      </c>
      <c r="P113" s="175">
        <v>1939944</v>
      </c>
      <c r="Q113" s="175">
        <v>1950326</v>
      </c>
      <c r="R113" s="175">
        <v>1983517</v>
      </c>
      <c r="S113" s="175">
        <v>1909055</v>
      </c>
      <c r="T113" s="175">
        <v>2157416</v>
      </c>
      <c r="U113" s="175">
        <v>2172694</v>
      </c>
      <c r="V113" s="175">
        <v>2099186</v>
      </c>
      <c r="W113" s="175">
        <v>2662297</v>
      </c>
      <c r="DA113" s="164" t="s">
        <v>382</v>
      </c>
    </row>
    <row r="114" spans="1:105" ht="11.5" customHeight="1" x14ac:dyDescent="0.35">
      <c r="A114" s="165" t="s">
        <v>22</v>
      </c>
      <c r="B114" s="176">
        <f t="shared" ref="B114:K114" si="37">SUM(B115:B120)</f>
        <v>14704072</v>
      </c>
      <c r="C114" s="176">
        <f t="shared" si="37"/>
        <v>15757223</v>
      </c>
      <c r="D114" s="176">
        <f t="shared" si="37"/>
        <v>14902462</v>
      </c>
      <c r="E114" s="176">
        <f t="shared" si="37"/>
        <v>14941424</v>
      </c>
      <c r="F114" s="176">
        <f t="shared" si="37"/>
        <v>15505549</v>
      </c>
      <c r="G114" s="176">
        <f t="shared" si="37"/>
        <v>15939768</v>
      </c>
      <c r="H114" s="176">
        <f t="shared" si="37"/>
        <v>16721709</v>
      </c>
      <c r="I114" s="176">
        <f t="shared" si="37"/>
        <v>17071267</v>
      </c>
      <c r="J114" s="176">
        <f t="shared" si="37"/>
        <v>16384176</v>
      </c>
      <c r="K114" s="176">
        <f t="shared" si="37"/>
        <v>15389508</v>
      </c>
      <c r="L114" s="176">
        <f t="shared" ref="L114:W114" si="38">SUM(L115:L120)</f>
        <v>14917967</v>
      </c>
      <c r="M114" s="176">
        <f t="shared" si="38"/>
        <v>15180370</v>
      </c>
      <c r="N114" s="176">
        <f t="shared" si="38"/>
        <v>14332730</v>
      </c>
      <c r="O114" s="176">
        <f t="shared" si="38"/>
        <v>13279354</v>
      </c>
      <c r="P114" s="176">
        <f t="shared" si="38"/>
        <v>13827518</v>
      </c>
      <c r="Q114" s="176">
        <f t="shared" si="38"/>
        <v>15734627</v>
      </c>
      <c r="R114" s="176">
        <f t="shared" si="38"/>
        <v>15587128</v>
      </c>
      <c r="S114" s="176">
        <f t="shared" si="38"/>
        <v>16608565</v>
      </c>
      <c r="T114" s="176">
        <f t="shared" si="38"/>
        <v>17074137</v>
      </c>
      <c r="U114" s="176">
        <f t="shared" si="38"/>
        <v>17250489</v>
      </c>
      <c r="V114" s="176">
        <f t="shared" si="38"/>
        <v>14402716</v>
      </c>
      <c r="W114" s="176">
        <f t="shared" si="38"/>
        <v>15637945</v>
      </c>
      <c r="DA114" s="167" t="s">
        <v>383</v>
      </c>
    </row>
    <row r="115" spans="1:105" ht="11.5" customHeight="1" x14ac:dyDescent="0.35">
      <c r="A115" s="168" t="s">
        <v>295</v>
      </c>
      <c r="B115" s="177">
        <v>9361459</v>
      </c>
      <c r="C115" s="177">
        <v>9271586</v>
      </c>
      <c r="D115" s="177">
        <v>8287794</v>
      </c>
      <c r="E115" s="177">
        <v>7780937</v>
      </c>
      <c r="F115" s="177">
        <v>7684356</v>
      </c>
      <c r="G115" s="177">
        <v>7811220</v>
      </c>
      <c r="H115" s="177">
        <v>7872203</v>
      </c>
      <c r="I115" s="177">
        <v>8256178</v>
      </c>
      <c r="J115" s="177">
        <v>8093357</v>
      </c>
      <c r="K115" s="177">
        <v>7721514</v>
      </c>
      <c r="L115" s="177">
        <v>6923457</v>
      </c>
      <c r="M115" s="177">
        <v>6523882</v>
      </c>
      <c r="N115" s="177">
        <v>6488968</v>
      </c>
      <c r="O115" s="177">
        <v>6018693</v>
      </c>
      <c r="P115" s="177">
        <v>6301636</v>
      </c>
      <c r="Q115" s="177">
        <v>7315329</v>
      </c>
      <c r="R115" s="177">
        <v>7269805</v>
      </c>
      <c r="S115" s="177">
        <v>8417100</v>
      </c>
      <c r="T115" s="177">
        <v>9283943</v>
      </c>
      <c r="U115" s="177">
        <v>9963035</v>
      </c>
      <c r="V115" s="177">
        <v>7750639</v>
      </c>
      <c r="W115" s="177">
        <v>8666825</v>
      </c>
      <c r="DA115" s="155" t="s">
        <v>384</v>
      </c>
    </row>
    <row r="116" spans="1:105" ht="11.5" customHeight="1" x14ac:dyDescent="0.35">
      <c r="A116" s="168" t="s">
        <v>297</v>
      </c>
      <c r="B116" s="177">
        <v>5244853</v>
      </c>
      <c r="C116" s="177">
        <v>5802796</v>
      </c>
      <c r="D116" s="177">
        <v>5921504</v>
      </c>
      <c r="E116" s="177">
        <v>6425583</v>
      </c>
      <c r="F116" s="177">
        <v>7350711</v>
      </c>
      <c r="G116" s="177">
        <v>7494144</v>
      </c>
      <c r="H116" s="177">
        <v>8334440</v>
      </c>
      <c r="I116" s="177">
        <v>8271984</v>
      </c>
      <c r="J116" s="177">
        <v>7809219</v>
      </c>
      <c r="K116" s="177">
        <v>6814905</v>
      </c>
      <c r="L116" s="177">
        <v>7156957</v>
      </c>
      <c r="M116" s="177">
        <v>8237363</v>
      </c>
      <c r="N116" s="177">
        <v>7225138</v>
      </c>
      <c r="O116" s="177">
        <v>6593559</v>
      </c>
      <c r="P116" s="177">
        <v>6875964</v>
      </c>
      <c r="Q116" s="177">
        <v>7768555</v>
      </c>
      <c r="R116" s="177">
        <v>7749294</v>
      </c>
      <c r="S116" s="177">
        <v>7636158</v>
      </c>
      <c r="T116" s="177">
        <v>6862257</v>
      </c>
      <c r="U116" s="177">
        <v>6431458</v>
      </c>
      <c r="V116" s="177">
        <v>5222216</v>
      </c>
      <c r="W116" s="177">
        <v>4763630</v>
      </c>
      <c r="DA116" s="155" t="s">
        <v>385</v>
      </c>
    </row>
    <row r="117" spans="1:105" ht="11.5" customHeight="1" x14ac:dyDescent="0.35">
      <c r="A117" s="168" t="s">
        <v>299</v>
      </c>
      <c r="B117" s="177">
        <v>97757</v>
      </c>
      <c r="C117" s="177">
        <v>633781</v>
      </c>
      <c r="D117" s="177">
        <v>691824</v>
      </c>
      <c r="E117" s="177">
        <v>724995</v>
      </c>
      <c r="F117" s="177">
        <v>460971</v>
      </c>
      <c r="G117" s="177">
        <v>549032</v>
      </c>
      <c r="H117" s="177">
        <v>452168</v>
      </c>
      <c r="I117" s="177">
        <v>461938</v>
      </c>
      <c r="J117" s="177">
        <v>383628</v>
      </c>
      <c r="K117" s="177">
        <v>671289</v>
      </c>
      <c r="L117" s="177">
        <v>725188</v>
      </c>
      <c r="M117" s="177">
        <v>348392</v>
      </c>
      <c r="N117" s="177">
        <v>513008</v>
      </c>
      <c r="O117" s="177">
        <v>508927</v>
      </c>
      <c r="P117" s="177">
        <v>435887</v>
      </c>
      <c r="Q117" s="177">
        <v>429837</v>
      </c>
      <c r="R117" s="177">
        <v>370583</v>
      </c>
      <c r="S117" s="177">
        <v>317039</v>
      </c>
      <c r="T117" s="177">
        <v>576111</v>
      </c>
      <c r="U117" s="177">
        <v>356331</v>
      </c>
      <c r="V117" s="177">
        <v>282170</v>
      </c>
      <c r="W117" s="177">
        <v>350292</v>
      </c>
      <c r="DA117" s="155" t="s">
        <v>386</v>
      </c>
    </row>
    <row r="118" spans="1:105" ht="11.5" customHeight="1" x14ac:dyDescent="0.35">
      <c r="A118" s="168" t="s">
        <v>301</v>
      </c>
      <c r="B118" s="177">
        <v>3</v>
      </c>
      <c r="C118" s="177">
        <v>49060</v>
      </c>
      <c r="D118" s="177">
        <v>1340</v>
      </c>
      <c r="E118" s="177">
        <v>9900</v>
      </c>
      <c r="F118" s="177">
        <v>9507</v>
      </c>
      <c r="G118" s="177">
        <v>85370</v>
      </c>
      <c r="H118" s="177">
        <v>62863</v>
      </c>
      <c r="I118" s="177">
        <v>81140</v>
      </c>
      <c r="J118" s="177">
        <v>93807</v>
      </c>
      <c r="K118" s="177">
        <v>181037</v>
      </c>
      <c r="L118" s="177">
        <v>105851</v>
      </c>
      <c r="M118" s="177">
        <v>54903</v>
      </c>
      <c r="N118" s="177">
        <v>81871</v>
      </c>
      <c r="O118" s="177">
        <v>95617</v>
      </c>
      <c r="P118" s="177">
        <v>123135</v>
      </c>
      <c r="Q118" s="177">
        <v>86611</v>
      </c>
      <c r="R118" s="177">
        <v>68996</v>
      </c>
      <c r="S118" s="177">
        <v>53072</v>
      </c>
      <c r="T118" s="177">
        <v>81443</v>
      </c>
      <c r="U118" s="177">
        <v>82073</v>
      </c>
      <c r="V118" s="177">
        <v>65586</v>
      </c>
      <c r="W118" s="177">
        <v>51731</v>
      </c>
      <c r="DA118" s="155" t="s">
        <v>387</v>
      </c>
    </row>
    <row r="119" spans="1:105" ht="11.5" customHeight="1" x14ac:dyDescent="0.35">
      <c r="A119" s="168" t="s">
        <v>303</v>
      </c>
      <c r="B119" s="177">
        <v>0</v>
      </c>
      <c r="C119" s="177">
        <v>0</v>
      </c>
      <c r="D119" s="177">
        <v>0</v>
      </c>
      <c r="E119" s="177">
        <v>0</v>
      </c>
      <c r="F119" s="177">
        <v>0</v>
      </c>
      <c r="G119" s="177">
        <v>0</v>
      </c>
      <c r="H119" s="177">
        <v>0</v>
      </c>
      <c r="I119" s="177">
        <v>0</v>
      </c>
      <c r="J119" s="177">
        <v>130</v>
      </c>
      <c r="K119" s="177">
        <v>30</v>
      </c>
      <c r="L119" s="177">
        <v>218</v>
      </c>
      <c r="M119" s="177">
        <v>545</v>
      </c>
      <c r="N119" s="177">
        <v>8675</v>
      </c>
      <c r="O119" s="177">
        <v>39283</v>
      </c>
      <c r="P119" s="177">
        <v>56740</v>
      </c>
      <c r="Q119" s="177">
        <v>79757</v>
      </c>
      <c r="R119" s="177">
        <v>68849</v>
      </c>
      <c r="S119" s="177">
        <v>90068</v>
      </c>
      <c r="T119" s="177">
        <v>119780</v>
      </c>
      <c r="U119" s="177">
        <v>155656</v>
      </c>
      <c r="V119" s="177">
        <v>534415</v>
      </c>
      <c r="W119" s="177">
        <v>888427</v>
      </c>
      <c r="DA119" s="155" t="s">
        <v>388</v>
      </c>
    </row>
    <row r="120" spans="1:105" ht="11.5" customHeight="1" x14ac:dyDescent="0.35">
      <c r="A120" s="168" t="s">
        <v>305</v>
      </c>
      <c r="B120" s="177">
        <v>0</v>
      </c>
      <c r="C120" s="177">
        <v>0</v>
      </c>
      <c r="D120" s="177">
        <v>0</v>
      </c>
      <c r="E120" s="177">
        <v>9</v>
      </c>
      <c r="F120" s="177">
        <v>4</v>
      </c>
      <c r="G120" s="177">
        <v>2</v>
      </c>
      <c r="H120" s="177">
        <v>35</v>
      </c>
      <c r="I120" s="177">
        <v>27</v>
      </c>
      <c r="J120" s="177">
        <v>4035</v>
      </c>
      <c r="K120" s="177">
        <v>733</v>
      </c>
      <c r="L120" s="177">
        <v>6296</v>
      </c>
      <c r="M120" s="177">
        <v>15285</v>
      </c>
      <c r="N120" s="177">
        <v>15070</v>
      </c>
      <c r="O120" s="177">
        <v>23275</v>
      </c>
      <c r="P120" s="177">
        <v>34156</v>
      </c>
      <c r="Q120" s="177">
        <v>54538</v>
      </c>
      <c r="R120" s="177">
        <v>59601</v>
      </c>
      <c r="S120" s="177">
        <v>95128</v>
      </c>
      <c r="T120" s="177">
        <v>150603</v>
      </c>
      <c r="U120" s="177">
        <v>261936</v>
      </c>
      <c r="V120" s="177">
        <v>547690</v>
      </c>
      <c r="W120" s="177">
        <v>917040</v>
      </c>
      <c r="DA120" s="155" t="s">
        <v>389</v>
      </c>
    </row>
    <row r="121" spans="1:105" ht="11.5" customHeight="1" x14ac:dyDescent="0.35">
      <c r="A121" s="165" t="s">
        <v>23</v>
      </c>
      <c r="B121" s="176">
        <f t="shared" ref="B121:W121" si="39">SUM(B122:B126)</f>
        <v>38908</v>
      </c>
      <c r="C121" s="176">
        <f t="shared" si="39"/>
        <v>52390</v>
      </c>
      <c r="D121" s="176">
        <f t="shared" si="39"/>
        <v>47471</v>
      </c>
      <c r="E121" s="176">
        <f t="shared" si="39"/>
        <v>45567</v>
      </c>
      <c r="F121" s="176">
        <f t="shared" si="39"/>
        <v>51755</v>
      </c>
      <c r="G121" s="176">
        <f t="shared" si="39"/>
        <v>51590</v>
      </c>
      <c r="H121" s="176">
        <f t="shared" si="39"/>
        <v>55762</v>
      </c>
      <c r="I121" s="176">
        <f t="shared" si="39"/>
        <v>56565</v>
      </c>
      <c r="J121" s="176">
        <f t="shared" si="39"/>
        <v>57764</v>
      </c>
      <c r="K121" s="176">
        <f t="shared" si="39"/>
        <v>48912</v>
      </c>
      <c r="L121" s="176">
        <f t="shared" si="39"/>
        <v>44974</v>
      </c>
      <c r="M121" s="176">
        <f t="shared" si="39"/>
        <v>46251</v>
      </c>
      <c r="N121" s="176">
        <f t="shared" si="39"/>
        <v>43656</v>
      </c>
      <c r="O121" s="176">
        <f t="shared" si="39"/>
        <v>45231</v>
      </c>
      <c r="P121" s="176">
        <f t="shared" si="39"/>
        <v>51843</v>
      </c>
      <c r="Q121" s="176">
        <f t="shared" si="39"/>
        <v>58631</v>
      </c>
      <c r="R121" s="176">
        <f t="shared" si="39"/>
        <v>48306</v>
      </c>
      <c r="S121" s="176">
        <f t="shared" si="39"/>
        <v>50426</v>
      </c>
      <c r="T121" s="176">
        <f t="shared" si="39"/>
        <v>50065</v>
      </c>
      <c r="U121" s="176">
        <f t="shared" si="39"/>
        <v>55088</v>
      </c>
      <c r="V121" s="176">
        <f t="shared" si="39"/>
        <v>50552</v>
      </c>
      <c r="W121" s="176">
        <f t="shared" si="39"/>
        <v>54323</v>
      </c>
      <c r="DA121" s="167" t="s">
        <v>390</v>
      </c>
    </row>
    <row r="122" spans="1:105" ht="11.5" customHeight="1" x14ac:dyDescent="0.35">
      <c r="A122" s="168" t="s">
        <v>295</v>
      </c>
      <c r="B122" s="177">
        <v>114</v>
      </c>
      <c r="C122" s="177">
        <v>147</v>
      </c>
      <c r="D122" s="177">
        <v>174</v>
      </c>
      <c r="E122" s="177">
        <v>92</v>
      </c>
      <c r="F122" s="177">
        <v>83</v>
      </c>
      <c r="G122" s="177">
        <v>105</v>
      </c>
      <c r="H122" s="177">
        <v>213</v>
      </c>
      <c r="I122" s="177">
        <v>312</v>
      </c>
      <c r="J122" s="177">
        <v>328</v>
      </c>
      <c r="K122" s="177">
        <v>119</v>
      </c>
      <c r="L122" s="177">
        <v>136</v>
      </c>
      <c r="M122" s="177">
        <v>128</v>
      </c>
      <c r="N122" s="177">
        <v>75</v>
      </c>
      <c r="O122" s="177">
        <v>720</v>
      </c>
      <c r="P122" s="177">
        <v>36</v>
      </c>
      <c r="Q122" s="177">
        <v>33</v>
      </c>
      <c r="R122" s="177">
        <v>30</v>
      </c>
      <c r="S122" s="177">
        <v>23</v>
      </c>
      <c r="T122" s="177">
        <v>7</v>
      </c>
      <c r="U122" s="177">
        <v>594</v>
      </c>
      <c r="V122" s="177">
        <v>29</v>
      </c>
      <c r="W122" s="177">
        <v>36</v>
      </c>
      <c r="DA122" s="155" t="s">
        <v>391</v>
      </c>
    </row>
    <row r="123" spans="1:105" ht="11.5" customHeight="1" x14ac:dyDescent="0.35">
      <c r="A123" s="168" t="s">
        <v>297</v>
      </c>
      <c r="B123" s="177">
        <v>38708</v>
      </c>
      <c r="C123" s="177">
        <v>50643</v>
      </c>
      <c r="D123" s="177">
        <v>46408</v>
      </c>
      <c r="E123" s="177">
        <v>44168</v>
      </c>
      <c r="F123" s="177">
        <v>49916</v>
      </c>
      <c r="G123" s="177">
        <v>49254</v>
      </c>
      <c r="H123" s="177">
        <v>53737</v>
      </c>
      <c r="I123" s="177">
        <v>54565</v>
      </c>
      <c r="J123" s="177">
        <v>55897</v>
      </c>
      <c r="K123" s="177">
        <v>46915</v>
      </c>
      <c r="L123" s="177">
        <v>42967</v>
      </c>
      <c r="M123" s="177">
        <v>42648</v>
      </c>
      <c r="N123" s="177">
        <v>41769</v>
      </c>
      <c r="O123" s="177">
        <v>40380</v>
      </c>
      <c r="P123" s="177">
        <v>48886</v>
      </c>
      <c r="Q123" s="177">
        <v>54104</v>
      </c>
      <c r="R123" s="177">
        <v>46148</v>
      </c>
      <c r="S123" s="177">
        <v>46243</v>
      </c>
      <c r="T123" s="177">
        <v>46186</v>
      </c>
      <c r="U123" s="177">
        <v>47590</v>
      </c>
      <c r="V123" s="177">
        <v>41414</v>
      </c>
      <c r="W123" s="177">
        <v>44233</v>
      </c>
      <c r="DA123" s="155" t="s">
        <v>392</v>
      </c>
    </row>
    <row r="124" spans="1:105" ht="11.5" customHeight="1" x14ac:dyDescent="0.35">
      <c r="A124" s="168" t="s">
        <v>299</v>
      </c>
      <c r="B124" s="177">
        <v>28</v>
      </c>
      <c r="C124" s="177">
        <v>54</v>
      </c>
      <c r="D124" s="177">
        <v>35</v>
      </c>
      <c r="E124" s="177">
        <v>47</v>
      </c>
      <c r="F124" s="177">
        <v>1165</v>
      </c>
      <c r="G124" s="177">
        <v>147</v>
      </c>
      <c r="H124" s="177">
        <v>62</v>
      </c>
      <c r="I124" s="177">
        <v>126</v>
      </c>
      <c r="J124" s="177">
        <v>140</v>
      </c>
      <c r="K124" s="177">
        <v>212</v>
      </c>
      <c r="L124" s="177">
        <v>98</v>
      </c>
      <c r="M124" s="177">
        <v>57</v>
      </c>
      <c r="N124" s="177">
        <v>14</v>
      </c>
      <c r="O124" s="177">
        <v>52</v>
      </c>
      <c r="P124" s="177">
        <v>95</v>
      </c>
      <c r="Q124" s="177">
        <v>102</v>
      </c>
      <c r="R124" s="177">
        <v>20</v>
      </c>
      <c r="S124" s="177">
        <v>13</v>
      </c>
      <c r="T124" s="177">
        <v>157</v>
      </c>
      <c r="U124" s="177">
        <v>83</v>
      </c>
      <c r="V124" s="177">
        <v>70</v>
      </c>
      <c r="W124" s="177">
        <v>205</v>
      </c>
      <c r="DA124" s="155" t="s">
        <v>393</v>
      </c>
    </row>
    <row r="125" spans="1:105" ht="11.5" customHeight="1" x14ac:dyDescent="0.35">
      <c r="A125" s="168" t="s">
        <v>301</v>
      </c>
      <c r="B125" s="177">
        <v>0</v>
      </c>
      <c r="C125" s="177">
        <v>1456</v>
      </c>
      <c r="D125" s="177">
        <v>789</v>
      </c>
      <c r="E125" s="177">
        <v>1205</v>
      </c>
      <c r="F125" s="177">
        <v>536</v>
      </c>
      <c r="G125" s="177">
        <v>1550</v>
      </c>
      <c r="H125" s="177">
        <v>1668</v>
      </c>
      <c r="I125" s="177">
        <v>1497</v>
      </c>
      <c r="J125" s="177">
        <v>1312</v>
      </c>
      <c r="K125" s="177">
        <v>1535</v>
      </c>
      <c r="L125" s="177">
        <v>1364</v>
      </c>
      <c r="M125" s="177">
        <v>3234</v>
      </c>
      <c r="N125" s="177">
        <v>1721</v>
      </c>
      <c r="O125" s="177">
        <v>2634</v>
      </c>
      <c r="P125" s="177">
        <v>2379</v>
      </c>
      <c r="Q125" s="177">
        <v>3994</v>
      </c>
      <c r="R125" s="177">
        <v>1568</v>
      </c>
      <c r="S125" s="177">
        <v>3542</v>
      </c>
      <c r="T125" s="177">
        <v>2891</v>
      </c>
      <c r="U125" s="177">
        <v>4905</v>
      </c>
      <c r="V125" s="177">
        <v>6931</v>
      </c>
      <c r="W125" s="177">
        <v>6823</v>
      </c>
      <c r="DA125" s="155" t="s">
        <v>394</v>
      </c>
    </row>
    <row r="126" spans="1:105" ht="11.5" customHeight="1" x14ac:dyDescent="0.35">
      <c r="A126" s="168" t="s">
        <v>305</v>
      </c>
      <c r="B126" s="177">
        <v>58</v>
      </c>
      <c r="C126" s="177">
        <v>90</v>
      </c>
      <c r="D126" s="177">
        <v>65</v>
      </c>
      <c r="E126" s="177">
        <v>55</v>
      </c>
      <c r="F126" s="177">
        <v>55</v>
      </c>
      <c r="G126" s="177">
        <v>534</v>
      </c>
      <c r="H126" s="177">
        <v>82</v>
      </c>
      <c r="I126" s="177">
        <v>65</v>
      </c>
      <c r="J126" s="177">
        <v>87</v>
      </c>
      <c r="K126" s="177">
        <v>131</v>
      </c>
      <c r="L126" s="177">
        <v>409</v>
      </c>
      <c r="M126" s="177">
        <v>184</v>
      </c>
      <c r="N126" s="177">
        <v>77</v>
      </c>
      <c r="O126" s="177">
        <v>1445</v>
      </c>
      <c r="P126" s="177">
        <v>447</v>
      </c>
      <c r="Q126" s="177">
        <v>398</v>
      </c>
      <c r="R126" s="177">
        <v>540</v>
      </c>
      <c r="S126" s="177">
        <v>605</v>
      </c>
      <c r="T126" s="177">
        <v>824</v>
      </c>
      <c r="U126" s="177">
        <v>1916</v>
      </c>
      <c r="V126" s="177">
        <v>2108</v>
      </c>
      <c r="W126" s="177">
        <v>3026</v>
      </c>
      <c r="DA126" s="155" t="s">
        <v>395</v>
      </c>
    </row>
    <row r="127" spans="1:105" ht="11.5" customHeight="1" x14ac:dyDescent="0.35">
      <c r="A127" s="159" t="s">
        <v>44</v>
      </c>
      <c r="B127" s="174">
        <f t="shared" ref="B127:W127" si="40">B128+B134</f>
        <v>1090727</v>
      </c>
      <c r="C127" s="174">
        <f t="shared" si="40"/>
        <v>2292111</v>
      </c>
      <c r="D127" s="174">
        <f t="shared" si="40"/>
        <v>2110350</v>
      </c>
      <c r="E127" s="174">
        <f t="shared" si="40"/>
        <v>2175635</v>
      </c>
      <c r="F127" s="174">
        <f t="shared" si="40"/>
        <v>2403012</v>
      </c>
      <c r="G127" s="174">
        <f t="shared" si="40"/>
        <v>2319126</v>
      </c>
      <c r="H127" s="174">
        <f t="shared" si="40"/>
        <v>2694569</v>
      </c>
      <c r="I127" s="174">
        <f t="shared" si="40"/>
        <v>3324702</v>
      </c>
      <c r="J127" s="174">
        <f t="shared" si="40"/>
        <v>2580772</v>
      </c>
      <c r="K127" s="174">
        <f t="shared" si="40"/>
        <v>2166507</v>
      </c>
      <c r="L127" s="174">
        <f t="shared" si="40"/>
        <v>2332778</v>
      </c>
      <c r="M127" s="174">
        <f t="shared" si="40"/>
        <v>2340802</v>
      </c>
      <c r="N127" s="174">
        <f t="shared" si="40"/>
        <v>2036693</v>
      </c>
      <c r="O127" s="174">
        <f t="shared" si="40"/>
        <v>2225348</v>
      </c>
      <c r="P127" s="174">
        <f t="shared" si="40"/>
        <v>2696617</v>
      </c>
      <c r="Q127" s="174">
        <f t="shared" si="40"/>
        <v>2868129</v>
      </c>
      <c r="R127" s="174">
        <f t="shared" si="40"/>
        <v>2637575</v>
      </c>
      <c r="S127" s="174">
        <f t="shared" si="40"/>
        <v>2641929</v>
      </c>
      <c r="T127" s="174">
        <f t="shared" si="40"/>
        <v>2788652</v>
      </c>
      <c r="U127" s="174">
        <f t="shared" si="40"/>
        <v>2988831</v>
      </c>
      <c r="V127" s="174">
        <f t="shared" si="40"/>
        <v>2324021</v>
      </c>
      <c r="W127" s="174">
        <f t="shared" si="40"/>
        <v>2546304</v>
      </c>
      <c r="DA127" s="161" t="s">
        <v>396</v>
      </c>
    </row>
    <row r="128" spans="1:105" ht="11.5" customHeight="1" x14ac:dyDescent="0.35">
      <c r="A128" s="162" t="s">
        <v>33</v>
      </c>
      <c r="B128" s="175">
        <f t="shared" ref="B128:W128" si="41">SUM(B129:B133)</f>
        <v>969849</v>
      </c>
      <c r="C128" s="175">
        <f t="shared" si="41"/>
        <v>1905510</v>
      </c>
      <c r="D128" s="175">
        <f t="shared" si="41"/>
        <v>1729706</v>
      </c>
      <c r="E128" s="175">
        <f t="shared" si="41"/>
        <v>1838614</v>
      </c>
      <c r="F128" s="175">
        <f t="shared" si="41"/>
        <v>1969250</v>
      </c>
      <c r="G128" s="175">
        <f t="shared" si="41"/>
        <v>1892118</v>
      </c>
      <c r="H128" s="175">
        <f t="shared" si="41"/>
        <v>2185079</v>
      </c>
      <c r="I128" s="175">
        <f t="shared" si="41"/>
        <v>2865681</v>
      </c>
      <c r="J128" s="175">
        <f t="shared" si="41"/>
        <v>2114241</v>
      </c>
      <c r="K128" s="175">
        <f t="shared" si="41"/>
        <v>1844347</v>
      </c>
      <c r="L128" s="175">
        <f t="shared" si="41"/>
        <v>1911399</v>
      </c>
      <c r="M128" s="175">
        <f t="shared" si="41"/>
        <v>1909919</v>
      </c>
      <c r="N128" s="175">
        <f t="shared" si="41"/>
        <v>1679716</v>
      </c>
      <c r="O128" s="175">
        <f t="shared" si="41"/>
        <v>1830630</v>
      </c>
      <c r="P128" s="175">
        <f t="shared" si="41"/>
        <v>2294474</v>
      </c>
      <c r="Q128" s="175">
        <f t="shared" si="41"/>
        <v>2449416</v>
      </c>
      <c r="R128" s="175">
        <f t="shared" si="41"/>
        <v>2203821</v>
      </c>
      <c r="S128" s="175">
        <f t="shared" si="41"/>
        <v>2145661</v>
      </c>
      <c r="T128" s="175">
        <f t="shared" si="41"/>
        <v>2290068</v>
      </c>
      <c r="U128" s="175">
        <f t="shared" si="41"/>
        <v>2431406</v>
      </c>
      <c r="V128" s="175">
        <f t="shared" si="41"/>
        <v>1958292</v>
      </c>
      <c r="W128" s="175">
        <f t="shared" si="41"/>
        <v>2067716</v>
      </c>
      <c r="DA128" s="164" t="s">
        <v>397</v>
      </c>
    </row>
    <row r="129" spans="1:105" ht="11.5" customHeight="1" x14ac:dyDescent="0.35">
      <c r="A129" s="168" t="s">
        <v>295</v>
      </c>
      <c r="B129" s="177">
        <v>77543</v>
      </c>
      <c r="C129" s="177">
        <v>169810</v>
      </c>
      <c r="D129" s="177">
        <v>185556</v>
      </c>
      <c r="E129" s="177">
        <v>193566</v>
      </c>
      <c r="F129" s="177">
        <v>146387</v>
      </c>
      <c r="G129" s="177">
        <v>125608</v>
      </c>
      <c r="H129" s="177">
        <v>171497</v>
      </c>
      <c r="I129" s="177">
        <v>191296</v>
      </c>
      <c r="J129" s="177">
        <v>228097</v>
      </c>
      <c r="K129" s="177">
        <v>123914</v>
      </c>
      <c r="L129" s="177">
        <v>188878</v>
      </c>
      <c r="M129" s="177">
        <v>147675</v>
      </c>
      <c r="N129" s="177">
        <v>152783</v>
      </c>
      <c r="O129" s="177">
        <v>158238</v>
      </c>
      <c r="P129" s="177">
        <v>111195</v>
      </c>
      <c r="Q129" s="177">
        <v>146565</v>
      </c>
      <c r="R129" s="177">
        <v>179907</v>
      </c>
      <c r="S129" s="177">
        <v>150735</v>
      </c>
      <c r="T129" s="177">
        <v>189254</v>
      </c>
      <c r="U129" s="177">
        <v>168339</v>
      </c>
      <c r="V129" s="177">
        <v>149671</v>
      </c>
      <c r="W129" s="177">
        <v>176754</v>
      </c>
      <c r="DA129" s="155" t="s">
        <v>398</v>
      </c>
    </row>
    <row r="130" spans="1:105" ht="11.5" customHeight="1" x14ac:dyDescent="0.35">
      <c r="A130" s="168" t="s">
        <v>297</v>
      </c>
      <c r="B130" s="177">
        <v>888425</v>
      </c>
      <c r="C130" s="177">
        <v>1714631</v>
      </c>
      <c r="D130" s="177">
        <v>1509033</v>
      </c>
      <c r="E130" s="177">
        <v>1622027</v>
      </c>
      <c r="F130" s="177">
        <v>1809169</v>
      </c>
      <c r="G130" s="177">
        <v>1746108</v>
      </c>
      <c r="H130" s="177">
        <v>1970740</v>
      </c>
      <c r="I130" s="177">
        <v>2655696</v>
      </c>
      <c r="J130" s="177">
        <v>1858093</v>
      </c>
      <c r="K130" s="177">
        <v>1688666</v>
      </c>
      <c r="L130" s="177">
        <v>1681319</v>
      </c>
      <c r="M130" s="177">
        <v>1736625</v>
      </c>
      <c r="N130" s="177">
        <v>1476768</v>
      </c>
      <c r="O130" s="177">
        <v>1646346</v>
      </c>
      <c r="P130" s="177">
        <v>2138018</v>
      </c>
      <c r="Q130" s="177">
        <v>2270233</v>
      </c>
      <c r="R130" s="177">
        <v>1980499</v>
      </c>
      <c r="S130" s="177">
        <v>1958148</v>
      </c>
      <c r="T130" s="177">
        <v>2036332</v>
      </c>
      <c r="U130" s="177">
        <v>2205649</v>
      </c>
      <c r="V130" s="177">
        <v>1753667</v>
      </c>
      <c r="W130" s="177">
        <v>1820504</v>
      </c>
      <c r="DA130" s="155" t="s">
        <v>399</v>
      </c>
    </row>
    <row r="131" spans="1:105" ht="11.5" customHeight="1" x14ac:dyDescent="0.35">
      <c r="A131" s="168" t="s">
        <v>299</v>
      </c>
      <c r="B131" s="177">
        <v>3009</v>
      </c>
      <c r="C131" s="177">
        <v>18591</v>
      </c>
      <c r="D131" s="177">
        <v>32568</v>
      </c>
      <c r="E131" s="177">
        <v>20065</v>
      </c>
      <c r="F131" s="177">
        <v>10847</v>
      </c>
      <c r="G131" s="177">
        <v>16974</v>
      </c>
      <c r="H131" s="177">
        <v>28298</v>
      </c>
      <c r="I131" s="177">
        <v>14827</v>
      </c>
      <c r="J131" s="177">
        <v>16208</v>
      </c>
      <c r="K131" s="177">
        <v>15519</v>
      </c>
      <c r="L131" s="177">
        <v>14788</v>
      </c>
      <c r="M131" s="177">
        <v>14689</v>
      </c>
      <c r="N131" s="177">
        <v>17661</v>
      </c>
      <c r="O131" s="177">
        <v>8605</v>
      </c>
      <c r="P131" s="177">
        <v>28578</v>
      </c>
      <c r="Q131" s="177">
        <v>9307</v>
      </c>
      <c r="R131" s="177">
        <v>12870</v>
      </c>
      <c r="S131" s="177">
        <v>10735</v>
      </c>
      <c r="T131" s="177">
        <v>17267</v>
      </c>
      <c r="U131" s="177">
        <v>19037</v>
      </c>
      <c r="V131" s="177">
        <v>14929</v>
      </c>
      <c r="W131" s="177">
        <v>14637</v>
      </c>
      <c r="DA131" s="155" t="s">
        <v>400</v>
      </c>
    </row>
    <row r="132" spans="1:105" ht="11.5" customHeight="1" x14ac:dyDescent="0.35">
      <c r="A132" s="168" t="s">
        <v>301</v>
      </c>
      <c r="B132" s="177">
        <v>9</v>
      </c>
      <c r="C132" s="177">
        <v>1718</v>
      </c>
      <c r="D132" s="177">
        <v>2204</v>
      </c>
      <c r="E132" s="177">
        <v>2718</v>
      </c>
      <c r="F132" s="177">
        <v>2460</v>
      </c>
      <c r="G132" s="177">
        <v>3161</v>
      </c>
      <c r="H132" s="177">
        <v>14057</v>
      </c>
      <c r="I132" s="177">
        <v>3384</v>
      </c>
      <c r="J132" s="177">
        <v>11227</v>
      </c>
      <c r="K132" s="177">
        <v>15542</v>
      </c>
      <c r="L132" s="177">
        <v>25388</v>
      </c>
      <c r="M132" s="177">
        <v>8077</v>
      </c>
      <c r="N132" s="177">
        <v>25921</v>
      </c>
      <c r="O132" s="177">
        <v>10522</v>
      </c>
      <c r="P132" s="177">
        <v>9622</v>
      </c>
      <c r="Q132" s="177">
        <v>14414</v>
      </c>
      <c r="R132" s="177">
        <v>17253</v>
      </c>
      <c r="S132" s="177">
        <v>11387</v>
      </c>
      <c r="T132" s="177">
        <v>21259</v>
      </c>
      <c r="U132" s="177">
        <v>14443</v>
      </c>
      <c r="V132" s="177">
        <v>11586</v>
      </c>
      <c r="W132" s="177">
        <v>8345</v>
      </c>
      <c r="DA132" s="155" t="s">
        <v>401</v>
      </c>
    </row>
    <row r="133" spans="1:105" ht="11.5" customHeight="1" x14ac:dyDescent="0.35">
      <c r="A133" s="168" t="s">
        <v>305</v>
      </c>
      <c r="B133" s="177">
        <v>863</v>
      </c>
      <c r="C133" s="177">
        <v>760</v>
      </c>
      <c r="D133" s="177">
        <v>345</v>
      </c>
      <c r="E133" s="177">
        <v>238</v>
      </c>
      <c r="F133" s="177">
        <v>387</v>
      </c>
      <c r="G133" s="177">
        <v>267</v>
      </c>
      <c r="H133" s="177">
        <v>487</v>
      </c>
      <c r="I133" s="177">
        <v>478</v>
      </c>
      <c r="J133" s="177">
        <v>616</v>
      </c>
      <c r="K133" s="177">
        <v>706</v>
      </c>
      <c r="L133" s="177">
        <v>1026</v>
      </c>
      <c r="M133" s="177">
        <v>2853</v>
      </c>
      <c r="N133" s="177">
        <v>6583</v>
      </c>
      <c r="O133" s="177">
        <v>6919</v>
      </c>
      <c r="P133" s="177">
        <v>7061</v>
      </c>
      <c r="Q133" s="177">
        <v>8897</v>
      </c>
      <c r="R133" s="177">
        <v>13292</v>
      </c>
      <c r="S133" s="177">
        <v>14656</v>
      </c>
      <c r="T133" s="177">
        <v>25956</v>
      </c>
      <c r="U133" s="177">
        <v>23938</v>
      </c>
      <c r="V133" s="177">
        <v>28439</v>
      </c>
      <c r="W133" s="177">
        <v>47476</v>
      </c>
      <c r="DA133" s="155" t="s">
        <v>402</v>
      </c>
    </row>
    <row r="134" spans="1:105" ht="11.5" customHeight="1" x14ac:dyDescent="0.35">
      <c r="A134" s="165" t="s">
        <v>34</v>
      </c>
      <c r="B134" s="176">
        <f t="shared" ref="B134:W134" si="42">SUM(B135:B136)</f>
        <v>120878</v>
      </c>
      <c r="C134" s="176">
        <f t="shared" si="42"/>
        <v>386601</v>
      </c>
      <c r="D134" s="176">
        <f t="shared" si="42"/>
        <v>380644</v>
      </c>
      <c r="E134" s="176">
        <f t="shared" si="42"/>
        <v>337021</v>
      </c>
      <c r="F134" s="176">
        <f t="shared" si="42"/>
        <v>433762</v>
      </c>
      <c r="G134" s="176">
        <f t="shared" si="42"/>
        <v>427008</v>
      </c>
      <c r="H134" s="176">
        <f t="shared" si="42"/>
        <v>509490</v>
      </c>
      <c r="I134" s="176">
        <f t="shared" si="42"/>
        <v>459021</v>
      </c>
      <c r="J134" s="176">
        <f t="shared" si="42"/>
        <v>466531</v>
      </c>
      <c r="K134" s="176">
        <f t="shared" si="42"/>
        <v>322160</v>
      </c>
      <c r="L134" s="176">
        <f t="shared" si="42"/>
        <v>421379</v>
      </c>
      <c r="M134" s="176">
        <f t="shared" si="42"/>
        <v>430883</v>
      </c>
      <c r="N134" s="176">
        <f t="shared" si="42"/>
        <v>356977</v>
      </c>
      <c r="O134" s="176">
        <f t="shared" si="42"/>
        <v>394718</v>
      </c>
      <c r="P134" s="176">
        <f t="shared" si="42"/>
        <v>402143</v>
      </c>
      <c r="Q134" s="176">
        <f t="shared" si="42"/>
        <v>418713</v>
      </c>
      <c r="R134" s="176">
        <f t="shared" si="42"/>
        <v>433754</v>
      </c>
      <c r="S134" s="176">
        <f t="shared" si="42"/>
        <v>496268</v>
      </c>
      <c r="T134" s="176">
        <f t="shared" si="42"/>
        <v>498584</v>
      </c>
      <c r="U134" s="176">
        <f t="shared" si="42"/>
        <v>557425</v>
      </c>
      <c r="V134" s="176">
        <f t="shared" si="42"/>
        <v>365729</v>
      </c>
      <c r="W134" s="176">
        <f t="shared" si="42"/>
        <v>478588</v>
      </c>
      <c r="DA134" s="167" t="s">
        <v>403</v>
      </c>
    </row>
    <row r="135" spans="1:105" ht="11.5" customHeight="1" x14ac:dyDescent="0.35">
      <c r="A135" s="168" t="s">
        <v>29</v>
      </c>
      <c r="B135" s="177">
        <v>90276</v>
      </c>
      <c r="C135" s="177">
        <v>342460</v>
      </c>
      <c r="D135" s="177">
        <v>337341</v>
      </c>
      <c r="E135" s="177">
        <v>299223</v>
      </c>
      <c r="F135" s="177">
        <v>335831</v>
      </c>
      <c r="G135" s="177">
        <v>375044</v>
      </c>
      <c r="H135" s="177">
        <v>446776</v>
      </c>
      <c r="I135" s="177">
        <v>401296</v>
      </c>
      <c r="J135" s="177">
        <v>419325</v>
      </c>
      <c r="K135" s="177">
        <v>317021</v>
      </c>
      <c r="L135" s="177">
        <v>362339</v>
      </c>
      <c r="M135" s="177">
        <v>390828</v>
      </c>
      <c r="N135" s="177">
        <v>314876</v>
      </c>
      <c r="O135" s="177">
        <v>327202</v>
      </c>
      <c r="P135" s="177">
        <v>352110</v>
      </c>
      <c r="Q135" s="177">
        <v>359349</v>
      </c>
      <c r="R135" s="177">
        <v>356936</v>
      </c>
      <c r="S135" s="177">
        <v>414174</v>
      </c>
      <c r="T135" s="177">
        <v>464374</v>
      </c>
      <c r="U135" s="177">
        <v>481653</v>
      </c>
      <c r="V135" s="177">
        <v>313605</v>
      </c>
      <c r="W135" s="177">
        <v>393027</v>
      </c>
      <c r="DA135" s="155" t="s">
        <v>404</v>
      </c>
    </row>
    <row r="136" spans="1:105" ht="11.5" customHeight="1" x14ac:dyDescent="0.35">
      <c r="A136" s="170" t="s">
        <v>322</v>
      </c>
      <c r="B136" s="178">
        <v>30602</v>
      </c>
      <c r="C136" s="178">
        <v>44141</v>
      </c>
      <c r="D136" s="178">
        <v>43303</v>
      </c>
      <c r="E136" s="178">
        <v>37798</v>
      </c>
      <c r="F136" s="178">
        <v>97931</v>
      </c>
      <c r="G136" s="178">
        <v>51964</v>
      </c>
      <c r="H136" s="178">
        <v>62714</v>
      </c>
      <c r="I136" s="178">
        <v>57725</v>
      </c>
      <c r="J136" s="178">
        <v>47206</v>
      </c>
      <c r="K136" s="178">
        <v>5139</v>
      </c>
      <c r="L136" s="178">
        <v>59040</v>
      </c>
      <c r="M136" s="178">
        <v>40055</v>
      </c>
      <c r="N136" s="178">
        <v>42101</v>
      </c>
      <c r="O136" s="178">
        <v>67516</v>
      </c>
      <c r="P136" s="178">
        <v>50033</v>
      </c>
      <c r="Q136" s="178">
        <v>59364</v>
      </c>
      <c r="R136" s="178">
        <v>76818</v>
      </c>
      <c r="S136" s="178">
        <v>82094</v>
      </c>
      <c r="T136" s="178">
        <v>34210</v>
      </c>
      <c r="U136" s="178">
        <v>75772</v>
      </c>
      <c r="V136" s="178">
        <v>52124</v>
      </c>
      <c r="W136" s="178">
        <v>85561</v>
      </c>
      <c r="DA136" s="172" t="s">
        <v>405</v>
      </c>
    </row>
    <row r="137" spans="1:105" ht="11.5" customHeight="1" x14ac:dyDescent="0.35">
      <c r="A137" s="154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DA137" s="155"/>
    </row>
    <row r="138" spans="1:105" ht="11.5" customHeight="1" x14ac:dyDescent="0.35">
      <c r="A138" s="180" t="s">
        <v>406</v>
      </c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DA138" s="182"/>
    </row>
    <row r="139" spans="1:105" ht="11.5" customHeight="1" x14ac:dyDescent="0.35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DA139" s="155"/>
    </row>
    <row r="140" spans="1:105" ht="11.5" customHeight="1" x14ac:dyDescent="0.35">
      <c r="A140" s="156" t="s">
        <v>45</v>
      </c>
      <c r="B140" s="183"/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  <c r="O140" s="183"/>
      <c r="P140" s="183"/>
      <c r="Q140" s="183"/>
      <c r="R140" s="183"/>
      <c r="S140" s="183"/>
      <c r="T140" s="183"/>
      <c r="U140" s="183"/>
      <c r="V140" s="183"/>
      <c r="W140" s="183"/>
      <c r="DA140" s="158"/>
    </row>
    <row r="141" spans="1:105" ht="11.5" customHeight="1" x14ac:dyDescent="0.35">
      <c r="A141" s="159" t="s">
        <v>46</v>
      </c>
      <c r="B141" s="184">
        <f t="shared" ref="B141:W141" si="43">IF(B4=0,0,B4/B31)</f>
        <v>2.0582929331488837</v>
      </c>
      <c r="C141" s="184">
        <f t="shared" si="43"/>
        <v>2.0173277679668109</v>
      </c>
      <c r="D141" s="184">
        <f t="shared" si="43"/>
        <v>1.9970583224578651</v>
      </c>
      <c r="E141" s="184">
        <f t="shared" si="43"/>
        <v>1.9924356844057134</v>
      </c>
      <c r="F141" s="184">
        <f t="shared" si="43"/>
        <v>1.9665123910366453</v>
      </c>
      <c r="G141" s="184">
        <f t="shared" si="43"/>
        <v>1.9585845661752235</v>
      </c>
      <c r="H141" s="184">
        <f t="shared" si="43"/>
        <v>1.9384050809380113</v>
      </c>
      <c r="I141" s="184">
        <f t="shared" si="43"/>
        <v>1.923635399728491</v>
      </c>
      <c r="J141" s="184">
        <f t="shared" si="43"/>
        <v>1.9128567892972985</v>
      </c>
      <c r="K141" s="184">
        <f t="shared" si="43"/>
        <v>1.8912458816016608</v>
      </c>
      <c r="L141" s="184">
        <f t="shared" si="43"/>
        <v>1.8814949043963931</v>
      </c>
      <c r="M141" s="184">
        <f t="shared" si="43"/>
        <v>1.8574042241018893</v>
      </c>
      <c r="N141" s="184">
        <f t="shared" si="43"/>
        <v>1.8688075267900495</v>
      </c>
      <c r="O141" s="184">
        <f t="shared" si="43"/>
        <v>1.8765267178017477</v>
      </c>
      <c r="P141" s="184">
        <f t="shared" si="43"/>
        <v>1.8278226541059082</v>
      </c>
      <c r="Q141" s="184">
        <f t="shared" si="43"/>
        <v>1.8236851613261293</v>
      </c>
      <c r="R141" s="184">
        <f t="shared" si="43"/>
        <v>1.8151019511512356</v>
      </c>
      <c r="S141" s="184">
        <f t="shared" si="43"/>
        <v>1.7777738940587813</v>
      </c>
      <c r="T141" s="184">
        <f t="shared" si="43"/>
        <v>1.7880083821097355</v>
      </c>
      <c r="U141" s="184">
        <f t="shared" si="43"/>
        <v>1.7642729375036699</v>
      </c>
      <c r="V141" s="184">
        <f t="shared" si="43"/>
        <v>1.6092831571230644</v>
      </c>
      <c r="W141" s="184">
        <f t="shared" si="43"/>
        <v>1.644198035825835</v>
      </c>
      <c r="DA141" s="161" t="s">
        <v>407</v>
      </c>
    </row>
    <row r="142" spans="1:105" ht="11.5" customHeight="1" x14ac:dyDescent="0.35">
      <c r="A142" s="162" t="s">
        <v>247</v>
      </c>
      <c r="B142" s="185">
        <v>1.2185843375115823</v>
      </c>
      <c r="C142" s="185">
        <v>1.2245554835378298</v>
      </c>
      <c r="D142" s="185">
        <v>1.219092097898675</v>
      </c>
      <c r="E142" s="185">
        <v>1.2215502431874907</v>
      </c>
      <c r="F142" s="185">
        <v>1.2234045869425514</v>
      </c>
      <c r="G142" s="185">
        <v>1.2240731405878778</v>
      </c>
      <c r="H142" s="185">
        <v>1.2236718078400317</v>
      </c>
      <c r="I142" s="185">
        <v>1.2149738475634717</v>
      </c>
      <c r="J142" s="185">
        <v>1.2162017319996847</v>
      </c>
      <c r="K142" s="185">
        <v>1.1956180916410846</v>
      </c>
      <c r="L142" s="185">
        <v>1.1832769462748589</v>
      </c>
      <c r="M142" s="185">
        <v>1.212650581189479</v>
      </c>
      <c r="N142" s="185">
        <v>1.1990510671184273</v>
      </c>
      <c r="O142" s="185">
        <v>1.1964414794304115</v>
      </c>
      <c r="P142" s="185">
        <v>1.181491794998113</v>
      </c>
      <c r="Q142" s="185">
        <v>1.162594763817425</v>
      </c>
      <c r="R142" s="185">
        <v>1.1632419569696719</v>
      </c>
      <c r="S142" s="185">
        <v>1.1616906762170893</v>
      </c>
      <c r="T142" s="185">
        <v>1.1604205492642319</v>
      </c>
      <c r="U142" s="185">
        <v>1.1614594607884552</v>
      </c>
      <c r="V142" s="185">
        <v>1.1602384020361722</v>
      </c>
      <c r="W142" s="185">
        <v>1.1603967443175773</v>
      </c>
      <c r="DA142" s="164" t="s">
        <v>408</v>
      </c>
    </row>
    <row r="143" spans="1:105" ht="11.5" customHeight="1" x14ac:dyDescent="0.35">
      <c r="A143" s="165" t="s">
        <v>22</v>
      </c>
      <c r="B143" s="186">
        <f t="shared" ref="B143:W143" si="44">IF(B6=0,0,B6/B33)</f>
        <v>1.8645247111897152</v>
      </c>
      <c r="C143" s="186">
        <f t="shared" si="44"/>
        <v>1.8303485396318611</v>
      </c>
      <c r="D143" s="186">
        <f t="shared" si="44"/>
        <v>1.8153862822262541</v>
      </c>
      <c r="E143" s="186">
        <f t="shared" si="44"/>
        <v>1.8121426613917873</v>
      </c>
      <c r="F143" s="186">
        <f t="shared" si="44"/>
        <v>1.7886268673607031</v>
      </c>
      <c r="G143" s="186">
        <f t="shared" si="44"/>
        <v>1.781145065759939</v>
      </c>
      <c r="H143" s="186">
        <f t="shared" si="44"/>
        <v>1.7633150516795437</v>
      </c>
      <c r="I143" s="186">
        <f t="shared" si="44"/>
        <v>1.7467550737918824</v>
      </c>
      <c r="J143" s="186">
        <f t="shared" si="44"/>
        <v>1.7356343562219123</v>
      </c>
      <c r="K143" s="186">
        <f t="shared" si="44"/>
        <v>1.7282494323629085</v>
      </c>
      <c r="L143" s="186">
        <f t="shared" si="44"/>
        <v>1.7219960686840541</v>
      </c>
      <c r="M143" s="186">
        <f t="shared" si="44"/>
        <v>1.6956298385663979</v>
      </c>
      <c r="N143" s="186">
        <f t="shared" si="44"/>
        <v>1.7070352693423168</v>
      </c>
      <c r="O143" s="186">
        <f t="shared" si="44"/>
        <v>1.7173613212071897</v>
      </c>
      <c r="P143" s="186">
        <f t="shared" si="44"/>
        <v>1.6759275750834384</v>
      </c>
      <c r="Q143" s="186">
        <f t="shared" si="44"/>
        <v>1.670710884719824</v>
      </c>
      <c r="R143" s="186">
        <f t="shared" si="44"/>
        <v>1.6641815301390377</v>
      </c>
      <c r="S143" s="186">
        <f t="shared" si="44"/>
        <v>1.6345868802637156</v>
      </c>
      <c r="T143" s="186">
        <f t="shared" si="44"/>
        <v>1.6428522125852061</v>
      </c>
      <c r="U143" s="186">
        <f t="shared" si="44"/>
        <v>1.6210791022831752</v>
      </c>
      <c r="V143" s="186">
        <f t="shared" si="44"/>
        <v>1.517328011318281</v>
      </c>
      <c r="W143" s="186">
        <f t="shared" si="44"/>
        <v>1.5438540246576793</v>
      </c>
      <c r="DA143" s="167" t="s">
        <v>409</v>
      </c>
    </row>
    <row r="144" spans="1:105" ht="11.5" customHeight="1" x14ac:dyDescent="0.35">
      <c r="A144" s="168" t="s">
        <v>295</v>
      </c>
      <c r="B144" s="187">
        <v>1.8471478536500798</v>
      </c>
      <c r="C144" s="187">
        <v>1.8125306581937963</v>
      </c>
      <c r="D144" s="187">
        <v>1.798198990154497</v>
      </c>
      <c r="E144" s="187">
        <v>1.7961474931436752</v>
      </c>
      <c r="F144" s="187">
        <v>1.7736527911383424</v>
      </c>
      <c r="G144" s="187">
        <v>1.7700203085304587</v>
      </c>
      <c r="H144" s="187">
        <v>1.7537724852709484</v>
      </c>
      <c r="I144" s="187">
        <v>1.7407042718555277</v>
      </c>
      <c r="J144" s="187">
        <v>1.7302253896105912</v>
      </c>
      <c r="K144" s="187">
        <v>1.7235931865162322</v>
      </c>
      <c r="L144" s="187">
        <v>1.7179215530202165</v>
      </c>
      <c r="M144" s="187">
        <v>1.694560717818169</v>
      </c>
      <c r="N144" s="187">
        <v>1.7026300492419741</v>
      </c>
      <c r="O144" s="187">
        <v>1.708419377600731</v>
      </c>
      <c r="P144" s="187">
        <v>1.6695111161546468</v>
      </c>
      <c r="Q144" s="187">
        <v>1.6641138540840414</v>
      </c>
      <c r="R144" s="187">
        <v>1.645169282388826</v>
      </c>
      <c r="S144" s="187">
        <v>1.6048216170585337</v>
      </c>
      <c r="T144" s="187">
        <v>1.6169266509131153</v>
      </c>
      <c r="U144" s="187">
        <v>1.5986936160382283</v>
      </c>
      <c r="V144" s="187">
        <v>1.5067620646871831</v>
      </c>
      <c r="W144" s="187">
        <v>1.5308635711436667</v>
      </c>
      <c r="DA144" s="155" t="s">
        <v>410</v>
      </c>
    </row>
    <row r="145" spans="1:105" ht="11.5" customHeight="1" x14ac:dyDescent="0.35">
      <c r="A145" s="168" t="s">
        <v>297</v>
      </c>
      <c r="B145" s="187">
        <v>1.9001650215161201</v>
      </c>
      <c r="C145" s="187">
        <v>1.8633668867239623</v>
      </c>
      <c r="D145" s="187">
        <v>1.8431332220272039</v>
      </c>
      <c r="E145" s="187">
        <v>1.8352026907056231</v>
      </c>
      <c r="F145" s="187">
        <v>1.8081866961179385</v>
      </c>
      <c r="G145" s="187">
        <v>1.7929361696543502</v>
      </c>
      <c r="H145" s="187">
        <v>1.7743685680951236</v>
      </c>
      <c r="I145" s="187">
        <v>1.7544841795180208</v>
      </c>
      <c r="J145" s="187">
        <v>1.7435709359954747</v>
      </c>
      <c r="K145" s="187">
        <v>1.7343612837798155</v>
      </c>
      <c r="L145" s="187">
        <v>1.7281996998469928</v>
      </c>
      <c r="M145" s="187">
        <v>1.6986069051124479</v>
      </c>
      <c r="N145" s="187">
        <v>1.7154875085901613</v>
      </c>
      <c r="O145" s="187">
        <v>1.7248823322615789</v>
      </c>
      <c r="P145" s="187">
        <v>1.6811967679080395</v>
      </c>
      <c r="Q145" s="187">
        <v>1.6754320060791887</v>
      </c>
      <c r="R145" s="187">
        <v>1.6764334326562271</v>
      </c>
      <c r="S145" s="187">
        <v>1.6527391532819635</v>
      </c>
      <c r="T145" s="187">
        <v>1.6614044375448465</v>
      </c>
      <c r="U145" s="187">
        <v>1.6367442552920122</v>
      </c>
      <c r="V145" s="187">
        <v>1.5309900559685401</v>
      </c>
      <c r="W145" s="187">
        <v>1.5595776935745715</v>
      </c>
      <c r="DA145" s="155" t="s">
        <v>411</v>
      </c>
    </row>
    <row r="146" spans="1:105" ht="11.5" customHeight="1" x14ac:dyDescent="0.35">
      <c r="A146" s="168" t="s">
        <v>299</v>
      </c>
      <c r="B146" s="187">
        <v>1.8998579210345954</v>
      </c>
      <c r="C146" s="187">
        <v>1.8581428234095072</v>
      </c>
      <c r="D146" s="187">
        <v>1.849471165196503</v>
      </c>
      <c r="E146" s="187">
        <v>1.8400225441365099</v>
      </c>
      <c r="F146" s="187">
        <v>1.7983519278670479</v>
      </c>
      <c r="G146" s="187">
        <v>1.8081588267250623</v>
      </c>
      <c r="H146" s="187">
        <v>1.7473474570190712</v>
      </c>
      <c r="I146" s="187">
        <v>1.7090326893474623</v>
      </c>
      <c r="J146" s="187">
        <v>1.6738654387667611</v>
      </c>
      <c r="K146" s="187">
        <v>1.677167249387963</v>
      </c>
      <c r="L146" s="187">
        <v>1.6581848014918152</v>
      </c>
      <c r="M146" s="187">
        <v>1.6419472959040715</v>
      </c>
      <c r="N146" s="187">
        <v>1.6156696288733381</v>
      </c>
      <c r="O146" s="187">
        <v>1.6929373039807429</v>
      </c>
      <c r="P146" s="187">
        <v>1.6580767791603217</v>
      </c>
      <c r="Q146" s="187">
        <v>1.6570367530365069</v>
      </c>
      <c r="R146" s="187">
        <v>1.6585592668270999</v>
      </c>
      <c r="S146" s="187">
        <v>1.6387033686492292</v>
      </c>
      <c r="T146" s="187">
        <v>1.606311320245619</v>
      </c>
      <c r="U146" s="187">
        <v>1.6047620820358086</v>
      </c>
      <c r="V146" s="187">
        <v>1.4329190568115115</v>
      </c>
      <c r="W146" s="187">
        <v>1.4846245852914925</v>
      </c>
      <c r="DA146" s="155" t="s">
        <v>412</v>
      </c>
    </row>
    <row r="147" spans="1:105" ht="11.5" customHeight="1" x14ac:dyDescent="0.35">
      <c r="A147" s="168" t="s">
        <v>301</v>
      </c>
      <c r="B147" s="187">
        <v>1.9702592368822414</v>
      </c>
      <c r="C147" s="187">
        <v>1.8972065668071827</v>
      </c>
      <c r="D147" s="187">
        <v>1.8930449629461685</v>
      </c>
      <c r="E147" s="187">
        <v>1.8927679724896933</v>
      </c>
      <c r="F147" s="187">
        <v>1.8903838635362225</v>
      </c>
      <c r="G147" s="187">
        <v>1.8658999156980938</v>
      </c>
      <c r="H147" s="187">
        <v>1.8588129345984035</v>
      </c>
      <c r="I147" s="187">
        <v>1.8654501341553278</v>
      </c>
      <c r="J147" s="187">
        <v>1.8659526226396757</v>
      </c>
      <c r="K147" s="187">
        <v>1.867818033591133</v>
      </c>
      <c r="L147" s="187">
        <v>1.871670408126862</v>
      </c>
      <c r="M147" s="187">
        <v>1.8220742858559282</v>
      </c>
      <c r="N147" s="187">
        <v>1.6980134032510723</v>
      </c>
      <c r="O147" s="187">
        <v>1.7589161397349455</v>
      </c>
      <c r="P147" s="187">
        <v>1.6994978029347196</v>
      </c>
      <c r="Q147" s="187">
        <v>1.7410130393426799</v>
      </c>
      <c r="R147" s="187">
        <v>1.739094596552351</v>
      </c>
      <c r="S147" s="187">
        <v>1.7624130500639117</v>
      </c>
      <c r="T147" s="187">
        <v>1.7663381821301016</v>
      </c>
      <c r="U147" s="187">
        <v>1.7714752514859426</v>
      </c>
      <c r="V147" s="187">
        <v>1.5364787368174182</v>
      </c>
      <c r="W147" s="187">
        <v>1.5892625609343496</v>
      </c>
      <c r="DA147" s="155" t="s">
        <v>413</v>
      </c>
    </row>
    <row r="148" spans="1:105" ht="11.5" customHeight="1" x14ac:dyDescent="0.35">
      <c r="A148" s="168" t="s">
        <v>303</v>
      </c>
      <c r="B148" s="187">
        <v>0</v>
      </c>
      <c r="C148" s="187">
        <v>0</v>
      </c>
      <c r="D148" s="187">
        <v>0</v>
      </c>
      <c r="E148" s="187">
        <v>0</v>
      </c>
      <c r="F148" s="187">
        <v>0</v>
      </c>
      <c r="G148" s="187">
        <v>0</v>
      </c>
      <c r="H148" s="187">
        <v>0</v>
      </c>
      <c r="I148" s="187">
        <v>0</v>
      </c>
      <c r="J148" s="187">
        <v>2.106020972511077</v>
      </c>
      <c r="K148" s="187">
        <v>2.0372383904313165</v>
      </c>
      <c r="L148" s="187">
        <v>1.4523597824823342</v>
      </c>
      <c r="M148" s="187">
        <v>1.6181042851545511</v>
      </c>
      <c r="N148" s="187">
        <v>1.4994520844407357</v>
      </c>
      <c r="O148" s="187">
        <v>1.5537015140818389</v>
      </c>
      <c r="P148" s="187">
        <v>1.5532362780028406</v>
      </c>
      <c r="Q148" s="187">
        <v>1.5024770589921606</v>
      </c>
      <c r="R148" s="187">
        <v>1.4670087293414085</v>
      </c>
      <c r="S148" s="187">
        <v>1.4560358904553063</v>
      </c>
      <c r="T148" s="187">
        <v>1.4801875640915036</v>
      </c>
      <c r="U148" s="187">
        <v>1.4810018337750401</v>
      </c>
      <c r="V148" s="187">
        <v>1.4343456954264069</v>
      </c>
      <c r="W148" s="187">
        <v>1.4667982009575111</v>
      </c>
      <c r="DA148" s="155" t="s">
        <v>414</v>
      </c>
    </row>
    <row r="149" spans="1:105" ht="11.5" customHeight="1" x14ac:dyDescent="0.35">
      <c r="A149" s="168" t="s">
        <v>305</v>
      </c>
      <c r="B149" s="187">
        <v>0</v>
      </c>
      <c r="C149" s="187">
        <v>0</v>
      </c>
      <c r="D149" s="187">
        <v>0</v>
      </c>
      <c r="E149" s="187">
        <v>1.1792734394639639</v>
      </c>
      <c r="F149" s="187">
        <v>1.2389500640300508</v>
      </c>
      <c r="G149" s="187">
        <v>1.1459158718759619</v>
      </c>
      <c r="H149" s="187">
        <v>1.6346379711240366</v>
      </c>
      <c r="I149" s="187">
        <v>1.6338911980125206</v>
      </c>
      <c r="J149" s="187">
        <v>1.8045510810282115</v>
      </c>
      <c r="K149" s="187">
        <v>1.7337357678084915</v>
      </c>
      <c r="L149" s="187">
        <v>1.6926282092040819</v>
      </c>
      <c r="M149" s="187">
        <v>1.6304292041211608</v>
      </c>
      <c r="N149" s="187">
        <v>1.6191868485909897</v>
      </c>
      <c r="O149" s="187">
        <v>1.6448005078644554</v>
      </c>
      <c r="P149" s="187">
        <v>1.6011439255742455</v>
      </c>
      <c r="Q149" s="187">
        <v>1.5872195343789179</v>
      </c>
      <c r="R149" s="187">
        <v>1.5503650783625738</v>
      </c>
      <c r="S149" s="187">
        <v>1.5030251922404148</v>
      </c>
      <c r="T149" s="187">
        <v>1.5098304054976945</v>
      </c>
      <c r="U149" s="187">
        <v>1.4681034655655631</v>
      </c>
      <c r="V149" s="187">
        <v>1.4112380012368886</v>
      </c>
      <c r="W149" s="187">
        <v>1.4319944320144289</v>
      </c>
      <c r="DA149" s="155" t="s">
        <v>415</v>
      </c>
    </row>
    <row r="150" spans="1:105" ht="11.5" customHeight="1" x14ac:dyDescent="0.35">
      <c r="A150" s="165" t="s">
        <v>23</v>
      </c>
      <c r="B150" s="186">
        <f t="shared" ref="B150:W150" si="45">IF(B13=0,0,B13/B40)</f>
        <v>21.331486132284265</v>
      </c>
      <c r="C150" s="186">
        <f t="shared" si="45"/>
        <v>21.040126008156296</v>
      </c>
      <c r="D150" s="186">
        <f t="shared" si="45"/>
        <v>20.890188395686543</v>
      </c>
      <c r="E150" s="186">
        <f t="shared" si="45"/>
        <v>20.922015007574988</v>
      </c>
      <c r="F150" s="186">
        <f t="shared" si="45"/>
        <v>20.852720593461189</v>
      </c>
      <c r="G150" s="186">
        <f t="shared" si="45"/>
        <v>20.87568003445984</v>
      </c>
      <c r="H150" s="186">
        <f t="shared" si="45"/>
        <v>20.575536559164139</v>
      </c>
      <c r="I150" s="186">
        <f t="shared" si="45"/>
        <v>20.748626766370712</v>
      </c>
      <c r="J150" s="186">
        <f t="shared" si="45"/>
        <v>20.800002702422059</v>
      </c>
      <c r="K150" s="186">
        <f t="shared" si="45"/>
        <v>19.845795837468472</v>
      </c>
      <c r="L150" s="186">
        <f t="shared" si="45"/>
        <v>19.314218712834972</v>
      </c>
      <c r="M150" s="186">
        <f t="shared" si="45"/>
        <v>19.204733262626871</v>
      </c>
      <c r="N150" s="186">
        <f t="shared" si="45"/>
        <v>19.146841939494646</v>
      </c>
      <c r="O150" s="186">
        <f t="shared" si="45"/>
        <v>19.077253891543595</v>
      </c>
      <c r="P150" s="186">
        <f t="shared" si="45"/>
        <v>18.571784524832079</v>
      </c>
      <c r="Q150" s="186">
        <f t="shared" si="45"/>
        <v>18.651299653051577</v>
      </c>
      <c r="R150" s="186">
        <f t="shared" si="45"/>
        <v>18.560928827139289</v>
      </c>
      <c r="S150" s="186">
        <f t="shared" si="45"/>
        <v>18.255065363255341</v>
      </c>
      <c r="T150" s="186">
        <f t="shared" si="45"/>
        <v>18.309970697993119</v>
      </c>
      <c r="U150" s="186">
        <f t="shared" si="45"/>
        <v>18.348062666716693</v>
      </c>
      <c r="V150" s="186">
        <f t="shared" si="45"/>
        <v>12.147375687950154</v>
      </c>
      <c r="W150" s="186">
        <f t="shared" si="45"/>
        <v>13.40863471890693</v>
      </c>
      <c r="DA150" s="167" t="s">
        <v>416</v>
      </c>
    </row>
    <row r="151" spans="1:105" ht="11.5" customHeight="1" x14ac:dyDescent="0.35">
      <c r="A151" s="168" t="s">
        <v>295</v>
      </c>
      <c r="B151" s="187">
        <v>7.7125855991741163</v>
      </c>
      <c r="C151" s="187">
        <v>7.6766947234054408</v>
      </c>
      <c r="D151" s="187">
        <v>7.6878947559789994</v>
      </c>
      <c r="E151" s="187">
        <v>7.9197957794285738</v>
      </c>
      <c r="F151" s="187">
        <v>8.0281417315171453</v>
      </c>
      <c r="G151" s="187">
        <v>8.1193920280098428</v>
      </c>
      <c r="H151" s="187">
        <v>7.8860762111994971</v>
      </c>
      <c r="I151" s="187">
        <v>8.0814619969977599</v>
      </c>
      <c r="J151" s="187">
        <v>8.0792263875563872</v>
      </c>
      <c r="K151" s="187">
        <v>7.9380841898454726</v>
      </c>
      <c r="L151" s="187">
        <v>7.8908812935571477</v>
      </c>
      <c r="M151" s="187">
        <v>7.955979943820247</v>
      </c>
      <c r="N151" s="187">
        <v>8.0130129692460255</v>
      </c>
      <c r="O151" s="187">
        <v>8.0925274920667398</v>
      </c>
      <c r="P151" s="187">
        <v>7.831972043916271</v>
      </c>
      <c r="Q151" s="187">
        <v>7.9066707246038828</v>
      </c>
      <c r="R151" s="187">
        <v>7.9148834406649815</v>
      </c>
      <c r="S151" s="187">
        <v>7.8969797666133577</v>
      </c>
      <c r="T151" s="187">
        <v>7.9244577146322781</v>
      </c>
      <c r="U151" s="187">
        <v>7.9472390379417384</v>
      </c>
      <c r="V151" s="187">
        <v>6.4454449354104071</v>
      </c>
      <c r="W151" s="187">
        <v>6.6306462111028619</v>
      </c>
      <c r="DA151" s="155" t="s">
        <v>417</v>
      </c>
    </row>
    <row r="152" spans="1:105" ht="11.5" customHeight="1" x14ac:dyDescent="0.35">
      <c r="A152" s="168" t="s">
        <v>297</v>
      </c>
      <c r="B152" s="187">
        <v>21.508721504423029</v>
      </c>
      <c r="C152" s="187">
        <v>21.208333379855045</v>
      </c>
      <c r="D152" s="187">
        <v>21.054540301610547</v>
      </c>
      <c r="E152" s="187">
        <v>21.051753973149843</v>
      </c>
      <c r="F152" s="187">
        <v>20.951273003393617</v>
      </c>
      <c r="G152" s="187">
        <v>20.971319295256738</v>
      </c>
      <c r="H152" s="187">
        <v>20.647160200783826</v>
      </c>
      <c r="I152" s="187">
        <v>20.81377326345423</v>
      </c>
      <c r="J152" s="187">
        <v>20.867147105777775</v>
      </c>
      <c r="K152" s="187">
        <v>19.9093055489693</v>
      </c>
      <c r="L152" s="187">
        <v>19.372927532969765</v>
      </c>
      <c r="M152" s="187">
        <v>19.284370160368308</v>
      </c>
      <c r="N152" s="187">
        <v>19.227153500759329</v>
      </c>
      <c r="O152" s="187">
        <v>19.146993279432618</v>
      </c>
      <c r="P152" s="187">
        <v>18.611723964159303</v>
      </c>
      <c r="Q152" s="187">
        <v>18.686978368089537</v>
      </c>
      <c r="R152" s="187">
        <v>18.592124379200694</v>
      </c>
      <c r="S152" s="187">
        <v>18.267681498487352</v>
      </c>
      <c r="T152" s="187">
        <v>18.30858036867426</v>
      </c>
      <c r="U152" s="187">
        <v>18.331685928353298</v>
      </c>
      <c r="V152" s="187">
        <v>12.088441937433466</v>
      </c>
      <c r="W152" s="187">
        <v>13.354901342998462</v>
      </c>
      <c r="DA152" s="155" t="s">
        <v>418</v>
      </c>
    </row>
    <row r="153" spans="1:105" ht="11.5" customHeight="1" x14ac:dyDescent="0.35">
      <c r="A153" s="168" t="s">
        <v>299</v>
      </c>
      <c r="B153" s="187">
        <v>29.579358305690057</v>
      </c>
      <c r="C153" s="187">
        <v>27.858029618649542</v>
      </c>
      <c r="D153" s="187">
        <v>26.285176101577353</v>
      </c>
      <c r="E153" s="187">
        <v>26.255733746157059</v>
      </c>
      <c r="F153" s="187">
        <v>27.905845942429846</v>
      </c>
      <c r="G153" s="187">
        <v>26.36072518982035</v>
      </c>
      <c r="H153" s="187">
        <v>26.986119879842661</v>
      </c>
      <c r="I153" s="187">
        <v>25.709359806783208</v>
      </c>
      <c r="J153" s="187">
        <v>25.489656879083977</v>
      </c>
      <c r="K153" s="187">
        <v>23.518019756389482</v>
      </c>
      <c r="L153" s="187">
        <v>22.167515673776283</v>
      </c>
      <c r="M153" s="187">
        <v>21.292277459119649</v>
      </c>
      <c r="N153" s="187">
        <v>21.325517077015757</v>
      </c>
      <c r="O153" s="187">
        <v>20.807586823366353</v>
      </c>
      <c r="P153" s="187">
        <v>21.100610178519279</v>
      </c>
      <c r="Q153" s="187">
        <v>19.592968640027443</v>
      </c>
      <c r="R153" s="187">
        <v>19.639174562788739</v>
      </c>
      <c r="S153" s="187">
        <v>19.408135600210912</v>
      </c>
      <c r="T153" s="187">
        <v>19.848451624696395</v>
      </c>
      <c r="U153" s="187">
        <v>20.253023358808509</v>
      </c>
      <c r="V153" s="187">
        <v>12.083768595917673</v>
      </c>
      <c r="W153" s="187">
        <v>14.319422154818593</v>
      </c>
      <c r="DA153" s="155" t="s">
        <v>419</v>
      </c>
    </row>
    <row r="154" spans="1:105" ht="11.5" customHeight="1" x14ac:dyDescent="0.35">
      <c r="A154" s="168" t="s">
        <v>301</v>
      </c>
      <c r="B154" s="187">
        <v>19.902071727872482</v>
      </c>
      <c r="C154" s="187">
        <v>19.779955727439177</v>
      </c>
      <c r="D154" s="187">
        <v>19.434108309102282</v>
      </c>
      <c r="E154" s="187">
        <v>20.029819983910311</v>
      </c>
      <c r="F154" s="187">
        <v>20.182086747744773</v>
      </c>
      <c r="G154" s="187">
        <v>19.587590457971743</v>
      </c>
      <c r="H154" s="187">
        <v>20.296223378900432</v>
      </c>
      <c r="I154" s="187">
        <v>20.627542378650642</v>
      </c>
      <c r="J154" s="187">
        <v>20.382676249116447</v>
      </c>
      <c r="K154" s="187">
        <v>19.36757982938245</v>
      </c>
      <c r="L154" s="187">
        <v>18.859236984023209</v>
      </c>
      <c r="M154" s="187">
        <v>18.101823584906871</v>
      </c>
      <c r="N154" s="187">
        <v>17.956078782194478</v>
      </c>
      <c r="O154" s="187">
        <v>18.106707198615258</v>
      </c>
      <c r="P154" s="187">
        <v>18.060966552966747</v>
      </c>
      <c r="Q154" s="187">
        <v>18.390855644269081</v>
      </c>
      <c r="R154" s="187">
        <v>18.332349321435125</v>
      </c>
      <c r="S154" s="187">
        <v>18.492913467108615</v>
      </c>
      <c r="T154" s="187">
        <v>18.806420237811786</v>
      </c>
      <c r="U154" s="187">
        <v>19.28327042812467</v>
      </c>
      <c r="V154" s="187">
        <v>13.534624678581272</v>
      </c>
      <c r="W154" s="187">
        <v>14.767877349048003</v>
      </c>
      <c r="DA154" s="155" t="s">
        <v>420</v>
      </c>
    </row>
    <row r="155" spans="1:105" ht="11.5" customHeight="1" x14ac:dyDescent="0.35">
      <c r="A155" s="168" t="s">
        <v>305</v>
      </c>
      <c r="B155" s="187">
        <v>24.212048550109611</v>
      </c>
      <c r="C155" s="187">
        <v>23.580188861580346</v>
      </c>
      <c r="D155" s="187">
        <v>23.087593690141592</v>
      </c>
      <c r="E155" s="187">
        <v>23.493060184611089</v>
      </c>
      <c r="F155" s="187">
        <v>23.0701934828441</v>
      </c>
      <c r="G155" s="187">
        <v>24.620368890769942</v>
      </c>
      <c r="H155" s="187">
        <v>24.778617610506405</v>
      </c>
      <c r="I155" s="187">
        <v>24.427485909867563</v>
      </c>
      <c r="J155" s="187">
        <v>24.520791707687899</v>
      </c>
      <c r="K155" s="187">
        <v>22.610417043662412</v>
      </c>
      <c r="L155" s="187">
        <v>21.463766392385818</v>
      </c>
      <c r="M155" s="187">
        <v>21.091291079947766</v>
      </c>
      <c r="N155" s="187">
        <v>21.155631260535149</v>
      </c>
      <c r="O155" s="187">
        <v>22.055444817272541</v>
      </c>
      <c r="P155" s="187">
        <v>21.961578548218554</v>
      </c>
      <c r="Q155" s="187">
        <v>20.94343595446902</v>
      </c>
      <c r="R155" s="187">
        <v>20.801206815857075</v>
      </c>
      <c r="S155" s="187">
        <v>19.786180236281393</v>
      </c>
      <c r="T155" s="187">
        <v>19.365347883915724</v>
      </c>
      <c r="U155" s="187">
        <v>18.116851950802886</v>
      </c>
      <c r="V155" s="187">
        <v>11.468273625291124</v>
      </c>
      <c r="W155" s="187">
        <v>12.093505386265797</v>
      </c>
      <c r="DA155" s="155" t="s">
        <v>421</v>
      </c>
    </row>
    <row r="156" spans="1:105" ht="11.5" customHeight="1" x14ac:dyDescent="0.35">
      <c r="A156" s="159" t="s">
        <v>47</v>
      </c>
      <c r="B156" s="184">
        <f t="shared" ref="B156:W157" si="46">IF(B19=0,0,B19/B46)</f>
        <v>3.5152314947092096</v>
      </c>
      <c r="C156" s="184">
        <f t="shared" si="46"/>
        <v>3.5034026111328549</v>
      </c>
      <c r="D156" s="184">
        <f t="shared" si="46"/>
        <v>3.5483465877032634</v>
      </c>
      <c r="E156" s="184">
        <f t="shared" si="46"/>
        <v>3.4488206632060208</v>
      </c>
      <c r="F156" s="184">
        <f t="shared" si="46"/>
        <v>3.597731227497853</v>
      </c>
      <c r="G156" s="184">
        <f t="shared" si="46"/>
        <v>3.6008742520035781</v>
      </c>
      <c r="H156" s="184">
        <f t="shared" si="46"/>
        <v>3.6935177887853672</v>
      </c>
      <c r="I156" s="184">
        <f t="shared" si="46"/>
        <v>3.6627823451839392</v>
      </c>
      <c r="J156" s="184">
        <f t="shared" si="46"/>
        <v>3.6366122559497192</v>
      </c>
      <c r="K156" s="184">
        <f t="shared" si="46"/>
        <v>3.4027086409232754</v>
      </c>
      <c r="L156" s="184">
        <f t="shared" si="46"/>
        <v>3.4228297084308155</v>
      </c>
      <c r="M156" s="184">
        <f t="shared" si="46"/>
        <v>3.36334716195908</v>
      </c>
      <c r="N156" s="184">
        <f t="shared" si="46"/>
        <v>3.3787009956546177</v>
      </c>
      <c r="O156" s="184">
        <f t="shared" si="46"/>
        <v>3.4716187122024902</v>
      </c>
      <c r="P156" s="184">
        <f t="shared" si="46"/>
        <v>3.423460608038924</v>
      </c>
      <c r="Q156" s="184">
        <f t="shared" si="46"/>
        <v>3.4794320237543563</v>
      </c>
      <c r="R156" s="184">
        <f t="shared" si="46"/>
        <v>3.5586091756470162</v>
      </c>
      <c r="S156" s="184">
        <f t="shared" si="46"/>
        <v>3.62530949706855</v>
      </c>
      <c r="T156" s="184">
        <f t="shared" si="46"/>
        <v>3.5881604794752575</v>
      </c>
      <c r="U156" s="184">
        <f t="shared" si="46"/>
        <v>3.6200055516064031</v>
      </c>
      <c r="V156" s="184">
        <f t="shared" si="46"/>
        <v>3.7667768272011042</v>
      </c>
      <c r="W156" s="184">
        <f t="shared" si="46"/>
        <v>3.6639997751721323</v>
      </c>
      <c r="DA156" s="161" t="s">
        <v>422</v>
      </c>
    </row>
    <row r="157" spans="1:105" ht="11.5" customHeight="1" x14ac:dyDescent="0.35">
      <c r="A157" s="162" t="s">
        <v>33</v>
      </c>
      <c r="B157" s="185">
        <f t="shared" si="46"/>
        <v>0.24340808978289913</v>
      </c>
      <c r="C157" s="185">
        <f t="shared" si="46"/>
        <v>0.24626511231671919</v>
      </c>
      <c r="D157" s="185">
        <f t="shared" si="46"/>
        <v>0.24572571260974532</v>
      </c>
      <c r="E157" s="185">
        <f t="shared" si="46"/>
        <v>0.24524180352124114</v>
      </c>
      <c r="F157" s="185">
        <f t="shared" si="46"/>
        <v>0.24489645173796432</v>
      </c>
      <c r="G157" s="185">
        <f t="shared" si="46"/>
        <v>0.24372741046646532</v>
      </c>
      <c r="H157" s="185">
        <f t="shared" si="46"/>
        <v>0.24698569832803213</v>
      </c>
      <c r="I157" s="185">
        <f t="shared" si="46"/>
        <v>0.24739186359159321</v>
      </c>
      <c r="J157" s="185">
        <f t="shared" si="46"/>
        <v>0.24696440769469316</v>
      </c>
      <c r="K157" s="185">
        <f t="shared" si="46"/>
        <v>0.24614192433181553</v>
      </c>
      <c r="L157" s="185">
        <f t="shared" si="46"/>
        <v>0.24437247544849855</v>
      </c>
      <c r="M157" s="185">
        <f t="shared" si="46"/>
        <v>0.24443469032915005</v>
      </c>
      <c r="N157" s="185">
        <f t="shared" si="46"/>
        <v>0.24732392603649611</v>
      </c>
      <c r="O157" s="185">
        <f t="shared" si="46"/>
        <v>0.2505665103064536</v>
      </c>
      <c r="P157" s="185">
        <f t="shared" si="46"/>
        <v>0.25111589438396287</v>
      </c>
      <c r="Q157" s="185">
        <f t="shared" si="46"/>
        <v>0.25437430341960648</v>
      </c>
      <c r="R157" s="185">
        <f t="shared" si="46"/>
        <v>0.25673831770471311</v>
      </c>
      <c r="S157" s="185">
        <f t="shared" si="46"/>
        <v>0.25713218627844631</v>
      </c>
      <c r="T157" s="185">
        <f t="shared" si="46"/>
        <v>0.25696146997651798</v>
      </c>
      <c r="U157" s="185">
        <f t="shared" si="46"/>
        <v>0.25718452794467678</v>
      </c>
      <c r="V157" s="185">
        <f t="shared" si="46"/>
        <v>0.25950685326023887</v>
      </c>
      <c r="W157" s="185">
        <f t="shared" si="46"/>
        <v>0.25616413454873771</v>
      </c>
      <c r="DA157" s="164" t="s">
        <v>423</v>
      </c>
    </row>
    <row r="158" spans="1:105" ht="11.5" customHeight="1" x14ac:dyDescent="0.35">
      <c r="A158" s="168" t="s">
        <v>295</v>
      </c>
      <c r="B158" s="187">
        <v>0.19167358089696579</v>
      </c>
      <c r="C158" s="187">
        <v>0.19149039162878984</v>
      </c>
      <c r="D158" s="187">
        <v>0.19039697034060762</v>
      </c>
      <c r="E158" s="187">
        <v>0.18949887382275771</v>
      </c>
      <c r="F158" s="187">
        <v>0.18901572767761579</v>
      </c>
      <c r="G158" s="187">
        <v>0.18845827824933986</v>
      </c>
      <c r="H158" s="187">
        <v>0.18780665798648136</v>
      </c>
      <c r="I158" s="187">
        <v>0.18817724349475851</v>
      </c>
      <c r="J158" s="187">
        <v>0.18836174165188033</v>
      </c>
      <c r="K158" s="187">
        <v>0.18806632885435506</v>
      </c>
      <c r="L158" s="187">
        <v>0.1892063076966331</v>
      </c>
      <c r="M158" s="187">
        <v>0.19041991223096116</v>
      </c>
      <c r="N158" s="187">
        <v>0.19202333909012728</v>
      </c>
      <c r="O158" s="187">
        <v>0.19223437106826272</v>
      </c>
      <c r="P158" s="187">
        <v>0.19182764963573617</v>
      </c>
      <c r="Q158" s="187">
        <v>0.19170791731486611</v>
      </c>
      <c r="R158" s="187">
        <v>0.19140556465258488</v>
      </c>
      <c r="S158" s="187">
        <v>0.19176744144720911</v>
      </c>
      <c r="T158" s="187">
        <v>0.19063025760732452</v>
      </c>
      <c r="U158" s="187">
        <v>0.19054123825183913</v>
      </c>
      <c r="V158" s="187">
        <v>0.19231461435705446</v>
      </c>
      <c r="W158" s="187">
        <v>0.19172031279941543</v>
      </c>
      <c r="DA158" s="155" t="s">
        <v>424</v>
      </c>
    </row>
    <row r="159" spans="1:105" ht="11.5" customHeight="1" x14ac:dyDescent="0.35">
      <c r="A159" s="168" t="s">
        <v>297</v>
      </c>
      <c r="B159" s="187">
        <v>0.25349553352541376</v>
      </c>
      <c r="C159" s="187">
        <v>0.25616440374735516</v>
      </c>
      <c r="D159" s="187">
        <v>0.25477008262256279</v>
      </c>
      <c r="E159" s="187">
        <v>0.25343749469125798</v>
      </c>
      <c r="F159" s="187">
        <v>0.25219789837819706</v>
      </c>
      <c r="G159" s="187">
        <v>0.25024049506904544</v>
      </c>
      <c r="H159" s="187">
        <v>0.2535858779706745</v>
      </c>
      <c r="I159" s="187">
        <v>0.25333514230304033</v>
      </c>
      <c r="J159" s="187">
        <v>0.25255941967026263</v>
      </c>
      <c r="K159" s="187">
        <v>0.25145802446717708</v>
      </c>
      <c r="L159" s="187">
        <v>0.24916710418191129</v>
      </c>
      <c r="M159" s="187">
        <v>0.24887797989052268</v>
      </c>
      <c r="N159" s="187">
        <v>0.25188072780574255</v>
      </c>
      <c r="O159" s="187">
        <v>0.2553405425614052</v>
      </c>
      <c r="P159" s="187">
        <v>0.25568080067325516</v>
      </c>
      <c r="Q159" s="187">
        <v>0.25904729378898</v>
      </c>
      <c r="R159" s="187">
        <v>0.26166616518055091</v>
      </c>
      <c r="S159" s="187">
        <v>0.26193357646374615</v>
      </c>
      <c r="T159" s="187">
        <v>0.26187267703911005</v>
      </c>
      <c r="U159" s="187">
        <v>0.26207684913928997</v>
      </c>
      <c r="V159" s="187">
        <v>0.26454125426447006</v>
      </c>
      <c r="W159" s="187">
        <v>0.26075584996279855</v>
      </c>
      <c r="DA159" s="155" t="s">
        <v>425</v>
      </c>
    </row>
    <row r="160" spans="1:105" ht="11.5" customHeight="1" x14ac:dyDescent="0.35">
      <c r="A160" s="168" t="s">
        <v>299</v>
      </c>
      <c r="B160" s="187">
        <v>0.15677208449252938</v>
      </c>
      <c r="C160" s="187">
        <v>0.15683907372365172</v>
      </c>
      <c r="D160" s="187">
        <v>0.15937138489710115</v>
      </c>
      <c r="E160" s="187">
        <v>0.1618019377234787</v>
      </c>
      <c r="F160" s="187">
        <v>0.1616038442119187</v>
      </c>
      <c r="G160" s="187">
        <v>0.16301748536846261</v>
      </c>
      <c r="H160" s="187">
        <v>0.16686746466326979</v>
      </c>
      <c r="I160" s="187">
        <v>0.16835083231787748</v>
      </c>
      <c r="J160" s="187">
        <v>0.17223621890177071</v>
      </c>
      <c r="K160" s="187">
        <v>0.17499435893099741</v>
      </c>
      <c r="L160" s="187">
        <v>0.17671278987334252</v>
      </c>
      <c r="M160" s="187">
        <v>0.1775355141007709</v>
      </c>
      <c r="N160" s="187">
        <v>0.17886471144207444</v>
      </c>
      <c r="O160" s="187">
        <v>0.18085063235556653</v>
      </c>
      <c r="P160" s="187">
        <v>0.1806131646529967</v>
      </c>
      <c r="Q160" s="187">
        <v>0.1828663562884246</v>
      </c>
      <c r="R160" s="187">
        <v>0.18354902434424017</v>
      </c>
      <c r="S160" s="187">
        <v>0.18398855938391886</v>
      </c>
      <c r="T160" s="187">
        <v>0.18434113681408415</v>
      </c>
      <c r="U160" s="187">
        <v>0.18739524755076611</v>
      </c>
      <c r="V160" s="187">
        <v>0.18842861820256238</v>
      </c>
      <c r="W160" s="187">
        <v>0.19233846513929564</v>
      </c>
      <c r="DA160" s="155" t="s">
        <v>426</v>
      </c>
    </row>
    <row r="161" spans="1:105" ht="11.5" customHeight="1" x14ac:dyDescent="0.35">
      <c r="A161" s="168" t="s">
        <v>301</v>
      </c>
      <c r="B161" s="187">
        <v>0.16546612979975078</v>
      </c>
      <c r="C161" s="187">
        <v>0.16536883036296549</v>
      </c>
      <c r="D161" s="187">
        <v>0.16534931021351429</v>
      </c>
      <c r="E161" s="187">
        <v>0.16557053939153746</v>
      </c>
      <c r="F161" s="187">
        <v>0.16547225869736537</v>
      </c>
      <c r="G161" s="187">
        <v>0.16554080064567894</v>
      </c>
      <c r="H161" s="187">
        <v>0.22792385504603266</v>
      </c>
      <c r="I161" s="187">
        <v>0.23338167423278397</v>
      </c>
      <c r="J161" s="187">
        <v>0.22668102992847716</v>
      </c>
      <c r="K161" s="187">
        <v>0.21660580191756987</v>
      </c>
      <c r="L161" s="187">
        <v>0.20273063526321941</v>
      </c>
      <c r="M161" s="187">
        <v>0.20077100061129222</v>
      </c>
      <c r="N161" s="187">
        <v>0.19182173018897697</v>
      </c>
      <c r="O161" s="187">
        <v>0.19005176262277368</v>
      </c>
      <c r="P161" s="187">
        <v>0.18776046026610277</v>
      </c>
      <c r="Q161" s="187">
        <v>0.18653117432088859</v>
      </c>
      <c r="R161" s="187">
        <v>0.1851695687323508</v>
      </c>
      <c r="S161" s="187">
        <v>0.18439720176883242</v>
      </c>
      <c r="T161" s="187">
        <v>0.18218950602228789</v>
      </c>
      <c r="U161" s="187">
        <v>0.18104613710662079</v>
      </c>
      <c r="V161" s="187">
        <v>0.17990699320899009</v>
      </c>
      <c r="W161" s="187">
        <v>0.17778867431721912</v>
      </c>
      <c r="DA161" s="155" t="s">
        <v>427</v>
      </c>
    </row>
    <row r="162" spans="1:105" ht="11.5" customHeight="1" x14ac:dyDescent="0.35">
      <c r="A162" s="168" t="s">
        <v>305</v>
      </c>
      <c r="B162" s="187">
        <v>0.24369314697886185</v>
      </c>
      <c r="C162" s="187">
        <v>0.23762279649937496</v>
      </c>
      <c r="D162" s="187">
        <v>0.23448934610790159</v>
      </c>
      <c r="E162" s="187">
        <v>0.23137091831871068</v>
      </c>
      <c r="F162" s="187">
        <v>0.22882982129920879</v>
      </c>
      <c r="G162" s="187">
        <v>0.22694261988681808</v>
      </c>
      <c r="H162" s="187">
        <v>0.22349648877779366</v>
      </c>
      <c r="I162" s="187">
        <v>0.21906832156652759</v>
      </c>
      <c r="J162" s="187">
        <v>0.21773125889351386</v>
      </c>
      <c r="K162" s="187">
        <v>0.21797614834958928</v>
      </c>
      <c r="L162" s="187">
        <v>0.2263389638314994</v>
      </c>
      <c r="M162" s="187">
        <v>0.22738592131873389</v>
      </c>
      <c r="N162" s="187">
        <v>0.22751560752890143</v>
      </c>
      <c r="O162" s="187">
        <v>0.21797485768774758</v>
      </c>
      <c r="P162" s="187">
        <v>0.21619221183596915</v>
      </c>
      <c r="Q162" s="187">
        <v>0.20985007153580351</v>
      </c>
      <c r="R162" s="187">
        <v>0.22003351103972496</v>
      </c>
      <c r="S162" s="187">
        <v>0.23950520572720591</v>
      </c>
      <c r="T162" s="187">
        <v>0.24168805239194496</v>
      </c>
      <c r="U162" s="187">
        <v>0.24272798108532914</v>
      </c>
      <c r="V162" s="187">
        <v>0.24535056304722166</v>
      </c>
      <c r="W162" s="187">
        <v>0.24880394148581222</v>
      </c>
      <c r="DA162" s="155" t="s">
        <v>428</v>
      </c>
    </row>
    <row r="163" spans="1:105" ht="11.5" customHeight="1" x14ac:dyDescent="0.35">
      <c r="A163" s="165" t="s">
        <v>34</v>
      </c>
      <c r="B163" s="186">
        <f t="shared" ref="B163:W163" si="47">IF(B26=0,0,B26/B53)</f>
        <v>11.332793973977207</v>
      </c>
      <c r="C163" s="186">
        <f t="shared" si="47"/>
        <v>11.331391770285148</v>
      </c>
      <c r="D163" s="186">
        <f t="shared" si="47"/>
        <v>11.427263930665989</v>
      </c>
      <c r="E163" s="186">
        <f t="shared" si="47"/>
        <v>11.289744107922269</v>
      </c>
      <c r="F163" s="186">
        <f t="shared" si="47"/>
        <v>11.246992124316058</v>
      </c>
      <c r="G163" s="186">
        <f t="shared" si="47"/>
        <v>11.265778559590034</v>
      </c>
      <c r="H163" s="186">
        <f t="shared" si="47"/>
        <v>11.382304126452626</v>
      </c>
      <c r="I163" s="186">
        <f t="shared" si="47"/>
        <v>11.370519192099618</v>
      </c>
      <c r="J163" s="186">
        <f t="shared" si="47"/>
        <v>11.365018566847677</v>
      </c>
      <c r="K163" s="186">
        <f t="shared" si="47"/>
        <v>11.166651019524615</v>
      </c>
      <c r="L163" s="186">
        <f t="shared" si="47"/>
        <v>11.399368781076182</v>
      </c>
      <c r="M163" s="186">
        <f t="shared" si="47"/>
        <v>11.335738199334305</v>
      </c>
      <c r="N163" s="186">
        <f t="shared" si="47"/>
        <v>11.340628412721053</v>
      </c>
      <c r="O163" s="186">
        <f t="shared" si="47"/>
        <v>11.412319948401903</v>
      </c>
      <c r="P163" s="186">
        <f t="shared" si="47"/>
        <v>11.352599952970955</v>
      </c>
      <c r="Q163" s="186">
        <f t="shared" si="47"/>
        <v>11.315349804248024</v>
      </c>
      <c r="R163" s="186">
        <f t="shared" si="47"/>
        <v>11.322282667265219</v>
      </c>
      <c r="S163" s="186">
        <f t="shared" si="47"/>
        <v>11.491449177102499</v>
      </c>
      <c r="T163" s="186">
        <f t="shared" si="47"/>
        <v>11.581393653868551</v>
      </c>
      <c r="U163" s="186">
        <f t="shared" si="47"/>
        <v>11.65109509900536</v>
      </c>
      <c r="V163" s="186">
        <f t="shared" si="47"/>
        <v>11.616697276713927</v>
      </c>
      <c r="W163" s="186">
        <f t="shared" si="47"/>
        <v>11.71283197609735</v>
      </c>
      <c r="DA163" s="167" t="s">
        <v>429</v>
      </c>
    </row>
    <row r="164" spans="1:105" ht="11.5" customHeight="1" x14ac:dyDescent="0.35">
      <c r="A164" s="168" t="s">
        <v>29</v>
      </c>
      <c r="B164" s="187">
        <v>10.481619230795586</v>
      </c>
      <c r="C164" s="187">
        <v>10.442428798565519</v>
      </c>
      <c r="D164" s="187">
        <v>10.509999029623746</v>
      </c>
      <c r="E164" s="187">
        <v>10.345478490095141</v>
      </c>
      <c r="F164" s="187">
        <v>10.291976261385678</v>
      </c>
      <c r="G164" s="187">
        <v>10.304109183455669</v>
      </c>
      <c r="H164" s="187">
        <v>10.396308528609469</v>
      </c>
      <c r="I164" s="187">
        <v>10.375759515118334</v>
      </c>
      <c r="J164" s="187">
        <v>10.427240361305937</v>
      </c>
      <c r="K164" s="187">
        <v>10.255844013537002</v>
      </c>
      <c r="L164" s="187">
        <v>10.372445394126167</v>
      </c>
      <c r="M164" s="187">
        <v>10.308095182418835</v>
      </c>
      <c r="N164" s="187">
        <v>10.277797962476706</v>
      </c>
      <c r="O164" s="187">
        <v>10.315682205446269</v>
      </c>
      <c r="P164" s="187">
        <v>10.221482606971735</v>
      </c>
      <c r="Q164" s="187">
        <v>10.219711014549452</v>
      </c>
      <c r="R164" s="187">
        <v>10.222462148487665</v>
      </c>
      <c r="S164" s="187">
        <v>10.370189293364854</v>
      </c>
      <c r="T164" s="187">
        <v>10.495888120682372</v>
      </c>
      <c r="U164" s="187">
        <v>10.586024225417002</v>
      </c>
      <c r="V164" s="187">
        <v>10.618663082206753</v>
      </c>
      <c r="W164" s="187">
        <v>10.683965554963841</v>
      </c>
      <c r="DA164" s="155" t="s">
        <v>430</v>
      </c>
    </row>
    <row r="165" spans="1:105" ht="11.5" customHeight="1" x14ac:dyDescent="0.35">
      <c r="A165" s="170" t="s">
        <v>322</v>
      </c>
      <c r="B165" s="188">
        <v>14.257421972058403</v>
      </c>
      <c r="C165" s="188">
        <v>14.245058387803745</v>
      </c>
      <c r="D165" s="188">
        <v>14.338603689647604</v>
      </c>
      <c r="E165" s="188">
        <v>14.254152494203542</v>
      </c>
      <c r="F165" s="188">
        <v>13.993137904941625</v>
      </c>
      <c r="G165" s="188">
        <v>13.999403714336372</v>
      </c>
      <c r="H165" s="188">
        <v>14.08884905888703</v>
      </c>
      <c r="I165" s="188">
        <v>14.115262081857328</v>
      </c>
      <c r="J165" s="188">
        <v>13.915448013039786</v>
      </c>
      <c r="K165" s="188">
        <v>13.731801555818864</v>
      </c>
      <c r="L165" s="188">
        <v>14.178700182725075</v>
      </c>
      <c r="M165" s="188">
        <v>14.133203670456814</v>
      </c>
      <c r="N165" s="188">
        <v>14.086426180736337</v>
      </c>
      <c r="O165" s="188">
        <v>14.105166269382362</v>
      </c>
      <c r="P165" s="188">
        <v>14.13821157163504</v>
      </c>
      <c r="Q165" s="188">
        <v>14.005556317739057</v>
      </c>
      <c r="R165" s="188">
        <v>13.931044885469865</v>
      </c>
      <c r="S165" s="188">
        <v>14.049661034098955</v>
      </c>
      <c r="T165" s="188">
        <v>14.155971572923002</v>
      </c>
      <c r="U165" s="188">
        <v>14.102032210128923</v>
      </c>
      <c r="V165" s="188">
        <v>13.886790192476637</v>
      </c>
      <c r="W165" s="188">
        <v>14.040774681152577</v>
      </c>
      <c r="DA165" s="172" t="s">
        <v>431</v>
      </c>
    </row>
    <row r="166" spans="1:105" ht="11.5" customHeight="1" x14ac:dyDescent="0.35">
      <c r="A166" s="154"/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DA166" s="155"/>
    </row>
    <row r="167" spans="1:105" ht="11.5" customHeight="1" x14ac:dyDescent="0.35">
      <c r="A167" s="156" t="s">
        <v>432</v>
      </c>
      <c r="B167" s="173">
        <f t="shared" ref="B167:V179" si="48">IF(B30=0,0,B30*1000000/B57)</f>
        <v>10821.490447736775</v>
      </c>
      <c r="C167" s="173">
        <f t="shared" si="48"/>
        <v>10959.074086469875</v>
      </c>
      <c r="D167" s="173">
        <f t="shared" si="48"/>
        <v>10984.766623913756</v>
      </c>
      <c r="E167" s="173">
        <f t="shared" si="48"/>
        <v>10965.543047061399</v>
      </c>
      <c r="F167" s="173">
        <f t="shared" si="48"/>
        <v>11143.583008113501</v>
      </c>
      <c r="G167" s="173">
        <f t="shared" si="48"/>
        <v>10906.901168162663</v>
      </c>
      <c r="H167" s="173">
        <f t="shared" si="48"/>
        <v>10811.176291151998</v>
      </c>
      <c r="I167" s="173">
        <f t="shared" si="48"/>
        <v>10791.567442515478</v>
      </c>
      <c r="J167" s="173">
        <f t="shared" si="48"/>
        <v>10637.006581920839</v>
      </c>
      <c r="K167" s="173">
        <f t="shared" si="48"/>
        <v>10669.098271774854</v>
      </c>
      <c r="L167" s="173">
        <f t="shared" si="48"/>
        <v>10485.581292312467</v>
      </c>
      <c r="M167" s="173">
        <f>IF(M30=0,0,M30*1000000/M57)</f>
        <v>10387.67816581037</v>
      </c>
      <c r="N167" s="173">
        <f t="shared" ref="N167:W182" si="49">IF(N30=0,0,N30*1000000/N57)</f>
        <v>10123.23060631324</v>
      </c>
      <c r="O167" s="173">
        <f t="shared" si="49"/>
        <v>10097.436300790545</v>
      </c>
      <c r="P167" s="173">
        <f t="shared" si="49"/>
        <v>10308.423871663221</v>
      </c>
      <c r="Q167" s="173">
        <f t="shared" si="49"/>
        <v>10341.516425777409</v>
      </c>
      <c r="R167" s="173">
        <f t="shared" si="49"/>
        <v>10375.973122425716</v>
      </c>
      <c r="S167" s="173">
        <f t="shared" si="49"/>
        <v>10450.18092168626</v>
      </c>
      <c r="T167" s="173">
        <f t="shared" si="49"/>
        <v>10266.665562703856</v>
      </c>
      <c r="U167" s="173">
        <f t="shared" si="49"/>
        <v>10301.602641973568</v>
      </c>
      <c r="V167" s="173">
        <f t="shared" si="49"/>
        <v>9016.8440327954886</v>
      </c>
      <c r="W167" s="173">
        <f t="shared" si="49"/>
        <v>9393.2725492544596</v>
      </c>
      <c r="DA167" s="158" t="s">
        <v>433</v>
      </c>
    </row>
    <row r="168" spans="1:105" ht="11.5" customHeight="1" x14ac:dyDescent="0.35">
      <c r="A168" s="159" t="s">
        <v>43</v>
      </c>
      <c r="B168" s="174">
        <f t="shared" si="48"/>
        <v>10243.847313359876</v>
      </c>
      <c r="C168" s="174">
        <f t="shared" si="48"/>
        <v>10383.229110259272</v>
      </c>
      <c r="D168" s="174">
        <f t="shared" si="48"/>
        <v>10404.181114455418</v>
      </c>
      <c r="E168" s="174">
        <f t="shared" si="48"/>
        <v>10353.34411845905</v>
      </c>
      <c r="F168" s="174">
        <f t="shared" si="48"/>
        <v>10484.032590698569</v>
      </c>
      <c r="G168" s="174">
        <f t="shared" si="48"/>
        <v>10206.589803242628</v>
      </c>
      <c r="H168" s="174">
        <f t="shared" si="48"/>
        <v>10138.548531818953</v>
      </c>
      <c r="I168" s="174">
        <f t="shared" si="48"/>
        <v>10094.921114910745</v>
      </c>
      <c r="J168" s="174">
        <f t="shared" si="48"/>
        <v>9960.643615369243</v>
      </c>
      <c r="K168" s="174">
        <f t="shared" si="48"/>
        <v>10048.77135334054</v>
      </c>
      <c r="L168" s="174">
        <f t="shared" si="48"/>
        <v>9818.1444219016066</v>
      </c>
      <c r="M168" s="174">
        <f t="shared" si="48"/>
        <v>9709.6728330525621</v>
      </c>
      <c r="N168" s="174">
        <f t="shared" si="48"/>
        <v>9485.7274129300113</v>
      </c>
      <c r="O168" s="174">
        <f t="shared" si="48"/>
        <v>9468.29348196309</v>
      </c>
      <c r="P168" s="174">
        <f t="shared" si="48"/>
        <v>9691.6033117034149</v>
      </c>
      <c r="Q168" s="174">
        <f t="shared" si="48"/>
        <v>9757.7879846414398</v>
      </c>
      <c r="R168" s="174">
        <f t="shared" si="48"/>
        <v>9797.5128708344491</v>
      </c>
      <c r="S168" s="174">
        <f t="shared" si="48"/>
        <v>9849.1631996196793</v>
      </c>
      <c r="T168" s="174">
        <f t="shared" si="48"/>
        <v>9658.2022598449712</v>
      </c>
      <c r="U168" s="174">
        <f t="shared" si="48"/>
        <v>9693.2836183326272</v>
      </c>
      <c r="V168" s="174">
        <f t="shared" si="48"/>
        <v>8374.1002666715649</v>
      </c>
      <c r="W168" s="174">
        <f t="shared" si="49"/>
        <v>8655.2376446526177</v>
      </c>
      <c r="DA168" s="161" t="s">
        <v>434</v>
      </c>
    </row>
    <row r="169" spans="1:105" ht="11.5" customHeight="1" x14ac:dyDescent="0.35">
      <c r="A169" s="162" t="s">
        <v>247</v>
      </c>
      <c r="B169" s="175">
        <f t="shared" si="48"/>
        <v>3233.3981760070046</v>
      </c>
      <c r="C169" s="175">
        <f t="shared" si="48"/>
        <v>3243.5105457137061</v>
      </c>
      <c r="D169" s="175">
        <f t="shared" si="48"/>
        <v>3168.6795750233091</v>
      </c>
      <c r="E169" s="175">
        <f t="shared" si="48"/>
        <v>3183.2676636268502</v>
      </c>
      <c r="F169" s="175">
        <f t="shared" si="48"/>
        <v>3215.2506627017283</v>
      </c>
      <c r="G169" s="175">
        <f t="shared" si="48"/>
        <v>3197.3732689622439</v>
      </c>
      <c r="H169" s="175">
        <f t="shared" si="48"/>
        <v>3073.9502887862454</v>
      </c>
      <c r="I169" s="175">
        <f t="shared" si="48"/>
        <v>2901.9116270804934</v>
      </c>
      <c r="J169" s="175">
        <f t="shared" si="48"/>
        <v>2956.7932649168856</v>
      </c>
      <c r="K169" s="175">
        <f t="shared" si="48"/>
        <v>2880.9256976965535</v>
      </c>
      <c r="L169" s="175">
        <f t="shared" si="48"/>
        <v>2898.1608504937781</v>
      </c>
      <c r="M169" s="175">
        <f t="shared" si="48"/>
        <v>2893.2499334758659</v>
      </c>
      <c r="N169" s="175">
        <f t="shared" si="48"/>
        <v>2881.354478887346</v>
      </c>
      <c r="O169" s="175">
        <f t="shared" si="48"/>
        <v>2838.8517009667212</v>
      </c>
      <c r="P169" s="175">
        <f t="shared" si="48"/>
        <v>2898.5986461582497</v>
      </c>
      <c r="Q169" s="175">
        <f t="shared" si="48"/>
        <v>2889.5306308283671</v>
      </c>
      <c r="R169" s="175">
        <f t="shared" si="48"/>
        <v>2867.2212597106013</v>
      </c>
      <c r="S169" s="175">
        <f t="shared" si="48"/>
        <v>2671.2938534909645</v>
      </c>
      <c r="T169" s="175">
        <f t="shared" si="48"/>
        <v>2496.1494512191125</v>
      </c>
      <c r="U169" s="175">
        <f t="shared" si="48"/>
        <v>2595.5484791231233</v>
      </c>
      <c r="V169" s="175">
        <f t="shared" si="48"/>
        <v>2271.1335432636365</v>
      </c>
      <c r="W169" s="175">
        <f t="shared" si="49"/>
        <v>2331.3873688381395</v>
      </c>
      <c r="DA169" s="164" t="s">
        <v>435</v>
      </c>
    </row>
    <row r="170" spans="1:105" ht="11.5" customHeight="1" x14ac:dyDescent="0.35">
      <c r="A170" s="165" t="s">
        <v>22</v>
      </c>
      <c r="B170" s="176">
        <f t="shared" si="48"/>
        <v>11147.271425204473</v>
      </c>
      <c r="C170" s="176">
        <f t="shared" si="48"/>
        <v>11314.56486537817</v>
      </c>
      <c r="D170" s="176">
        <f t="shared" si="48"/>
        <v>11374.62216095608</v>
      </c>
      <c r="E170" s="176">
        <f t="shared" si="48"/>
        <v>11321.618518682704</v>
      </c>
      <c r="F170" s="176">
        <f t="shared" si="48"/>
        <v>11475.485454338079</v>
      </c>
      <c r="G170" s="176">
        <f t="shared" si="48"/>
        <v>11177.406276280068</v>
      </c>
      <c r="H170" s="176">
        <f t="shared" si="48"/>
        <v>11124.536412514666</v>
      </c>
      <c r="I170" s="176">
        <f t="shared" si="48"/>
        <v>11107.716496888455</v>
      </c>
      <c r="J170" s="176">
        <f t="shared" si="48"/>
        <v>10946.088600869929</v>
      </c>
      <c r="K170" s="176">
        <f t="shared" si="48"/>
        <v>11069.9033496024</v>
      </c>
      <c r="L170" s="176">
        <f t="shared" si="48"/>
        <v>10801.493200249774</v>
      </c>
      <c r="M170" s="176">
        <f t="shared" si="48"/>
        <v>10668.052913888778</v>
      </c>
      <c r="N170" s="176">
        <f t="shared" si="48"/>
        <v>10395.847275313539</v>
      </c>
      <c r="O170" s="176">
        <f t="shared" si="48"/>
        <v>10385.465563280526</v>
      </c>
      <c r="P170" s="176">
        <f t="shared" si="48"/>
        <v>10634.683536072673</v>
      </c>
      <c r="Q170" s="176">
        <f t="shared" si="48"/>
        <v>10712.058642224985</v>
      </c>
      <c r="R170" s="176">
        <f t="shared" si="48"/>
        <v>10759.712309298411</v>
      </c>
      <c r="S170" s="176">
        <f t="shared" si="48"/>
        <v>10847.745668174714</v>
      </c>
      <c r="T170" s="176">
        <f t="shared" si="48"/>
        <v>10657.312497253166</v>
      </c>
      <c r="U170" s="176">
        <f t="shared" si="48"/>
        <v>10684.851515627917</v>
      </c>
      <c r="V170" s="176">
        <f t="shared" si="48"/>
        <v>9227.7617302045601</v>
      </c>
      <c r="W170" s="176">
        <f t="shared" si="49"/>
        <v>9546.5769649438807</v>
      </c>
      <c r="DA170" s="167" t="s">
        <v>436</v>
      </c>
    </row>
    <row r="171" spans="1:105" ht="11.5" customHeight="1" x14ac:dyDescent="0.35">
      <c r="A171" s="168" t="s">
        <v>295</v>
      </c>
      <c r="B171" s="177">
        <f t="shared" si="48"/>
        <v>9624.3901732734339</v>
      </c>
      <c r="C171" s="177">
        <f t="shared" si="48"/>
        <v>9590.8166101536881</v>
      </c>
      <c r="D171" s="177">
        <f t="shared" si="48"/>
        <v>9507.2548470097245</v>
      </c>
      <c r="E171" s="177">
        <f t="shared" si="48"/>
        <v>9319.4993131579085</v>
      </c>
      <c r="F171" s="177">
        <f t="shared" si="48"/>
        <v>9202.0428362566745</v>
      </c>
      <c r="G171" s="177">
        <f t="shared" si="48"/>
        <v>8838.7106881508917</v>
      </c>
      <c r="H171" s="177">
        <f t="shared" si="48"/>
        <v>8544.233014330619</v>
      </c>
      <c r="I171" s="177">
        <f t="shared" si="48"/>
        <v>8395.2319040487509</v>
      </c>
      <c r="J171" s="177">
        <f t="shared" si="48"/>
        <v>8247.3105406792565</v>
      </c>
      <c r="K171" s="177">
        <f t="shared" si="48"/>
        <v>8346.2573305211354</v>
      </c>
      <c r="L171" s="177">
        <f t="shared" si="48"/>
        <v>8063.7696097363705</v>
      </c>
      <c r="M171" s="177">
        <f t="shared" si="48"/>
        <v>7930.6461034815702</v>
      </c>
      <c r="N171" s="177">
        <f t="shared" si="48"/>
        <v>7520.3292889021177</v>
      </c>
      <c r="O171" s="177">
        <f t="shared" si="48"/>
        <v>7455.6602223543277</v>
      </c>
      <c r="P171" s="177">
        <f t="shared" si="48"/>
        <v>7557.0006474449947</v>
      </c>
      <c r="Q171" s="177">
        <f t="shared" si="48"/>
        <v>7535.6250751107273</v>
      </c>
      <c r="R171" s="177">
        <f t="shared" si="48"/>
        <v>7531.5686345527229</v>
      </c>
      <c r="S171" s="177">
        <f t="shared" si="48"/>
        <v>7585.0732573773103</v>
      </c>
      <c r="T171" s="177">
        <f t="shared" si="48"/>
        <v>7517.2260202800917</v>
      </c>
      <c r="U171" s="177">
        <f t="shared" si="48"/>
        <v>7601.834651163661</v>
      </c>
      <c r="V171" s="177">
        <f t="shared" si="48"/>
        <v>6599.6894918165663</v>
      </c>
      <c r="W171" s="177">
        <f t="shared" si="49"/>
        <v>6974.5767934102469</v>
      </c>
      <c r="DA171" s="155" t="s">
        <v>437</v>
      </c>
    </row>
    <row r="172" spans="1:105" ht="11.5" customHeight="1" x14ac:dyDescent="0.35">
      <c r="A172" s="168" t="s">
        <v>297</v>
      </c>
      <c r="B172" s="177">
        <f t="shared" si="48"/>
        <v>17012.193796782929</v>
      </c>
      <c r="C172" s="177">
        <f t="shared" si="48"/>
        <v>17508.579516115784</v>
      </c>
      <c r="D172" s="177">
        <f t="shared" si="48"/>
        <v>17513.001896649406</v>
      </c>
      <c r="E172" s="177">
        <f t="shared" si="48"/>
        <v>17330.999655514359</v>
      </c>
      <c r="F172" s="177">
        <f t="shared" si="48"/>
        <v>17543.50976202833</v>
      </c>
      <c r="G172" s="177">
        <f t="shared" si="48"/>
        <v>16902.46648293464</v>
      </c>
      <c r="H172" s="177">
        <f t="shared" si="48"/>
        <v>16847.123592400443</v>
      </c>
      <c r="I172" s="177">
        <f t="shared" si="48"/>
        <v>16645.041378453076</v>
      </c>
      <c r="J172" s="177">
        <f t="shared" si="48"/>
        <v>16052.451382085745</v>
      </c>
      <c r="K172" s="177">
        <f t="shared" si="48"/>
        <v>15857.375460550593</v>
      </c>
      <c r="L172" s="177">
        <f t="shared" si="48"/>
        <v>15307.189872234649</v>
      </c>
      <c r="M172" s="177">
        <f t="shared" si="48"/>
        <v>14860.271189017234</v>
      </c>
      <c r="N172" s="177">
        <f t="shared" si="48"/>
        <v>14581.302724810339</v>
      </c>
      <c r="O172" s="177">
        <f t="shared" si="48"/>
        <v>14452.652257246813</v>
      </c>
      <c r="P172" s="177">
        <f t="shared" si="48"/>
        <v>14757.35560295072</v>
      </c>
      <c r="Q172" s="177">
        <f t="shared" si="48"/>
        <v>14808.652444719999</v>
      </c>
      <c r="R172" s="177">
        <f t="shared" si="48"/>
        <v>14829.259747182459</v>
      </c>
      <c r="S172" s="177">
        <f t="shared" si="48"/>
        <v>14916.025696043349</v>
      </c>
      <c r="T172" s="177">
        <f t="shared" si="48"/>
        <v>14568.832136223518</v>
      </c>
      <c r="U172" s="177">
        <f t="shared" si="48"/>
        <v>14587.480350479882</v>
      </c>
      <c r="V172" s="177">
        <f t="shared" si="48"/>
        <v>12553.414971827335</v>
      </c>
      <c r="W172" s="177">
        <f t="shared" si="49"/>
        <v>12816.618553383205</v>
      </c>
      <c r="DA172" s="155" t="s">
        <v>438</v>
      </c>
    </row>
    <row r="173" spans="1:105" ht="11.5" customHeight="1" x14ac:dyDescent="0.35">
      <c r="A173" s="168" t="s">
        <v>299</v>
      </c>
      <c r="B173" s="177">
        <f t="shared" si="48"/>
        <v>12856.438273496562</v>
      </c>
      <c r="C173" s="177">
        <f t="shared" si="48"/>
        <v>11902.807288277285</v>
      </c>
      <c r="D173" s="177">
        <f t="shared" si="48"/>
        <v>11182.963276750668</v>
      </c>
      <c r="E173" s="177">
        <f t="shared" si="48"/>
        <v>10429.232405863819</v>
      </c>
      <c r="F173" s="177">
        <f t="shared" si="48"/>
        <v>10713.465464061312</v>
      </c>
      <c r="G173" s="177">
        <f t="shared" si="48"/>
        <v>10338.071666810005</v>
      </c>
      <c r="H173" s="177">
        <f t="shared" si="48"/>
        <v>10331.67640689879</v>
      </c>
      <c r="I173" s="177">
        <f t="shared" si="48"/>
        <v>10262.417980729339</v>
      </c>
      <c r="J173" s="177">
        <f t="shared" si="48"/>
        <v>10069.484584260736</v>
      </c>
      <c r="K173" s="177">
        <f t="shared" si="48"/>
        <v>10229.227725865883</v>
      </c>
      <c r="L173" s="177">
        <f t="shared" si="48"/>
        <v>10373.724966229856</v>
      </c>
      <c r="M173" s="177">
        <f t="shared" si="48"/>
        <v>10222.288825872591</v>
      </c>
      <c r="N173" s="177">
        <f t="shared" si="48"/>
        <v>10059.57826048483</v>
      </c>
      <c r="O173" s="177">
        <f t="shared" si="48"/>
        <v>10184.464138145226</v>
      </c>
      <c r="P173" s="177">
        <f t="shared" si="48"/>
        <v>10074.663409247407</v>
      </c>
      <c r="Q173" s="177">
        <f t="shared" si="48"/>
        <v>10387.715410981602</v>
      </c>
      <c r="R173" s="177">
        <f t="shared" si="48"/>
        <v>10511.315484435672</v>
      </c>
      <c r="S173" s="177">
        <f t="shared" si="48"/>
        <v>10893.987542477022</v>
      </c>
      <c r="T173" s="177">
        <f t="shared" si="48"/>
        <v>10698.946778379841</v>
      </c>
      <c r="U173" s="177">
        <f t="shared" si="48"/>
        <v>10681.146025100543</v>
      </c>
      <c r="V173" s="177">
        <f t="shared" si="48"/>
        <v>9443.1663311818829</v>
      </c>
      <c r="W173" s="177">
        <f t="shared" si="49"/>
        <v>9521.7075379879225</v>
      </c>
      <c r="DA173" s="155" t="s">
        <v>439</v>
      </c>
    </row>
    <row r="174" spans="1:105" ht="11.5" customHeight="1" x14ac:dyDescent="0.35">
      <c r="A174" s="168" t="s">
        <v>301</v>
      </c>
      <c r="B174" s="177">
        <f t="shared" si="48"/>
        <v>13305.616955050404</v>
      </c>
      <c r="C174" s="177">
        <f t="shared" si="48"/>
        <v>13212.981979286582</v>
      </c>
      <c r="D174" s="177">
        <f t="shared" si="48"/>
        <v>13139.446150328618</v>
      </c>
      <c r="E174" s="177">
        <f t="shared" si="48"/>
        <v>12927.138503541273</v>
      </c>
      <c r="F174" s="177">
        <f t="shared" si="48"/>
        <v>13041.739545781486</v>
      </c>
      <c r="G174" s="177">
        <f t="shared" si="48"/>
        <v>12260.663573569527</v>
      </c>
      <c r="H174" s="177">
        <f t="shared" si="48"/>
        <v>12038.394973357568</v>
      </c>
      <c r="I174" s="177">
        <f t="shared" si="48"/>
        <v>11773.84894577364</v>
      </c>
      <c r="J174" s="177">
        <f t="shared" si="48"/>
        <v>11627.852650667748</v>
      </c>
      <c r="K174" s="177">
        <f t="shared" si="48"/>
        <v>12368.376553246251</v>
      </c>
      <c r="L174" s="177">
        <f t="shared" si="48"/>
        <v>11690.592982334187</v>
      </c>
      <c r="M174" s="177">
        <f t="shared" si="48"/>
        <v>11592.615851056698</v>
      </c>
      <c r="N174" s="177">
        <f t="shared" si="48"/>
        <v>11137.482462473838</v>
      </c>
      <c r="O174" s="177">
        <f t="shared" si="48"/>
        <v>11313.645774513849</v>
      </c>
      <c r="P174" s="177">
        <f t="shared" si="48"/>
        <v>11899.427065653746</v>
      </c>
      <c r="Q174" s="177">
        <f t="shared" si="48"/>
        <v>11802.098833346337</v>
      </c>
      <c r="R174" s="177">
        <f t="shared" si="48"/>
        <v>12199.761421252706</v>
      </c>
      <c r="S174" s="177">
        <f t="shared" si="48"/>
        <v>12704.009773384127</v>
      </c>
      <c r="T174" s="177">
        <f t="shared" si="48"/>
        <v>12377.205454151823</v>
      </c>
      <c r="U174" s="177">
        <f t="shared" si="48"/>
        <v>12447.608430888289</v>
      </c>
      <c r="V174" s="177">
        <f t="shared" si="48"/>
        <v>10451.465833735152</v>
      </c>
      <c r="W174" s="177">
        <f t="shared" si="49"/>
        <v>10348.579850506707</v>
      </c>
      <c r="DA174" s="155" t="s">
        <v>440</v>
      </c>
    </row>
    <row r="175" spans="1:105" ht="11.5" customHeight="1" x14ac:dyDescent="0.35">
      <c r="A175" s="168" t="s">
        <v>303</v>
      </c>
      <c r="B175" s="177">
        <f t="shared" si="48"/>
        <v>0</v>
      </c>
      <c r="C175" s="177">
        <f t="shared" si="48"/>
        <v>0</v>
      </c>
      <c r="D175" s="177">
        <f t="shared" si="48"/>
        <v>0</v>
      </c>
      <c r="E175" s="177">
        <f t="shared" si="48"/>
        <v>0</v>
      </c>
      <c r="F175" s="177">
        <f t="shared" si="48"/>
        <v>0</v>
      </c>
      <c r="G175" s="177">
        <f t="shared" si="48"/>
        <v>0</v>
      </c>
      <c r="H175" s="177">
        <f t="shared" si="48"/>
        <v>0</v>
      </c>
      <c r="I175" s="177">
        <f t="shared" si="48"/>
        <v>0</v>
      </c>
      <c r="J175" s="177">
        <f t="shared" si="48"/>
        <v>10899.413810357839</v>
      </c>
      <c r="K175" s="177">
        <f t="shared" si="48"/>
        <v>10857.704691824143</v>
      </c>
      <c r="L175" s="177">
        <f t="shared" si="48"/>
        <v>12615.899230834717</v>
      </c>
      <c r="M175" s="177">
        <f t="shared" si="48"/>
        <v>10495.879667145971</v>
      </c>
      <c r="N175" s="177">
        <f t="shared" si="48"/>
        <v>10248.504009941216</v>
      </c>
      <c r="O175" s="177">
        <f t="shared" si="48"/>
        <v>9592.1663569062202</v>
      </c>
      <c r="P175" s="177">
        <f t="shared" si="48"/>
        <v>9584.9470002704365</v>
      </c>
      <c r="Q175" s="177">
        <f t="shared" si="48"/>
        <v>10164.238761129185</v>
      </c>
      <c r="R175" s="177">
        <f t="shared" si="48"/>
        <v>9753.2225398568044</v>
      </c>
      <c r="S175" s="177">
        <f t="shared" si="48"/>
        <v>9630.2908876726415</v>
      </c>
      <c r="T175" s="177">
        <f t="shared" si="48"/>
        <v>9663.5768371291833</v>
      </c>
      <c r="U175" s="177">
        <f t="shared" si="48"/>
        <v>9674.6392784211002</v>
      </c>
      <c r="V175" s="177">
        <f t="shared" si="48"/>
        <v>8337.6404820016087</v>
      </c>
      <c r="W175" s="177">
        <f t="shared" si="49"/>
        <v>8693.3266114138023</v>
      </c>
      <c r="DA175" s="155" t="s">
        <v>441</v>
      </c>
    </row>
    <row r="176" spans="1:105" ht="11.5" customHeight="1" x14ac:dyDescent="0.35">
      <c r="A176" s="168" t="s">
        <v>305</v>
      </c>
      <c r="B176" s="177">
        <f t="shared" si="48"/>
        <v>0</v>
      </c>
      <c r="C176" s="177">
        <f t="shared" si="48"/>
        <v>0</v>
      </c>
      <c r="D176" s="177">
        <f t="shared" si="48"/>
        <v>0</v>
      </c>
      <c r="E176" s="177">
        <f t="shared" si="48"/>
        <v>9339.8505907450108</v>
      </c>
      <c r="F176" s="177">
        <f t="shared" si="48"/>
        <v>9450.8472258070669</v>
      </c>
      <c r="G176" s="177">
        <f t="shared" si="48"/>
        <v>9755.7296212883721</v>
      </c>
      <c r="H176" s="177">
        <f t="shared" si="48"/>
        <v>13368.920846795099</v>
      </c>
      <c r="I176" s="177">
        <f t="shared" si="48"/>
        <v>13257.885058682792</v>
      </c>
      <c r="J176" s="177">
        <f t="shared" si="48"/>
        <v>14542.093964468921</v>
      </c>
      <c r="K176" s="177">
        <f t="shared" si="48"/>
        <v>14711.858843987891</v>
      </c>
      <c r="L176" s="177">
        <f t="shared" si="48"/>
        <v>14326.385062126254</v>
      </c>
      <c r="M176" s="177">
        <f t="shared" si="48"/>
        <v>14420.458645041545</v>
      </c>
      <c r="N176" s="177">
        <f t="shared" si="48"/>
        <v>14529.542329277867</v>
      </c>
      <c r="O176" s="177">
        <f t="shared" si="48"/>
        <v>14557.463646726268</v>
      </c>
      <c r="P176" s="177">
        <f t="shared" si="48"/>
        <v>14645.941362761836</v>
      </c>
      <c r="Q176" s="177">
        <f t="shared" si="48"/>
        <v>14618.588880217958</v>
      </c>
      <c r="R176" s="177">
        <f t="shared" si="48"/>
        <v>14566.013254947135</v>
      </c>
      <c r="S176" s="177">
        <f t="shared" si="48"/>
        <v>14521.301296073763</v>
      </c>
      <c r="T176" s="177">
        <f t="shared" si="48"/>
        <v>14519.241989948547</v>
      </c>
      <c r="U176" s="177">
        <f t="shared" si="48"/>
        <v>14648.265467389643</v>
      </c>
      <c r="V176" s="177">
        <f t="shared" si="48"/>
        <v>13173.257815584668</v>
      </c>
      <c r="W176" s="177">
        <f t="shared" si="49"/>
        <v>14867.492513900715</v>
      </c>
      <c r="DA176" s="155" t="s">
        <v>442</v>
      </c>
    </row>
    <row r="177" spans="1:105" ht="11.5" customHeight="1" x14ac:dyDescent="0.35">
      <c r="A177" s="165" t="s">
        <v>23</v>
      </c>
      <c r="B177" s="176">
        <f t="shared" si="48"/>
        <v>37612.091077056728</v>
      </c>
      <c r="C177" s="176">
        <f t="shared" si="48"/>
        <v>37609.971989596801</v>
      </c>
      <c r="D177" s="176">
        <f t="shared" si="48"/>
        <v>37991.439241528926</v>
      </c>
      <c r="E177" s="176">
        <f t="shared" si="48"/>
        <v>37952.675787695895</v>
      </c>
      <c r="F177" s="176">
        <f t="shared" si="48"/>
        <v>38258.966075317541</v>
      </c>
      <c r="G177" s="176">
        <f t="shared" si="48"/>
        <v>38386.718092920455</v>
      </c>
      <c r="H177" s="176">
        <f t="shared" si="48"/>
        <v>38915.613975537271</v>
      </c>
      <c r="I177" s="176">
        <f t="shared" si="48"/>
        <v>39324.169767551699</v>
      </c>
      <c r="J177" s="176">
        <f t="shared" si="48"/>
        <v>39203.44311665139</v>
      </c>
      <c r="K177" s="176">
        <f t="shared" si="48"/>
        <v>39123.785990294928</v>
      </c>
      <c r="L177" s="176">
        <f t="shared" si="48"/>
        <v>39567.962075473079</v>
      </c>
      <c r="M177" s="176">
        <f t="shared" si="48"/>
        <v>39938.915406518579</v>
      </c>
      <c r="N177" s="176">
        <f t="shared" si="48"/>
        <v>39879.335164999567</v>
      </c>
      <c r="O177" s="176">
        <f t="shared" si="48"/>
        <v>40190.931702910064</v>
      </c>
      <c r="P177" s="176">
        <f t="shared" si="48"/>
        <v>40354.934943591201</v>
      </c>
      <c r="Q177" s="176">
        <f t="shared" si="48"/>
        <v>40600.742362223435</v>
      </c>
      <c r="R177" s="176">
        <f t="shared" si="48"/>
        <v>40697.841057782658</v>
      </c>
      <c r="S177" s="176">
        <f t="shared" si="48"/>
        <v>40364.974343682261</v>
      </c>
      <c r="T177" s="176">
        <f t="shared" si="48"/>
        <v>39967.34799387477</v>
      </c>
      <c r="U177" s="176">
        <f t="shared" si="48"/>
        <v>39369.571455387253</v>
      </c>
      <c r="V177" s="176">
        <f t="shared" si="48"/>
        <v>36460.804956344167</v>
      </c>
      <c r="W177" s="176">
        <f t="shared" si="49"/>
        <v>36434.173982627552</v>
      </c>
      <c r="DA177" s="167" t="s">
        <v>443</v>
      </c>
    </row>
    <row r="178" spans="1:105" ht="11.5" customHeight="1" x14ac:dyDescent="0.35">
      <c r="A178" s="168" t="s">
        <v>295</v>
      </c>
      <c r="B178" s="177">
        <f t="shared" si="48"/>
        <v>21790.587767751738</v>
      </c>
      <c r="C178" s="177">
        <f t="shared" si="48"/>
        <v>21889.005958033806</v>
      </c>
      <c r="D178" s="177">
        <f t="shared" si="48"/>
        <v>21993.949358406135</v>
      </c>
      <c r="E178" s="177">
        <f t="shared" si="48"/>
        <v>21147.010982465894</v>
      </c>
      <c r="F178" s="177">
        <f t="shared" si="48"/>
        <v>20706.613248816924</v>
      </c>
      <c r="G178" s="177">
        <f t="shared" si="48"/>
        <v>20575.798715742818</v>
      </c>
      <c r="H178" s="177">
        <f t="shared" si="48"/>
        <v>20823.435664216013</v>
      </c>
      <c r="I178" s="177">
        <f t="shared" si="48"/>
        <v>21028.933012242847</v>
      </c>
      <c r="J178" s="177">
        <f t="shared" si="48"/>
        <v>21495.16553732074</v>
      </c>
      <c r="K178" s="177">
        <f t="shared" si="48"/>
        <v>21650.799851138941</v>
      </c>
      <c r="L178" s="177">
        <f t="shared" si="48"/>
        <v>21711.810745973675</v>
      </c>
      <c r="M178" s="177">
        <f t="shared" si="48"/>
        <v>21510.265410450716</v>
      </c>
      <c r="N178" s="177">
        <f t="shared" si="48"/>
        <v>21152.102944112557</v>
      </c>
      <c r="O178" s="177">
        <f t="shared" si="48"/>
        <v>20489.075143133068</v>
      </c>
      <c r="P178" s="177">
        <f t="shared" si="48"/>
        <v>21008.827809862552</v>
      </c>
      <c r="Q178" s="177">
        <f t="shared" si="48"/>
        <v>20621.491851466573</v>
      </c>
      <c r="R178" s="177">
        <f t="shared" si="48"/>
        <v>20715.47120447272</v>
      </c>
      <c r="S178" s="177">
        <f t="shared" si="48"/>
        <v>20348.311796668539</v>
      </c>
      <c r="T178" s="177">
        <f t="shared" si="48"/>
        <v>19725.453198449377</v>
      </c>
      <c r="U178" s="177">
        <f t="shared" si="48"/>
        <v>18589.760668955267</v>
      </c>
      <c r="V178" s="177">
        <f t="shared" si="48"/>
        <v>16350.11074049082</v>
      </c>
      <c r="W178" s="177">
        <f t="shared" si="49"/>
        <v>16331.500949132907</v>
      </c>
      <c r="DA178" s="155" t="s">
        <v>444</v>
      </c>
    </row>
    <row r="179" spans="1:105" ht="11.5" customHeight="1" x14ac:dyDescent="0.35">
      <c r="A179" s="168" t="s">
        <v>297</v>
      </c>
      <c r="B179" s="177">
        <f t="shared" si="48"/>
        <v>37967.700224267435</v>
      </c>
      <c r="C179" s="177">
        <f t="shared" si="48"/>
        <v>37927.913454308749</v>
      </c>
      <c r="D179" s="177">
        <f t="shared" si="48"/>
        <v>38289.072299499334</v>
      </c>
      <c r="E179" s="177">
        <f t="shared" si="48"/>
        <v>38175.578451762012</v>
      </c>
      <c r="F179" s="177">
        <f t="shared" si="48"/>
        <v>38476.861683601433</v>
      </c>
      <c r="G179" s="177">
        <f t="shared" si="48"/>
        <v>38556.404221063858</v>
      </c>
      <c r="H179" s="177">
        <f t="shared" si="48"/>
        <v>39049.016026416553</v>
      </c>
      <c r="I179" s="177">
        <f t="shared" si="48"/>
        <v>39445.975707136393</v>
      </c>
      <c r="J179" s="177">
        <f t="shared" si="48"/>
        <v>39336.730586967686</v>
      </c>
      <c r="K179" s="177">
        <f t="shared" si="48"/>
        <v>39190.130152817343</v>
      </c>
      <c r="L179" s="177">
        <f t="shared" si="48"/>
        <v>39602.311330491306</v>
      </c>
      <c r="M179" s="177">
        <f t="shared" si="48"/>
        <v>39881.761402438438</v>
      </c>
      <c r="N179" s="177">
        <f t="shared" si="48"/>
        <v>39800.748555516337</v>
      </c>
      <c r="O179" s="177">
        <f t="shared" ref="B179:W191" si="50">IF(O42=0,0,O42*1000000/O69)</f>
        <v>40147.105699258515</v>
      </c>
      <c r="P179" s="177">
        <f t="shared" si="50"/>
        <v>40305.789041759643</v>
      </c>
      <c r="Q179" s="177">
        <f t="shared" si="50"/>
        <v>40586.643342458359</v>
      </c>
      <c r="R179" s="177">
        <f t="shared" si="50"/>
        <v>40688.403357247262</v>
      </c>
      <c r="S179" s="177">
        <f t="shared" si="50"/>
        <v>40220.470817053894</v>
      </c>
      <c r="T179" s="177">
        <f t="shared" si="50"/>
        <v>39783.735996110881</v>
      </c>
      <c r="U179" s="177">
        <f t="shared" si="50"/>
        <v>39150.072018998326</v>
      </c>
      <c r="V179" s="177">
        <f t="shared" si="50"/>
        <v>36411.606468232319</v>
      </c>
      <c r="W179" s="177">
        <f t="shared" si="49"/>
        <v>36223.202976480279</v>
      </c>
      <c r="DA179" s="155" t="s">
        <v>445</v>
      </c>
    </row>
    <row r="180" spans="1:105" ht="11.5" customHeight="1" x14ac:dyDescent="0.35">
      <c r="A180" s="168" t="s">
        <v>299</v>
      </c>
      <c r="B180" s="177">
        <f t="shared" si="50"/>
        <v>29200.688701154293</v>
      </c>
      <c r="C180" s="177">
        <f t="shared" si="50"/>
        <v>28317.340400074008</v>
      </c>
      <c r="D180" s="177">
        <f t="shared" si="50"/>
        <v>27823.952519395451</v>
      </c>
      <c r="E180" s="177">
        <f t="shared" si="50"/>
        <v>27233.118582298106</v>
      </c>
      <c r="F180" s="177">
        <f t="shared" si="50"/>
        <v>27447.514480519658</v>
      </c>
      <c r="G180" s="177">
        <f t="shared" si="50"/>
        <v>26989.064795709706</v>
      </c>
      <c r="H180" s="177">
        <f t="shared" si="50"/>
        <v>26670.796330868314</v>
      </c>
      <c r="I180" s="177">
        <f t="shared" si="50"/>
        <v>26457.800189403239</v>
      </c>
      <c r="J180" s="177">
        <f t="shared" si="50"/>
        <v>26085.204779572014</v>
      </c>
      <c r="K180" s="177">
        <f t="shared" si="50"/>
        <v>25540.49069595461</v>
      </c>
      <c r="L180" s="177">
        <f t="shared" si="50"/>
        <v>25654.408492536073</v>
      </c>
      <c r="M180" s="177">
        <f t="shared" si="50"/>
        <v>25520.839366846121</v>
      </c>
      <c r="N180" s="177">
        <f t="shared" si="50"/>
        <v>25248.226009514339</v>
      </c>
      <c r="O180" s="177">
        <f t="shared" si="50"/>
        <v>25046.436319748616</v>
      </c>
      <c r="P180" s="177">
        <f t="shared" si="50"/>
        <v>24900.628479673545</v>
      </c>
      <c r="Q180" s="177">
        <f t="shared" si="50"/>
        <v>25024.892156587426</v>
      </c>
      <c r="R180" s="177">
        <f t="shared" si="50"/>
        <v>24525.359629004244</v>
      </c>
      <c r="S180" s="177">
        <f t="shared" si="50"/>
        <v>23694.567919771027</v>
      </c>
      <c r="T180" s="177">
        <f t="shared" si="50"/>
        <v>22971.096595253737</v>
      </c>
      <c r="U180" s="177">
        <f t="shared" si="50"/>
        <v>22425.413945099604</v>
      </c>
      <c r="V180" s="177">
        <f t="shared" si="50"/>
        <v>20448.818673695274</v>
      </c>
      <c r="W180" s="177">
        <f t="shared" si="49"/>
        <v>19965.642833667262</v>
      </c>
      <c r="DA180" s="155" t="s">
        <v>446</v>
      </c>
    </row>
    <row r="181" spans="1:105" ht="11.5" customHeight="1" x14ac:dyDescent="0.35">
      <c r="A181" s="168" t="s">
        <v>301</v>
      </c>
      <c r="B181" s="177">
        <f t="shared" si="50"/>
        <v>45813.268976613159</v>
      </c>
      <c r="C181" s="177">
        <f t="shared" si="50"/>
        <v>45082.843269299738</v>
      </c>
      <c r="D181" s="177">
        <f t="shared" si="50"/>
        <v>46175.142820100365</v>
      </c>
      <c r="E181" s="177">
        <f t="shared" si="50"/>
        <v>48953.696737823797</v>
      </c>
      <c r="F181" s="177">
        <f t="shared" si="50"/>
        <v>49448.766478963436</v>
      </c>
      <c r="G181" s="177">
        <f t="shared" si="50"/>
        <v>49784.434013783139</v>
      </c>
      <c r="H181" s="177">
        <f t="shared" si="50"/>
        <v>51239.42252269695</v>
      </c>
      <c r="I181" s="177">
        <f t="shared" si="50"/>
        <v>49716.6025501595</v>
      </c>
      <c r="J181" s="177">
        <f t="shared" si="50"/>
        <v>46691.868674960242</v>
      </c>
      <c r="K181" s="177">
        <f t="shared" si="50"/>
        <v>48342.167139835212</v>
      </c>
      <c r="L181" s="177">
        <f t="shared" si="50"/>
        <v>49183.276361568416</v>
      </c>
      <c r="M181" s="177">
        <f t="shared" si="50"/>
        <v>51242.041453625527</v>
      </c>
      <c r="N181" s="177">
        <f t="shared" si="50"/>
        <v>50744.639728605172</v>
      </c>
      <c r="O181" s="177">
        <f t="shared" si="50"/>
        <v>49533.481339028775</v>
      </c>
      <c r="P181" s="177">
        <f t="shared" si="50"/>
        <v>48526.299428951686</v>
      </c>
      <c r="Q181" s="177">
        <f t="shared" si="50"/>
        <v>46701.943574550147</v>
      </c>
      <c r="R181" s="177">
        <f t="shared" si="50"/>
        <v>46239.966437074952</v>
      </c>
      <c r="S181" s="177">
        <f t="shared" si="50"/>
        <v>48655.49814175081</v>
      </c>
      <c r="T181" s="177">
        <f t="shared" si="50"/>
        <v>48306.913295437829</v>
      </c>
      <c r="U181" s="177">
        <f t="shared" si="50"/>
        <v>47282.82661828609</v>
      </c>
      <c r="V181" s="177">
        <f t="shared" si="50"/>
        <v>39629.427770945244</v>
      </c>
      <c r="W181" s="177">
        <f t="shared" si="49"/>
        <v>40630.435222693886</v>
      </c>
      <c r="DA181" s="155" t="s">
        <v>447</v>
      </c>
    </row>
    <row r="182" spans="1:105" ht="11.5" customHeight="1" x14ac:dyDescent="0.35">
      <c r="A182" s="168" t="s">
        <v>305</v>
      </c>
      <c r="B182" s="177">
        <f t="shared" si="50"/>
        <v>40967.553774681503</v>
      </c>
      <c r="C182" s="177">
        <f t="shared" si="50"/>
        <v>40912.518183307497</v>
      </c>
      <c r="D182" s="177">
        <f t="shared" si="50"/>
        <v>41001.133407939516</v>
      </c>
      <c r="E182" s="177">
        <f t="shared" si="50"/>
        <v>41039.260449828027</v>
      </c>
      <c r="F182" s="177">
        <f t="shared" si="50"/>
        <v>41193.10930701434</v>
      </c>
      <c r="G182" s="177">
        <f t="shared" si="50"/>
        <v>41016.296302450239</v>
      </c>
      <c r="H182" s="177">
        <f t="shared" si="50"/>
        <v>41007.727763734263</v>
      </c>
      <c r="I182" s="177">
        <f t="shared" si="50"/>
        <v>41034.18737607677</v>
      </c>
      <c r="J182" s="177">
        <f t="shared" si="50"/>
        <v>40952.927040426199</v>
      </c>
      <c r="K182" s="177">
        <f t="shared" si="50"/>
        <v>41009.869851260613</v>
      </c>
      <c r="L182" s="177">
        <f t="shared" si="50"/>
        <v>41520.568099458258</v>
      </c>
      <c r="M182" s="177">
        <f t="shared" si="50"/>
        <v>41624.844709312238</v>
      </c>
      <c r="N182" s="177">
        <f t="shared" si="50"/>
        <v>41718.277986390029</v>
      </c>
      <c r="O182" s="177">
        <f t="shared" si="50"/>
        <v>41297.166341824952</v>
      </c>
      <c r="P182" s="177">
        <f t="shared" si="50"/>
        <v>41592.496322562998</v>
      </c>
      <c r="Q182" s="177">
        <f t="shared" si="50"/>
        <v>42023.7940620874</v>
      </c>
      <c r="R182" s="177">
        <f t="shared" si="50"/>
        <v>42233.364517815899</v>
      </c>
      <c r="S182" s="177">
        <f t="shared" si="50"/>
        <v>42650.79119367664</v>
      </c>
      <c r="T182" s="177">
        <f t="shared" si="50"/>
        <v>42987.685894808339</v>
      </c>
      <c r="U182" s="177">
        <f t="shared" si="50"/>
        <v>43884.898414151692</v>
      </c>
      <c r="V182" s="177">
        <f t="shared" si="50"/>
        <v>40909.584794032016</v>
      </c>
      <c r="W182" s="177">
        <f t="shared" si="49"/>
        <v>43527.449524665833</v>
      </c>
      <c r="DA182" s="155" t="s">
        <v>448</v>
      </c>
    </row>
    <row r="183" spans="1:105" ht="11.5" customHeight="1" x14ac:dyDescent="0.35">
      <c r="A183" s="159" t="s">
        <v>44</v>
      </c>
      <c r="B183" s="174">
        <f t="shared" si="50"/>
        <v>15418.213262619432</v>
      </c>
      <c r="C183" s="174">
        <f t="shared" si="50"/>
        <v>15509.700148961125</v>
      </c>
      <c r="D183" s="174">
        <f t="shared" si="50"/>
        <v>15595.433321660092</v>
      </c>
      <c r="E183" s="174">
        <f t="shared" si="50"/>
        <v>15827.125932227531</v>
      </c>
      <c r="F183" s="174">
        <f t="shared" si="50"/>
        <v>16352.051958850074</v>
      </c>
      <c r="G183" s="174">
        <f t="shared" si="50"/>
        <v>16446.317800122379</v>
      </c>
      <c r="H183" s="174">
        <f t="shared" si="50"/>
        <v>16136.084188140347</v>
      </c>
      <c r="I183" s="174">
        <f t="shared" si="50"/>
        <v>16221.481041355857</v>
      </c>
      <c r="J183" s="174">
        <f t="shared" si="50"/>
        <v>15982.268206898731</v>
      </c>
      <c r="K183" s="174">
        <f t="shared" si="50"/>
        <v>15700.176110750703</v>
      </c>
      <c r="L183" s="174">
        <f t="shared" si="50"/>
        <v>15988.757168769558</v>
      </c>
      <c r="M183" s="174">
        <f t="shared" si="50"/>
        <v>16063.632186625435</v>
      </c>
      <c r="N183" s="174">
        <f t="shared" si="50"/>
        <v>15564.147660392859</v>
      </c>
      <c r="O183" s="174">
        <f t="shared" si="50"/>
        <v>15546.631482922674</v>
      </c>
      <c r="P183" s="174">
        <f t="shared" si="50"/>
        <v>15643.311322055992</v>
      </c>
      <c r="Q183" s="174">
        <f t="shared" si="50"/>
        <v>15362.87360131178</v>
      </c>
      <c r="R183" s="174">
        <f t="shared" si="50"/>
        <v>15401.203913164107</v>
      </c>
      <c r="S183" s="174">
        <f t="shared" si="50"/>
        <v>15703.317919390169</v>
      </c>
      <c r="T183" s="174">
        <f t="shared" si="50"/>
        <v>15573.989160943942</v>
      </c>
      <c r="U183" s="174">
        <f t="shared" si="50"/>
        <v>15591.913359931821</v>
      </c>
      <c r="V183" s="174">
        <f t="shared" si="50"/>
        <v>14614.864057282255</v>
      </c>
      <c r="W183" s="174">
        <f t="shared" si="50"/>
        <v>15783.283468631693</v>
      </c>
      <c r="DA183" s="161" t="s">
        <v>449</v>
      </c>
    </row>
    <row r="184" spans="1:105" ht="11.5" customHeight="1" x14ac:dyDescent="0.35">
      <c r="A184" s="162" t="s">
        <v>33</v>
      </c>
      <c r="B184" s="175">
        <f t="shared" si="50"/>
        <v>13448.91363345388</v>
      </c>
      <c r="C184" s="175">
        <f t="shared" si="50"/>
        <v>13548.19477027279</v>
      </c>
      <c r="D184" s="175">
        <f t="shared" si="50"/>
        <v>13612.913830967889</v>
      </c>
      <c r="E184" s="175">
        <f t="shared" si="50"/>
        <v>13895.970415280552</v>
      </c>
      <c r="F184" s="175">
        <f t="shared" si="50"/>
        <v>14029.145509454964</v>
      </c>
      <c r="G184" s="175">
        <f t="shared" si="50"/>
        <v>14084.642971246181</v>
      </c>
      <c r="H184" s="175">
        <f t="shared" si="50"/>
        <v>13731.973150486239</v>
      </c>
      <c r="I184" s="175">
        <f t="shared" si="50"/>
        <v>13745.621831840732</v>
      </c>
      <c r="J184" s="175">
        <f t="shared" si="50"/>
        <v>13603.861235172208</v>
      </c>
      <c r="K184" s="175">
        <f t="shared" si="50"/>
        <v>13648.769294081387</v>
      </c>
      <c r="L184" s="175">
        <f t="shared" si="50"/>
        <v>13975.31447500998</v>
      </c>
      <c r="M184" s="175">
        <f t="shared" si="50"/>
        <v>14107.189439791551</v>
      </c>
      <c r="N184" s="175">
        <f t="shared" si="50"/>
        <v>13632.653880083113</v>
      </c>
      <c r="O184" s="175">
        <f t="shared" si="50"/>
        <v>13394.415724763114</v>
      </c>
      <c r="P184" s="175">
        <f t="shared" si="50"/>
        <v>13516.02615316835</v>
      </c>
      <c r="Q184" s="175">
        <f t="shared" si="50"/>
        <v>13126.085597609706</v>
      </c>
      <c r="R184" s="175">
        <f t="shared" si="50"/>
        <v>13013.839377623677</v>
      </c>
      <c r="S184" s="175">
        <f t="shared" si="50"/>
        <v>13245.718905511445</v>
      </c>
      <c r="T184" s="175">
        <f t="shared" si="50"/>
        <v>13251.241468906668</v>
      </c>
      <c r="U184" s="175">
        <f t="shared" si="50"/>
        <v>13258.815588615777</v>
      </c>
      <c r="V184" s="175">
        <f t="shared" si="50"/>
        <v>12165.756260207523</v>
      </c>
      <c r="W184" s="175">
        <f t="shared" si="50"/>
        <v>13358.956674704807</v>
      </c>
      <c r="DA184" s="164" t="s">
        <v>450</v>
      </c>
    </row>
    <row r="185" spans="1:105" ht="11.5" customHeight="1" x14ac:dyDescent="0.35">
      <c r="A185" s="168" t="s">
        <v>295</v>
      </c>
      <c r="B185" s="177">
        <f t="shared" si="50"/>
        <v>10330.921182028784</v>
      </c>
      <c r="C185" s="177">
        <f t="shared" si="50"/>
        <v>10379.770039475408</v>
      </c>
      <c r="D185" s="177">
        <f t="shared" si="50"/>
        <v>10402.808444319389</v>
      </c>
      <c r="E185" s="177">
        <f t="shared" si="50"/>
        <v>10367.813023492599</v>
      </c>
      <c r="F185" s="177">
        <f t="shared" si="50"/>
        <v>10266.532125217105</v>
      </c>
      <c r="G185" s="177">
        <f t="shared" si="50"/>
        <v>10096.605539279757</v>
      </c>
      <c r="H185" s="177">
        <f t="shared" si="50"/>
        <v>10014.80819434449</v>
      </c>
      <c r="I185" s="177">
        <f t="shared" si="50"/>
        <v>9903.3041970594095</v>
      </c>
      <c r="J185" s="177">
        <f t="shared" si="50"/>
        <v>9538.0008844696767</v>
      </c>
      <c r="K185" s="177">
        <f t="shared" si="50"/>
        <v>9513.0875135794649</v>
      </c>
      <c r="L185" s="177">
        <f t="shared" si="50"/>
        <v>9320.5690252088571</v>
      </c>
      <c r="M185" s="177">
        <f t="shared" si="50"/>
        <v>9175.0559575488805</v>
      </c>
      <c r="N185" s="177">
        <f t="shared" si="50"/>
        <v>8861.8993081786393</v>
      </c>
      <c r="O185" s="177">
        <f t="shared" si="50"/>
        <v>8858.484137764608</v>
      </c>
      <c r="P185" s="177">
        <f t="shared" si="50"/>
        <v>8861.0144002830875</v>
      </c>
      <c r="Q185" s="177">
        <f t="shared" si="50"/>
        <v>8731.4506657084294</v>
      </c>
      <c r="R185" s="177">
        <f t="shared" si="50"/>
        <v>8897.1138303497646</v>
      </c>
      <c r="S185" s="177">
        <f t="shared" si="50"/>
        <v>9141.2295905354858</v>
      </c>
      <c r="T185" s="177">
        <f t="shared" si="50"/>
        <v>9450.0344589132219</v>
      </c>
      <c r="U185" s="177">
        <f t="shared" si="50"/>
        <v>9600.6415256036344</v>
      </c>
      <c r="V185" s="177">
        <f t="shared" si="50"/>
        <v>9041.636947954572</v>
      </c>
      <c r="W185" s="177">
        <f t="shared" si="50"/>
        <v>9685.9378750278993</v>
      </c>
      <c r="DA185" s="155" t="s">
        <v>451</v>
      </c>
    </row>
    <row r="186" spans="1:105" ht="11.5" customHeight="1" x14ac:dyDescent="0.35">
      <c r="A186" s="168" t="s">
        <v>297</v>
      </c>
      <c r="B186" s="177">
        <f t="shared" si="50"/>
        <v>14304.604193735122</v>
      </c>
      <c r="C186" s="177">
        <f t="shared" si="50"/>
        <v>14355.481209604917</v>
      </c>
      <c r="D186" s="177">
        <f t="shared" si="50"/>
        <v>14356.736813990146</v>
      </c>
      <c r="E186" s="177">
        <f t="shared" si="50"/>
        <v>14649.298882415089</v>
      </c>
      <c r="F186" s="177">
        <f t="shared" si="50"/>
        <v>14752.091203310783</v>
      </c>
      <c r="G186" s="177">
        <f t="shared" si="50"/>
        <v>14787.228180030594</v>
      </c>
      <c r="H186" s="177">
        <f t="shared" si="50"/>
        <v>14344.947592291353</v>
      </c>
      <c r="I186" s="177">
        <f t="shared" si="50"/>
        <v>14320.514097306781</v>
      </c>
      <c r="J186" s="177">
        <f t="shared" si="50"/>
        <v>14192.239449358423</v>
      </c>
      <c r="K186" s="177">
        <f t="shared" si="50"/>
        <v>14224.250929267702</v>
      </c>
      <c r="L186" s="177">
        <f t="shared" si="50"/>
        <v>14602.840483798502</v>
      </c>
      <c r="M186" s="177">
        <f t="shared" si="50"/>
        <v>14747.526577722918</v>
      </c>
      <c r="N186" s="177">
        <f t="shared" si="50"/>
        <v>14233.371717295526</v>
      </c>
      <c r="O186" s="177">
        <f t="shared" si="50"/>
        <v>13952.838348654734</v>
      </c>
      <c r="P186" s="177">
        <f t="shared" si="50"/>
        <v>14054.243384387819</v>
      </c>
      <c r="Q186" s="177">
        <f t="shared" si="50"/>
        <v>13608.609076774967</v>
      </c>
      <c r="R186" s="177">
        <f t="shared" si="50"/>
        <v>13461.935965920118</v>
      </c>
      <c r="S186" s="177">
        <f t="shared" si="50"/>
        <v>13680.762184620089</v>
      </c>
      <c r="T186" s="177">
        <f t="shared" si="50"/>
        <v>13654.88031861196</v>
      </c>
      <c r="U186" s="177">
        <f t="shared" si="50"/>
        <v>13644.90493989397</v>
      </c>
      <c r="V186" s="177">
        <f t="shared" si="50"/>
        <v>12491.531620929194</v>
      </c>
      <c r="W186" s="177">
        <f t="shared" si="50"/>
        <v>13747.79342671887</v>
      </c>
      <c r="DA186" s="155" t="s">
        <v>452</v>
      </c>
    </row>
    <row r="187" spans="1:105" ht="11.5" customHeight="1" x14ac:dyDescent="0.35">
      <c r="A187" s="168" t="s">
        <v>299</v>
      </c>
      <c r="B187" s="177">
        <f t="shared" si="50"/>
        <v>7863.1957070066983</v>
      </c>
      <c r="C187" s="177">
        <f t="shared" si="50"/>
        <v>7894.295411318556</v>
      </c>
      <c r="D187" s="177">
        <f t="shared" si="50"/>
        <v>7862.6095799458899</v>
      </c>
      <c r="E187" s="177">
        <f t="shared" si="50"/>
        <v>7868.4173355580542</v>
      </c>
      <c r="F187" s="177">
        <f t="shared" si="50"/>
        <v>7926.0629607008877</v>
      </c>
      <c r="G187" s="177">
        <f t="shared" si="50"/>
        <v>7877.1028063188869</v>
      </c>
      <c r="H187" s="177">
        <f t="shared" si="50"/>
        <v>8044.8634888764018</v>
      </c>
      <c r="I187" s="177">
        <f t="shared" si="50"/>
        <v>8034.6946847358704</v>
      </c>
      <c r="J187" s="177">
        <f t="shared" si="50"/>
        <v>8070.0659168734237</v>
      </c>
      <c r="K187" s="177">
        <f t="shared" si="50"/>
        <v>8100.7790103238958</v>
      </c>
      <c r="L187" s="177">
        <f t="shared" si="50"/>
        <v>8183.3638509788479</v>
      </c>
      <c r="M187" s="177">
        <f t="shared" si="50"/>
        <v>8221.5695648040055</v>
      </c>
      <c r="N187" s="177">
        <f t="shared" si="50"/>
        <v>8253.0455600359091</v>
      </c>
      <c r="O187" s="177">
        <f t="shared" si="50"/>
        <v>8211.9903317431217</v>
      </c>
      <c r="P187" s="177">
        <f t="shared" si="50"/>
        <v>8334.8536904192915</v>
      </c>
      <c r="Q187" s="177">
        <f t="shared" si="50"/>
        <v>8338.8896082488027</v>
      </c>
      <c r="R187" s="177">
        <f t="shared" si="50"/>
        <v>8400.8442801271067</v>
      </c>
      <c r="S187" s="177">
        <f t="shared" si="50"/>
        <v>8557.0193273997775</v>
      </c>
      <c r="T187" s="177">
        <f t="shared" si="50"/>
        <v>8601.804240956506</v>
      </c>
      <c r="U187" s="177">
        <f t="shared" si="50"/>
        <v>8677.2691297697602</v>
      </c>
      <c r="V187" s="177">
        <f t="shared" si="50"/>
        <v>8239.9097768183874</v>
      </c>
      <c r="W187" s="177">
        <f t="shared" si="50"/>
        <v>8596.6097699362472</v>
      </c>
      <c r="DA187" s="155" t="s">
        <v>453</v>
      </c>
    </row>
    <row r="188" spans="1:105" ht="11.5" customHeight="1" x14ac:dyDescent="0.35">
      <c r="A188" s="168" t="s">
        <v>301</v>
      </c>
      <c r="B188" s="177">
        <f t="shared" si="50"/>
        <v>13676.473606933874</v>
      </c>
      <c r="C188" s="177">
        <f t="shared" si="50"/>
        <v>13706.355332554382</v>
      </c>
      <c r="D188" s="177">
        <f t="shared" si="50"/>
        <v>13698.247381837014</v>
      </c>
      <c r="E188" s="177">
        <f t="shared" si="50"/>
        <v>13635.379087591793</v>
      </c>
      <c r="F188" s="177">
        <f t="shared" si="50"/>
        <v>13642.056159544438</v>
      </c>
      <c r="G188" s="177">
        <f t="shared" si="50"/>
        <v>13607.92432144717</v>
      </c>
      <c r="H188" s="177">
        <f t="shared" si="50"/>
        <v>13648.807829113257</v>
      </c>
      <c r="I188" s="177">
        <f t="shared" si="50"/>
        <v>13924.636117728245</v>
      </c>
      <c r="J188" s="177">
        <f t="shared" si="50"/>
        <v>13683.56285437527</v>
      </c>
      <c r="K188" s="177">
        <f t="shared" si="50"/>
        <v>13414.175874816545</v>
      </c>
      <c r="L188" s="177">
        <f t="shared" si="50"/>
        <v>13570.908989874779</v>
      </c>
      <c r="M188" s="177">
        <f t="shared" si="50"/>
        <v>13455.890855477934</v>
      </c>
      <c r="N188" s="177">
        <f t="shared" si="50"/>
        <v>13069.25386275438</v>
      </c>
      <c r="O188" s="177">
        <f t="shared" si="50"/>
        <v>12728.753128435555</v>
      </c>
      <c r="P188" s="177">
        <f t="shared" si="50"/>
        <v>12747.369214228878</v>
      </c>
      <c r="Q188" s="177">
        <f t="shared" si="50"/>
        <v>12188.3104715871</v>
      </c>
      <c r="R188" s="177">
        <f t="shared" si="50"/>
        <v>12133.149904679922</v>
      </c>
      <c r="S188" s="177">
        <f t="shared" si="50"/>
        <v>12173.233752230833</v>
      </c>
      <c r="T188" s="177">
        <f t="shared" si="50"/>
        <v>12020.271076403151</v>
      </c>
      <c r="U188" s="177">
        <f t="shared" si="50"/>
        <v>11956.808734901881</v>
      </c>
      <c r="V188" s="177">
        <f t="shared" si="50"/>
        <v>11429.311049762098</v>
      </c>
      <c r="W188" s="177">
        <f t="shared" si="50"/>
        <v>12025.90893318702</v>
      </c>
      <c r="DA188" s="155" t="s">
        <v>454</v>
      </c>
    </row>
    <row r="189" spans="1:105" ht="11.5" customHeight="1" x14ac:dyDescent="0.35">
      <c r="A189" s="168" t="s">
        <v>305</v>
      </c>
      <c r="B189" s="177">
        <f t="shared" si="50"/>
        <v>6947.7020586726157</v>
      </c>
      <c r="C189" s="177">
        <f t="shared" si="50"/>
        <v>6815.9260274704839</v>
      </c>
      <c r="D189" s="177">
        <f t="shared" si="50"/>
        <v>6730.9371399682641</v>
      </c>
      <c r="E189" s="177">
        <f t="shared" si="50"/>
        <v>6661.3998320336405</v>
      </c>
      <c r="F189" s="177">
        <f t="shared" si="50"/>
        <v>6602.3837819664159</v>
      </c>
      <c r="G189" s="177">
        <f t="shared" si="50"/>
        <v>6563.3952574583745</v>
      </c>
      <c r="H189" s="177">
        <f t="shared" si="50"/>
        <v>6545.513282723764</v>
      </c>
      <c r="I189" s="177">
        <f t="shared" si="50"/>
        <v>6454.9999936656905</v>
      </c>
      <c r="J189" s="177">
        <f t="shared" si="50"/>
        <v>6639.5047049647828</v>
      </c>
      <c r="K189" s="177">
        <f t="shared" si="50"/>
        <v>6674.1842149597815</v>
      </c>
      <c r="L189" s="177">
        <f t="shared" si="50"/>
        <v>6957.221003990855</v>
      </c>
      <c r="M189" s="177">
        <f t="shared" si="50"/>
        <v>6952.8385552469163</v>
      </c>
      <c r="N189" s="177">
        <f t="shared" si="50"/>
        <v>7838.4119357516101</v>
      </c>
      <c r="O189" s="177">
        <f t="shared" si="50"/>
        <v>7729.2149286243839</v>
      </c>
      <c r="P189" s="177">
        <f t="shared" si="50"/>
        <v>7715.6972102855252</v>
      </c>
      <c r="Q189" s="177">
        <f t="shared" si="50"/>
        <v>7707.2473425435683</v>
      </c>
      <c r="R189" s="177">
        <f t="shared" si="50"/>
        <v>7785.5125859429581</v>
      </c>
      <c r="S189" s="177">
        <f t="shared" si="50"/>
        <v>8269.1783641419006</v>
      </c>
      <c r="T189" s="177">
        <f t="shared" si="50"/>
        <v>8179.3943112463503</v>
      </c>
      <c r="U189" s="177">
        <f t="shared" si="50"/>
        <v>8341.2439269476145</v>
      </c>
      <c r="V189" s="177">
        <f t="shared" si="50"/>
        <v>7823.7054142241614</v>
      </c>
      <c r="W189" s="177">
        <f t="shared" si="50"/>
        <v>8824.1020403816383</v>
      </c>
      <c r="DA189" s="155" t="s">
        <v>455</v>
      </c>
    </row>
    <row r="190" spans="1:105" ht="11.5" customHeight="1" x14ac:dyDescent="0.35">
      <c r="A190" s="165" t="s">
        <v>34</v>
      </c>
      <c r="B190" s="176">
        <f t="shared" si="50"/>
        <v>23715.567216855543</v>
      </c>
      <c r="C190" s="176">
        <f t="shared" si="50"/>
        <v>23786.216061076215</v>
      </c>
      <c r="D190" s="176">
        <f t="shared" si="50"/>
        <v>23898.684882512403</v>
      </c>
      <c r="E190" s="176">
        <f t="shared" si="50"/>
        <v>23985.651592325543</v>
      </c>
      <c r="F190" s="176">
        <f t="shared" si="50"/>
        <v>26279.033343792387</v>
      </c>
      <c r="G190" s="176">
        <f t="shared" si="50"/>
        <v>26648.132724929357</v>
      </c>
      <c r="H190" s="176">
        <f t="shared" si="50"/>
        <v>26477.26629797541</v>
      </c>
      <c r="I190" s="176">
        <f t="shared" si="50"/>
        <v>27331.359292430414</v>
      </c>
      <c r="J190" s="176">
        <f t="shared" si="50"/>
        <v>26575.99928954821</v>
      </c>
      <c r="K190" s="176">
        <f t="shared" si="50"/>
        <v>24908.251763477769</v>
      </c>
      <c r="L190" s="176">
        <f t="shared" si="50"/>
        <v>25043.327344013025</v>
      </c>
      <c r="M190" s="176">
        <f t="shared" si="50"/>
        <v>24885.43313393099</v>
      </c>
      <c r="N190" s="176">
        <f t="shared" si="50"/>
        <v>24328.224209081851</v>
      </c>
      <c r="O190" s="176">
        <f t="shared" si="50"/>
        <v>25744.429197946451</v>
      </c>
      <c r="P190" s="176">
        <f t="shared" si="50"/>
        <v>25788.050215292889</v>
      </c>
      <c r="Q190" s="176">
        <f t="shared" si="50"/>
        <v>26218.283486355882</v>
      </c>
      <c r="R190" s="176">
        <f t="shared" si="50"/>
        <v>27083.360618687715</v>
      </c>
      <c r="S190" s="176">
        <f t="shared" si="50"/>
        <v>27710.766547747244</v>
      </c>
      <c r="T190" s="176">
        <f t="shared" si="50"/>
        <v>26879.426674972718</v>
      </c>
      <c r="U190" s="176">
        <f t="shared" si="50"/>
        <v>26893.806597961873</v>
      </c>
      <c r="V190" s="176">
        <f t="shared" si="50"/>
        <v>26600.176825847688</v>
      </c>
      <c r="W190" s="176">
        <f t="shared" si="50"/>
        <v>27623.114114994747</v>
      </c>
      <c r="DA190" s="167" t="s">
        <v>456</v>
      </c>
    </row>
    <row r="191" spans="1:105" ht="11.5" customHeight="1" x14ac:dyDescent="0.35">
      <c r="A191" s="168" t="s">
        <v>29</v>
      </c>
      <c r="B191" s="177">
        <f t="shared" si="50"/>
        <v>19602.304786208209</v>
      </c>
      <c r="C191" s="177">
        <f t="shared" si="50"/>
        <v>19501.344163860049</v>
      </c>
      <c r="D191" s="177">
        <f t="shared" si="50"/>
        <v>19485.554204469438</v>
      </c>
      <c r="E191" s="177">
        <f t="shared" si="50"/>
        <v>19521.966570058627</v>
      </c>
      <c r="F191" s="177">
        <f t="shared" si="50"/>
        <v>21188.524968557671</v>
      </c>
      <c r="G191" s="177">
        <f t="shared" si="50"/>
        <v>21464.403630954541</v>
      </c>
      <c r="H191" s="177">
        <f t="shared" si="50"/>
        <v>21167.900654753324</v>
      </c>
      <c r="I191" s="177">
        <f t="shared" si="50"/>
        <v>21937.249738434333</v>
      </c>
      <c r="J191" s="177">
        <f t="shared" ref="B191:W192" si="51">IF(J54=0,0,J54*1000000/J81)</f>
        <v>21214.43978658261</v>
      </c>
      <c r="K191" s="177">
        <f t="shared" si="51"/>
        <v>19910.349280820505</v>
      </c>
      <c r="L191" s="177">
        <f t="shared" si="51"/>
        <v>19865.800993276749</v>
      </c>
      <c r="M191" s="177">
        <f t="shared" si="51"/>
        <v>19753.490524957026</v>
      </c>
      <c r="N191" s="177">
        <f t="shared" si="51"/>
        <v>19061.692711257587</v>
      </c>
      <c r="O191" s="177">
        <f t="shared" si="51"/>
        <v>20051.782911582322</v>
      </c>
      <c r="P191" s="177">
        <f t="shared" si="51"/>
        <v>20101.924257389503</v>
      </c>
      <c r="Q191" s="177">
        <f t="shared" si="51"/>
        <v>20456.70628150324</v>
      </c>
      <c r="R191" s="177">
        <f t="shared" si="51"/>
        <v>21039.576198079067</v>
      </c>
      <c r="S191" s="177">
        <f t="shared" si="51"/>
        <v>21391.508302556922</v>
      </c>
      <c r="T191" s="177">
        <f t="shared" si="51"/>
        <v>20864.355138492785</v>
      </c>
      <c r="U191" s="177">
        <f t="shared" si="51"/>
        <v>20734.386247066297</v>
      </c>
      <c r="V191" s="177">
        <f t="shared" si="51"/>
        <v>20429.27587171234</v>
      </c>
      <c r="W191" s="177">
        <f t="shared" si="51"/>
        <v>21275.79361472448</v>
      </c>
      <c r="DA191" s="155" t="s">
        <v>457</v>
      </c>
    </row>
    <row r="192" spans="1:105" ht="11.5" customHeight="1" x14ac:dyDescent="0.35">
      <c r="A192" s="170" t="s">
        <v>322</v>
      </c>
      <c r="B192" s="178">
        <f t="shared" si="51"/>
        <v>84999.970206092126</v>
      </c>
      <c r="C192" s="178">
        <f t="shared" si="51"/>
        <v>84999.587855095146</v>
      </c>
      <c r="D192" s="178">
        <f t="shared" si="51"/>
        <v>85000.254583553324</v>
      </c>
      <c r="E192" s="178">
        <f t="shared" si="51"/>
        <v>85000.388898639721</v>
      </c>
      <c r="F192" s="178">
        <f t="shared" si="51"/>
        <v>84999.634471649144</v>
      </c>
      <c r="G192" s="178">
        <f t="shared" si="51"/>
        <v>85000.348740405258</v>
      </c>
      <c r="H192" s="178">
        <f t="shared" si="51"/>
        <v>84999.754762722136</v>
      </c>
      <c r="I192" s="178">
        <f t="shared" si="51"/>
        <v>85000.119851981013</v>
      </c>
      <c r="J192" s="178">
        <f t="shared" si="51"/>
        <v>85000.160858246702</v>
      </c>
      <c r="K192" s="178">
        <f t="shared" si="51"/>
        <v>84999.754576929234</v>
      </c>
      <c r="L192" s="178">
        <f t="shared" si="51"/>
        <v>84999.966925097106</v>
      </c>
      <c r="M192" s="178">
        <f t="shared" si="51"/>
        <v>84999.813390718657</v>
      </c>
      <c r="N192" s="178">
        <f t="shared" si="51"/>
        <v>85000.000130060929</v>
      </c>
      <c r="O192" s="178">
        <f t="shared" si="51"/>
        <v>84999.696187377733</v>
      </c>
      <c r="P192" s="178">
        <f t="shared" si="51"/>
        <v>85000.588659307163</v>
      </c>
      <c r="Q192" s="178">
        <f t="shared" si="51"/>
        <v>85000.24499152186</v>
      </c>
      <c r="R192" s="178">
        <f t="shared" si="51"/>
        <v>85000.095153176109</v>
      </c>
      <c r="S192" s="178">
        <f t="shared" si="51"/>
        <v>85000.337418637006</v>
      </c>
      <c r="T192" s="178">
        <f t="shared" si="51"/>
        <v>84999.519674407813</v>
      </c>
      <c r="U192" s="178">
        <f t="shared" si="51"/>
        <v>84999.500658365738</v>
      </c>
      <c r="V192" s="178">
        <f t="shared" si="51"/>
        <v>85000.519276379302</v>
      </c>
      <c r="W192" s="178">
        <f t="shared" si="51"/>
        <v>84999.961562648154</v>
      </c>
      <c r="DA192" s="172" t="s">
        <v>458</v>
      </c>
    </row>
    <row r="193" spans="1:105" ht="11.5" customHeight="1" x14ac:dyDescent="0.35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DA193" s="155"/>
    </row>
    <row r="194" spans="1:105" ht="11.5" customHeight="1" x14ac:dyDescent="0.35">
      <c r="A194" s="156" t="s">
        <v>79</v>
      </c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DA194" s="158"/>
    </row>
    <row r="195" spans="1:105" ht="11.5" customHeight="1" x14ac:dyDescent="0.35">
      <c r="A195" s="159" t="s">
        <v>459</v>
      </c>
      <c r="B195" s="174">
        <f t="shared" ref="B195:Q210" si="52">IF(B4=0,0,B4*1000000/B58)</f>
        <v>21084.838533344813</v>
      </c>
      <c r="C195" s="174">
        <f t="shared" si="52"/>
        <v>20946.376405287356</v>
      </c>
      <c r="D195" s="174">
        <f t="shared" si="52"/>
        <v>20777.756482982139</v>
      </c>
      <c r="E195" s="174">
        <f t="shared" si="52"/>
        <v>20628.372274549827</v>
      </c>
      <c r="F195" s="174">
        <f t="shared" si="52"/>
        <v>20616.979997640759</v>
      </c>
      <c r="G195" s="174">
        <f t="shared" si="52"/>
        <v>19990.469261912422</v>
      </c>
      <c r="H195" s="174">
        <f t="shared" si="52"/>
        <v>19652.613987414472</v>
      </c>
      <c r="I195" s="174">
        <f t="shared" si="52"/>
        <v>19418.947614108918</v>
      </c>
      <c r="J195" s="174">
        <f t="shared" si="52"/>
        <v>19053.284765429849</v>
      </c>
      <c r="K195" s="174">
        <f t="shared" si="52"/>
        <v>19004.697437162045</v>
      </c>
      <c r="L195" s="174">
        <f t="shared" si="52"/>
        <v>18472.788700435744</v>
      </c>
      <c r="M195" s="174">
        <f>IF(M4=0,0,M4*1000000/M58)</f>
        <v>18034.787334759189</v>
      </c>
      <c r="N195" s="174">
        <f t="shared" ref="N195:W210" si="53">IF(N4=0,0,N4*1000000/N58)</f>
        <v>17726.998786362306</v>
      </c>
      <c r="O195" s="174">
        <f t="shared" si="53"/>
        <v>17767.505690891881</v>
      </c>
      <c r="P195" s="174">
        <f t="shared" si="53"/>
        <v>17714.532087739346</v>
      </c>
      <c r="Q195" s="174">
        <f t="shared" si="53"/>
        <v>17795.133154956991</v>
      </c>
      <c r="R195" s="174">
        <f t="shared" si="53"/>
        <v>17783.484728280953</v>
      </c>
      <c r="S195" s="174">
        <f t="shared" si="53"/>
        <v>17509.585214608323</v>
      </c>
      <c r="T195" s="174">
        <f t="shared" si="53"/>
        <v>17268.946596713999</v>
      </c>
      <c r="U195" s="174">
        <f t="shared" si="53"/>
        <v>17101.597963371907</v>
      </c>
      <c r="V195" s="174">
        <f t="shared" si="53"/>
        <v>13476.29851521431</v>
      </c>
      <c r="W195" s="174">
        <f t="shared" si="53"/>
        <v>14230.924734943661</v>
      </c>
      <c r="DA195" s="161" t="s">
        <v>460</v>
      </c>
    </row>
    <row r="196" spans="1:105" ht="11.5" customHeight="1" x14ac:dyDescent="0.35">
      <c r="A196" s="162" t="s">
        <v>247</v>
      </c>
      <c r="B196" s="175">
        <f t="shared" si="52"/>
        <v>3940.1683742206542</v>
      </c>
      <c r="C196" s="175">
        <f t="shared" si="52"/>
        <v>3971.8586246664977</v>
      </c>
      <c r="D196" s="175">
        <f t="shared" si="52"/>
        <v>3862.9122306838472</v>
      </c>
      <c r="E196" s="175">
        <f t="shared" si="52"/>
        <v>3888.5213886342535</v>
      </c>
      <c r="F196" s="175">
        <f t="shared" si="52"/>
        <v>3933.5524089193723</v>
      </c>
      <c r="G196" s="175">
        <f t="shared" si="52"/>
        <v>3913.8187389703421</v>
      </c>
      <c r="H196" s="175">
        <f t="shared" si="52"/>
        <v>3761.5063070894521</v>
      </c>
      <c r="I196" s="175">
        <f t="shared" si="52"/>
        <v>3525.7467348431614</v>
      </c>
      <c r="J196" s="175">
        <f t="shared" si="52"/>
        <v>3596.0570899569188</v>
      </c>
      <c r="K196" s="175">
        <f t="shared" si="52"/>
        <v>3444.4868848397136</v>
      </c>
      <c r="L196" s="175">
        <f t="shared" si="52"/>
        <v>3429.3269209856253</v>
      </c>
      <c r="M196" s="175">
        <f>IF(M5=0,0,M5*1000000/M59)</f>
        <v>3508.5012133559303</v>
      </c>
      <c r="N196" s="175">
        <f t="shared" si="53"/>
        <v>3454.8911626563327</v>
      </c>
      <c r="O196" s="175">
        <f t="shared" si="53"/>
        <v>3396.5199289881643</v>
      </c>
      <c r="P196" s="175">
        <f t="shared" si="53"/>
        <v>3424.6705174286108</v>
      </c>
      <c r="Q196" s="175">
        <f t="shared" si="53"/>
        <v>3359.3531812911201</v>
      </c>
      <c r="R196" s="175">
        <f t="shared" si="53"/>
        <v>3335.2720692108078</v>
      </c>
      <c r="S196" s="175">
        <f t="shared" si="53"/>
        <v>3103.2171630364728</v>
      </c>
      <c r="T196" s="175">
        <f t="shared" si="53"/>
        <v>2896.5831172292933</v>
      </c>
      <c r="U196" s="175">
        <f t="shared" si="53"/>
        <v>3014.6243370126376</v>
      </c>
      <c r="V196" s="175">
        <f t="shared" si="53"/>
        <v>2635.0563530469517</v>
      </c>
      <c r="W196" s="175">
        <f t="shared" si="53"/>
        <v>2705.3343125428996</v>
      </c>
      <c r="DA196" s="164" t="s">
        <v>461</v>
      </c>
    </row>
    <row r="197" spans="1:105" ht="11.5" customHeight="1" x14ac:dyDescent="0.35">
      <c r="A197" s="165" t="s">
        <v>22</v>
      </c>
      <c r="B197" s="176">
        <f t="shared" si="52"/>
        <v>20784.363034632737</v>
      </c>
      <c r="C197" s="176">
        <f t="shared" si="52"/>
        <v>20709.597277914898</v>
      </c>
      <c r="D197" s="176">
        <f t="shared" si="52"/>
        <v>20649.333036506418</v>
      </c>
      <c r="E197" s="176">
        <f t="shared" si="52"/>
        <v>20516.387913708219</v>
      </c>
      <c r="F197" s="176">
        <f t="shared" si="52"/>
        <v>20525.361599636031</v>
      </c>
      <c r="G197" s="176">
        <f t="shared" si="52"/>
        <v>19908.582036990418</v>
      </c>
      <c r="H197" s="176">
        <f t="shared" si="52"/>
        <v>19616.062499144267</v>
      </c>
      <c r="I197" s="176">
        <f t="shared" si="52"/>
        <v>19402.460149181705</v>
      </c>
      <c r="J197" s="176">
        <f t="shared" si="52"/>
        <v>18998.407441918895</v>
      </c>
      <c r="K197" s="176">
        <f t="shared" si="52"/>
        <v>19131.554180262607</v>
      </c>
      <c r="L197" s="176">
        <f t="shared" si="52"/>
        <v>18600.128826747652</v>
      </c>
      <c r="M197" s="176">
        <f>IF(M6=0,0,M6*1000000/M60)</f>
        <v>18089.068840195017</v>
      </c>
      <c r="N197" s="176">
        <f t="shared" si="53"/>
        <v>17746.077953656437</v>
      </c>
      <c r="O197" s="176">
        <f t="shared" si="53"/>
        <v>17835.596861107217</v>
      </c>
      <c r="P197" s="176">
        <f t="shared" si="53"/>
        <v>17822.959390390039</v>
      </c>
      <c r="Q197" s="176">
        <f t="shared" si="53"/>
        <v>17896.752971322341</v>
      </c>
      <c r="R197" s="176">
        <f t="shared" si="53"/>
        <v>17906.11449474407</v>
      </c>
      <c r="S197" s="176">
        <f t="shared" si="53"/>
        <v>17731.582749635942</v>
      </c>
      <c r="T197" s="176">
        <f t="shared" si="53"/>
        <v>17508.389416324335</v>
      </c>
      <c r="U197" s="176">
        <f t="shared" si="53"/>
        <v>17320.989502983128</v>
      </c>
      <c r="V197" s="176">
        <f t="shared" si="53"/>
        <v>14001.541355010226</v>
      </c>
      <c r="W197" s="176">
        <f t="shared" si="53"/>
        <v>14738.521269032904</v>
      </c>
      <c r="DA197" s="167" t="s">
        <v>462</v>
      </c>
    </row>
    <row r="198" spans="1:105" ht="11.5" customHeight="1" x14ac:dyDescent="0.35">
      <c r="A198" s="168" t="s">
        <v>295</v>
      </c>
      <c r="B198" s="177">
        <f t="shared" si="52"/>
        <v>17777.671651252942</v>
      </c>
      <c r="C198" s="177">
        <f t="shared" si="52"/>
        <v>17383.649143017858</v>
      </c>
      <c r="D198" s="177">
        <f t="shared" si="52"/>
        <v>17095.93606503433</v>
      </c>
      <c r="E198" s="177">
        <f t="shared" si="52"/>
        <v>16739.195328682785</v>
      </c>
      <c r="F198" s="177">
        <f t="shared" si="52"/>
        <v>16321.228960701237</v>
      </c>
      <c r="G198" s="177">
        <f t="shared" si="52"/>
        <v>15644.697419252307</v>
      </c>
      <c r="H198" s="177">
        <f t="shared" si="52"/>
        <v>14984.640768276695</v>
      </c>
      <c r="I198" s="177">
        <f t="shared" si="52"/>
        <v>14613.616038595474</v>
      </c>
      <c r="J198" s="177">
        <f t="shared" si="52"/>
        <v>14269.706093486304</v>
      </c>
      <c r="K198" s="177">
        <f t="shared" si="52"/>
        <v>14385.552267797388</v>
      </c>
      <c r="L198" s="177">
        <f t="shared" si="52"/>
        <v>13852.923611155531</v>
      </c>
      <c r="M198" s="177">
        <f t="shared" si="52"/>
        <v>13438.961353877596</v>
      </c>
      <c r="N198" s="177">
        <f t="shared" si="52"/>
        <v>12804.338627479274</v>
      </c>
      <c r="O198" s="177">
        <f t="shared" si="52"/>
        <v>12737.394396677108</v>
      </c>
      <c r="P198" s="177">
        <f t="shared" si="52"/>
        <v>12616.496585697279</v>
      </c>
      <c r="Q198" s="177">
        <f t="shared" si="52"/>
        <v>12540.138086674857</v>
      </c>
      <c r="R198" s="177">
        <f t="shared" si="53"/>
        <v>12390.705365769294</v>
      </c>
      <c r="S198" s="177">
        <f t="shared" si="53"/>
        <v>12172.689530411695</v>
      </c>
      <c r="T198" s="177">
        <f t="shared" si="53"/>
        <v>12154.803093128416</v>
      </c>
      <c r="U198" s="177">
        <f t="shared" si="53"/>
        <v>12153.004526993538</v>
      </c>
      <c r="V198" s="177">
        <f t="shared" si="53"/>
        <v>9944.1617649838354</v>
      </c>
      <c r="W198" s="177">
        <f t="shared" si="53"/>
        <v>10677.125537175752</v>
      </c>
      <c r="DA198" s="155" t="s">
        <v>463</v>
      </c>
    </row>
    <row r="199" spans="1:105" ht="11.5" customHeight="1" x14ac:dyDescent="0.35">
      <c r="A199" s="168" t="s">
        <v>297</v>
      </c>
      <c r="B199" s="177">
        <f t="shared" si="52"/>
        <v>32325.975591900442</v>
      </c>
      <c r="C199" s="177">
        <f t="shared" si="52"/>
        <v>32624.907303903612</v>
      </c>
      <c r="D199" s="177">
        <f t="shared" si="52"/>
        <v>32278.795613139951</v>
      </c>
      <c r="E199" s="177">
        <f t="shared" si="52"/>
        <v>31805.897200418178</v>
      </c>
      <c r="F199" s="177">
        <f t="shared" si="52"/>
        <v>31721.940954914804</v>
      </c>
      <c r="G199" s="177">
        <f t="shared" si="52"/>
        <v>30305.04351362387</v>
      </c>
      <c r="H199" s="177">
        <f t="shared" si="52"/>
        <v>29893.00656516914</v>
      </c>
      <c r="I199" s="177">
        <f t="shared" si="52"/>
        <v>29203.46176591875</v>
      </c>
      <c r="J199" s="177">
        <f t="shared" si="52"/>
        <v>27988.587681285091</v>
      </c>
      <c r="K199" s="177">
        <f t="shared" si="52"/>
        <v>27502.418061139066</v>
      </c>
      <c r="L199" s="177">
        <f t="shared" si="52"/>
        <v>26453.880942696847</v>
      </c>
      <c r="M199" s="177">
        <f t="shared" si="52"/>
        <v>25241.75925350824</v>
      </c>
      <c r="N199" s="177">
        <f t="shared" si="52"/>
        <v>25014.042683383821</v>
      </c>
      <c r="O199" s="177">
        <f t="shared" si="52"/>
        <v>24929.124532845457</v>
      </c>
      <c r="P199" s="177">
        <f t="shared" si="52"/>
        <v>24810.018542550351</v>
      </c>
      <c r="Q199" s="177">
        <f t="shared" si="52"/>
        <v>24810.89027278671</v>
      </c>
      <c r="R199" s="177">
        <f t="shared" si="53"/>
        <v>24860.266821719906</v>
      </c>
      <c r="S199" s="177">
        <f t="shared" si="53"/>
        <v>24652.299679210697</v>
      </c>
      <c r="T199" s="177">
        <f t="shared" si="53"/>
        <v>24204.72236096772</v>
      </c>
      <c r="U199" s="177">
        <f t="shared" si="53"/>
        <v>23875.974662833058</v>
      </c>
      <c r="V199" s="177">
        <f t="shared" si="53"/>
        <v>19219.153490314242</v>
      </c>
      <c r="W199" s="177">
        <f t="shared" si="53"/>
        <v>19988.512402910445</v>
      </c>
      <c r="DA199" s="155" t="s">
        <v>464</v>
      </c>
    </row>
    <row r="200" spans="1:105" ht="11.5" customHeight="1" x14ac:dyDescent="0.35">
      <c r="A200" s="168" t="s">
        <v>299</v>
      </c>
      <c r="B200" s="177">
        <f t="shared" si="52"/>
        <v>24425.406090194785</v>
      </c>
      <c r="C200" s="177">
        <f t="shared" si="52"/>
        <v>22117.115941138814</v>
      </c>
      <c r="D200" s="177">
        <f t="shared" si="52"/>
        <v>20682.56812180176</v>
      </c>
      <c r="E200" s="177">
        <f t="shared" si="52"/>
        <v>19190.022744828479</v>
      </c>
      <c r="F200" s="177">
        <f t="shared" si="52"/>
        <v>19266.581271431693</v>
      </c>
      <c r="G200" s="177">
        <f t="shared" si="52"/>
        <v>18692.875535658786</v>
      </c>
      <c r="H200" s="177">
        <f t="shared" si="52"/>
        <v>18053.028496338535</v>
      </c>
      <c r="I200" s="177">
        <f t="shared" si="52"/>
        <v>17538.807800813614</v>
      </c>
      <c r="J200" s="177">
        <f t="shared" si="52"/>
        <v>16854.96223178873</v>
      </c>
      <c r="K200" s="177">
        <f t="shared" si="52"/>
        <v>17156.125728353571</v>
      </c>
      <c r="L200" s="177">
        <f t="shared" si="52"/>
        <v>17201.553073858544</v>
      </c>
      <c r="M200" s="177">
        <f t="shared" si="52"/>
        <v>16784.459495591906</v>
      </c>
      <c r="N200" s="177">
        <f t="shared" si="52"/>
        <v>16252.955074739824</v>
      </c>
      <c r="O200" s="177">
        <f t="shared" si="52"/>
        <v>17241.65926052014</v>
      </c>
      <c r="P200" s="177">
        <f t="shared" si="52"/>
        <v>16704.565456729288</v>
      </c>
      <c r="Q200" s="177">
        <f t="shared" si="52"/>
        <v>17212.826216080241</v>
      </c>
      <c r="R200" s="177">
        <f t="shared" si="53"/>
        <v>17433.639703253972</v>
      </c>
      <c r="S200" s="177">
        <f t="shared" si="53"/>
        <v>17852.014083879836</v>
      </c>
      <c r="T200" s="177">
        <f t="shared" si="53"/>
        <v>17185.839324816934</v>
      </c>
      <c r="U200" s="177">
        <f t="shared" si="53"/>
        <v>17140.698133768848</v>
      </c>
      <c r="V200" s="177">
        <f t="shared" si="53"/>
        <v>13531.292992591365</v>
      </c>
      <c r="W200" s="177">
        <f t="shared" si="53"/>
        <v>14136.161104852197</v>
      </c>
      <c r="DA200" s="155" t="s">
        <v>465</v>
      </c>
    </row>
    <row r="201" spans="1:105" ht="11.5" customHeight="1" x14ac:dyDescent="0.35">
      <c r="A201" s="168" t="s">
        <v>301</v>
      </c>
      <c r="B201" s="177">
        <f t="shared" si="52"/>
        <v>26215.51470810502</v>
      </c>
      <c r="C201" s="177">
        <f t="shared" si="52"/>
        <v>25067.756178207474</v>
      </c>
      <c r="D201" s="177">
        <f t="shared" si="52"/>
        <v>24873.562350782016</v>
      </c>
      <c r="E201" s="177">
        <f t="shared" si="52"/>
        <v>24468.073735441267</v>
      </c>
      <c r="F201" s="177">
        <f t="shared" si="52"/>
        <v>24653.893989787543</v>
      </c>
      <c r="G201" s="177">
        <f t="shared" si="52"/>
        <v>22877.171128326067</v>
      </c>
      <c r="H201" s="177">
        <f t="shared" si="52"/>
        <v>22377.124288281448</v>
      </c>
      <c r="I201" s="177">
        <f t="shared" si="52"/>
        <v>21963.528095417998</v>
      </c>
      <c r="J201" s="177">
        <f t="shared" si="52"/>
        <v>21697.022149181186</v>
      </c>
      <c r="K201" s="177">
        <f t="shared" si="52"/>
        <v>23101.876772399086</v>
      </c>
      <c r="L201" s="177">
        <f t="shared" si="52"/>
        <v>21880.936938490453</v>
      </c>
      <c r="M201" s="177">
        <f t="shared" si="52"/>
        <v>21122.607248016247</v>
      </c>
      <c r="N201" s="177">
        <f t="shared" si="52"/>
        <v>18911.594499754334</v>
      </c>
      <c r="O201" s="177">
        <f t="shared" si="52"/>
        <v>19899.754152036479</v>
      </c>
      <c r="P201" s="177">
        <f t="shared" si="52"/>
        <v>20223.05015426048</v>
      </c>
      <c r="Q201" s="177">
        <f t="shared" si="52"/>
        <v>20547.607960467001</v>
      </c>
      <c r="R201" s="177">
        <f t="shared" si="53"/>
        <v>21216.539166928414</v>
      </c>
      <c r="S201" s="177">
        <f t="shared" si="53"/>
        <v>22389.71261275166</v>
      </c>
      <c r="T201" s="177">
        <f t="shared" si="53"/>
        <v>21862.330581737308</v>
      </c>
      <c r="U201" s="177">
        <f t="shared" si="53"/>
        <v>22050.630275506373</v>
      </c>
      <c r="V201" s="177">
        <f t="shared" si="53"/>
        <v>16058.45502210779</v>
      </c>
      <c r="W201" s="177">
        <f t="shared" si="53"/>
        <v>16446.6105152499</v>
      </c>
      <c r="DA201" s="155" t="s">
        <v>466</v>
      </c>
    </row>
    <row r="202" spans="1:105" ht="11.5" customHeight="1" x14ac:dyDescent="0.35">
      <c r="A202" s="168" t="s">
        <v>303</v>
      </c>
      <c r="B202" s="177">
        <f t="shared" si="52"/>
        <v>0</v>
      </c>
      <c r="C202" s="177">
        <f t="shared" si="52"/>
        <v>0</v>
      </c>
      <c r="D202" s="177">
        <f t="shared" si="52"/>
        <v>0</v>
      </c>
      <c r="E202" s="177">
        <f t="shared" si="52"/>
        <v>0</v>
      </c>
      <c r="F202" s="177">
        <f t="shared" si="52"/>
        <v>0</v>
      </c>
      <c r="G202" s="177">
        <f t="shared" si="52"/>
        <v>0</v>
      </c>
      <c r="H202" s="177">
        <f t="shared" si="52"/>
        <v>0</v>
      </c>
      <c r="I202" s="177">
        <f t="shared" si="52"/>
        <v>0</v>
      </c>
      <c r="J202" s="177">
        <f t="shared" si="52"/>
        <v>22954.39407269048</v>
      </c>
      <c r="K202" s="177">
        <f t="shared" si="52"/>
        <v>22119.732830150366</v>
      </c>
      <c r="L202" s="177">
        <f t="shared" si="52"/>
        <v>18322.82466271416</v>
      </c>
      <c r="M202" s="177">
        <f t="shared" si="52"/>
        <v>16983.427865875419</v>
      </c>
      <c r="N202" s="177">
        <f t="shared" si="52"/>
        <v>15367.140700105596</v>
      </c>
      <c r="O202" s="177">
        <f t="shared" si="52"/>
        <v>14903.363392050072</v>
      </c>
      <c r="P202" s="177">
        <f t="shared" si="52"/>
        <v>14887.687403554546</v>
      </c>
      <c r="Q202" s="177">
        <f t="shared" si="52"/>
        <v>15271.535560715498</v>
      </c>
      <c r="R202" s="177">
        <f t="shared" si="53"/>
        <v>14308.062605179313</v>
      </c>
      <c r="S202" s="177">
        <f t="shared" si="53"/>
        <v>14022.049167976058</v>
      </c>
      <c r="T202" s="177">
        <f t="shared" si="53"/>
        <v>14303.906258961324</v>
      </c>
      <c r="U202" s="177">
        <f t="shared" si="53"/>
        <v>14328.15851245368</v>
      </c>
      <c r="V202" s="177">
        <f t="shared" si="53"/>
        <v>11959.058735371958</v>
      </c>
      <c r="W202" s="177">
        <f t="shared" si="53"/>
        <v>12751.355833957821</v>
      </c>
      <c r="DA202" s="155" t="s">
        <v>467</v>
      </c>
    </row>
    <row r="203" spans="1:105" ht="11.5" customHeight="1" x14ac:dyDescent="0.35">
      <c r="A203" s="168" t="s">
        <v>305</v>
      </c>
      <c r="B203" s="177">
        <f t="shared" si="52"/>
        <v>0</v>
      </c>
      <c r="C203" s="177">
        <f t="shared" si="52"/>
        <v>0</v>
      </c>
      <c r="D203" s="177">
        <f t="shared" si="52"/>
        <v>0</v>
      </c>
      <c r="E203" s="177">
        <f t="shared" si="52"/>
        <v>11014.237730227404</v>
      </c>
      <c r="F203" s="177">
        <f t="shared" si="52"/>
        <v>11709.127775551893</v>
      </c>
      <c r="G203" s="177">
        <f t="shared" si="52"/>
        <v>11179.245414764815</v>
      </c>
      <c r="H203" s="177">
        <f t="shared" si="52"/>
        <v>21853.345649122977</v>
      </c>
      <c r="I203" s="177">
        <f t="shared" si="52"/>
        <v>21661.941701643522</v>
      </c>
      <c r="J203" s="177">
        <f t="shared" si="52"/>
        <v>26241.95138399622</v>
      </c>
      <c r="K203" s="177">
        <f t="shared" si="52"/>
        <v>25506.475888771492</v>
      </c>
      <c r="L203" s="177">
        <f t="shared" si="52"/>
        <v>24249.243492074871</v>
      </c>
      <c r="M203" s="177">
        <f t="shared" si="52"/>
        <v>23511.5369116972</v>
      </c>
      <c r="N203" s="177">
        <f t="shared" si="52"/>
        <v>23526.043855612814</v>
      </c>
      <c r="O203" s="177">
        <f t="shared" si="52"/>
        <v>23944.123599353708</v>
      </c>
      <c r="P203" s="177">
        <f t="shared" si="52"/>
        <v>23450.260047302701</v>
      </c>
      <c r="Q203" s="177">
        <f t="shared" si="52"/>
        <v>23202.90983573638</v>
      </c>
      <c r="R203" s="177">
        <f t="shared" si="53"/>
        <v>22582.638281436401</v>
      </c>
      <c r="S203" s="177">
        <f t="shared" si="53"/>
        <v>21825.881672112249</v>
      </c>
      <c r="T203" s="177">
        <f t="shared" si="53"/>
        <v>21921.593021203167</v>
      </c>
      <c r="U203" s="177">
        <f t="shared" si="53"/>
        <v>21505.1692971991</v>
      </c>
      <c r="V203" s="177">
        <f t="shared" si="53"/>
        <v>18590.602029443929</v>
      </c>
      <c r="W203" s="177">
        <f t="shared" si="53"/>
        <v>21290.166497922026</v>
      </c>
      <c r="DA203" s="155" t="s">
        <v>468</v>
      </c>
    </row>
    <row r="204" spans="1:105" ht="11.5" customHeight="1" x14ac:dyDescent="0.35">
      <c r="A204" s="165" t="s">
        <v>23</v>
      </c>
      <c r="B204" s="176">
        <f t="shared" si="52"/>
        <v>802321.79921644845</v>
      </c>
      <c r="C204" s="176">
        <f t="shared" si="52"/>
        <v>791318.54982434539</v>
      </c>
      <c r="D204" s="176">
        <f t="shared" si="52"/>
        <v>793648.32317881798</v>
      </c>
      <c r="E204" s="176">
        <f t="shared" si="52"/>
        <v>794046.45240780129</v>
      </c>
      <c r="F204" s="176">
        <f t="shared" si="52"/>
        <v>797803.52976330707</v>
      </c>
      <c r="G204" s="176">
        <f t="shared" si="52"/>
        <v>801348.84448081779</v>
      </c>
      <c r="H204" s="176">
        <f t="shared" si="52"/>
        <v>800709.63807598606</v>
      </c>
      <c r="I204" s="176">
        <f t="shared" si="52"/>
        <v>815922.52140432911</v>
      </c>
      <c r="J204" s="176">
        <f t="shared" si="52"/>
        <v>815431.72277059825</v>
      </c>
      <c r="K204" s="176">
        <f t="shared" si="52"/>
        <v>776442.66915220243</v>
      </c>
      <c r="L204" s="176">
        <f t="shared" si="52"/>
        <v>764224.2735468467</v>
      </c>
      <c r="M204" s="176">
        <f t="shared" si="52"/>
        <v>767016.21718080819</v>
      </c>
      <c r="N204" s="176">
        <f t="shared" si="52"/>
        <v>763563.32705637743</v>
      </c>
      <c r="O204" s="176">
        <f t="shared" si="52"/>
        <v>766732.60823410377</v>
      </c>
      <c r="P204" s="176">
        <f t="shared" si="52"/>
        <v>749463.15628599236</v>
      </c>
      <c r="Q204" s="176">
        <f t="shared" si="52"/>
        <v>757256.61193417443</v>
      </c>
      <c r="R204" s="176">
        <f t="shared" si="53"/>
        <v>755389.731291731</v>
      </c>
      <c r="S204" s="176">
        <f t="shared" si="53"/>
        <v>736865.24503004446</v>
      </c>
      <c r="T204" s="176">
        <f t="shared" si="53"/>
        <v>731800.97064434108</v>
      </c>
      <c r="U204" s="176">
        <f t="shared" si="53"/>
        <v>722355.36422522611</v>
      </c>
      <c r="V204" s="176">
        <f t="shared" si="53"/>
        <v>442903.09568978759</v>
      </c>
      <c r="W204" s="176">
        <f t="shared" si="53"/>
        <v>488532.5302181553</v>
      </c>
      <c r="DA204" s="167" t="s">
        <v>469</v>
      </c>
    </row>
    <row r="205" spans="1:105" ht="11.5" customHeight="1" x14ac:dyDescent="0.35">
      <c r="A205" s="168" t="s">
        <v>295</v>
      </c>
      <c r="B205" s="177">
        <f t="shared" si="52"/>
        <v>168061.77341510169</v>
      </c>
      <c r="C205" s="177">
        <f t="shared" si="52"/>
        <v>168035.21653862836</v>
      </c>
      <c r="D205" s="177">
        <f t="shared" si="52"/>
        <v>169087.16793575822</v>
      </c>
      <c r="E205" s="177">
        <f t="shared" si="52"/>
        <v>167480.00832646311</v>
      </c>
      <c r="F205" s="177">
        <f t="shared" si="52"/>
        <v>166235.62594121293</v>
      </c>
      <c r="G205" s="177">
        <f t="shared" si="52"/>
        <v>167062.97606253737</v>
      </c>
      <c r="H205" s="177">
        <f t="shared" si="52"/>
        <v>164215.20062701707</v>
      </c>
      <c r="I205" s="177">
        <f t="shared" si="52"/>
        <v>169944.52297585222</v>
      </c>
      <c r="J205" s="177">
        <f t="shared" si="52"/>
        <v>173664.30861401439</v>
      </c>
      <c r="K205" s="177">
        <f t="shared" si="52"/>
        <v>171865.87199583472</v>
      </c>
      <c r="L205" s="177">
        <f t="shared" si="52"/>
        <v>171325.32126465673</v>
      </c>
      <c r="M205" s="177">
        <f t="shared" si="52"/>
        <v>171135.2401917963</v>
      </c>
      <c r="N205" s="177">
        <f t="shared" si="52"/>
        <v>169492.07521800094</v>
      </c>
      <c r="O205" s="177">
        <f t="shared" si="52"/>
        <v>165808.40388282563</v>
      </c>
      <c r="P205" s="177">
        <f t="shared" si="52"/>
        <v>164540.55208229422</v>
      </c>
      <c r="Q205" s="177">
        <f t="shared" si="52"/>
        <v>163047.34591964827</v>
      </c>
      <c r="R205" s="177">
        <f t="shared" si="53"/>
        <v>163960.5400018534</v>
      </c>
      <c r="S205" s="177">
        <f t="shared" si="53"/>
        <v>160690.20654303132</v>
      </c>
      <c r="T205" s="177">
        <f t="shared" si="53"/>
        <v>156313.51977307009</v>
      </c>
      <c r="U205" s="177">
        <f t="shared" si="53"/>
        <v>147737.27169431525</v>
      </c>
      <c r="V205" s="177">
        <f t="shared" si="53"/>
        <v>105383.73846569586</v>
      </c>
      <c r="W205" s="177">
        <f t="shared" si="53"/>
        <v>108288.40488999091</v>
      </c>
      <c r="DA205" s="155" t="s">
        <v>470</v>
      </c>
    </row>
    <row r="206" spans="1:105" ht="11.5" customHeight="1" x14ac:dyDescent="0.35">
      <c r="A206" s="168" t="s">
        <v>297</v>
      </c>
      <c r="B206" s="177">
        <f t="shared" si="52"/>
        <v>816636.69028718793</v>
      </c>
      <c r="C206" s="177">
        <f t="shared" si="52"/>
        <v>804387.8329412695</v>
      </c>
      <c r="D206" s="177">
        <f t="shared" si="52"/>
        <v>806158.81584108889</v>
      </c>
      <c r="E206" s="177">
        <f t="shared" si="52"/>
        <v>803662.88534917438</v>
      </c>
      <c r="F206" s="177">
        <f t="shared" si="52"/>
        <v>806139.23344694881</v>
      </c>
      <c r="G206" s="177">
        <f t="shared" si="52"/>
        <v>808578.66379691497</v>
      </c>
      <c r="H206" s="177">
        <f t="shared" si="52"/>
        <v>806251.28958039766</v>
      </c>
      <c r="I206" s="177">
        <f t="shared" si="52"/>
        <v>821019.59452406049</v>
      </c>
      <c r="J206" s="177">
        <f t="shared" si="52"/>
        <v>820845.34381860297</v>
      </c>
      <c r="K206" s="177">
        <f t="shared" si="52"/>
        <v>780248.27571631549</v>
      </c>
      <c r="L206" s="177">
        <f t="shared" si="52"/>
        <v>767212.70754371549</v>
      </c>
      <c r="M206" s="177">
        <f t="shared" si="52"/>
        <v>769094.64953211229</v>
      </c>
      <c r="N206" s="177">
        <f t="shared" si="52"/>
        <v>765255.10192203766</v>
      </c>
      <c r="O206" s="177">
        <f t="shared" si="52"/>
        <v>768696.36301237368</v>
      </c>
      <c r="P206" s="177">
        <f t="shared" si="52"/>
        <v>750160.2198028675</v>
      </c>
      <c r="Q206" s="177">
        <f t="shared" si="52"/>
        <v>758441.72617388458</v>
      </c>
      <c r="R206" s="177">
        <f t="shared" si="53"/>
        <v>756483.85600902815</v>
      </c>
      <c r="S206" s="177">
        <f t="shared" si="53"/>
        <v>734734.75060514593</v>
      </c>
      <c r="T206" s="177">
        <f t="shared" si="53"/>
        <v>728383.72785091517</v>
      </c>
      <c r="U206" s="177">
        <f t="shared" si="53"/>
        <v>717686.82432468981</v>
      </c>
      <c r="V206" s="177">
        <f t="shared" si="53"/>
        <v>440159.59063990315</v>
      </c>
      <c r="W206" s="177">
        <f t="shared" si="53"/>
        <v>483757.30207830237</v>
      </c>
      <c r="DA206" s="155" t="s">
        <v>471</v>
      </c>
    </row>
    <row r="207" spans="1:105" ht="11.5" customHeight="1" x14ac:dyDescent="0.35">
      <c r="A207" s="168" t="s">
        <v>299</v>
      </c>
      <c r="B207" s="177">
        <f t="shared" si="52"/>
        <v>863737.63386435795</v>
      </c>
      <c r="C207" s="177">
        <f t="shared" si="52"/>
        <v>788865.30758664303</v>
      </c>
      <c r="D207" s="177">
        <f t="shared" si="52"/>
        <v>731357.49181423627</v>
      </c>
      <c r="E207" s="177">
        <f t="shared" si="52"/>
        <v>715025.51057434129</v>
      </c>
      <c r="F207" s="177">
        <f t="shared" si="52"/>
        <v>765946.11059599393</v>
      </c>
      <c r="G207" s="177">
        <f t="shared" si="52"/>
        <v>711451.32020995847</v>
      </c>
      <c r="H207" s="177">
        <f t="shared" si="52"/>
        <v>719741.30707568012</v>
      </c>
      <c r="I207" s="177">
        <f t="shared" si="52"/>
        <v>680213.10476534488</v>
      </c>
      <c r="J207" s="177">
        <f t="shared" si="52"/>
        <v>664902.91945193196</v>
      </c>
      <c r="K207" s="177">
        <f t="shared" si="52"/>
        <v>600661.76477534219</v>
      </c>
      <c r="L207" s="177">
        <f t="shared" si="52"/>
        <v>568694.50235975278</v>
      </c>
      <c r="M207" s="177">
        <f t="shared" si="52"/>
        <v>543396.79278851103</v>
      </c>
      <c r="N207" s="177">
        <f t="shared" si="52"/>
        <v>538431.47493025137</v>
      </c>
      <c r="O207" s="177">
        <f t="shared" si="52"/>
        <v>521155.89833908575</v>
      </c>
      <c r="P207" s="177">
        <f t="shared" si="52"/>
        <v>525418.45474972669</v>
      </c>
      <c r="Q207" s="177">
        <f t="shared" si="52"/>
        <v>490311.92724408611</v>
      </c>
      <c r="R207" s="177">
        <f t="shared" si="53"/>
        <v>481657.81896918605</v>
      </c>
      <c r="S207" s="177">
        <f t="shared" si="53"/>
        <v>459867.38717532344</v>
      </c>
      <c r="T207" s="177">
        <f t="shared" si="53"/>
        <v>455940.69953712187</v>
      </c>
      <c r="U207" s="177">
        <f t="shared" si="53"/>
        <v>454182.43246105238</v>
      </c>
      <c r="V207" s="177">
        <f t="shared" si="53"/>
        <v>247098.79291281381</v>
      </c>
      <c r="W207" s="177">
        <f t="shared" si="53"/>
        <v>285896.46832761005</v>
      </c>
      <c r="DA207" s="155" t="s">
        <v>472</v>
      </c>
    </row>
    <row r="208" spans="1:105" ht="11.5" customHeight="1" x14ac:dyDescent="0.35">
      <c r="A208" s="168" t="s">
        <v>301</v>
      </c>
      <c r="B208" s="177">
        <f t="shared" si="52"/>
        <v>911778.96526087006</v>
      </c>
      <c r="C208" s="177">
        <f t="shared" si="52"/>
        <v>891736.64393382799</v>
      </c>
      <c r="D208" s="177">
        <f t="shared" si="52"/>
        <v>897372.72675409715</v>
      </c>
      <c r="E208" s="177">
        <f t="shared" si="52"/>
        <v>980533.73320554814</v>
      </c>
      <c r="F208" s="177">
        <f t="shared" si="52"/>
        <v>997979.29464741377</v>
      </c>
      <c r="G208" s="177">
        <f t="shared" si="52"/>
        <v>975157.10464390251</v>
      </c>
      <c r="H208" s="177">
        <f t="shared" si="52"/>
        <v>1039966.7653265193</v>
      </c>
      <c r="I208" s="177">
        <f t="shared" si="52"/>
        <v>1025531.3260259455</v>
      </c>
      <c r="J208" s="177">
        <f t="shared" si="52"/>
        <v>951705.24266797653</v>
      </c>
      <c r="K208" s="177">
        <f t="shared" si="52"/>
        <v>936270.78120610747</v>
      </c>
      <c r="L208" s="177">
        <f t="shared" si="52"/>
        <v>927559.06455352553</v>
      </c>
      <c r="M208" s="177">
        <f t="shared" si="52"/>
        <v>927574.39452401421</v>
      </c>
      <c r="N208" s="177">
        <f t="shared" si="52"/>
        <v>911174.74874091009</v>
      </c>
      <c r="O208" s="177">
        <f t="shared" si="52"/>
        <v>896888.24313386681</v>
      </c>
      <c r="P208" s="177">
        <f t="shared" si="52"/>
        <v>876431.87092554581</v>
      </c>
      <c r="Q208" s="177">
        <f t="shared" si="52"/>
        <v>858888.70258635178</v>
      </c>
      <c r="R208" s="177">
        <f t="shared" si="53"/>
        <v>847687.21733589401</v>
      </c>
      <c r="S208" s="177">
        <f t="shared" si="53"/>
        <v>899781.91683446174</v>
      </c>
      <c r="T208" s="177">
        <f t="shared" si="53"/>
        <v>908480.11182554124</v>
      </c>
      <c r="U208" s="177">
        <f t="shared" si="53"/>
        <v>911767.53228654212</v>
      </c>
      <c r="V208" s="177">
        <f t="shared" si="53"/>
        <v>536369.4311066895</v>
      </c>
      <c r="W208" s="177">
        <f t="shared" si="53"/>
        <v>600025.28400718316</v>
      </c>
      <c r="DA208" s="155" t="s">
        <v>473</v>
      </c>
    </row>
    <row r="209" spans="1:105" ht="11.5" customHeight="1" x14ac:dyDescent="0.35">
      <c r="A209" s="168" t="s">
        <v>305</v>
      </c>
      <c r="B209" s="177">
        <f t="shared" si="52"/>
        <v>991908.40097181464</v>
      </c>
      <c r="C209" s="177">
        <f t="shared" si="52"/>
        <v>964724.90556523087</v>
      </c>
      <c r="D209" s="177">
        <f t="shared" si="52"/>
        <v>946617.50895779778</v>
      </c>
      <c r="E209" s="177">
        <f t="shared" si="52"/>
        <v>964137.81567973923</v>
      </c>
      <c r="F209" s="177">
        <f t="shared" si="52"/>
        <v>950333.00187276688</v>
      </c>
      <c r="G209" s="177">
        <f t="shared" si="52"/>
        <v>1009836.345499448</v>
      </c>
      <c r="H209" s="177">
        <f t="shared" si="52"/>
        <v>1016114.8053333182</v>
      </c>
      <c r="I209" s="177">
        <f t="shared" si="52"/>
        <v>1002362.0339519809</v>
      </c>
      <c r="J209" s="177">
        <f t="shared" si="52"/>
        <v>1004198.1937784301</v>
      </c>
      <c r="K209" s="177">
        <f t="shared" si="52"/>
        <v>927250.26024332037</v>
      </c>
      <c r="L209" s="177">
        <f t="shared" si="52"/>
        <v>891187.77416591893</v>
      </c>
      <c r="M209" s="177">
        <f t="shared" si="52"/>
        <v>877921.71592172829</v>
      </c>
      <c r="N209" s="177">
        <f t="shared" si="52"/>
        <v>882576.50590456813</v>
      </c>
      <c r="O209" s="177">
        <f t="shared" si="52"/>
        <v>910827.37336184527</v>
      </c>
      <c r="P209" s="177">
        <f t="shared" si="52"/>
        <v>913436.87500445859</v>
      </c>
      <c r="Q209" s="177">
        <f t="shared" si="52"/>
        <v>880122.63950312301</v>
      </c>
      <c r="R209" s="177">
        <f t="shared" si="53"/>
        <v>878504.94986456842</v>
      </c>
      <c r="S209" s="177">
        <f t="shared" si="53"/>
        <v>843896.2417780892</v>
      </c>
      <c r="T209" s="177">
        <f t="shared" si="53"/>
        <v>832471.49207746051</v>
      </c>
      <c r="U209" s="177">
        <f t="shared" si="53"/>
        <v>795056.20744521054</v>
      </c>
      <c r="V209" s="177">
        <f t="shared" si="53"/>
        <v>469162.31231500825</v>
      </c>
      <c r="W209" s="177">
        <f t="shared" si="53"/>
        <v>526399.44527695887</v>
      </c>
      <c r="DA209" s="155" t="s">
        <v>474</v>
      </c>
    </row>
    <row r="210" spans="1:105" ht="11.5" customHeight="1" x14ac:dyDescent="0.35">
      <c r="A210" s="159" t="s">
        <v>475</v>
      </c>
      <c r="B210" s="174">
        <f t="shared" si="52"/>
        <v>54198.588852903071</v>
      </c>
      <c r="C210" s="174">
        <f t="shared" si="52"/>
        <v>54336.723999758033</v>
      </c>
      <c r="D210" s="174">
        <f t="shared" si="52"/>
        <v>55338.00261066635</v>
      </c>
      <c r="E210" s="174">
        <f t="shared" si="52"/>
        <v>54584.918954230154</v>
      </c>
      <c r="F210" s="174">
        <f t="shared" si="52"/>
        <v>58830.287966022348</v>
      </c>
      <c r="G210" s="174">
        <f t="shared" si="52"/>
        <v>59221.122306728801</v>
      </c>
      <c r="H210" s="174">
        <f t="shared" si="52"/>
        <v>59598.913990234665</v>
      </c>
      <c r="I210" s="174">
        <f t="shared" si="52"/>
        <v>59415.754371014227</v>
      </c>
      <c r="J210" s="174">
        <f t="shared" si="52"/>
        <v>58121.312439083464</v>
      </c>
      <c r="K210" s="174">
        <f t="shared" si="52"/>
        <v>53423.124916068606</v>
      </c>
      <c r="L210" s="174">
        <f t="shared" si="52"/>
        <v>54726.793038150616</v>
      </c>
      <c r="M210" s="174">
        <f t="shared" si="52"/>
        <v>54027.571725641195</v>
      </c>
      <c r="N210" s="174">
        <f t="shared" si="52"/>
        <v>52586.601196684838</v>
      </c>
      <c r="O210" s="174">
        <f t="shared" si="52"/>
        <v>53971.976767830711</v>
      </c>
      <c r="P210" s="174">
        <f t="shared" si="52"/>
        <v>53554.260090347991</v>
      </c>
      <c r="Q210" s="174">
        <f t="shared" si="52"/>
        <v>53454.074385294625</v>
      </c>
      <c r="R210" s="174">
        <f t="shared" si="53"/>
        <v>54806.865561396524</v>
      </c>
      <c r="S210" s="174">
        <f t="shared" si="53"/>
        <v>56929.387588651924</v>
      </c>
      <c r="T210" s="174">
        <f t="shared" si="53"/>
        <v>55881.972415075077</v>
      </c>
      <c r="U210" s="174">
        <f t="shared" si="53"/>
        <v>56442.812923119236</v>
      </c>
      <c r="V210" s="174">
        <f t="shared" si="53"/>
        <v>55050.931263665108</v>
      </c>
      <c r="W210" s="174">
        <f t="shared" si="53"/>
        <v>57829.94708054456</v>
      </c>
      <c r="DA210" s="161" t="s">
        <v>476</v>
      </c>
    </row>
    <row r="211" spans="1:105" ht="11.5" customHeight="1" x14ac:dyDescent="0.35">
      <c r="A211" s="162" t="s">
        <v>33</v>
      </c>
      <c r="B211" s="175">
        <f t="shared" ref="B211:W219" si="54">IF(B20=0,0,B20*1000000/B74)</f>
        <v>3273.5743771741982</v>
      </c>
      <c r="C211" s="175">
        <f t="shared" si="54"/>
        <v>3336.4477067900157</v>
      </c>
      <c r="D211" s="175">
        <f t="shared" si="54"/>
        <v>3345.0429518096425</v>
      </c>
      <c r="E211" s="175">
        <f t="shared" si="54"/>
        <v>3407.8728463212133</v>
      </c>
      <c r="F211" s="175">
        <f t="shared" si="54"/>
        <v>3435.6879561811161</v>
      </c>
      <c r="G211" s="175">
        <f t="shared" si="54"/>
        <v>3432.8135587265342</v>
      </c>
      <c r="H211" s="175">
        <f t="shared" si="54"/>
        <v>3391.6009779946312</v>
      </c>
      <c r="I211" s="175">
        <f t="shared" si="54"/>
        <v>3400.5550012043682</v>
      </c>
      <c r="J211" s="175">
        <f t="shared" si="54"/>
        <v>3359.6695323051013</v>
      </c>
      <c r="K211" s="175">
        <f t="shared" si="54"/>
        <v>3359.5343388061879</v>
      </c>
      <c r="L211" s="175">
        <f t="shared" si="54"/>
        <v>3415.182193429423</v>
      </c>
      <c r="M211" s="175">
        <f t="shared" si="54"/>
        <v>3448.2864821301036</v>
      </c>
      <c r="N211" s="175">
        <f t="shared" si="54"/>
        <v>3371.6814799188273</v>
      </c>
      <c r="O211" s="175">
        <f t="shared" si="54"/>
        <v>3356.192005747781</v>
      </c>
      <c r="P211" s="175">
        <f t="shared" si="54"/>
        <v>3394.0889959699034</v>
      </c>
      <c r="Q211" s="175">
        <f t="shared" si="54"/>
        <v>3338.9388805180984</v>
      </c>
      <c r="R211" s="175">
        <f t="shared" si="54"/>
        <v>3341.1512286904531</v>
      </c>
      <c r="S211" s="175">
        <f t="shared" si="54"/>
        <v>3405.9006610039073</v>
      </c>
      <c r="T211" s="175">
        <f t="shared" si="54"/>
        <v>3405.0584868640508</v>
      </c>
      <c r="U211" s="175">
        <f t="shared" si="54"/>
        <v>3409.9622282636701</v>
      </c>
      <c r="V211" s="175">
        <f t="shared" si="54"/>
        <v>3157.0971246175063</v>
      </c>
      <c r="W211" s="175">
        <f t="shared" si="54"/>
        <v>3422.0855750498395</v>
      </c>
      <c r="DA211" s="164" t="s">
        <v>477</v>
      </c>
    </row>
    <row r="212" spans="1:105" ht="11.5" customHeight="1" x14ac:dyDescent="0.35">
      <c r="A212" s="168" t="s">
        <v>295</v>
      </c>
      <c r="B212" s="177">
        <f t="shared" si="54"/>
        <v>1980.1646569237719</v>
      </c>
      <c r="C212" s="177">
        <f t="shared" si="54"/>
        <v>1987.6262298759252</v>
      </c>
      <c r="D212" s="177">
        <f t="shared" si="54"/>
        <v>1980.6632108321016</v>
      </c>
      <c r="E212" s="177">
        <f t="shared" si="54"/>
        <v>1964.688891956768</v>
      </c>
      <c r="F212" s="177">
        <f t="shared" si="54"/>
        <v>1940.5360403735303</v>
      </c>
      <c r="G212" s="177">
        <f t="shared" si="54"/>
        <v>1902.7888960954108</v>
      </c>
      <c r="H212" s="177">
        <f t="shared" si="54"/>
        <v>1880.8476573554665</v>
      </c>
      <c r="I212" s="177">
        <f t="shared" si="54"/>
        <v>1863.5764852927125</v>
      </c>
      <c r="J212" s="177">
        <f t="shared" si="54"/>
        <v>1796.5944584758831</v>
      </c>
      <c r="K212" s="177">
        <f t="shared" si="54"/>
        <v>1789.0914447490948</v>
      </c>
      <c r="L212" s="177">
        <f t="shared" si="54"/>
        <v>1763.5104508913746</v>
      </c>
      <c r="M212" s="177">
        <f t="shared" si="54"/>
        <v>1747.1133501506149</v>
      </c>
      <c r="N212" s="177">
        <f t="shared" si="54"/>
        <v>1701.6914958369514</v>
      </c>
      <c r="O212" s="177">
        <f t="shared" si="54"/>
        <v>1702.9051268413609</v>
      </c>
      <c r="P212" s="177">
        <f t="shared" si="54"/>
        <v>1699.787565794717</v>
      </c>
      <c r="Q212" s="177">
        <f t="shared" si="54"/>
        <v>1673.8882222604643</v>
      </c>
      <c r="R212" s="177">
        <f t="shared" si="54"/>
        <v>1702.9570964764189</v>
      </c>
      <c r="S212" s="177">
        <f t="shared" si="54"/>
        <v>1752.990210258509</v>
      </c>
      <c r="T212" s="177">
        <f t="shared" si="54"/>
        <v>1801.4625033007212</v>
      </c>
      <c r="U212" s="177">
        <f t="shared" si="54"/>
        <v>1829.3181243005426</v>
      </c>
      <c r="V212" s="177">
        <f t="shared" si="54"/>
        <v>1738.838922802378</v>
      </c>
      <c r="W212" s="177">
        <f t="shared" si="54"/>
        <v>1856.9910391560543</v>
      </c>
      <c r="DA212" s="155" t="s">
        <v>478</v>
      </c>
    </row>
    <row r="213" spans="1:105" ht="11.5" customHeight="1" x14ac:dyDescent="0.35">
      <c r="A213" s="168" t="s">
        <v>297</v>
      </c>
      <c r="B213" s="177">
        <f t="shared" si="54"/>
        <v>3626.1532719607562</v>
      </c>
      <c r="C213" s="177">
        <f t="shared" si="54"/>
        <v>3677.3632845648044</v>
      </c>
      <c r="D213" s="177">
        <f t="shared" si="54"/>
        <v>3657.667024290658</v>
      </c>
      <c r="E213" s="177">
        <f t="shared" si="54"/>
        <v>3712.6816077427261</v>
      </c>
      <c r="F213" s="177">
        <f t="shared" si="54"/>
        <v>3720.4463981584677</v>
      </c>
      <c r="G213" s="177">
        <f t="shared" si="54"/>
        <v>3700.3633004697949</v>
      </c>
      <c r="H213" s="177">
        <f t="shared" si="54"/>
        <v>3637.6761296345157</v>
      </c>
      <c r="I213" s="177">
        <f t="shared" si="54"/>
        <v>3627.8894766939088</v>
      </c>
      <c r="J213" s="177">
        <f t="shared" si="54"/>
        <v>3584.3837591513711</v>
      </c>
      <c r="K213" s="177">
        <f t="shared" si="54"/>
        <v>3576.8020381990646</v>
      </c>
      <c r="L213" s="177">
        <f t="shared" si="54"/>
        <v>3638.5474761784531</v>
      </c>
      <c r="M213" s="177">
        <f t="shared" si="54"/>
        <v>3670.3346230454731</v>
      </c>
      <c r="N213" s="177">
        <f t="shared" si="54"/>
        <v>3585.1120272820681</v>
      </c>
      <c r="O213" s="177">
        <f t="shared" si="54"/>
        <v>3562.7253142170812</v>
      </c>
      <c r="P213" s="177">
        <f t="shared" si="54"/>
        <v>3593.4002013770769</v>
      </c>
      <c r="Q213" s="177">
        <f t="shared" si="54"/>
        <v>3525.2733535707039</v>
      </c>
      <c r="R213" s="177">
        <f t="shared" si="54"/>
        <v>3522.5331601084526</v>
      </c>
      <c r="S213" s="177">
        <f t="shared" si="54"/>
        <v>3583.4509677675123</v>
      </c>
      <c r="T213" s="177">
        <f t="shared" si="54"/>
        <v>3575.8400636835704</v>
      </c>
      <c r="U213" s="177">
        <f t="shared" si="54"/>
        <v>3576.0136934525444</v>
      </c>
      <c r="V213" s="177">
        <f t="shared" si="54"/>
        <v>3304.5254426848974</v>
      </c>
      <c r="W213" s="177">
        <f t="shared" si="54"/>
        <v>3584.8175600970535</v>
      </c>
      <c r="DA213" s="155" t="s">
        <v>479</v>
      </c>
    </row>
    <row r="214" spans="1:105" ht="11.5" customHeight="1" x14ac:dyDescent="0.35">
      <c r="A214" s="168" t="s">
        <v>299</v>
      </c>
      <c r="B214" s="177">
        <f t="shared" si="54"/>
        <v>1232.7295817601482</v>
      </c>
      <c r="C214" s="177">
        <f t="shared" si="54"/>
        <v>1238.1339800120763</v>
      </c>
      <c r="D214" s="177">
        <f t="shared" si="54"/>
        <v>1253.0749776611913</v>
      </c>
      <c r="E214" s="177">
        <f t="shared" si="54"/>
        <v>1273.1251717103044</v>
      </c>
      <c r="F214" s="177">
        <f t="shared" si="54"/>
        <v>1280.8822439149653</v>
      </c>
      <c r="G214" s="177">
        <f t="shared" si="54"/>
        <v>1284.105491474965</v>
      </c>
      <c r="H214" s="177">
        <f t="shared" si="54"/>
        <v>1342.4259739509123</v>
      </c>
      <c r="I214" s="177">
        <f t="shared" si="54"/>
        <v>1352.64753759531</v>
      </c>
      <c r="J214" s="177">
        <f t="shared" si="54"/>
        <v>1389.95763981033</v>
      </c>
      <c r="K214" s="177">
        <f t="shared" si="54"/>
        <v>1417.5906297533097</v>
      </c>
      <c r="L214" s="177">
        <f t="shared" si="54"/>
        <v>1446.1050566551323</v>
      </c>
      <c r="M214" s="177">
        <f t="shared" si="54"/>
        <v>1459.6205794027305</v>
      </c>
      <c r="N214" s="177">
        <f t="shared" si="54"/>
        <v>1476.1786126141167</v>
      </c>
      <c r="O214" s="177">
        <f t="shared" si="54"/>
        <v>1485.143644393542</v>
      </c>
      <c r="P214" s="177">
        <f t="shared" si="54"/>
        <v>1505.3843019463368</v>
      </c>
      <c r="Q214" s="177">
        <f t="shared" si="54"/>
        <v>1524.9023581518668</v>
      </c>
      <c r="R214" s="177">
        <f t="shared" si="54"/>
        <v>1541.9667712852213</v>
      </c>
      <c r="S214" s="177">
        <f t="shared" si="54"/>
        <v>1574.3936586686355</v>
      </c>
      <c r="T214" s="177">
        <f t="shared" si="54"/>
        <v>1585.6663724301325</v>
      </c>
      <c r="U214" s="177">
        <f t="shared" si="54"/>
        <v>1626.0789966378252</v>
      </c>
      <c r="V214" s="177">
        <f t="shared" si="54"/>
        <v>1552.6348133596728</v>
      </c>
      <c r="W214" s="177">
        <f t="shared" si="54"/>
        <v>1653.4587285510113</v>
      </c>
      <c r="DA214" s="155" t="s">
        <v>480</v>
      </c>
    </row>
    <row r="215" spans="1:105" ht="11.5" customHeight="1" x14ac:dyDescent="0.35">
      <c r="A215" s="168" t="s">
        <v>301</v>
      </c>
      <c r="B215" s="177">
        <f t="shared" si="54"/>
        <v>2262.9931570477861</v>
      </c>
      <c r="C215" s="177">
        <f t="shared" si="54"/>
        <v>2266.6039498837126</v>
      </c>
      <c r="D215" s="177">
        <f t="shared" si="54"/>
        <v>2264.9957557208286</v>
      </c>
      <c r="E215" s="177">
        <f t="shared" si="54"/>
        <v>2257.6170703406633</v>
      </c>
      <c r="F215" s="177">
        <f t="shared" si="54"/>
        <v>2257.381845996124</v>
      </c>
      <c r="G215" s="177">
        <f t="shared" si="54"/>
        <v>2252.6666872981714</v>
      </c>
      <c r="H215" s="177">
        <f t="shared" si="54"/>
        <v>3110.8888971939655</v>
      </c>
      <c r="I215" s="177">
        <f t="shared" si="54"/>
        <v>3249.7548902377112</v>
      </c>
      <c r="J215" s="177">
        <f t="shared" si="54"/>
        <v>3101.8041209208386</v>
      </c>
      <c r="K215" s="177">
        <f t="shared" si="54"/>
        <v>2905.5883224279569</v>
      </c>
      <c r="L215" s="177">
        <f t="shared" si="54"/>
        <v>2751.2390006166488</v>
      </c>
      <c r="M215" s="177">
        <f t="shared" si="54"/>
        <v>2701.5526711706416</v>
      </c>
      <c r="N215" s="177">
        <f t="shared" si="54"/>
        <v>2506.9668882325154</v>
      </c>
      <c r="O215" s="177">
        <f t="shared" si="54"/>
        <v>2419.1219680493223</v>
      </c>
      <c r="P215" s="177">
        <f t="shared" si="54"/>
        <v>2393.4519108455629</v>
      </c>
      <c r="Q215" s="177">
        <f t="shared" si="54"/>
        <v>2273.4998652527247</v>
      </c>
      <c r="R215" s="177">
        <f t="shared" si="54"/>
        <v>2246.6901352145442</v>
      </c>
      <c r="S215" s="177">
        <f t="shared" si="54"/>
        <v>2244.71024038927</v>
      </c>
      <c r="T215" s="177">
        <f t="shared" si="54"/>
        <v>2189.967249663885</v>
      </c>
      <c r="U215" s="177">
        <f t="shared" si="54"/>
        <v>2164.7340335766867</v>
      </c>
      <c r="V215" s="177">
        <f t="shared" si="54"/>
        <v>2056.2129854129853</v>
      </c>
      <c r="W215" s="177">
        <f t="shared" si="54"/>
        <v>2138.0704066909229</v>
      </c>
      <c r="DA215" s="155" t="s">
        <v>481</v>
      </c>
    </row>
    <row r="216" spans="1:105" ht="11.5" customHeight="1" x14ac:dyDescent="0.35">
      <c r="A216" s="168" t="s">
        <v>305</v>
      </c>
      <c r="B216" s="177">
        <f t="shared" si="54"/>
        <v>1693.1073789494467</v>
      </c>
      <c r="C216" s="177">
        <f t="shared" si="54"/>
        <v>1619.619403380412</v>
      </c>
      <c r="D216" s="177">
        <f t="shared" si="54"/>
        <v>1578.3330486445475</v>
      </c>
      <c r="E216" s="177">
        <f t="shared" si="54"/>
        <v>1541.2541964257287</v>
      </c>
      <c r="F216" s="177">
        <f t="shared" si="54"/>
        <v>1510.8223009761693</v>
      </c>
      <c r="G216" s="177">
        <f t="shared" si="54"/>
        <v>1489.5141150803204</v>
      </c>
      <c r="H216" s="177">
        <f t="shared" si="54"/>
        <v>1462.8992359371709</v>
      </c>
      <c r="I216" s="177">
        <f t="shared" si="54"/>
        <v>1414.086014324289</v>
      </c>
      <c r="J216" s="177">
        <f t="shared" si="54"/>
        <v>1445.6277178413907</v>
      </c>
      <c r="K216" s="177">
        <f t="shared" si="54"/>
        <v>1454.8129685525603</v>
      </c>
      <c r="L216" s="177">
        <f t="shared" si="54"/>
        <v>1574.6901931900341</v>
      </c>
      <c r="M216" s="177">
        <f t="shared" si="54"/>
        <v>1580.9776006652346</v>
      </c>
      <c r="N216" s="177">
        <f t="shared" si="54"/>
        <v>1783.3610536243198</v>
      </c>
      <c r="O216" s="177">
        <f t="shared" si="54"/>
        <v>1684.774524104914</v>
      </c>
      <c r="P216" s="177">
        <f t="shared" si="54"/>
        <v>1668.0736457482444</v>
      </c>
      <c r="Q216" s="177">
        <f t="shared" si="54"/>
        <v>1617.3664061768991</v>
      </c>
      <c r="R216" s="177">
        <f t="shared" si="54"/>
        <v>1713.0736695289975</v>
      </c>
      <c r="S216" s="177">
        <f t="shared" si="54"/>
        <v>1980.5112652987661</v>
      </c>
      <c r="T216" s="177">
        <f t="shared" si="54"/>
        <v>1976.861880830884</v>
      </c>
      <c r="U216" s="177">
        <f t="shared" si="54"/>
        <v>2024.6532981282571</v>
      </c>
      <c r="V216" s="177">
        <f t="shared" si="54"/>
        <v>1919.5505284954947</v>
      </c>
      <c r="W216" s="177">
        <f t="shared" si="54"/>
        <v>2195.4713677199493</v>
      </c>
      <c r="DA216" s="155" t="s">
        <v>482</v>
      </c>
    </row>
    <row r="217" spans="1:105" ht="11.5" customHeight="1" x14ac:dyDescent="0.35">
      <c r="A217" s="165" t="s">
        <v>34</v>
      </c>
      <c r="B217" s="176">
        <f t="shared" si="54"/>
        <v>268763.63724463189</v>
      </c>
      <c r="C217" s="176">
        <f t="shared" si="54"/>
        <v>269530.93292070343</v>
      </c>
      <c r="D217" s="176">
        <f t="shared" si="54"/>
        <v>273096.57974828657</v>
      </c>
      <c r="E217" s="176">
        <f t="shared" si="54"/>
        <v>270791.8687391337</v>
      </c>
      <c r="F217" s="176">
        <f t="shared" si="54"/>
        <v>295560.08105227211</v>
      </c>
      <c r="G217" s="176">
        <f t="shared" si="54"/>
        <v>300211.96230561868</v>
      </c>
      <c r="H217" s="176">
        <f t="shared" si="54"/>
        <v>301372.29744063056</v>
      </c>
      <c r="I217" s="176">
        <f t="shared" si="54"/>
        <v>310771.74538075022</v>
      </c>
      <c r="J217" s="176">
        <f t="shared" si="54"/>
        <v>302036.72535824607</v>
      </c>
      <c r="K217" s="176">
        <f t="shared" si="54"/>
        <v>278141.75494921475</v>
      </c>
      <c r="L217" s="176">
        <f t="shared" si="54"/>
        <v>285478.12389961357</v>
      </c>
      <c r="M217" s="176">
        <f t="shared" si="54"/>
        <v>282094.75498328113</v>
      </c>
      <c r="N217" s="176">
        <f t="shared" si="54"/>
        <v>275897.3506965618</v>
      </c>
      <c r="O217" s="176">
        <f t="shared" si="54"/>
        <v>293803.66289594473</v>
      </c>
      <c r="P217" s="176">
        <f t="shared" si="54"/>
        <v>292761.41766134673</v>
      </c>
      <c r="Q217" s="176">
        <f t="shared" si="54"/>
        <v>296669.04891505628</v>
      </c>
      <c r="R217" s="176">
        <f t="shared" si="54"/>
        <v>306645.46450426133</v>
      </c>
      <c r="S217" s="176">
        <f t="shared" si="54"/>
        <v>318436.86544198956</v>
      </c>
      <c r="T217" s="176">
        <f t="shared" si="54"/>
        <v>311301.2215131541</v>
      </c>
      <c r="U217" s="176">
        <f t="shared" si="54"/>
        <v>313342.29824711155</v>
      </c>
      <c r="V217" s="176">
        <f t="shared" si="54"/>
        <v>309006.20169293374</v>
      </c>
      <c r="W217" s="176">
        <f t="shared" si="54"/>
        <v>323544.89428549656</v>
      </c>
      <c r="DA217" s="167" t="s">
        <v>483</v>
      </c>
    </row>
    <row r="218" spans="1:105" ht="11.5" customHeight="1" x14ac:dyDescent="0.35">
      <c r="A218" s="168" t="s">
        <v>29</v>
      </c>
      <c r="B218" s="189">
        <f t="shared" si="54"/>
        <v>205463.89481503633</v>
      </c>
      <c r="C218" s="189">
        <f t="shared" si="54"/>
        <v>203641.39790742978</v>
      </c>
      <c r="D218" s="189">
        <f t="shared" si="54"/>
        <v>204793.15578065469</v>
      </c>
      <c r="E218" s="189">
        <f t="shared" si="54"/>
        <v>201964.08523489797</v>
      </c>
      <c r="F218" s="189">
        <f t="shared" si="54"/>
        <v>218071.79599017327</v>
      </c>
      <c r="G218" s="189">
        <f t="shared" si="54"/>
        <v>221171.55857111787</v>
      </c>
      <c r="H218" s="189">
        <f t="shared" si="54"/>
        <v>220068.02610976997</v>
      </c>
      <c r="I218" s="189">
        <f t="shared" si="54"/>
        <v>227615.62770908728</v>
      </c>
      <c r="J218" s="189">
        <f t="shared" si="54"/>
        <v>221208.06278514871</v>
      </c>
      <c r="K218" s="189">
        <f t="shared" si="54"/>
        <v>204197.4364791337</v>
      </c>
      <c r="L218" s="189">
        <f t="shared" si="54"/>
        <v>206056.93601334046</v>
      </c>
      <c r="M218" s="189">
        <f t="shared" si="54"/>
        <v>203620.86051626562</v>
      </c>
      <c r="N218" s="189">
        <f t="shared" si="54"/>
        <v>195912.22650912032</v>
      </c>
      <c r="O218" s="189">
        <f t="shared" si="54"/>
        <v>206847.82016848132</v>
      </c>
      <c r="P218" s="189">
        <f t="shared" si="54"/>
        <v>205471.46916357003</v>
      </c>
      <c r="Q218" s="189">
        <f t="shared" si="54"/>
        <v>209061.62650648161</v>
      </c>
      <c r="R218" s="189">
        <f t="shared" si="54"/>
        <v>215076.27130508528</v>
      </c>
      <c r="S218" s="189">
        <f t="shared" si="54"/>
        <v>221833.99036810116</v>
      </c>
      <c r="T218" s="189">
        <f t="shared" si="54"/>
        <v>218989.9372438046</v>
      </c>
      <c r="U218" s="189">
        <f t="shared" si="54"/>
        <v>219494.71511059694</v>
      </c>
      <c r="V218" s="189">
        <f t="shared" si="54"/>
        <v>216931.597495169</v>
      </c>
      <c r="W218" s="189">
        <f t="shared" si="54"/>
        <v>227309.846134236</v>
      </c>
      <c r="DA218" s="190" t="s">
        <v>484</v>
      </c>
    </row>
    <row r="219" spans="1:105" ht="11.5" customHeight="1" x14ac:dyDescent="0.35">
      <c r="A219" s="170" t="s">
        <v>322</v>
      </c>
      <c r="B219" s="178">
        <f t="shared" si="54"/>
        <v>1211880.4428406474</v>
      </c>
      <c r="C219" s="178">
        <f t="shared" si="54"/>
        <v>1210824.0919350844</v>
      </c>
      <c r="D219" s="178">
        <f t="shared" si="54"/>
        <v>1218784.9639927235</v>
      </c>
      <c r="E219" s="178">
        <f t="shared" si="54"/>
        <v>1211608.5054278164</v>
      </c>
      <c r="F219" s="178">
        <f t="shared" si="54"/>
        <v>1189411.6070314164</v>
      </c>
      <c r="G219" s="178">
        <f t="shared" si="54"/>
        <v>1189954.1978763165</v>
      </c>
      <c r="H219" s="178">
        <f t="shared" si="54"/>
        <v>1197548.7148944063</v>
      </c>
      <c r="I219" s="178">
        <f t="shared" si="54"/>
        <v>1199798.9686999961</v>
      </c>
      <c r="J219" s="178">
        <f t="shared" si="54"/>
        <v>1182815.3195229513</v>
      </c>
      <c r="K219" s="178">
        <f t="shared" si="54"/>
        <v>1167199.7621436983</v>
      </c>
      <c r="L219" s="178">
        <f t="shared" si="54"/>
        <v>1205189.0465724994</v>
      </c>
      <c r="M219" s="178">
        <f t="shared" si="54"/>
        <v>1201319.6746018492</v>
      </c>
      <c r="N219" s="178">
        <f t="shared" si="54"/>
        <v>1197346.2271946825</v>
      </c>
      <c r="O219" s="178">
        <f t="shared" si="54"/>
        <v>1198934.847569949</v>
      </c>
      <c r="P219" s="178">
        <f t="shared" si="54"/>
        <v>1201756.3061788068</v>
      </c>
      <c r="Q219" s="178">
        <f t="shared" si="54"/>
        <v>1190475.7182503766</v>
      </c>
      <c r="R219" s="178">
        <f t="shared" si="54"/>
        <v>1184140.140848106</v>
      </c>
      <c r="S219" s="178">
        <f t="shared" si="54"/>
        <v>1194225.9285158876</v>
      </c>
      <c r="T219" s="178">
        <f t="shared" si="54"/>
        <v>1203250.7842230264</v>
      </c>
      <c r="U219" s="178">
        <f t="shared" si="54"/>
        <v>1198665.6961291481</v>
      </c>
      <c r="V219" s="178">
        <f t="shared" si="54"/>
        <v>1180384.3774426454</v>
      </c>
      <c r="W219" s="178">
        <f t="shared" si="54"/>
        <v>1193465.3082077724</v>
      </c>
      <c r="DA219" s="172" t="s">
        <v>485</v>
      </c>
    </row>
    <row r="220" spans="1:105" ht="11.5" customHeight="1" x14ac:dyDescent="0.35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DA220" s="155"/>
    </row>
    <row r="221" spans="1:105" ht="11.5" customHeight="1" x14ac:dyDescent="0.35">
      <c r="A221" s="156" t="s">
        <v>486</v>
      </c>
      <c r="B221" s="191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  <c r="DA221" s="192"/>
    </row>
    <row r="222" spans="1:105" ht="11.5" customHeight="1" x14ac:dyDescent="0.35">
      <c r="A222" s="159" t="s">
        <v>487</v>
      </c>
      <c r="B222" s="193">
        <f t="shared" ref="B222:W233" si="55">IF(B4=0,0,B4/B$4)</f>
        <v>1</v>
      </c>
      <c r="C222" s="193">
        <f t="shared" si="55"/>
        <v>1</v>
      </c>
      <c r="D222" s="193">
        <f t="shared" si="55"/>
        <v>1</v>
      </c>
      <c r="E222" s="193">
        <f t="shared" si="55"/>
        <v>1</v>
      </c>
      <c r="F222" s="193">
        <f t="shared" si="55"/>
        <v>1</v>
      </c>
      <c r="G222" s="193">
        <f t="shared" si="55"/>
        <v>1</v>
      </c>
      <c r="H222" s="193">
        <f t="shared" si="55"/>
        <v>1</v>
      </c>
      <c r="I222" s="193">
        <f t="shared" si="55"/>
        <v>1</v>
      </c>
      <c r="J222" s="193">
        <f t="shared" si="55"/>
        <v>1</v>
      </c>
      <c r="K222" s="193">
        <f t="shared" si="55"/>
        <v>1</v>
      </c>
      <c r="L222" s="193">
        <f t="shared" si="55"/>
        <v>1</v>
      </c>
      <c r="M222" s="193">
        <f t="shared" si="55"/>
        <v>1</v>
      </c>
      <c r="N222" s="193">
        <f t="shared" si="55"/>
        <v>1</v>
      </c>
      <c r="O222" s="193">
        <f t="shared" si="55"/>
        <v>1</v>
      </c>
      <c r="P222" s="193">
        <f t="shared" si="55"/>
        <v>1</v>
      </c>
      <c r="Q222" s="193">
        <f t="shared" si="55"/>
        <v>1</v>
      </c>
      <c r="R222" s="193">
        <f t="shared" si="55"/>
        <v>1</v>
      </c>
      <c r="S222" s="193">
        <f t="shared" si="55"/>
        <v>1</v>
      </c>
      <c r="T222" s="193">
        <f t="shared" si="55"/>
        <v>1</v>
      </c>
      <c r="U222" s="193">
        <f t="shared" si="55"/>
        <v>1</v>
      </c>
      <c r="V222" s="193">
        <f t="shared" si="55"/>
        <v>1</v>
      </c>
      <c r="W222" s="193">
        <f t="shared" si="55"/>
        <v>1</v>
      </c>
      <c r="DA222" s="194"/>
    </row>
    <row r="223" spans="1:105" ht="11.5" customHeight="1" x14ac:dyDescent="0.35">
      <c r="A223" s="195" t="s">
        <v>247</v>
      </c>
      <c r="B223" s="196">
        <f t="shared" si="55"/>
        <v>2.3248653153138552E-2</v>
      </c>
      <c r="C223" s="196">
        <f t="shared" si="55"/>
        <v>2.3751236814615044E-2</v>
      </c>
      <c r="D223" s="196">
        <f t="shared" si="55"/>
        <v>2.3760356868347658E-2</v>
      </c>
      <c r="E223" s="196">
        <f t="shared" si="55"/>
        <v>2.4220544883846222E-2</v>
      </c>
      <c r="F223" s="196">
        <f t="shared" si="55"/>
        <v>2.468142679340293E-2</v>
      </c>
      <c r="G223" s="196">
        <f t="shared" si="55"/>
        <v>2.5680468156314206E-2</v>
      </c>
      <c r="H223" s="196">
        <f t="shared" si="55"/>
        <v>2.5241054342320334E-2</v>
      </c>
      <c r="I223" s="196">
        <f t="shared" si="55"/>
        <v>2.4072001042105509E-2</v>
      </c>
      <c r="J223" s="196">
        <f t="shared" si="55"/>
        <v>2.5038523195957216E-2</v>
      </c>
      <c r="K223" s="196">
        <f t="shared" si="55"/>
        <v>2.4214717963457064E-2</v>
      </c>
      <c r="L223" s="196">
        <f t="shared" si="55"/>
        <v>2.4820711669715952E-2</v>
      </c>
      <c r="M223" s="196">
        <f t="shared" si="55"/>
        <v>2.5819960067809358E-2</v>
      </c>
      <c r="N223" s="196">
        <f t="shared" si="55"/>
        <v>2.550244623838201E-2</v>
      </c>
      <c r="O223" s="196">
        <f t="shared" si="55"/>
        <v>2.5073739146631132E-2</v>
      </c>
      <c r="P223" s="196">
        <f t="shared" si="55"/>
        <v>2.5376131140671603E-2</v>
      </c>
      <c r="Q223" s="196">
        <f t="shared" si="55"/>
        <v>2.4792636314493192E-2</v>
      </c>
      <c r="R223" s="196">
        <f t="shared" si="55"/>
        <v>2.4589240183632226E-2</v>
      </c>
      <c r="S223" s="196">
        <f t="shared" si="55"/>
        <v>2.3147168772598644E-2</v>
      </c>
      <c r="T223" s="196">
        <f t="shared" si="55"/>
        <v>2.1944647887742117E-2</v>
      </c>
      <c r="U223" s="196">
        <f t="shared" si="55"/>
        <v>2.3073390969884262E-2</v>
      </c>
      <c r="V223" s="196">
        <f t="shared" si="55"/>
        <v>2.5725713195100024E-2</v>
      </c>
      <c r="W223" s="196">
        <f t="shared" si="55"/>
        <v>2.5101337735345911E-2</v>
      </c>
      <c r="DA223" s="197"/>
    </row>
    <row r="224" spans="1:105" ht="11.5" customHeight="1" x14ac:dyDescent="0.35">
      <c r="A224" s="198" t="s">
        <v>22</v>
      </c>
      <c r="B224" s="199">
        <f t="shared" si="55"/>
        <v>0.86009058960052709</v>
      </c>
      <c r="C224" s="199">
        <f t="shared" si="55"/>
        <v>0.86186140640548936</v>
      </c>
      <c r="D224" s="199">
        <f t="shared" si="55"/>
        <v>0.86388406936704176</v>
      </c>
      <c r="E224" s="199">
        <f t="shared" si="55"/>
        <v>0.8638893371472014</v>
      </c>
      <c r="F224" s="199">
        <f t="shared" si="55"/>
        <v>0.86390148351351448</v>
      </c>
      <c r="G224" s="199">
        <f t="shared" si="55"/>
        <v>0.86249566358156415</v>
      </c>
      <c r="H224" s="199">
        <f t="shared" si="55"/>
        <v>0.8637907801505289</v>
      </c>
      <c r="I224" s="199">
        <f t="shared" si="55"/>
        <v>0.86401969967483427</v>
      </c>
      <c r="J224" s="199">
        <f t="shared" si="55"/>
        <v>0.86221131102182502</v>
      </c>
      <c r="K224" s="199">
        <f t="shared" si="55"/>
        <v>0.86956301486920451</v>
      </c>
      <c r="L224" s="199">
        <f t="shared" si="55"/>
        <v>0.86970260862772142</v>
      </c>
      <c r="M224" s="199">
        <f t="shared" si="55"/>
        <v>0.86736872190576375</v>
      </c>
      <c r="N224" s="199">
        <f t="shared" si="55"/>
        <v>0.86759828421916507</v>
      </c>
      <c r="O224" s="199">
        <f t="shared" si="55"/>
        <v>0.86971935938028688</v>
      </c>
      <c r="P224" s="199">
        <f t="shared" si="55"/>
        <v>0.87160635094933248</v>
      </c>
      <c r="Q224" s="199">
        <f t="shared" si="55"/>
        <v>0.87117048064184566</v>
      </c>
      <c r="R224" s="199">
        <f t="shared" si="55"/>
        <v>0.87244235531808556</v>
      </c>
      <c r="S224" s="199">
        <f t="shared" si="55"/>
        <v>0.87803939884735793</v>
      </c>
      <c r="T224" s="199">
        <f t="shared" si="55"/>
        <v>0.87884759199100104</v>
      </c>
      <c r="U224" s="199">
        <f t="shared" si="55"/>
        <v>0.87788204721961105</v>
      </c>
      <c r="V224" s="199">
        <f t="shared" si="55"/>
        <v>0.89992981399810135</v>
      </c>
      <c r="W224" s="199">
        <f t="shared" si="55"/>
        <v>0.89655419595243346</v>
      </c>
      <c r="DA224" s="200"/>
    </row>
    <row r="225" spans="1:105" ht="11.5" customHeight="1" x14ac:dyDescent="0.35">
      <c r="A225" s="201" t="s">
        <v>295</v>
      </c>
      <c r="B225" s="202">
        <f t="shared" si="55"/>
        <v>0.57489038577913332</v>
      </c>
      <c r="C225" s="202">
        <f t="shared" si="55"/>
        <v>0.55346107752981566</v>
      </c>
      <c r="D225" s="202">
        <f t="shared" si="55"/>
        <v>0.53342094480722457</v>
      </c>
      <c r="E225" s="202">
        <f t="shared" si="55"/>
        <v>0.51099873073231206</v>
      </c>
      <c r="F225" s="202">
        <f t="shared" si="55"/>
        <v>0.48270149178468819</v>
      </c>
      <c r="G225" s="202">
        <f t="shared" si="55"/>
        <v>0.46356600268892018</v>
      </c>
      <c r="H225" s="202">
        <f t="shared" si="55"/>
        <v>0.43765745246531584</v>
      </c>
      <c r="I225" s="202">
        <f t="shared" si="55"/>
        <v>0.41976208710273955</v>
      </c>
      <c r="J225" s="202">
        <f t="shared" si="55"/>
        <v>0.40714513208874659</v>
      </c>
      <c r="K225" s="202">
        <f t="shared" si="55"/>
        <v>0.39998426767618894</v>
      </c>
      <c r="L225" s="202">
        <f t="shared" si="55"/>
        <v>0.38696730789430528</v>
      </c>
      <c r="M225" s="202">
        <f t="shared" si="55"/>
        <v>0.37466861030645882</v>
      </c>
      <c r="N225" s="202">
        <f t="shared" si="55"/>
        <v>0.35715612098841554</v>
      </c>
      <c r="O225" s="202">
        <f t="shared" si="55"/>
        <v>0.3474049999152598</v>
      </c>
      <c r="P225" s="202">
        <f t="shared" si="55"/>
        <v>0.33865423137115647</v>
      </c>
      <c r="Q225" s="202">
        <f t="shared" si="55"/>
        <v>0.32989801804055924</v>
      </c>
      <c r="R225" s="202">
        <f t="shared" si="55"/>
        <v>0.32317620910515044</v>
      </c>
      <c r="S225" s="202">
        <f t="shared" si="55"/>
        <v>0.32220822956798956</v>
      </c>
      <c r="T225" s="202">
        <f t="shared" si="55"/>
        <v>0.32561007124096331</v>
      </c>
      <c r="U225" s="202">
        <f t="shared" si="55"/>
        <v>0.33079653361446226</v>
      </c>
      <c r="V225" s="202">
        <f t="shared" si="55"/>
        <v>0.34347081230504517</v>
      </c>
      <c r="W225" s="202">
        <f t="shared" si="55"/>
        <v>0.3487424926032614</v>
      </c>
      <c r="DA225" s="203"/>
    </row>
    <row r="226" spans="1:105" ht="11.5" customHeight="1" x14ac:dyDescent="0.35">
      <c r="A226" s="201" t="s">
        <v>297</v>
      </c>
      <c r="B226" s="202">
        <f t="shared" si="55"/>
        <v>0.26259505814445905</v>
      </c>
      <c r="C226" s="202">
        <f t="shared" si="55"/>
        <v>0.28532731194070138</v>
      </c>
      <c r="D226" s="202">
        <f t="shared" si="55"/>
        <v>0.30673136450140265</v>
      </c>
      <c r="E226" s="202">
        <f t="shared" si="55"/>
        <v>0.32837322822121534</v>
      </c>
      <c r="F226" s="202">
        <f t="shared" si="55"/>
        <v>0.35576361838228598</v>
      </c>
      <c r="G226" s="202">
        <f t="shared" si="55"/>
        <v>0.37213280684507433</v>
      </c>
      <c r="H226" s="202">
        <f t="shared" si="55"/>
        <v>0.3988623370796584</v>
      </c>
      <c r="I226" s="202">
        <f t="shared" si="55"/>
        <v>0.41678447343804048</v>
      </c>
      <c r="J226" s="202">
        <f t="shared" si="55"/>
        <v>0.4283344412620122</v>
      </c>
      <c r="K226" s="202">
        <f t="shared" si="55"/>
        <v>0.4408002011710776</v>
      </c>
      <c r="L226" s="202">
        <f t="shared" si="55"/>
        <v>0.45188506952040336</v>
      </c>
      <c r="M226" s="202">
        <f t="shared" si="55"/>
        <v>0.46247957994027333</v>
      </c>
      <c r="N226" s="202">
        <f t="shared" si="55"/>
        <v>0.48132529474227315</v>
      </c>
      <c r="O226" s="202">
        <f t="shared" si="55"/>
        <v>0.49022119238532436</v>
      </c>
      <c r="P226" s="202">
        <f t="shared" si="55"/>
        <v>0.5004408305048712</v>
      </c>
      <c r="Q226" s="202">
        <f t="shared" si="55"/>
        <v>0.50713277992113981</v>
      </c>
      <c r="R226" s="202">
        <f t="shared" si="55"/>
        <v>0.51409693129588818</v>
      </c>
      <c r="S226" s="202">
        <f t="shared" si="55"/>
        <v>0.51932292742001041</v>
      </c>
      <c r="T226" s="202">
        <f t="shared" si="55"/>
        <v>0.51591831117790155</v>
      </c>
      <c r="U226" s="202">
        <f t="shared" si="55"/>
        <v>0.50812344951492439</v>
      </c>
      <c r="V226" s="202">
        <f t="shared" si="55"/>
        <v>0.51425489179548411</v>
      </c>
      <c r="W226" s="202">
        <f t="shared" si="55"/>
        <v>0.49876313681753121</v>
      </c>
      <c r="DA226" s="203"/>
    </row>
    <row r="227" spans="1:105" ht="11.5" customHeight="1" x14ac:dyDescent="0.35">
      <c r="A227" s="201" t="s">
        <v>299</v>
      </c>
      <c r="B227" s="202">
        <f t="shared" si="55"/>
        <v>2.0823679182411552E-2</v>
      </c>
      <c r="C227" s="202">
        <f t="shared" si="55"/>
        <v>2.1116223114014829E-2</v>
      </c>
      <c r="D227" s="202">
        <f t="shared" si="55"/>
        <v>2.1806388288035172E-2</v>
      </c>
      <c r="E227" s="202">
        <f t="shared" si="55"/>
        <v>2.2587304410446391E-2</v>
      </c>
      <c r="F227" s="202">
        <f t="shared" si="55"/>
        <v>2.35932421744189E-2</v>
      </c>
      <c r="G227" s="202">
        <f t="shared" si="55"/>
        <v>2.4633796350856951E-2</v>
      </c>
      <c r="H227" s="202">
        <f t="shared" si="55"/>
        <v>2.4860417066153929E-2</v>
      </c>
      <c r="I227" s="202">
        <f t="shared" si="55"/>
        <v>2.4795361429760649E-2</v>
      </c>
      <c r="J227" s="202">
        <f t="shared" si="55"/>
        <v>2.3825718872359403E-2</v>
      </c>
      <c r="K227" s="202">
        <f t="shared" si="55"/>
        <v>2.4922790434337191E-2</v>
      </c>
      <c r="L227" s="202">
        <f t="shared" si="55"/>
        <v>2.6723135607106707E-2</v>
      </c>
      <c r="M227" s="202">
        <f t="shared" si="55"/>
        <v>2.6025367144005197E-2</v>
      </c>
      <c r="N227" s="202">
        <f t="shared" si="55"/>
        <v>2.4966470374865289E-2</v>
      </c>
      <c r="O227" s="202">
        <f t="shared" si="55"/>
        <v>2.7258154030168544E-2</v>
      </c>
      <c r="P227" s="202">
        <f t="shared" si="55"/>
        <v>2.6917527372771546E-2</v>
      </c>
      <c r="Q227" s="202">
        <f t="shared" si="55"/>
        <v>2.7897530306355542E-2</v>
      </c>
      <c r="R227" s="202">
        <f t="shared" si="55"/>
        <v>2.8433505390857424E-2</v>
      </c>
      <c r="S227" s="202">
        <f t="shared" si="55"/>
        <v>2.8880331723862632E-2</v>
      </c>
      <c r="T227" s="202">
        <f t="shared" si="55"/>
        <v>2.8717562875310295E-2</v>
      </c>
      <c r="U227" s="202">
        <f t="shared" si="55"/>
        <v>2.8773834869000103E-2</v>
      </c>
      <c r="V227" s="202">
        <f t="shared" si="55"/>
        <v>2.815317816166113E-2</v>
      </c>
      <c r="W227" s="202">
        <f t="shared" si="55"/>
        <v>2.7636918277456558E-2</v>
      </c>
      <c r="DA227" s="203"/>
    </row>
    <row r="228" spans="1:105" ht="11.5" customHeight="1" x14ac:dyDescent="0.35">
      <c r="A228" s="201" t="s">
        <v>301</v>
      </c>
      <c r="B228" s="202">
        <f t="shared" si="55"/>
        <v>1.7814664945233255E-3</v>
      </c>
      <c r="C228" s="202">
        <f t="shared" si="55"/>
        <v>1.9567938209574909E-3</v>
      </c>
      <c r="D228" s="202">
        <f t="shared" si="55"/>
        <v>1.9253717703793458E-3</v>
      </c>
      <c r="E228" s="202">
        <f t="shared" si="55"/>
        <v>1.9300514017941543E-3</v>
      </c>
      <c r="F228" s="202">
        <f t="shared" si="55"/>
        <v>1.8430972638158731E-3</v>
      </c>
      <c r="G228" s="202">
        <f t="shared" si="55"/>
        <v>2.163020024402319E-3</v>
      </c>
      <c r="H228" s="202">
        <f t="shared" si="55"/>
        <v>2.4103299852721548E-3</v>
      </c>
      <c r="I228" s="202">
        <f t="shared" si="55"/>
        <v>2.6774149526300221E-3</v>
      </c>
      <c r="J228" s="202">
        <f t="shared" si="55"/>
        <v>2.881717498462024E-3</v>
      </c>
      <c r="K228" s="202">
        <f t="shared" si="55"/>
        <v>3.8282899092590378E-3</v>
      </c>
      <c r="L228" s="202">
        <f t="shared" si="55"/>
        <v>4.068345743698118E-3</v>
      </c>
      <c r="M228" s="202">
        <f t="shared" si="55"/>
        <v>4.0635426538611656E-3</v>
      </c>
      <c r="N228" s="202">
        <f t="shared" si="55"/>
        <v>3.9290307482787896E-3</v>
      </c>
      <c r="O228" s="202">
        <f t="shared" si="55"/>
        <v>4.385238663266222E-3</v>
      </c>
      <c r="P228" s="202">
        <f t="shared" si="55"/>
        <v>4.8540196186987999E-3</v>
      </c>
      <c r="Q228" s="202">
        <f t="shared" si="55"/>
        <v>5.0559987627280109E-3</v>
      </c>
      <c r="R228" s="202">
        <f t="shared" si="55"/>
        <v>5.2354012914590199E-3</v>
      </c>
      <c r="S228" s="202">
        <f t="shared" si="55"/>
        <v>5.6082291909610744E-3</v>
      </c>
      <c r="T228" s="202">
        <f t="shared" si="55"/>
        <v>5.6720744264267958E-3</v>
      </c>
      <c r="U228" s="202">
        <f t="shared" si="55"/>
        <v>5.8588738588909511E-3</v>
      </c>
      <c r="V228" s="202">
        <f t="shared" si="55"/>
        <v>5.4765249547711467E-3</v>
      </c>
      <c r="W228" s="202">
        <f t="shared" si="55"/>
        <v>5.225113647329924E-3</v>
      </c>
      <c r="DA228" s="203"/>
    </row>
    <row r="229" spans="1:105" ht="11.5" customHeight="1" x14ac:dyDescent="0.35">
      <c r="A229" s="201" t="s">
        <v>303</v>
      </c>
      <c r="B229" s="202">
        <f t="shared" si="55"/>
        <v>0</v>
      </c>
      <c r="C229" s="202">
        <f t="shared" si="55"/>
        <v>0</v>
      </c>
      <c r="D229" s="202">
        <f t="shared" si="55"/>
        <v>0</v>
      </c>
      <c r="E229" s="202">
        <f t="shared" si="55"/>
        <v>0</v>
      </c>
      <c r="F229" s="202">
        <f t="shared" si="55"/>
        <v>0</v>
      </c>
      <c r="G229" s="202">
        <f t="shared" si="55"/>
        <v>0</v>
      </c>
      <c r="H229" s="202">
        <f t="shared" si="55"/>
        <v>0</v>
      </c>
      <c r="I229" s="202">
        <f t="shared" si="55"/>
        <v>0</v>
      </c>
      <c r="J229" s="202">
        <f t="shared" si="55"/>
        <v>6.5441150457758134E-7</v>
      </c>
      <c r="K229" s="202">
        <f t="shared" si="55"/>
        <v>7.6761223432500229E-7</v>
      </c>
      <c r="L229" s="202">
        <f t="shared" si="55"/>
        <v>1.5150428049952956E-6</v>
      </c>
      <c r="M229" s="202">
        <f t="shared" si="55"/>
        <v>3.4290526135021879E-6</v>
      </c>
      <c r="N229" s="202">
        <f t="shared" si="55"/>
        <v>3.2015414042125717E-5</v>
      </c>
      <c r="O229" s="202">
        <f t="shared" si="55"/>
        <v>1.582297182234062E-4</v>
      </c>
      <c r="P229" s="202">
        <f t="shared" si="55"/>
        <v>3.0660254623066904E-4</v>
      </c>
      <c r="Q229" s="202">
        <f t="shared" si="55"/>
        <v>5.5191146379985495E-4</v>
      </c>
      <c r="R229" s="202">
        <f t="shared" si="55"/>
        <v>6.7908153464993847E-4</v>
      </c>
      <c r="S229" s="202">
        <f t="shared" si="55"/>
        <v>8.6041419935467122E-4</v>
      </c>
      <c r="T229" s="202">
        <f t="shared" si="55"/>
        <v>1.1666145318030346E-3</v>
      </c>
      <c r="U229" s="202">
        <f t="shared" si="55"/>
        <v>1.5594010474741437E-3</v>
      </c>
      <c r="V229" s="202">
        <f t="shared" si="55"/>
        <v>3.1314485998253125E-3</v>
      </c>
      <c r="W229" s="202">
        <f t="shared" si="55"/>
        <v>5.8044891340940921E-3</v>
      </c>
      <c r="DA229" s="203"/>
    </row>
    <row r="230" spans="1:105" ht="11.5" customHeight="1" x14ac:dyDescent="0.35">
      <c r="A230" s="201" t="s">
        <v>305</v>
      </c>
      <c r="B230" s="202">
        <f t="shared" si="55"/>
        <v>0</v>
      </c>
      <c r="C230" s="202">
        <f t="shared" si="55"/>
        <v>0</v>
      </c>
      <c r="D230" s="202">
        <f t="shared" si="55"/>
        <v>0</v>
      </c>
      <c r="E230" s="202">
        <f t="shared" si="55"/>
        <v>2.2381433495756462E-8</v>
      </c>
      <c r="F230" s="202">
        <f t="shared" si="55"/>
        <v>3.390830550787667E-8</v>
      </c>
      <c r="G230" s="202">
        <f t="shared" si="55"/>
        <v>3.7672310217661515E-8</v>
      </c>
      <c r="H230" s="202">
        <f t="shared" si="55"/>
        <v>2.4355412848121045E-7</v>
      </c>
      <c r="I230" s="202">
        <f t="shared" si="55"/>
        <v>3.627516636172096E-7</v>
      </c>
      <c r="J230" s="202">
        <f t="shared" si="55"/>
        <v>2.3646888740267029E-5</v>
      </c>
      <c r="K230" s="202">
        <f t="shared" si="55"/>
        <v>2.6698066107561151E-5</v>
      </c>
      <c r="L230" s="202">
        <f t="shared" si="55"/>
        <v>5.7234819402895445E-5</v>
      </c>
      <c r="M230" s="202">
        <f t="shared" si="55"/>
        <v>1.2819280855182541E-4</v>
      </c>
      <c r="N230" s="202">
        <f t="shared" si="55"/>
        <v>1.8935195129017365E-4</v>
      </c>
      <c r="O230" s="202">
        <f t="shared" si="55"/>
        <v>2.9154466804438514E-4</v>
      </c>
      <c r="P230" s="202">
        <f t="shared" si="55"/>
        <v>4.3313953560392788E-4</v>
      </c>
      <c r="Q230" s="202">
        <f t="shared" si="55"/>
        <v>6.3424214726308696E-4</v>
      </c>
      <c r="R230" s="202">
        <f t="shared" si="55"/>
        <v>8.2122670008059277E-4</v>
      </c>
      <c r="S230" s="202">
        <f t="shared" si="55"/>
        <v>1.1592667451795755E-3</v>
      </c>
      <c r="T230" s="202">
        <f t="shared" si="55"/>
        <v>1.7629577385961696E-3</v>
      </c>
      <c r="U230" s="202">
        <f t="shared" si="55"/>
        <v>2.7699543148590289E-3</v>
      </c>
      <c r="V230" s="202">
        <f t="shared" si="55"/>
        <v>5.4429581813144915E-3</v>
      </c>
      <c r="W230" s="202">
        <f t="shared" si="55"/>
        <v>1.0382045472760318E-2</v>
      </c>
      <c r="DA230" s="203"/>
    </row>
    <row r="231" spans="1:105" ht="11.5" customHeight="1" x14ac:dyDescent="0.35">
      <c r="A231" s="198" t="s">
        <v>23</v>
      </c>
      <c r="B231" s="199">
        <f t="shared" si="55"/>
        <v>0.11666075724633448</v>
      </c>
      <c r="C231" s="199">
        <f t="shared" si="55"/>
        <v>0.11438735677989557</v>
      </c>
      <c r="D231" s="199">
        <f t="shared" si="55"/>
        <v>0.11235557376461057</v>
      </c>
      <c r="E231" s="199">
        <f t="shared" si="55"/>
        <v>0.1118901179689523</v>
      </c>
      <c r="F231" s="199">
        <f t="shared" si="55"/>
        <v>0.1114170896930827</v>
      </c>
      <c r="G231" s="199">
        <f t="shared" si="55"/>
        <v>0.11182386826212173</v>
      </c>
      <c r="H231" s="199">
        <f t="shared" si="55"/>
        <v>0.11096816550715073</v>
      </c>
      <c r="I231" s="199">
        <f t="shared" si="55"/>
        <v>0.11190829928306026</v>
      </c>
      <c r="J231" s="199">
        <f t="shared" si="55"/>
        <v>0.11275016578221785</v>
      </c>
      <c r="K231" s="199">
        <f t="shared" si="55"/>
        <v>0.10622226716733851</v>
      </c>
      <c r="L231" s="199">
        <f t="shared" si="55"/>
        <v>0.10547667970256255</v>
      </c>
      <c r="M231" s="199">
        <f t="shared" si="55"/>
        <v>0.10681131802642682</v>
      </c>
      <c r="N231" s="199">
        <f t="shared" si="55"/>
        <v>0.10689926954245292</v>
      </c>
      <c r="O231" s="199">
        <f t="shared" si="55"/>
        <v>0.10520690147308215</v>
      </c>
      <c r="P231" s="199">
        <f t="shared" si="55"/>
        <v>0.10301751790999583</v>
      </c>
      <c r="Q231" s="199">
        <f t="shared" si="55"/>
        <v>0.10403688304366107</v>
      </c>
      <c r="R231" s="199">
        <f t="shared" si="55"/>
        <v>0.10296840449828226</v>
      </c>
      <c r="S231" s="199">
        <f t="shared" si="55"/>
        <v>9.8813432380043253E-2</v>
      </c>
      <c r="T231" s="199">
        <f t="shared" si="55"/>
        <v>9.9207760121256816E-2</v>
      </c>
      <c r="U231" s="199">
        <f t="shared" si="55"/>
        <v>9.904456181050468E-2</v>
      </c>
      <c r="V231" s="199">
        <f t="shared" si="55"/>
        <v>7.4344472806798553E-2</v>
      </c>
      <c r="W231" s="199">
        <f t="shared" si="55"/>
        <v>7.8344466312220626E-2</v>
      </c>
      <c r="DA231" s="200"/>
    </row>
    <row r="232" spans="1:105" ht="11.5" customHeight="1" x14ac:dyDescent="0.35">
      <c r="A232" s="201" t="s">
        <v>295</v>
      </c>
      <c r="B232" s="202">
        <f t="shared" si="55"/>
        <v>5.7675515426323671E-4</v>
      </c>
      <c r="C232" s="202">
        <f t="shared" si="55"/>
        <v>5.3605484330071344E-4</v>
      </c>
      <c r="D232" s="202">
        <f t="shared" si="55"/>
        <v>5.0475297383261624E-4</v>
      </c>
      <c r="E232" s="202">
        <f t="shared" si="55"/>
        <v>4.2510625800240884E-4</v>
      </c>
      <c r="F232" s="202">
        <f t="shared" si="55"/>
        <v>3.7615817210413343E-4</v>
      </c>
      <c r="G232" s="202">
        <f t="shared" si="55"/>
        <v>3.4427866609419228E-4</v>
      </c>
      <c r="H232" s="202">
        <f t="shared" si="55"/>
        <v>3.1786354781779947E-4</v>
      </c>
      <c r="I232" s="202">
        <f t="shared" si="55"/>
        <v>2.9383888207186058E-4</v>
      </c>
      <c r="J232" s="202">
        <f t="shared" si="55"/>
        <v>2.793904997420389E-4</v>
      </c>
      <c r="K232" s="202">
        <f t="shared" si="55"/>
        <v>2.4818496296351381E-4</v>
      </c>
      <c r="L232" s="202">
        <f t="shared" si="55"/>
        <v>2.3160648082793899E-4</v>
      </c>
      <c r="M232" s="202">
        <f t="shared" si="55"/>
        <v>2.1808412652008855E-4</v>
      </c>
      <c r="N232" s="202">
        <f t="shared" si="55"/>
        <v>2.050293194103188E-4</v>
      </c>
      <c r="O232" s="202">
        <f t="shared" si="55"/>
        <v>2.1630316746968354E-4</v>
      </c>
      <c r="P232" s="202">
        <f t="shared" si="55"/>
        <v>1.8175367240225548E-4</v>
      </c>
      <c r="Q232" s="202">
        <f t="shared" si="55"/>
        <v>1.6555551295049348E-4</v>
      </c>
      <c r="R232" s="202">
        <f t="shared" si="55"/>
        <v>1.5645556250701035E-4</v>
      </c>
      <c r="S232" s="202">
        <f t="shared" si="55"/>
        <v>1.4770033208473632E-4</v>
      </c>
      <c r="T232" s="202">
        <f t="shared" si="55"/>
        <v>1.3798692347395081E-4</v>
      </c>
      <c r="U232" s="202">
        <f t="shared" si="55"/>
        <v>1.4272117869130465E-4</v>
      </c>
      <c r="V232" s="202">
        <f t="shared" si="55"/>
        <v>1.2426098194168506E-4</v>
      </c>
      <c r="W232" s="202">
        <f t="shared" si="55"/>
        <v>1.1690107221786461E-4</v>
      </c>
      <c r="DA232" s="203"/>
    </row>
    <row r="233" spans="1:105" ht="11.5" customHeight="1" x14ac:dyDescent="0.35">
      <c r="A233" s="201" t="s">
        <v>297</v>
      </c>
      <c r="B233" s="202">
        <f t="shared" si="55"/>
        <v>0.11484934866655955</v>
      </c>
      <c r="C233" s="202">
        <f t="shared" si="55"/>
        <v>0.11241626240641198</v>
      </c>
      <c r="D233" s="202">
        <f t="shared" si="55"/>
        <v>0.1103577300672015</v>
      </c>
      <c r="E233" s="202">
        <f t="shared" si="55"/>
        <v>0.10969631851955193</v>
      </c>
      <c r="F233" s="202">
        <f t="shared" si="55"/>
        <v>0.10900064520803683</v>
      </c>
      <c r="G233" s="202">
        <f t="shared" si="55"/>
        <v>0.10907908808876829</v>
      </c>
      <c r="H233" s="202">
        <f t="shared" si="55"/>
        <v>0.10796598200711609</v>
      </c>
      <c r="I233" s="202">
        <f t="shared" si="55"/>
        <v>0.10876278577059754</v>
      </c>
      <c r="J233" s="202">
        <f t="shared" si="55"/>
        <v>0.10960791606266823</v>
      </c>
      <c r="K233" s="202">
        <f t="shared" si="55"/>
        <v>0.10294742969512392</v>
      </c>
      <c r="L233" s="202">
        <f t="shared" si="55"/>
        <v>0.10198922164529688</v>
      </c>
      <c r="M233" s="202">
        <f t="shared" si="55"/>
        <v>0.10274499945721698</v>
      </c>
      <c r="N233" s="202">
        <f t="shared" si="55"/>
        <v>0.10262917142293869</v>
      </c>
      <c r="O233" s="202">
        <f t="shared" ref="O233:W236" si="56">IF(O15=0,0,O15/O$4)</f>
        <v>0.1003848278083331</v>
      </c>
      <c r="P233" s="202">
        <f t="shared" si="56"/>
        <v>9.8236816806867494E-2</v>
      </c>
      <c r="Q233" s="202">
        <f t="shared" si="56"/>
        <v>9.9038477427926985E-2</v>
      </c>
      <c r="R233" s="202">
        <f t="shared" si="56"/>
        <v>9.79654671065531E-2</v>
      </c>
      <c r="S233" s="202">
        <f t="shared" si="56"/>
        <v>9.3274377325073585E-2</v>
      </c>
      <c r="T233" s="202">
        <f t="shared" si="56"/>
        <v>9.3195285255204541E-2</v>
      </c>
      <c r="U233" s="202">
        <f t="shared" si="56"/>
        <v>9.2168672725233589E-2</v>
      </c>
      <c r="V233" s="202">
        <f t="shared" si="56"/>
        <v>6.8246987261168901E-2</v>
      </c>
      <c r="W233" s="202">
        <f t="shared" si="56"/>
        <v>7.0827203032543889E-2</v>
      </c>
      <c r="DA233" s="203"/>
    </row>
    <row r="234" spans="1:105" ht="11.5" customHeight="1" x14ac:dyDescent="0.35">
      <c r="A234" s="201" t="s">
        <v>299</v>
      </c>
      <c r="B234" s="202">
        <f t="shared" ref="B234:V236" si="57">IF(B16=0,0,B16/B$4)</f>
        <v>2.4862163170001877E-4</v>
      </c>
      <c r="C234" s="202">
        <f t="shared" si="57"/>
        <v>2.1903146614357181E-4</v>
      </c>
      <c r="D234" s="202">
        <f t="shared" si="57"/>
        <v>1.8974392331978597E-4</v>
      </c>
      <c r="E234" s="202">
        <f t="shared" si="57"/>
        <v>1.7806886589318691E-4</v>
      </c>
      <c r="F234" s="202">
        <f t="shared" si="57"/>
        <v>3.8355947186082689E-4</v>
      </c>
      <c r="G234" s="202">
        <f t="shared" si="57"/>
        <v>3.5914247107291734E-4</v>
      </c>
      <c r="H234" s="202">
        <f t="shared" si="57"/>
        <v>3.4765053013331189E-4</v>
      </c>
      <c r="I234" s="202">
        <f t="shared" si="57"/>
        <v>3.2868664935046269E-4</v>
      </c>
      <c r="J234" s="202">
        <f t="shared" si="57"/>
        <v>3.2706137150513565E-4</v>
      </c>
      <c r="K234" s="202">
        <f t="shared" si="57"/>
        <v>3.0706590581705182E-4</v>
      </c>
      <c r="L234" s="202">
        <f t="shared" si="57"/>
        <v>2.9408114445935899E-4</v>
      </c>
      <c r="M234" s="202">
        <f t="shared" si="57"/>
        <v>2.7572159484120834E-4</v>
      </c>
      <c r="N234" s="202">
        <f t="shared" si="57"/>
        <v>2.6392735408566314E-4</v>
      </c>
      <c r="O234" s="202">
        <f t="shared" si="57"/>
        <v>2.4453264413958758E-4</v>
      </c>
      <c r="P234" s="202">
        <f t="shared" si="57"/>
        <v>2.3921624766436137E-4</v>
      </c>
      <c r="Q234" s="202">
        <f t="shared" si="57"/>
        <v>2.0969948429955254E-4</v>
      </c>
      <c r="R234" s="202">
        <f t="shared" si="57"/>
        <v>1.9105392664094841E-4</v>
      </c>
      <c r="S234" s="202">
        <f t="shared" si="57"/>
        <v>1.688866493719143E-4</v>
      </c>
      <c r="T234" s="202">
        <f t="shared" si="57"/>
        <v>1.6710652552247797E-4</v>
      </c>
      <c r="U234" s="202">
        <f t="shared" si="57"/>
        <v>1.5268535082411372E-4</v>
      </c>
      <c r="V234" s="202">
        <f t="shared" si="57"/>
        <v>1.052770171599617E-4</v>
      </c>
      <c r="W234" s="202">
        <f t="shared" si="56"/>
        <v>1.2356363456975951E-4</v>
      </c>
      <c r="DA234" s="203"/>
    </row>
    <row r="235" spans="1:105" ht="11.5" customHeight="1" x14ac:dyDescent="0.35">
      <c r="A235" s="201" t="s">
        <v>301</v>
      </c>
      <c r="B235" s="202">
        <f t="shared" si="57"/>
        <v>6.0052853397785913E-4</v>
      </c>
      <c r="C235" s="202">
        <f t="shared" si="57"/>
        <v>8.3436942912271507E-4</v>
      </c>
      <c r="D235" s="202">
        <f t="shared" si="57"/>
        <v>9.2675933189867985E-4</v>
      </c>
      <c r="E235" s="202">
        <f t="shared" si="57"/>
        <v>1.2233884143096727E-3</v>
      </c>
      <c r="F235" s="202">
        <f t="shared" si="57"/>
        <v>1.298959489889266E-3</v>
      </c>
      <c r="G235" s="202">
        <f t="shared" si="57"/>
        <v>1.568797062255862E-3</v>
      </c>
      <c r="H235" s="202">
        <f t="shared" si="57"/>
        <v>1.8648893355814396E-3</v>
      </c>
      <c r="I235" s="202">
        <f t="shared" si="57"/>
        <v>2.0658014872009249E-3</v>
      </c>
      <c r="J235" s="202">
        <f t="shared" si="57"/>
        <v>2.07729514433243E-3</v>
      </c>
      <c r="K235" s="202">
        <f t="shared" si="57"/>
        <v>2.2902114876996392E-3</v>
      </c>
      <c r="L235" s="202">
        <f t="shared" si="57"/>
        <v>2.48045366859576E-3</v>
      </c>
      <c r="M235" s="202">
        <f t="shared" si="57"/>
        <v>3.0758829370413944E-3</v>
      </c>
      <c r="N235" s="202">
        <f t="shared" si="57"/>
        <v>3.2969413831909554E-3</v>
      </c>
      <c r="O235" s="202">
        <f t="shared" si="57"/>
        <v>3.611589992748793E-3</v>
      </c>
      <c r="P235" s="202">
        <f t="shared" si="57"/>
        <v>3.6311559835194452E-3</v>
      </c>
      <c r="Q235" s="202">
        <f t="shared" si="57"/>
        <v>3.8846813328370583E-3</v>
      </c>
      <c r="R235" s="202">
        <f t="shared" si="57"/>
        <v>3.8763084516463633E-3</v>
      </c>
      <c r="S235" s="202">
        <f t="shared" si="57"/>
        <v>4.414820227946095E-3</v>
      </c>
      <c r="T235" s="202">
        <f t="shared" si="57"/>
        <v>4.8425350979577134E-3</v>
      </c>
      <c r="U235" s="202">
        <f t="shared" si="57"/>
        <v>5.5295531361343048E-3</v>
      </c>
      <c r="V235" s="202">
        <f t="shared" si="57"/>
        <v>4.8893982231377388E-3</v>
      </c>
      <c r="W235" s="202">
        <f t="shared" si="56"/>
        <v>5.9164147704785725E-3</v>
      </c>
      <c r="DA235" s="203"/>
    </row>
    <row r="236" spans="1:105" ht="11.5" customHeight="1" x14ac:dyDescent="0.35">
      <c r="A236" s="201" t="s">
        <v>305</v>
      </c>
      <c r="B236" s="202">
        <f t="shared" si="57"/>
        <v>3.8550325983381639E-4</v>
      </c>
      <c r="C236" s="202">
        <f t="shared" si="57"/>
        <v>3.8163863491658963E-4</v>
      </c>
      <c r="D236" s="202">
        <f t="shared" si="57"/>
        <v>3.76587468357987E-4</v>
      </c>
      <c r="E236" s="202">
        <f t="shared" si="57"/>
        <v>3.6723591119509441E-4</v>
      </c>
      <c r="F236" s="202">
        <f t="shared" si="57"/>
        <v>3.5776735119162715E-4</v>
      </c>
      <c r="G236" s="202">
        <f t="shared" si="57"/>
        <v>4.7256197393047926E-4</v>
      </c>
      <c r="H236" s="202">
        <f t="shared" si="57"/>
        <v>4.717800865020818E-4</v>
      </c>
      <c r="I236" s="202">
        <f t="shared" si="57"/>
        <v>4.5718649383946026E-4</v>
      </c>
      <c r="J236" s="202">
        <f t="shared" si="57"/>
        <v>4.5850270397000182E-4</v>
      </c>
      <c r="K236" s="202">
        <f t="shared" si="57"/>
        <v>4.2937511573439257E-4</v>
      </c>
      <c r="L236" s="202">
        <f t="shared" si="57"/>
        <v>4.8131676338263594E-4</v>
      </c>
      <c r="M236" s="202">
        <f t="shared" si="57"/>
        <v>4.9662991080713951E-4</v>
      </c>
      <c r="N236" s="202">
        <f t="shared" si="57"/>
        <v>5.0420006282730478E-4</v>
      </c>
      <c r="O236" s="202">
        <f t="shared" si="57"/>
        <v>7.4964786039097926E-4</v>
      </c>
      <c r="P236" s="202">
        <f t="shared" si="57"/>
        <v>7.28575199542281E-4</v>
      </c>
      <c r="Q236" s="202">
        <f t="shared" si="57"/>
        <v>7.3846928564697358E-4</v>
      </c>
      <c r="R236" s="202">
        <f t="shared" si="57"/>
        <v>7.791194509348423E-4</v>
      </c>
      <c r="S236" s="202">
        <f t="shared" si="57"/>
        <v>8.076478455669192E-4</v>
      </c>
      <c r="T236" s="202">
        <f t="shared" si="57"/>
        <v>8.6484631909813697E-4</v>
      </c>
      <c r="U236" s="202">
        <f t="shared" si="57"/>
        <v>1.0509294196213686E-3</v>
      </c>
      <c r="V236" s="202">
        <f t="shared" si="57"/>
        <v>9.7854932339027159E-4</v>
      </c>
      <c r="W236" s="202">
        <f t="shared" si="56"/>
        <v>1.3603838024105397E-3</v>
      </c>
      <c r="DA236" s="203"/>
    </row>
    <row r="237" spans="1:105" ht="11.5" customHeight="1" x14ac:dyDescent="0.35">
      <c r="A237" s="159" t="s">
        <v>488</v>
      </c>
      <c r="B237" s="193">
        <f t="shared" ref="B237:W246" si="58">IF(B19=0,0,B19/B$19)</f>
        <v>1</v>
      </c>
      <c r="C237" s="193">
        <f t="shared" si="58"/>
        <v>1</v>
      </c>
      <c r="D237" s="193">
        <f t="shared" si="58"/>
        <v>1</v>
      </c>
      <c r="E237" s="193">
        <f t="shared" si="58"/>
        <v>1</v>
      </c>
      <c r="F237" s="193">
        <f t="shared" si="58"/>
        <v>1</v>
      </c>
      <c r="G237" s="193">
        <f t="shared" si="58"/>
        <v>1</v>
      </c>
      <c r="H237" s="193">
        <f t="shared" si="58"/>
        <v>1</v>
      </c>
      <c r="I237" s="193">
        <f t="shared" si="58"/>
        <v>1</v>
      </c>
      <c r="J237" s="193">
        <f t="shared" si="58"/>
        <v>1</v>
      </c>
      <c r="K237" s="193">
        <f t="shared" si="58"/>
        <v>1</v>
      </c>
      <c r="L237" s="193">
        <f t="shared" si="58"/>
        <v>1</v>
      </c>
      <c r="M237" s="193">
        <f t="shared" si="58"/>
        <v>1</v>
      </c>
      <c r="N237" s="193">
        <f t="shared" si="58"/>
        <v>1</v>
      </c>
      <c r="O237" s="193">
        <f t="shared" si="58"/>
        <v>1</v>
      </c>
      <c r="P237" s="193">
        <f t="shared" si="58"/>
        <v>1</v>
      </c>
      <c r="Q237" s="193">
        <f t="shared" si="58"/>
        <v>1</v>
      </c>
      <c r="R237" s="193">
        <f t="shared" si="58"/>
        <v>1</v>
      </c>
      <c r="S237" s="193">
        <f t="shared" si="58"/>
        <v>1</v>
      </c>
      <c r="T237" s="193">
        <f t="shared" si="58"/>
        <v>1</v>
      </c>
      <c r="U237" s="193">
        <f t="shared" si="58"/>
        <v>1</v>
      </c>
      <c r="V237" s="193">
        <f t="shared" si="58"/>
        <v>1</v>
      </c>
      <c r="W237" s="193">
        <f t="shared" si="58"/>
        <v>1</v>
      </c>
      <c r="DA237" s="194"/>
    </row>
    <row r="238" spans="1:105" ht="11.5" customHeight="1" x14ac:dyDescent="0.35">
      <c r="A238" s="195" t="s">
        <v>33</v>
      </c>
      <c r="B238" s="196">
        <f t="shared" si="58"/>
        <v>4.8814061300035842E-2</v>
      </c>
      <c r="C238" s="196">
        <f t="shared" si="58"/>
        <v>4.9638928402025946E-2</v>
      </c>
      <c r="D238" s="196">
        <f t="shared" si="58"/>
        <v>4.8796599886904712E-2</v>
      </c>
      <c r="E238" s="196">
        <f t="shared" si="58"/>
        <v>5.0482976463763277E-2</v>
      </c>
      <c r="F238" s="196">
        <f t="shared" si="58"/>
        <v>4.7325785789255566E-2</v>
      </c>
      <c r="G238" s="196">
        <f t="shared" si="58"/>
        <v>4.7069624534756306E-2</v>
      </c>
      <c r="H238" s="196">
        <f t="shared" si="58"/>
        <v>4.6172858610536105E-2</v>
      </c>
      <c r="I238" s="196">
        <f t="shared" si="58"/>
        <v>4.6803062339998633E-2</v>
      </c>
      <c r="J238" s="196">
        <f t="shared" si="58"/>
        <v>4.7206144426438668E-2</v>
      </c>
      <c r="K238" s="196">
        <f t="shared" si="58"/>
        <v>5.1428072357934465E-2</v>
      </c>
      <c r="L238" s="196">
        <f t="shared" si="58"/>
        <v>5.1051917823924958E-2</v>
      </c>
      <c r="M238" s="196">
        <f t="shared" si="58"/>
        <v>5.2239275680902635E-2</v>
      </c>
      <c r="N238" s="196">
        <f t="shared" si="58"/>
        <v>5.2538014091663164E-2</v>
      </c>
      <c r="O238" s="196">
        <f t="shared" si="58"/>
        <v>5.1347279128080348E-2</v>
      </c>
      <c r="P238" s="196">
        <f t="shared" si="58"/>
        <v>5.239066098042798E-2</v>
      </c>
      <c r="Q238" s="196">
        <f t="shared" si="58"/>
        <v>5.1791837694359397E-2</v>
      </c>
      <c r="R238" s="196">
        <f t="shared" si="58"/>
        <v>5.0617987734293511E-2</v>
      </c>
      <c r="S238" s="196">
        <f t="shared" si="58"/>
        <v>4.9662243362018389E-2</v>
      </c>
      <c r="T238" s="196">
        <f t="shared" si="58"/>
        <v>5.0547792768304234E-2</v>
      </c>
      <c r="U238" s="196">
        <f t="shared" si="58"/>
        <v>5.0076880098459661E-2</v>
      </c>
      <c r="V238" s="196">
        <f t="shared" si="58"/>
        <v>4.7618234520999198E-2</v>
      </c>
      <c r="W238" s="196">
        <f t="shared" si="58"/>
        <v>4.9117633861967672E-2</v>
      </c>
      <c r="DA238" s="197"/>
    </row>
    <row r="239" spans="1:105" ht="11.5" customHeight="1" x14ac:dyDescent="0.35">
      <c r="A239" s="201" t="s">
        <v>295</v>
      </c>
      <c r="B239" s="202">
        <f t="shared" si="58"/>
        <v>5.9963456212436157E-3</v>
      </c>
      <c r="C239" s="202">
        <f t="shared" si="58"/>
        <v>5.6189366892277996E-3</v>
      </c>
      <c r="D239" s="202">
        <f t="shared" si="58"/>
        <v>4.9989178844302854E-3</v>
      </c>
      <c r="E239" s="202">
        <f t="shared" si="58"/>
        <v>4.6728531961261182E-3</v>
      </c>
      <c r="F239" s="202">
        <f t="shared" si="58"/>
        <v>3.9118194611079639E-3</v>
      </c>
      <c r="G239" s="202">
        <f t="shared" si="58"/>
        <v>3.5253590029788056E-3</v>
      </c>
      <c r="H239" s="202">
        <f t="shared" si="58"/>
        <v>3.2250641011369154E-3</v>
      </c>
      <c r="I239" s="202">
        <f t="shared" si="58"/>
        <v>2.9604428826142015E-3</v>
      </c>
      <c r="J239" s="202">
        <f t="shared" si="58"/>
        <v>2.8351539637308568E-3</v>
      </c>
      <c r="K239" s="202">
        <f t="shared" si="58"/>
        <v>2.9375279714313972E-3</v>
      </c>
      <c r="L239" s="202">
        <f t="shared" si="58"/>
        <v>2.7475699729929549E-3</v>
      </c>
      <c r="M239" s="202">
        <f t="shared" si="58"/>
        <v>2.651272541072741E-3</v>
      </c>
      <c r="N239" s="202">
        <f t="shared" si="58"/>
        <v>2.592984633171893E-3</v>
      </c>
      <c r="O239" s="202">
        <f t="shared" si="58"/>
        <v>2.4786054438227494E-3</v>
      </c>
      <c r="P239" s="202">
        <f t="shared" si="58"/>
        <v>2.3181503594253807E-3</v>
      </c>
      <c r="Q239" s="202">
        <f t="shared" si="58"/>
        <v>2.1759317734770739E-3</v>
      </c>
      <c r="R239" s="202">
        <f t="shared" si="58"/>
        <v>2.1196444791997181E-3</v>
      </c>
      <c r="S239" s="202">
        <f t="shared" si="58"/>
        <v>2.0285890479013239E-3</v>
      </c>
      <c r="T239" s="202">
        <f t="shared" si="58"/>
        <v>2.05025767840718E-3</v>
      </c>
      <c r="U239" s="202">
        <f t="shared" si="58"/>
        <v>2.0006688297418904E-3</v>
      </c>
      <c r="V239" s="202">
        <f t="shared" si="58"/>
        <v>1.9127907501815097E-3</v>
      </c>
      <c r="W239" s="202">
        <f t="shared" si="58"/>
        <v>1.9197961747948432E-3</v>
      </c>
      <c r="DA239" s="203"/>
    </row>
    <row r="240" spans="1:105" ht="11.5" customHeight="1" x14ac:dyDescent="0.35">
      <c r="A240" s="201" t="s">
        <v>297</v>
      </c>
      <c r="B240" s="202">
        <f t="shared" si="58"/>
        <v>4.2665890793049527E-2</v>
      </c>
      <c r="C240" s="202">
        <f t="shared" si="58"/>
        <v>4.3858051554212504E-2</v>
      </c>
      <c r="D240" s="202">
        <f t="shared" si="58"/>
        <v>4.361348195837484E-2</v>
      </c>
      <c r="E240" s="202">
        <f t="shared" si="58"/>
        <v>4.5608435866469357E-2</v>
      </c>
      <c r="F240" s="202">
        <f t="shared" si="58"/>
        <v>4.3223246391120025E-2</v>
      </c>
      <c r="G240" s="202">
        <f t="shared" si="58"/>
        <v>4.3347794059177124E-2</v>
      </c>
      <c r="H240" s="202">
        <f t="shared" si="58"/>
        <v>4.2699190767333764E-2</v>
      </c>
      <c r="I240" s="202">
        <f t="shared" si="58"/>
        <v>4.3591573839990759E-2</v>
      </c>
      <c r="J240" s="202">
        <f t="shared" si="58"/>
        <v>4.408761346489274E-2</v>
      </c>
      <c r="K240" s="202">
        <f t="shared" si="58"/>
        <v>4.8143261971384958E-2</v>
      </c>
      <c r="L240" s="202">
        <f t="shared" si="58"/>
        <v>4.7919648897868823E-2</v>
      </c>
      <c r="M240" s="202">
        <f t="shared" si="58"/>
        <v>4.9188345286338274E-2</v>
      </c>
      <c r="N240" s="202">
        <f t="shared" si="58"/>
        <v>4.9503613022580599E-2</v>
      </c>
      <c r="O240" s="202">
        <f t="shared" si="58"/>
        <v>4.8431004999291476E-2</v>
      </c>
      <c r="P240" s="202">
        <f t="shared" si="58"/>
        <v>4.9601867387612922E-2</v>
      </c>
      <c r="Q240" s="202">
        <f t="shared" si="58"/>
        <v>4.9142665609917251E-2</v>
      </c>
      <c r="R240" s="202">
        <f t="shared" si="58"/>
        <v>4.8015581889938486E-2</v>
      </c>
      <c r="S240" s="202">
        <f t="shared" si="58"/>
        <v>4.7150600091255282E-2</v>
      </c>
      <c r="T240" s="202">
        <f t="shared" si="58"/>
        <v>4.7962530425431533E-2</v>
      </c>
      <c r="U240" s="202">
        <f t="shared" si="58"/>
        <v>4.7509050317283183E-2</v>
      </c>
      <c r="V240" s="202">
        <f t="shared" si="58"/>
        <v>4.5126236548289275E-2</v>
      </c>
      <c r="W240" s="202">
        <f t="shared" si="58"/>
        <v>4.6562522105295524E-2</v>
      </c>
      <c r="DA240" s="203"/>
    </row>
    <row r="241" spans="1:105" ht="11.5" customHeight="1" x14ac:dyDescent="0.35">
      <c r="A241" s="201" t="s">
        <v>299</v>
      </c>
      <c r="B241" s="202">
        <f t="shared" si="58"/>
        <v>1.3306428598511071E-4</v>
      </c>
      <c r="C241" s="202">
        <f t="shared" si="58"/>
        <v>1.4105728546372741E-4</v>
      </c>
      <c r="D241" s="202">
        <f t="shared" si="58"/>
        <v>1.6106302569837116E-4</v>
      </c>
      <c r="E241" s="202">
        <f t="shared" si="58"/>
        <v>1.7523981194095045E-4</v>
      </c>
      <c r="F241" s="202">
        <f t="shared" si="58"/>
        <v>1.6389460508420452E-4</v>
      </c>
      <c r="G241" s="202">
        <f t="shared" si="58"/>
        <v>1.6714298211845411E-4</v>
      </c>
      <c r="H241" s="202">
        <f t="shared" si="58"/>
        <v>1.8714204909622701E-4</v>
      </c>
      <c r="I241" s="202">
        <f t="shared" si="58"/>
        <v>1.8475562093749114E-4</v>
      </c>
      <c r="J241" s="202">
        <f t="shared" si="58"/>
        <v>2.0044306088161753E-4</v>
      </c>
      <c r="K241" s="202">
        <f t="shared" si="58"/>
        <v>2.3452027773411633E-4</v>
      </c>
      <c r="L241" s="202">
        <f t="shared" si="58"/>
        <v>2.4089291262002332E-4</v>
      </c>
      <c r="M241" s="202">
        <f t="shared" si="58"/>
        <v>2.5389929090818348E-4</v>
      </c>
      <c r="N241" s="202">
        <f t="shared" si="58"/>
        <v>2.5780284701411971E-4</v>
      </c>
      <c r="O241" s="202">
        <f t="shared" si="58"/>
        <v>2.5333933514859691E-4</v>
      </c>
      <c r="P241" s="202">
        <f t="shared" si="58"/>
        <v>2.7386682687761347E-4</v>
      </c>
      <c r="Q241" s="202">
        <f t="shared" si="58"/>
        <v>2.6973144946387649E-4</v>
      </c>
      <c r="R241" s="202">
        <f t="shared" si="58"/>
        <v>2.6351366462121385E-4</v>
      </c>
      <c r="S241" s="202">
        <f t="shared" si="58"/>
        <v>2.5057339420896341E-4</v>
      </c>
      <c r="T241" s="202">
        <f t="shared" si="58"/>
        <v>2.6105559585996011E-4</v>
      </c>
      <c r="U241" s="202">
        <f t="shared" si="58"/>
        <v>2.673179256692048E-4</v>
      </c>
      <c r="V241" s="202">
        <f t="shared" si="58"/>
        <v>2.5931513580054668E-4</v>
      </c>
      <c r="W241" s="202">
        <f t="shared" si="58"/>
        <v>2.600186034039383E-4</v>
      </c>
      <c r="DA241" s="203"/>
    </row>
    <row r="242" spans="1:105" ht="11.5" customHeight="1" x14ac:dyDescent="0.35">
      <c r="A242" s="201" t="s">
        <v>301</v>
      </c>
      <c r="B242" s="202">
        <f t="shared" si="58"/>
        <v>1.2361105896095377E-5</v>
      </c>
      <c r="C242" s="202">
        <f t="shared" si="58"/>
        <v>1.4159636976523301E-5</v>
      </c>
      <c r="D242" s="202">
        <f t="shared" si="58"/>
        <v>1.65117386577068E-5</v>
      </c>
      <c r="E242" s="202">
        <f t="shared" si="58"/>
        <v>1.9871369301203387E-5</v>
      </c>
      <c r="F242" s="202">
        <f t="shared" si="58"/>
        <v>2.0787044910199382E-5</v>
      </c>
      <c r="G242" s="202">
        <f t="shared" si="58"/>
        <v>2.3654925091839328E-5</v>
      </c>
      <c r="H242" s="202">
        <f t="shared" si="58"/>
        <v>5.5958562741714591E-5</v>
      </c>
      <c r="I242" s="202">
        <f t="shared" si="58"/>
        <v>6.1013205163110784E-5</v>
      </c>
      <c r="J242" s="202">
        <f t="shared" si="58"/>
        <v>7.7793183780827679E-5</v>
      </c>
      <c r="K242" s="202">
        <f t="shared" si="58"/>
        <v>1.0670630963332068E-4</v>
      </c>
      <c r="L242" s="202">
        <f t="shared" si="58"/>
        <v>1.3768010634594423E-4</v>
      </c>
      <c r="M242" s="202">
        <f t="shared" si="58"/>
        <v>1.3688595013605301E-4</v>
      </c>
      <c r="N242" s="202">
        <f t="shared" si="58"/>
        <v>1.689064803389486E-4</v>
      </c>
      <c r="O242" s="202">
        <f t="shared" si="58"/>
        <v>1.6676844999741018E-4</v>
      </c>
      <c r="P242" s="202">
        <f t="shared" si="58"/>
        <v>1.7297897545427818E-4</v>
      </c>
      <c r="Q242" s="202">
        <f t="shared" si="58"/>
        <v>1.7525787359976908E-4</v>
      </c>
      <c r="R242" s="202">
        <f t="shared" si="58"/>
        <v>1.7801054465854357E-4</v>
      </c>
      <c r="S242" s="202">
        <f t="shared" si="58"/>
        <v>1.7491004049844107E-4</v>
      </c>
      <c r="T242" s="202">
        <f t="shared" si="58"/>
        <v>1.8991729329726848E-4</v>
      </c>
      <c r="U242" s="202">
        <f t="shared" si="58"/>
        <v>1.9311922788840837E-4</v>
      </c>
      <c r="V242" s="202">
        <f t="shared" si="58"/>
        <v>1.9286158723372333E-4</v>
      </c>
      <c r="W242" s="202">
        <f t="shared" si="58"/>
        <v>1.8780310823127955E-4</v>
      </c>
      <c r="DA242" s="203"/>
    </row>
    <row r="243" spans="1:105" ht="11.5" customHeight="1" x14ac:dyDescent="0.35">
      <c r="A243" s="201" t="s">
        <v>305</v>
      </c>
      <c r="B243" s="202">
        <f t="shared" si="58"/>
        <v>6.3994938614913129E-6</v>
      </c>
      <c r="C243" s="202">
        <f t="shared" si="58"/>
        <v>6.7232361453925511E-6</v>
      </c>
      <c r="D243" s="202">
        <f t="shared" si="58"/>
        <v>6.6252797435066449E-6</v>
      </c>
      <c r="E243" s="202">
        <f t="shared" si="58"/>
        <v>6.5762199256547819E-6</v>
      </c>
      <c r="F243" s="202">
        <f t="shared" si="58"/>
        <v>6.0382870331793204E-6</v>
      </c>
      <c r="G243" s="202">
        <f t="shared" si="58"/>
        <v>5.6735653900787904E-6</v>
      </c>
      <c r="H243" s="202">
        <f t="shared" si="58"/>
        <v>5.5031302274710235E-6</v>
      </c>
      <c r="I243" s="202">
        <f t="shared" si="58"/>
        <v>5.2767912930658743E-6</v>
      </c>
      <c r="J243" s="202">
        <f t="shared" si="58"/>
        <v>5.1407531526275602E-6</v>
      </c>
      <c r="K243" s="202">
        <f t="shared" si="58"/>
        <v>6.0558277506706389E-6</v>
      </c>
      <c r="L243" s="202">
        <f t="shared" si="58"/>
        <v>6.1259340972035052E-6</v>
      </c>
      <c r="M243" s="202">
        <f t="shared" si="58"/>
        <v>8.8726124473780574E-6</v>
      </c>
      <c r="N243" s="202">
        <f t="shared" si="58"/>
        <v>1.4707108557605381E-5</v>
      </c>
      <c r="O243" s="202">
        <f t="shared" si="58"/>
        <v>1.756089982010989E-5</v>
      </c>
      <c r="P243" s="202">
        <f t="shared" si="58"/>
        <v>2.3797431057782475E-5</v>
      </c>
      <c r="Q243" s="202">
        <f t="shared" si="58"/>
        <v>2.8250987901423076E-5</v>
      </c>
      <c r="R243" s="202">
        <f t="shared" si="58"/>
        <v>4.1237155875550211E-5</v>
      </c>
      <c r="S243" s="202">
        <f t="shared" si="58"/>
        <v>5.7570788154376039E-5</v>
      </c>
      <c r="T243" s="202">
        <f t="shared" si="58"/>
        <v>8.4031775308296685E-5</v>
      </c>
      <c r="U243" s="202">
        <f t="shared" si="58"/>
        <v>1.0672379787698513E-4</v>
      </c>
      <c r="V243" s="202">
        <f t="shared" si="58"/>
        <v>1.2703049949413649E-4</v>
      </c>
      <c r="W243" s="202">
        <f t="shared" si="58"/>
        <v>1.8749387024209237E-4</v>
      </c>
      <c r="DA243" s="203"/>
    </row>
    <row r="244" spans="1:105" ht="11.5" customHeight="1" x14ac:dyDescent="0.35">
      <c r="A244" s="198" t="s">
        <v>34</v>
      </c>
      <c r="B244" s="199">
        <f t="shared" si="58"/>
        <v>0.95118593869996426</v>
      </c>
      <c r="C244" s="199">
        <f t="shared" si="58"/>
        <v>0.95036107159797401</v>
      </c>
      <c r="D244" s="199">
        <f t="shared" si="58"/>
        <v>0.95120340011309534</v>
      </c>
      <c r="E244" s="199">
        <f t="shared" si="58"/>
        <v>0.94951702353623668</v>
      </c>
      <c r="F244" s="199">
        <f t="shared" si="58"/>
        <v>0.95267421421074439</v>
      </c>
      <c r="G244" s="199">
        <f t="shared" si="58"/>
        <v>0.95293037546524373</v>
      </c>
      <c r="H244" s="199">
        <f t="shared" si="58"/>
        <v>0.95382714138946378</v>
      </c>
      <c r="I244" s="199">
        <f t="shared" si="58"/>
        <v>0.95319693766000146</v>
      </c>
      <c r="J244" s="199">
        <f t="shared" si="58"/>
        <v>0.95279385557356133</v>
      </c>
      <c r="K244" s="199">
        <f t="shared" si="58"/>
        <v>0.94857192764206555</v>
      </c>
      <c r="L244" s="199">
        <f t="shared" si="58"/>
        <v>0.94894808217607507</v>
      </c>
      <c r="M244" s="199">
        <f t="shared" si="58"/>
        <v>0.94776072431909741</v>
      </c>
      <c r="N244" s="199">
        <f t="shared" si="58"/>
        <v>0.94746198590833686</v>
      </c>
      <c r="O244" s="199">
        <f t="shared" si="58"/>
        <v>0.94865272087191965</v>
      </c>
      <c r="P244" s="199">
        <f t="shared" si="58"/>
        <v>0.94760933901957201</v>
      </c>
      <c r="Q244" s="199">
        <f t="shared" si="58"/>
        <v>0.94820816230564064</v>
      </c>
      <c r="R244" s="199">
        <f t="shared" si="58"/>
        <v>0.94938201226570651</v>
      </c>
      <c r="S244" s="199">
        <f t="shared" si="58"/>
        <v>0.95033775663798159</v>
      </c>
      <c r="T244" s="199">
        <f t="shared" si="58"/>
        <v>0.94945220723169577</v>
      </c>
      <c r="U244" s="199">
        <f t="shared" si="58"/>
        <v>0.94992311990154032</v>
      </c>
      <c r="V244" s="199">
        <f t="shared" si="58"/>
        <v>0.95238176547900077</v>
      </c>
      <c r="W244" s="199">
        <f t="shared" si="58"/>
        <v>0.95088236613803234</v>
      </c>
      <c r="DA244" s="200"/>
    </row>
    <row r="245" spans="1:105" ht="11.5" customHeight="1" x14ac:dyDescent="0.35">
      <c r="A245" s="201" t="s">
        <v>29</v>
      </c>
      <c r="B245" s="202">
        <f t="shared" si="58"/>
        <v>0.68142512534348487</v>
      </c>
      <c r="C245" s="202">
        <f t="shared" si="58"/>
        <v>0.6710621457395719</v>
      </c>
      <c r="D245" s="202">
        <f t="shared" si="58"/>
        <v>0.66525198567037269</v>
      </c>
      <c r="E245" s="202">
        <f t="shared" si="58"/>
        <v>0.65989953444908811</v>
      </c>
      <c r="F245" s="202">
        <f t="shared" si="58"/>
        <v>0.64683324156351008</v>
      </c>
      <c r="G245" s="202">
        <f t="shared" si="58"/>
        <v>0.64476330828546136</v>
      </c>
      <c r="H245" s="202">
        <f t="shared" si="58"/>
        <v>0.63857016050432835</v>
      </c>
      <c r="I245" s="202">
        <f t="shared" si="58"/>
        <v>0.63842527645233771</v>
      </c>
      <c r="J245" s="202">
        <f t="shared" si="58"/>
        <v>0.63915937945001045</v>
      </c>
      <c r="K245" s="202">
        <f t="shared" si="58"/>
        <v>0.64292027929145923</v>
      </c>
      <c r="L245" s="202">
        <f t="shared" si="58"/>
        <v>0.63050027989719937</v>
      </c>
      <c r="M245" s="202">
        <f t="shared" si="58"/>
        <v>0.63030143775621073</v>
      </c>
      <c r="N245" s="202">
        <f t="shared" si="58"/>
        <v>0.61904855862065966</v>
      </c>
      <c r="O245" s="202">
        <f t="shared" si="58"/>
        <v>0.60934430492394109</v>
      </c>
      <c r="P245" s="202">
        <f t="shared" si="58"/>
        <v>0.60679911317733493</v>
      </c>
      <c r="Q245" s="202">
        <f t="shared" si="58"/>
        <v>0.60855113451475817</v>
      </c>
      <c r="R245" s="202">
        <f t="shared" si="58"/>
        <v>0.60296074759405138</v>
      </c>
      <c r="S245" s="202">
        <f t="shared" si="58"/>
        <v>0.59626717668907014</v>
      </c>
      <c r="T245" s="202">
        <f t="shared" si="58"/>
        <v>0.60526635036501431</v>
      </c>
      <c r="U245" s="202">
        <f t="shared" si="58"/>
        <v>0.60164028665298597</v>
      </c>
      <c r="V245" s="202">
        <f t="shared" si="58"/>
        <v>0.60470413003550316</v>
      </c>
      <c r="W245" s="202">
        <f t="shared" si="58"/>
        <v>0.6015102047281834</v>
      </c>
      <c r="DA245" s="203"/>
    </row>
    <row r="246" spans="1:105" ht="11.5" customHeight="1" x14ac:dyDescent="0.35">
      <c r="A246" s="204" t="s">
        <v>322</v>
      </c>
      <c r="B246" s="205">
        <f t="shared" si="58"/>
        <v>0.26976081335647933</v>
      </c>
      <c r="C246" s="205">
        <f t="shared" si="58"/>
        <v>0.2792989258584021</v>
      </c>
      <c r="D246" s="205">
        <f t="shared" si="58"/>
        <v>0.28595141444272265</v>
      </c>
      <c r="E246" s="205">
        <f t="shared" si="58"/>
        <v>0.28961748908714863</v>
      </c>
      <c r="F246" s="205">
        <f t="shared" si="58"/>
        <v>0.30584097264723425</v>
      </c>
      <c r="G246" s="205">
        <f t="shared" si="58"/>
        <v>0.30816706717978237</v>
      </c>
      <c r="H246" s="205">
        <f t="shared" si="58"/>
        <v>0.31525698088513548</v>
      </c>
      <c r="I246" s="205">
        <f t="shared" si="58"/>
        <v>0.31477166120766376</v>
      </c>
      <c r="J246" s="205">
        <f t="shared" si="58"/>
        <v>0.31363447612355094</v>
      </c>
      <c r="K246" s="205">
        <f t="shared" si="58"/>
        <v>0.30565164835060632</v>
      </c>
      <c r="L246" s="205">
        <f t="shared" si="58"/>
        <v>0.31844780227887581</v>
      </c>
      <c r="M246" s="205">
        <f t="shared" si="58"/>
        <v>0.3174592865628868</v>
      </c>
      <c r="N246" s="205">
        <f t="shared" si="58"/>
        <v>0.32841342728767703</v>
      </c>
      <c r="O246" s="205">
        <f t="shared" si="58"/>
        <v>0.33930841594797861</v>
      </c>
      <c r="P246" s="205">
        <f t="shared" si="58"/>
        <v>0.34081022584223714</v>
      </c>
      <c r="Q246" s="205">
        <f t="shared" si="58"/>
        <v>0.33965702779088247</v>
      </c>
      <c r="R246" s="205">
        <f t="shared" si="58"/>
        <v>0.34642126467165507</v>
      </c>
      <c r="S246" s="205">
        <f t="shared" si="58"/>
        <v>0.35407057994891145</v>
      </c>
      <c r="T246" s="205">
        <f t="shared" si="58"/>
        <v>0.34418585686668152</v>
      </c>
      <c r="U246" s="205">
        <f t="shared" si="58"/>
        <v>0.34828283324855436</v>
      </c>
      <c r="V246" s="205">
        <f t="shared" si="58"/>
        <v>0.34767763544349761</v>
      </c>
      <c r="W246" s="205">
        <f t="shared" si="58"/>
        <v>0.349372161409849</v>
      </c>
      <c r="DA246" s="206"/>
    </row>
    <row r="247" spans="1:105" ht="11.5" customHeight="1" x14ac:dyDescent="0.35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DA247" s="155"/>
    </row>
    <row r="248" spans="1:105" ht="11.5" customHeight="1" x14ac:dyDescent="0.35">
      <c r="A248" s="156" t="s">
        <v>489</v>
      </c>
      <c r="B248" s="191"/>
      <c r="C248" s="191"/>
      <c r="D248" s="191"/>
      <c r="E248" s="191"/>
      <c r="F248" s="191"/>
      <c r="G248" s="191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DA248" s="192"/>
    </row>
    <row r="249" spans="1:105" ht="11.5" customHeight="1" x14ac:dyDescent="0.35">
      <c r="A249" s="159" t="s">
        <v>43</v>
      </c>
      <c r="B249" s="193">
        <f t="shared" ref="B249:W260" si="59">IF(B31=0,0,B31/B$31)</f>
        <v>1</v>
      </c>
      <c r="C249" s="193">
        <f t="shared" si="59"/>
        <v>1</v>
      </c>
      <c r="D249" s="193">
        <f t="shared" si="59"/>
        <v>1</v>
      </c>
      <c r="E249" s="193">
        <f t="shared" si="59"/>
        <v>1</v>
      </c>
      <c r="F249" s="193">
        <f t="shared" si="59"/>
        <v>1</v>
      </c>
      <c r="G249" s="193">
        <f t="shared" si="59"/>
        <v>1</v>
      </c>
      <c r="H249" s="193">
        <f t="shared" si="59"/>
        <v>1</v>
      </c>
      <c r="I249" s="193">
        <f t="shared" si="59"/>
        <v>1</v>
      </c>
      <c r="J249" s="193">
        <f t="shared" si="59"/>
        <v>1</v>
      </c>
      <c r="K249" s="193">
        <f t="shared" si="59"/>
        <v>1</v>
      </c>
      <c r="L249" s="193">
        <f t="shared" si="59"/>
        <v>1</v>
      </c>
      <c r="M249" s="193">
        <f t="shared" si="59"/>
        <v>1</v>
      </c>
      <c r="N249" s="193">
        <f t="shared" si="59"/>
        <v>1</v>
      </c>
      <c r="O249" s="193">
        <f t="shared" si="59"/>
        <v>1</v>
      </c>
      <c r="P249" s="193">
        <f t="shared" si="59"/>
        <v>1</v>
      </c>
      <c r="Q249" s="193">
        <f t="shared" si="59"/>
        <v>1</v>
      </c>
      <c r="R249" s="193">
        <f t="shared" si="59"/>
        <v>1</v>
      </c>
      <c r="S249" s="193">
        <f t="shared" si="59"/>
        <v>1</v>
      </c>
      <c r="T249" s="193">
        <f t="shared" si="59"/>
        <v>1</v>
      </c>
      <c r="U249" s="193">
        <f t="shared" si="59"/>
        <v>1</v>
      </c>
      <c r="V249" s="193">
        <f t="shared" si="59"/>
        <v>1</v>
      </c>
      <c r="W249" s="193">
        <f t="shared" si="59"/>
        <v>1</v>
      </c>
      <c r="DA249" s="194"/>
    </row>
    <row r="250" spans="1:105" ht="11.5" customHeight="1" x14ac:dyDescent="0.35">
      <c r="A250" s="195" t="s">
        <v>247</v>
      </c>
      <c r="B250" s="196">
        <f t="shared" si="59"/>
        <v>3.9268959084155113E-2</v>
      </c>
      <c r="C250" s="196">
        <f t="shared" si="59"/>
        <v>3.9127691798211871E-2</v>
      </c>
      <c r="D250" s="196">
        <f t="shared" si="59"/>
        <v>3.8923079322958971E-2</v>
      </c>
      <c r="E250" s="196">
        <f t="shared" si="59"/>
        <v>3.9505438430761743E-2</v>
      </c>
      <c r="F250" s="196">
        <f t="shared" si="59"/>
        <v>3.9673164655193403E-2</v>
      </c>
      <c r="G250" s="196">
        <f t="shared" si="59"/>
        <v>4.1090166032852669E-2</v>
      </c>
      <c r="H250" s="196">
        <f t="shared" si="59"/>
        <v>3.9984077161792697E-2</v>
      </c>
      <c r="I250" s="196">
        <f t="shared" si="59"/>
        <v>3.8112551508625137E-2</v>
      </c>
      <c r="J250" s="196">
        <f t="shared" si="59"/>
        <v>3.9380892025712939E-2</v>
      </c>
      <c r="K250" s="196">
        <f t="shared" si="59"/>
        <v>3.8303188905142074E-2</v>
      </c>
      <c r="L250" s="196">
        <f t="shared" si="59"/>
        <v>3.9466705302661137E-2</v>
      </c>
      <c r="M250" s="196">
        <f t="shared" si="59"/>
        <v>3.9548163040543385E-2</v>
      </c>
      <c r="N250" s="196">
        <f t="shared" si="59"/>
        <v>3.9747400914609841E-2</v>
      </c>
      <c r="O250" s="196">
        <f t="shared" si="59"/>
        <v>3.9326237206557473E-2</v>
      </c>
      <c r="P250" s="196">
        <f t="shared" si="59"/>
        <v>3.9258052886060067E-2</v>
      </c>
      <c r="Q250" s="196">
        <f t="shared" si="59"/>
        <v>3.8890561323736549E-2</v>
      </c>
      <c r="R250" s="196">
        <f t="shared" si="59"/>
        <v>3.8368610732462484E-2</v>
      </c>
      <c r="S250" s="196">
        <f t="shared" si="59"/>
        <v>3.5422882534703742E-2</v>
      </c>
      <c r="T250" s="196">
        <f t="shared" si="59"/>
        <v>3.3812926176297109E-2</v>
      </c>
      <c r="U250" s="196">
        <f t="shared" si="59"/>
        <v>3.5048799066111143E-2</v>
      </c>
      <c r="V250" s="196">
        <f t="shared" si="59"/>
        <v>3.5682284672872197E-2</v>
      </c>
      <c r="W250" s="196">
        <f t="shared" si="59"/>
        <v>3.556677524576151E-2</v>
      </c>
      <c r="DA250" s="197"/>
    </row>
    <row r="251" spans="1:105" ht="11.5" customHeight="1" x14ac:dyDescent="0.35">
      <c r="A251" s="198" t="s">
        <v>22</v>
      </c>
      <c r="B251" s="199">
        <f t="shared" si="59"/>
        <v>0.94947434690367694</v>
      </c>
      <c r="C251" s="199">
        <f t="shared" si="59"/>
        <v>0.94990484578987322</v>
      </c>
      <c r="D251" s="199">
        <f t="shared" si="59"/>
        <v>0.95033596279714583</v>
      </c>
      <c r="E251" s="199">
        <f t="shared" si="59"/>
        <v>0.94983909345620088</v>
      </c>
      <c r="F251" s="199">
        <f t="shared" si="59"/>
        <v>0.94981966499872739</v>
      </c>
      <c r="G251" s="199">
        <f t="shared" si="59"/>
        <v>0.94841836723903739</v>
      </c>
      <c r="H251" s="199">
        <f t="shared" si="59"/>
        <v>0.949561699434462</v>
      </c>
      <c r="I251" s="199">
        <f t="shared" si="59"/>
        <v>0.9515122671143974</v>
      </c>
      <c r="J251" s="199">
        <f t="shared" si="59"/>
        <v>0.95025012277767473</v>
      </c>
      <c r="K251" s="199">
        <f t="shared" si="59"/>
        <v>0.95157414194317091</v>
      </c>
      <c r="L251" s="199">
        <f t="shared" si="59"/>
        <v>0.95025828236866816</v>
      </c>
      <c r="M251" s="199">
        <f t="shared" si="59"/>
        <v>0.95012147774169797</v>
      </c>
      <c r="N251" s="199">
        <f t="shared" si="59"/>
        <v>0.94981880743658464</v>
      </c>
      <c r="O251" s="199">
        <f t="shared" si="59"/>
        <v>0.95032512652567813</v>
      </c>
      <c r="P251" s="199">
        <f t="shared" si="59"/>
        <v>0.95060303166648341</v>
      </c>
      <c r="Q251" s="199">
        <f t="shared" si="59"/>
        <v>0.95093692934089902</v>
      </c>
      <c r="R251" s="199">
        <f t="shared" si="59"/>
        <v>0.95156194965854091</v>
      </c>
      <c r="S251" s="199">
        <f t="shared" si="59"/>
        <v>0.95495414778690912</v>
      </c>
      <c r="T251" s="199">
        <f t="shared" si="59"/>
        <v>0.9564992207084283</v>
      </c>
      <c r="U251" s="199">
        <f t="shared" si="59"/>
        <v>0.95542749027389851</v>
      </c>
      <c r="V251" s="199">
        <f t="shared" si="59"/>
        <v>0.95446856675490943</v>
      </c>
      <c r="W251" s="199">
        <f t="shared" si="59"/>
        <v>0.95482644372628345</v>
      </c>
      <c r="DA251" s="200"/>
    </row>
    <row r="252" spans="1:105" ht="11.5" customHeight="1" x14ac:dyDescent="0.35">
      <c r="A252" s="201" t="s">
        <v>295</v>
      </c>
      <c r="B252" s="202">
        <f t="shared" si="59"/>
        <v>0.64060536142040003</v>
      </c>
      <c r="C252" s="202">
        <f t="shared" si="59"/>
        <v>0.61599642198733573</v>
      </c>
      <c r="D252" s="202">
        <f t="shared" si="59"/>
        <v>0.59241093062179939</v>
      </c>
      <c r="E252" s="202">
        <f t="shared" si="59"/>
        <v>0.5668421494802286</v>
      </c>
      <c r="F252" s="202">
        <f t="shared" si="59"/>
        <v>0.53518843682885364</v>
      </c>
      <c r="G252" s="202">
        <f t="shared" si="59"/>
        <v>0.51295073502510458</v>
      </c>
      <c r="H252" s="202">
        <f t="shared" si="59"/>
        <v>0.48373288821331223</v>
      </c>
      <c r="I252" s="202">
        <f t="shared" si="59"/>
        <v>0.4638750092535886</v>
      </c>
      <c r="J252" s="202">
        <f t="shared" si="59"/>
        <v>0.45012073850134937</v>
      </c>
      <c r="K252" s="202">
        <f t="shared" si="59"/>
        <v>0.43889045562836154</v>
      </c>
      <c r="L252" s="202">
        <f t="shared" si="59"/>
        <v>0.42381272689146915</v>
      </c>
      <c r="M252" s="202">
        <f t="shared" si="59"/>
        <v>0.41067342828389253</v>
      </c>
      <c r="N252" s="202">
        <f t="shared" si="59"/>
        <v>0.39201472301011359</v>
      </c>
      <c r="O252" s="202">
        <f t="shared" si="59"/>
        <v>0.3815894228233554</v>
      </c>
      <c r="P252" s="202">
        <f t="shared" si="59"/>
        <v>0.37076714854990256</v>
      </c>
      <c r="Q252" s="202">
        <f t="shared" si="59"/>
        <v>0.36153182594745942</v>
      </c>
      <c r="R252" s="202">
        <f t="shared" si="59"/>
        <v>0.3565576953033453</v>
      </c>
      <c r="S252" s="202">
        <f t="shared" si="59"/>
        <v>0.35693274123935109</v>
      </c>
      <c r="T252" s="202">
        <f t="shared" si="59"/>
        <v>0.3600618100699946</v>
      </c>
      <c r="U252" s="202">
        <f t="shared" si="59"/>
        <v>0.36505767347860807</v>
      </c>
      <c r="V252" s="202">
        <f t="shared" si="59"/>
        <v>0.36684079468156811</v>
      </c>
      <c r="W252" s="202">
        <f t="shared" si="59"/>
        <v>0.3745609551077862</v>
      </c>
      <c r="DA252" s="203"/>
    </row>
    <row r="253" spans="1:105" ht="11.5" customHeight="1" x14ac:dyDescent="0.35">
      <c r="A253" s="201" t="s">
        <v>297</v>
      </c>
      <c r="B253" s="202">
        <f t="shared" si="59"/>
        <v>0.28444769077335369</v>
      </c>
      <c r="C253" s="202">
        <f t="shared" si="59"/>
        <v>0.30890251052452766</v>
      </c>
      <c r="D253" s="202">
        <f t="shared" si="59"/>
        <v>0.33234734034181607</v>
      </c>
      <c r="E253" s="202">
        <f t="shared" si="59"/>
        <v>0.35650696297741974</v>
      </c>
      <c r="F253" s="202">
        <f t="shared" si="59"/>
        <v>0.38691445155017651</v>
      </c>
      <c r="G253" s="202">
        <f t="shared" si="59"/>
        <v>0.4065139542556831</v>
      </c>
      <c r="H253" s="202">
        <f t="shared" si="59"/>
        <v>0.43573629216169185</v>
      </c>
      <c r="I253" s="202">
        <f t="shared" si="59"/>
        <v>0.45696699720761358</v>
      </c>
      <c r="J253" s="202">
        <f t="shared" si="59"/>
        <v>0.46992205888664312</v>
      </c>
      <c r="K253" s="202">
        <f t="shared" si="59"/>
        <v>0.4806735325970416</v>
      </c>
      <c r="L253" s="202">
        <f t="shared" si="59"/>
        <v>0.49196829264044167</v>
      </c>
      <c r="M253" s="202">
        <f t="shared" si="59"/>
        <v>0.50571531456541696</v>
      </c>
      <c r="N253" s="202">
        <f t="shared" si="59"/>
        <v>0.52434327218624788</v>
      </c>
      <c r="O253" s="202">
        <f t="shared" si="59"/>
        <v>0.53331937369753679</v>
      </c>
      <c r="P253" s="202">
        <f t="shared" si="59"/>
        <v>0.54408686984010013</v>
      </c>
      <c r="Q253" s="202">
        <f t="shared" si="59"/>
        <v>0.55200719707424506</v>
      </c>
      <c r="R253" s="202">
        <f t="shared" si="59"/>
        <v>0.55662117260302857</v>
      </c>
      <c r="S253" s="202">
        <f t="shared" si="59"/>
        <v>0.55861128546518413</v>
      </c>
      <c r="T253" s="202">
        <f t="shared" si="59"/>
        <v>0.55523281629918386</v>
      </c>
      <c r="U253" s="202">
        <f t="shared" si="59"/>
        <v>0.54771443247268581</v>
      </c>
      <c r="V253" s="202">
        <f t="shared" si="59"/>
        <v>0.54055330575682214</v>
      </c>
      <c r="W253" s="202">
        <f t="shared" si="59"/>
        <v>0.52582527518594913</v>
      </c>
      <c r="DA253" s="203"/>
    </row>
    <row r="254" spans="1:105" ht="11.5" customHeight="1" x14ac:dyDescent="0.35">
      <c r="A254" s="201" t="s">
        <v>299</v>
      </c>
      <c r="B254" s="202">
        <f t="shared" si="59"/>
        <v>2.2560230019714588E-2</v>
      </c>
      <c r="C254" s="202">
        <f t="shared" si="59"/>
        <v>2.2925225502483708E-2</v>
      </c>
      <c r="D254" s="202">
        <f t="shared" si="59"/>
        <v>2.3546530507136287E-2</v>
      </c>
      <c r="E254" s="202">
        <f t="shared" si="59"/>
        <v>2.4458260832357036E-2</v>
      </c>
      <c r="F254" s="202">
        <f t="shared" si="59"/>
        <v>2.5799401308370166E-2</v>
      </c>
      <c r="G254" s="202">
        <f t="shared" si="59"/>
        <v>2.668315007840192E-2</v>
      </c>
      <c r="H254" s="202">
        <f t="shared" si="59"/>
        <v>2.7578692813323424E-2</v>
      </c>
      <c r="I254" s="202">
        <f t="shared" si="59"/>
        <v>2.790890735598606E-2</v>
      </c>
      <c r="J254" s="202">
        <f t="shared" si="59"/>
        <v>2.7227510078981908E-2</v>
      </c>
      <c r="K254" s="202">
        <f t="shared" si="59"/>
        <v>2.8104009772526962E-2</v>
      </c>
      <c r="L254" s="202">
        <f t="shared" si="59"/>
        <v>3.0321978243335899E-2</v>
      </c>
      <c r="M254" s="202">
        <f t="shared" si="59"/>
        <v>2.9440425394690592E-2</v>
      </c>
      <c r="N254" s="202">
        <f t="shared" si="59"/>
        <v>2.8878136297248429E-2</v>
      </c>
      <c r="O254" s="202">
        <f t="shared" si="59"/>
        <v>3.021414567172211E-2</v>
      </c>
      <c r="P254" s="202">
        <f t="shared" si="59"/>
        <v>2.9673213534408025E-2</v>
      </c>
      <c r="Q254" s="202">
        <f t="shared" si="59"/>
        <v>3.0703188667430669E-2</v>
      </c>
      <c r="R254" s="202">
        <f t="shared" si="59"/>
        <v>3.1117194389891314E-2</v>
      </c>
      <c r="S254" s="202">
        <f t="shared" si="59"/>
        <v>3.1331295689446238E-2</v>
      </c>
      <c r="T254" s="202">
        <f t="shared" si="59"/>
        <v>3.1965934926591145E-2</v>
      </c>
      <c r="U254" s="202">
        <f t="shared" si="59"/>
        <v>3.1633909310204877E-2</v>
      </c>
      <c r="V254" s="202">
        <f t="shared" si="59"/>
        <v>3.161827963671629E-2</v>
      </c>
      <c r="W254" s="202">
        <f t="shared" si="59"/>
        <v>3.0607445948466053E-2</v>
      </c>
      <c r="DA254" s="203"/>
    </row>
    <row r="255" spans="1:105" ht="11.5" customHeight="1" x14ac:dyDescent="0.35">
      <c r="A255" s="201" t="s">
        <v>301</v>
      </c>
      <c r="B255" s="202">
        <f t="shared" si="59"/>
        <v>1.8610646902085973E-3</v>
      </c>
      <c r="C255" s="202">
        <f t="shared" si="59"/>
        <v>2.0806877755260348E-3</v>
      </c>
      <c r="D255" s="202">
        <f t="shared" si="59"/>
        <v>2.0311613263941509E-3</v>
      </c>
      <c r="E255" s="202">
        <f t="shared" si="59"/>
        <v>2.0316823517536995E-3</v>
      </c>
      <c r="F255" s="202">
        <f t="shared" si="59"/>
        <v>1.9173214906731038E-3</v>
      </c>
      <c r="G255" s="202">
        <f t="shared" si="59"/>
        <v>2.2704634908230549E-3</v>
      </c>
      <c r="H255" s="202">
        <f t="shared" si="59"/>
        <v>2.5135374319945835E-3</v>
      </c>
      <c r="I255" s="202">
        <f t="shared" si="59"/>
        <v>2.7609262173998394E-3</v>
      </c>
      <c r="J255" s="202">
        <f t="shared" si="59"/>
        <v>2.9541547919753183E-3</v>
      </c>
      <c r="K255" s="202">
        <f t="shared" si="59"/>
        <v>3.8763077528184129E-3</v>
      </c>
      <c r="L255" s="202">
        <f t="shared" si="59"/>
        <v>4.0897007041700989E-3</v>
      </c>
      <c r="M255" s="202">
        <f t="shared" si="59"/>
        <v>4.142334562695609E-3</v>
      </c>
      <c r="N255" s="202">
        <f t="shared" si="59"/>
        <v>4.3242310227437283E-3</v>
      </c>
      <c r="O255" s="202">
        <f t="shared" si="59"/>
        <v>4.6784592679878041E-3</v>
      </c>
      <c r="P255" s="202">
        <f t="shared" si="59"/>
        <v>5.2205345645115779E-3</v>
      </c>
      <c r="Q255" s="202">
        <f t="shared" si="59"/>
        <v>5.2960832061037088E-3</v>
      </c>
      <c r="R255" s="202">
        <f t="shared" si="59"/>
        <v>5.4642151830186017E-3</v>
      </c>
      <c r="S255" s="202">
        <f t="shared" si="59"/>
        <v>5.6571094087322169E-3</v>
      </c>
      <c r="T255" s="202">
        <f t="shared" si="59"/>
        <v>5.7416618861576424E-3</v>
      </c>
      <c r="U255" s="202">
        <f t="shared" si="59"/>
        <v>5.8350533459716391E-3</v>
      </c>
      <c r="V255" s="202">
        <f t="shared" si="59"/>
        <v>5.7360242989972811E-3</v>
      </c>
      <c r="W255" s="202">
        <f t="shared" si="59"/>
        <v>5.4057282963085622E-3</v>
      </c>
      <c r="DA255" s="203"/>
    </row>
    <row r="256" spans="1:105" ht="11.5" customHeight="1" x14ac:dyDescent="0.35">
      <c r="A256" s="201" t="s">
        <v>303</v>
      </c>
      <c r="B256" s="202">
        <f t="shared" si="59"/>
        <v>0</v>
      </c>
      <c r="C256" s="202">
        <f t="shared" si="59"/>
        <v>0</v>
      </c>
      <c r="D256" s="202">
        <f t="shared" si="59"/>
        <v>0</v>
      </c>
      <c r="E256" s="202">
        <f t="shared" si="59"/>
        <v>0</v>
      </c>
      <c r="F256" s="202">
        <f t="shared" si="59"/>
        <v>0</v>
      </c>
      <c r="G256" s="202">
        <f t="shared" si="59"/>
        <v>0</v>
      </c>
      <c r="H256" s="202">
        <f t="shared" si="59"/>
        <v>0</v>
      </c>
      <c r="I256" s="202">
        <f t="shared" si="59"/>
        <v>0</v>
      </c>
      <c r="J256" s="202">
        <f t="shared" si="59"/>
        <v>5.9438890014135524E-7</v>
      </c>
      <c r="K256" s="202">
        <f t="shared" si="59"/>
        <v>7.1260363227636409E-7</v>
      </c>
      <c r="L256" s="202">
        <f t="shared" si="59"/>
        <v>1.9626991547982633E-6</v>
      </c>
      <c r="M256" s="202">
        <f t="shared" si="59"/>
        <v>3.9361720177252035E-6</v>
      </c>
      <c r="N256" s="202">
        <f t="shared" si="59"/>
        <v>3.9901672988463625E-5</v>
      </c>
      <c r="O256" s="202">
        <f t="shared" si="59"/>
        <v>1.911063940566025E-4</v>
      </c>
      <c r="P256" s="202">
        <f t="shared" si="59"/>
        <v>3.6080478401364383E-4</v>
      </c>
      <c r="Q256" s="202">
        <f t="shared" si="59"/>
        <v>6.6990223968726201E-4</v>
      </c>
      <c r="R256" s="202">
        <f t="shared" si="59"/>
        <v>8.4021464486256812E-4</v>
      </c>
      <c r="S256" s="202">
        <f t="shared" si="59"/>
        <v>1.0505385971027854E-3</v>
      </c>
      <c r="T256" s="202">
        <f t="shared" si="59"/>
        <v>1.4092244875973715E-3</v>
      </c>
      <c r="U256" s="202">
        <f t="shared" si="59"/>
        <v>1.8576675626124904E-3</v>
      </c>
      <c r="V256" s="202">
        <f t="shared" si="59"/>
        <v>3.5133702462134507E-3</v>
      </c>
      <c r="W256" s="202">
        <f t="shared" si="59"/>
        <v>6.5065048668725232E-3</v>
      </c>
      <c r="DA256" s="203"/>
    </row>
    <row r="257" spans="1:105" ht="11.5" customHeight="1" x14ac:dyDescent="0.35">
      <c r="A257" s="201" t="s">
        <v>305</v>
      </c>
      <c r="B257" s="202">
        <f t="shared" si="59"/>
        <v>0</v>
      </c>
      <c r="C257" s="202">
        <f t="shared" si="59"/>
        <v>0</v>
      </c>
      <c r="D257" s="202">
        <f t="shared" si="59"/>
        <v>0</v>
      </c>
      <c r="E257" s="202">
        <f t="shared" si="59"/>
        <v>3.7814441734029384E-8</v>
      </c>
      <c r="F257" s="202">
        <f t="shared" si="59"/>
        <v>5.3820654178260927E-8</v>
      </c>
      <c r="G257" s="202">
        <f t="shared" si="59"/>
        <v>6.4389024687899348E-8</v>
      </c>
      <c r="H257" s="202">
        <f t="shared" si="59"/>
        <v>2.8881414017733232E-7</v>
      </c>
      <c r="I257" s="202">
        <f t="shared" si="59"/>
        <v>4.270798094103686E-7</v>
      </c>
      <c r="J257" s="202">
        <f t="shared" si="59"/>
        <v>2.5066129824822883E-5</v>
      </c>
      <c r="K257" s="202">
        <f t="shared" si="59"/>
        <v>2.9123588790279447E-5</v>
      </c>
      <c r="L257" s="202">
        <f t="shared" si="59"/>
        <v>6.3621190096573458E-5</v>
      </c>
      <c r="M257" s="202">
        <f t="shared" si="59"/>
        <v>1.4603876298449272E-4</v>
      </c>
      <c r="N257" s="202">
        <f t="shared" si="59"/>
        <v>2.1854324724252116E-4</v>
      </c>
      <c r="O257" s="202">
        <f t="shared" si="59"/>
        <v>3.3261867101941269E-4</v>
      </c>
      <c r="P257" s="202">
        <f t="shared" si="59"/>
        <v>4.9446039354758835E-4</v>
      </c>
      <c r="Q257" s="202">
        <f t="shared" si="59"/>
        <v>7.2873220597295381E-4</v>
      </c>
      <c r="R257" s="202">
        <f t="shared" si="59"/>
        <v>9.6145753439447321E-4</v>
      </c>
      <c r="S257" s="202">
        <f t="shared" si="59"/>
        <v>1.3711773870927187E-3</v>
      </c>
      <c r="T257" s="202">
        <f t="shared" si="59"/>
        <v>2.0877730389037316E-3</v>
      </c>
      <c r="U257" s="202">
        <f t="shared" si="59"/>
        <v>3.3287541038156216E-3</v>
      </c>
      <c r="V257" s="202">
        <f t="shared" si="59"/>
        <v>6.2067921345921005E-3</v>
      </c>
      <c r="W257" s="202">
        <f t="shared" si="59"/>
        <v>1.1920534320900919E-2</v>
      </c>
      <c r="DA257" s="203"/>
    </row>
    <row r="258" spans="1:105" ht="11.5" customHeight="1" x14ac:dyDescent="0.35">
      <c r="A258" s="198" t="s">
        <v>23</v>
      </c>
      <c r="B258" s="199">
        <f t="shared" si="59"/>
        <v>1.125669401216794E-2</v>
      </c>
      <c r="C258" s="199">
        <f t="shared" si="59"/>
        <v>1.0967462411915031E-2</v>
      </c>
      <c r="D258" s="199">
        <f t="shared" si="59"/>
        <v>1.0740957879895173E-2</v>
      </c>
      <c r="E258" s="199">
        <f t="shared" si="59"/>
        <v>1.0655468113037414E-2</v>
      </c>
      <c r="F258" s="199">
        <f t="shared" si="59"/>
        <v>1.0507170346079103E-2</v>
      </c>
      <c r="G258" s="199">
        <f t="shared" si="59"/>
        <v>1.0491466728109876E-2</v>
      </c>
      <c r="H258" s="199">
        <f t="shared" si="59"/>
        <v>1.0454223403745319E-2</v>
      </c>
      <c r="I258" s="199">
        <f t="shared" si="59"/>
        <v>1.0375181376977446E-2</v>
      </c>
      <c r="J258" s="199">
        <f t="shared" si="59"/>
        <v>1.0368985196612357E-2</v>
      </c>
      <c r="K258" s="199">
        <f t="shared" si="59"/>
        <v>1.0122669151686994E-2</v>
      </c>
      <c r="L258" s="199">
        <f t="shared" si="59"/>
        <v>1.0275012328670712E-2</v>
      </c>
      <c r="M258" s="199">
        <f t="shared" si="59"/>
        <v>1.0330359217758742E-2</v>
      </c>
      <c r="N258" s="199">
        <f t="shared" si="59"/>
        <v>1.0433791648805301E-2</v>
      </c>
      <c r="O258" s="199">
        <f t="shared" si="59"/>
        <v>1.034863626776425E-2</v>
      </c>
      <c r="P258" s="199">
        <f t="shared" si="59"/>
        <v>1.013891544745639E-2</v>
      </c>
      <c r="Q258" s="199">
        <f t="shared" si="59"/>
        <v>1.0172509335364439E-2</v>
      </c>
      <c r="R258" s="199">
        <f t="shared" si="59"/>
        <v>1.0069439608996528E-2</v>
      </c>
      <c r="S258" s="199">
        <f t="shared" si="59"/>
        <v>9.6229696783872547E-3</v>
      </c>
      <c r="T258" s="199">
        <f t="shared" si="59"/>
        <v>9.6878531152745917E-3</v>
      </c>
      <c r="U258" s="199">
        <f t="shared" si="59"/>
        <v>9.5237106599904663E-3</v>
      </c>
      <c r="V258" s="199">
        <f t="shared" si="59"/>
        <v>9.8491485722183858E-3</v>
      </c>
      <c r="W258" s="199">
        <f t="shared" si="59"/>
        <v>9.6067810279551972E-3</v>
      </c>
      <c r="DA258" s="200"/>
    </row>
    <row r="259" spans="1:105" ht="11.5" customHeight="1" x14ac:dyDescent="0.35">
      <c r="A259" s="201" t="s">
        <v>295</v>
      </c>
      <c r="B259" s="202">
        <f t="shared" si="59"/>
        <v>1.5392128137992214E-4</v>
      </c>
      <c r="C259" s="202">
        <f t="shared" si="59"/>
        <v>1.4086769886088556E-4</v>
      </c>
      <c r="D259" s="202">
        <f t="shared" si="59"/>
        <v>1.3111796651402245E-4</v>
      </c>
      <c r="E259" s="202">
        <f t="shared" si="59"/>
        <v>1.0694680793515276E-4</v>
      </c>
      <c r="F259" s="202">
        <f t="shared" si="59"/>
        <v>9.2140837963592147E-5</v>
      </c>
      <c r="G259" s="202">
        <f t="shared" si="59"/>
        <v>8.3047952303487511E-5</v>
      </c>
      <c r="H259" s="202">
        <f t="shared" si="59"/>
        <v>7.8131164299423744E-5</v>
      </c>
      <c r="I259" s="202">
        <f t="shared" si="59"/>
        <v>6.9942650918863584E-5</v>
      </c>
      <c r="J259" s="202">
        <f t="shared" si="59"/>
        <v>6.6149156944018633E-5</v>
      </c>
      <c r="K259" s="202">
        <f t="shared" si="59"/>
        <v>5.9129983740994232E-5</v>
      </c>
      <c r="L259" s="202">
        <f t="shared" si="59"/>
        <v>5.5224048783847315E-5</v>
      </c>
      <c r="M259" s="202">
        <f t="shared" si="59"/>
        <v>5.0913951602230844E-5</v>
      </c>
      <c r="N259" s="202">
        <f t="shared" si="59"/>
        <v>4.7817261346913552E-5</v>
      </c>
      <c r="O259" s="202">
        <f t="shared" si="59"/>
        <v>5.0157218903478211E-5</v>
      </c>
      <c r="P259" s="202">
        <f t="shared" si="59"/>
        <v>4.2417602874597023E-5</v>
      </c>
      <c r="Q259" s="202">
        <f t="shared" si="59"/>
        <v>3.818562108626027E-5</v>
      </c>
      <c r="R259" s="202">
        <f t="shared" si="59"/>
        <v>3.5879593035558249E-5</v>
      </c>
      <c r="S259" s="202">
        <f t="shared" si="59"/>
        <v>3.3250407406914772E-5</v>
      </c>
      <c r="T259" s="202">
        <f t="shared" si="59"/>
        <v>3.1134215700008619E-5</v>
      </c>
      <c r="U259" s="202">
        <f t="shared" si="59"/>
        <v>3.1683847934050294E-5</v>
      </c>
      <c r="V259" s="202">
        <f t="shared" si="59"/>
        <v>3.1025182486272236E-5</v>
      </c>
      <c r="W259" s="202">
        <f t="shared" si="59"/>
        <v>2.8987900606836546E-5</v>
      </c>
      <c r="DA259" s="203"/>
    </row>
    <row r="260" spans="1:105" ht="11.5" customHeight="1" x14ac:dyDescent="0.35">
      <c r="A260" s="201" t="s">
        <v>297</v>
      </c>
      <c r="B260" s="202">
        <f t="shared" si="59"/>
        <v>1.0990592941031852E-2</v>
      </c>
      <c r="C260" s="202">
        <f t="shared" si="59"/>
        <v>1.0692987688457792E-2</v>
      </c>
      <c r="D260" s="202">
        <f t="shared" si="59"/>
        <v>1.0467615066447436E-2</v>
      </c>
      <c r="E260" s="202">
        <f t="shared" si="59"/>
        <v>1.0382168618588905E-2</v>
      </c>
      <c r="F260" s="202">
        <f t="shared" si="59"/>
        <v>1.0230935342108982E-2</v>
      </c>
      <c r="G260" s="202">
        <f t="shared" si="59"/>
        <v>1.0187276032340518E-2</v>
      </c>
      <c r="H260" s="202">
        <f t="shared" si="59"/>
        <v>1.013610617905269E-2</v>
      </c>
      <c r="I260" s="202">
        <f t="shared" si="59"/>
        <v>1.0051995005094322E-2</v>
      </c>
      <c r="J260" s="202">
        <f t="shared" si="59"/>
        <v>1.0047575997734291E-2</v>
      </c>
      <c r="K260" s="202">
        <f t="shared" si="59"/>
        <v>9.779291495300756E-3</v>
      </c>
      <c r="L260" s="202">
        <f t="shared" si="59"/>
        <v>9.9051731083187686E-3</v>
      </c>
      <c r="M260" s="202">
        <f t="shared" si="59"/>
        <v>9.8960450567049454E-3</v>
      </c>
      <c r="N260" s="202">
        <f t="shared" si="59"/>
        <v>9.9751722487595295E-3</v>
      </c>
      <c r="O260" s="202">
        <f t="shared" ref="O260:W263" si="60">IF(O42=0,0,O42/O$31)</f>
        <v>9.8383494836556933E-3</v>
      </c>
      <c r="P260" s="202">
        <f t="shared" si="60"/>
        <v>9.6476543265214491E-3</v>
      </c>
      <c r="Q260" s="202">
        <f t="shared" si="60"/>
        <v>9.6652866037490043E-3</v>
      </c>
      <c r="R260" s="202">
        <f t="shared" si="60"/>
        <v>9.5641201007386645E-3</v>
      </c>
      <c r="S260" s="202">
        <f t="shared" si="60"/>
        <v>9.0772741470686834E-3</v>
      </c>
      <c r="T260" s="202">
        <f t="shared" si="60"/>
        <v>9.1014129907375039E-3</v>
      </c>
      <c r="U260" s="202">
        <f t="shared" si="60"/>
        <v>8.8704713581883431E-3</v>
      </c>
      <c r="V260" s="202">
        <f t="shared" si="60"/>
        <v>9.0854328202290661E-3</v>
      </c>
      <c r="W260" s="202">
        <f t="shared" si="60"/>
        <v>8.7199407257470517E-3</v>
      </c>
      <c r="DA260" s="203"/>
    </row>
    <row r="261" spans="1:105" ht="11.5" customHeight="1" x14ac:dyDescent="0.35">
      <c r="A261" s="201" t="s">
        <v>299</v>
      </c>
      <c r="B261" s="202">
        <f t="shared" ref="B261:V263" si="61">IF(B43=0,0,B43/B$31)</f>
        <v>1.7300447909231779E-5</v>
      </c>
      <c r="C261" s="202">
        <f t="shared" si="61"/>
        <v>1.5861073620731171E-5</v>
      </c>
      <c r="D261" s="202">
        <f t="shared" si="61"/>
        <v>1.4416098250102509E-5</v>
      </c>
      <c r="E261" s="202">
        <f t="shared" si="61"/>
        <v>1.3512886979940917E-5</v>
      </c>
      <c r="F261" s="202">
        <f t="shared" si="61"/>
        <v>2.7029263175531984E-5</v>
      </c>
      <c r="G261" s="202">
        <f t="shared" si="61"/>
        <v>2.6684049692725518E-5</v>
      </c>
      <c r="H261" s="202">
        <f t="shared" si="61"/>
        <v>2.4971635677960755E-5</v>
      </c>
      <c r="I261" s="202">
        <f t="shared" si="61"/>
        <v>2.4593116237063028E-5</v>
      </c>
      <c r="J261" s="202">
        <f t="shared" si="61"/>
        <v>2.4544134429437943E-5</v>
      </c>
      <c r="K261" s="202">
        <f t="shared" si="61"/>
        <v>2.4693283523541791E-5</v>
      </c>
      <c r="L261" s="202">
        <f t="shared" si="61"/>
        <v>2.4960495480055098E-5</v>
      </c>
      <c r="M261" s="202">
        <f t="shared" si="61"/>
        <v>2.4052215922765104E-5</v>
      </c>
      <c r="N261" s="202">
        <f t="shared" si="61"/>
        <v>2.3128603356242331E-5</v>
      </c>
      <c r="O261" s="202">
        <f t="shared" si="61"/>
        <v>2.2053111876834383E-5</v>
      </c>
      <c r="P261" s="202">
        <f t="shared" si="61"/>
        <v>2.0721906760604049E-5</v>
      </c>
      <c r="Q261" s="202">
        <f t="shared" si="61"/>
        <v>1.9518524470740944E-5</v>
      </c>
      <c r="R261" s="202">
        <f t="shared" si="61"/>
        <v>1.7657684843748738E-5</v>
      </c>
      <c r="S261" s="202">
        <f t="shared" si="61"/>
        <v>1.5469918517324527E-5</v>
      </c>
      <c r="T261" s="202">
        <f t="shared" si="61"/>
        <v>1.5053459785631787E-5</v>
      </c>
      <c r="U261" s="202">
        <f t="shared" si="61"/>
        <v>1.3300662703036801E-5</v>
      </c>
      <c r="V261" s="202">
        <f t="shared" si="61"/>
        <v>1.4020504381796792E-5</v>
      </c>
      <c r="W261" s="202">
        <f t="shared" si="60"/>
        <v>1.4187938805249477E-5</v>
      </c>
      <c r="DA261" s="203"/>
    </row>
    <row r="262" spans="1:105" ht="11.5" customHeight="1" x14ac:dyDescent="0.35">
      <c r="A262" s="201" t="s">
        <v>301</v>
      </c>
      <c r="B262" s="202">
        <f t="shared" si="61"/>
        <v>6.2107284836573212E-5</v>
      </c>
      <c r="C262" s="202">
        <f t="shared" si="61"/>
        <v>8.5096076113906722E-5</v>
      </c>
      <c r="D262" s="202">
        <f t="shared" si="61"/>
        <v>9.5234234946447243E-5</v>
      </c>
      <c r="E262" s="202">
        <f t="shared" si="61"/>
        <v>1.2169468994315192E-4</v>
      </c>
      <c r="F262" s="202">
        <f t="shared" si="61"/>
        <v>1.2656867271702331E-4</v>
      </c>
      <c r="G262" s="202">
        <f t="shared" si="61"/>
        <v>1.568657319126697E-4</v>
      </c>
      <c r="H262" s="202">
        <f t="shared" si="61"/>
        <v>1.7810756691001773E-4</v>
      </c>
      <c r="I262" s="202">
        <f t="shared" si="61"/>
        <v>1.9264771326827414E-4</v>
      </c>
      <c r="J262" s="202">
        <f t="shared" si="61"/>
        <v>1.9494830176595908E-4</v>
      </c>
      <c r="K262" s="202">
        <f t="shared" si="61"/>
        <v>2.236393541302297E-4</v>
      </c>
      <c r="L262" s="202">
        <f t="shared" si="61"/>
        <v>2.4746287148350298E-4</v>
      </c>
      <c r="M262" s="202">
        <f t="shared" si="61"/>
        <v>3.1561228808279785E-4</v>
      </c>
      <c r="N262" s="202">
        <f t="shared" si="61"/>
        <v>3.4313443079802826E-4</v>
      </c>
      <c r="O262" s="202">
        <f t="shared" si="61"/>
        <v>3.7429473182494673E-4</v>
      </c>
      <c r="P262" s="202">
        <f t="shared" si="61"/>
        <v>3.6748360879826949E-4</v>
      </c>
      <c r="Q262" s="202">
        <f t="shared" si="61"/>
        <v>3.8521512213506991E-4</v>
      </c>
      <c r="R262" s="202">
        <f t="shared" si="61"/>
        <v>3.8379669241959128E-4</v>
      </c>
      <c r="S262" s="202">
        <f t="shared" si="61"/>
        <v>4.2440863426763953E-4</v>
      </c>
      <c r="T262" s="202">
        <f t="shared" si="61"/>
        <v>4.6040092884877683E-4</v>
      </c>
      <c r="U262" s="202">
        <f t="shared" si="61"/>
        <v>5.0591215794711293E-4</v>
      </c>
      <c r="V262" s="202">
        <f t="shared" si="61"/>
        <v>5.8135533092505286E-4</v>
      </c>
      <c r="W262" s="202">
        <f t="shared" si="60"/>
        <v>6.5871061323372363E-4</v>
      </c>
      <c r="DA262" s="203"/>
    </row>
    <row r="263" spans="1:105" ht="11.5" customHeight="1" x14ac:dyDescent="0.35">
      <c r="A263" s="201" t="s">
        <v>305</v>
      </c>
      <c r="B263" s="202">
        <f t="shared" si="61"/>
        <v>3.2772057010360243E-5</v>
      </c>
      <c r="C263" s="202">
        <f t="shared" si="61"/>
        <v>3.2649874861714159E-5</v>
      </c>
      <c r="D263" s="202">
        <f t="shared" si="61"/>
        <v>3.2574513737167367E-5</v>
      </c>
      <c r="E263" s="202">
        <f t="shared" si="61"/>
        <v>3.114510959026287E-5</v>
      </c>
      <c r="F263" s="202">
        <f t="shared" si="61"/>
        <v>3.0496230113972999E-5</v>
      </c>
      <c r="G263" s="202">
        <f t="shared" si="61"/>
        <v>3.7592961860474809E-5</v>
      </c>
      <c r="H263" s="202">
        <f t="shared" si="61"/>
        <v>3.6906857805225237E-5</v>
      </c>
      <c r="I263" s="202">
        <f t="shared" si="61"/>
        <v>3.6002891458923185E-5</v>
      </c>
      <c r="J263" s="202">
        <f t="shared" si="61"/>
        <v>3.5767605738651978E-5</v>
      </c>
      <c r="K263" s="202">
        <f t="shared" si="61"/>
        <v>3.5915034991471822E-5</v>
      </c>
      <c r="L263" s="202">
        <f t="shared" si="61"/>
        <v>4.2191804604538096E-5</v>
      </c>
      <c r="M263" s="202">
        <f t="shared" si="61"/>
        <v>4.3735705446003927E-5</v>
      </c>
      <c r="N263" s="202">
        <f t="shared" si="61"/>
        <v>4.4539104544585833E-5</v>
      </c>
      <c r="O263" s="202">
        <f t="shared" si="61"/>
        <v>6.3781721503295861E-5</v>
      </c>
      <c r="P263" s="202">
        <f t="shared" si="61"/>
        <v>6.0638002501470322E-5</v>
      </c>
      <c r="Q263" s="202">
        <f t="shared" si="61"/>
        <v>6.4303463923364443E-5</v>
      </c>
      <c r="R263" s="202">
        <f t="shared" si="61"/>
        <v>6.798553795896399E-5</v>
      </c>
      <c r="S263" s="202">
        <f t="shared" si="61"/>
        <v>7.2566571126693311E-5</v>
      </c>
      <c r="T263" s="202">
        <f t="shared" si="61"/>
        <v>7.985152020266952E-5</v>
      </c>
      <c r="U263" s="202">
        <f t="shared" si="61"/>
        <v>1.0234263321792225E-4</v>
      </c>
      <c r="V263" s="202">
        <f t="shared" si="61"/>
        <v>1.3731473419619939E-4</v>
      </c>
      <c r="W263" s="202">
        <f t="shared" si="60"/>
        <v>1.849538495623348E-4</v>
      </c>
      <c r="DA263" s="203"/>
    </row>
    <row r="264" spans="1:105" ht="11.5" customHeight="1" x14ac:dyDescent="0.35">
      <c r="A264" s="159" t="s">
        <v>44</v>
      </c>
      <c r="B264" s="193">
        <f t="shared" ref="B264:W273" si="62">IF(B46=0,0,B46/B$46)</f>
        <v>1</v>
      </c>
      <c r="C264" s="193">
        <f t="shared" si="62"/>
        <v>1</v>
      </c>
      <c r="D264" s="193">
        <f t="shared" si="62"/>
        <v>1</v>
      </c>
      <c r="E264" s="193">
        <f t="shared" si="62"/>
        <v>1</v>
      </c>
      <c r="F264" s="193">
        <f t="shared" si="62"/>
        <v>1</v>
      </c>
      <c r="G264" s="193">
        <f t="shared" si="62"/>
        <v>1</v>
      </c>
      <c r="H264" s="193">
        <f t="shared" si="62"/>
        <v>1</v>
      </c>
      <c r="I264" s="193">
        <f t="shared" si="62"/>
        <v>1</v>
      </c>
      <c r="J264" s="193">
        <f t="shared" si="62"/>
        <v>1</v>
      </c>
      <c r="K264" s="193">
        <f t="shared" si="62"/>
        <v>1</v>
      </c>
      <c r="L264" s="193">
        <f t="shared" si="62"/>
        <v>1</v>
      </c>
      <c r="M264" s="193">
        <f t="shared" si="62"/>
        <v>1</v>
      </c>
      <c r="N264" s="193">
        <f t="shared" si="62"/>
        <v>1</v>
      </c>
      <c r="O264" s="193">
        <f t="shared" si="62"/>
        <v>1</v>
      </c>
      <c r="P264" s="193">
        <f t="shared" si="62"/>
        <v>1</v>
      </c>
      <c r="Q264" s="193">
        <f t="shared" si="62"/>
        <v>1</v>
      </c>
      <c r="R264" s="193">
        <f t="shared" si="62"/>
        <v>1</v>
      </c>
      <c r="S264" s="193">
        <f t="shared" si="62"/>
        <v>1</v>
      </c>
      <c r="T264" s="193">
        <f t="shared" si="62"/>
        <v>1</v>
      </c>
      <c r="U264" s="193">
        <f t="shared" si="62"/>
        <v>1</v>
      </c>
      <c r="V264" s="193">
        <f t="shared" si="62"/>
        <v>1</v>
      </c>
      <c r="W264" s="193">
        <f t="shared" si="62"/>
        <v>1</v>
      </c>
      <c r="DA264" s="194"/>
    </row>
    <row r="265" spans="1:105" ht="11.5" customHeight="1" x14ac:dyDescent="0.35">
      <c r="A265" s="195" t="s">
        <v>33</v>
      </c>
      <c r="B265" s="196">
        <f t="shared" si="62"/>
        <v>0.70495900863278294</v>
      </c>
      <c r="C265" s="196">
        <f t="shared" si="62"/>
        <v>0.70617047514971087</v>
      </c>
      <c r="D265" s="196">
        <f t="shared" si="62"/>
        <v>0.70463626643422284</v>
      </c>
      <c r="E265" s="196">
        <f t="shared" si="62"/>
        <v>0.70993904737489044</v>
      </c>
      <c r="F265" s="196">
        <f t="shared" si="62"/>
        <v>0.69525489729046985</v>
      </c>
      <c r="G265" s="196">
        <f t="shared" si="62"/>
        <v>0.69541541804548246</v>
      </c>
      <c r="H265" s="196">
        <f t="shared" si="62"/>
        <v>0.69048643622508443</v>
      </c>
      <c r="I265" s="196">
        <f t="shared" si="62"/>
        <v>0.6929469221449196</v>
      </c>
      <c r="J265" s="196">
        <f t="shared" si="62"/>
        <v>0.69512220396367785</v>
      </c>
      <c r="K265" s="196">
        <f t="shared" si="62"/>
        <v>0.71095058947563361</v>
      </c>
      <c r="L265" s="196">
        <f t="shared" si="62"/>
        <v>0.7150642505028183</v>
      </c>
      <c r="M265" s="196">
        <f t="shared" si="62"/>
        <v>0.71879658066361174</v>
      </c>
      <c r="N265" s="196">
        <f t="shared" si="62"/>
        <v>0.71772368879113024</v>
      </c>
      <c r="O265" s="196">
        <f t="shared" si="62"/>
        <v>0.7114205917770523</v>
      </c>
      <c r="P265" s="196">
        <f t="shared" si="62"/>
        <v>0.71424138458306807</v>
      </c>
      <c r="Q265" s="196">
        <f t="shared" si="62"/>
        <v>0.70842917787014281</v>
      </c>
      <c r="R265" s="196">
        <f t="shared" si="62"/>
        <v>0.70160791429357516</v>
      </c>
      <c r="S265" s="196">
        <f t="shared" si="62"/>
        <v>0.70018851047721387</v>
      </c>
      <c r="T265" s="196">
        <f t="shared" si="62"/>
        <v>0.70583964340065852</v>
      </c>
      <c r="U265" s="196">
        <f t="shared" si="62"/>
        <v>0.70485804652505057</v>
      </c>
      <c r="V265" s="196">
        <f t="shared" si="62"/>
        <v>0.69118506926695389</v>
      </c>
      <c r="W265" s="196">
        <f t="shared" si="62"/>
        <v>0.70254565395842417</v>
      </c>
      <c r="DA265" s="197"/>
    </row>
    <row r="266" spans="1:105" ht="11.5" customHeight="1" x14ac:dyDescent="0.35">
      <c r="A266" s="201" t="s">
        <v>295</v>
      </c>
      <c r="B266" s="202">
        <f t="shared" si="62"/>
        <v>0.10997103973493352</v>
      </c>
      <c r="C266" s="202">
        <f t="shared" si="62"/>
        <v>0.1028009671993968</v>
      </c>
      <c r="D266" s="202">
        <f t="shared" si="62"/>
        <v>9.3162686284845267E-2</v>
      </c>
      <c r="E266" s="202">
        <f t="shared" si="62"/>
        <v>8.5044477224711784E-2</v>
      </c>
      <c r="F266" s="202">
        <f t="shared" si="62"/>
        <v>7.4457693042168052E-2</v>
      </c>
      <c r="G266" s="202">
        <f t="shared" si="62"/>
        <v>6.7359070563618784E-2</v>
      </c>
      <c r="H266" s="202">
        <f t="shared" si="62"/>
        <v>6.3426034812779225E-2</v>
      </c>
      <c r="I266" s="202">
        <f t="shared" si="62"/>
        <v>5.7623641004534008E-2</v>
      </c>
      <c r="J266" s="202">
        <f t="shared" si="62"/>
        <v>5.4736994686867387E-2</v>
      </c>
      <c r="K266" s="202">
        <f t="shared" si="62"/>
        <v>5.3149077095476935E-2</v>
      </c>
      <c r="L266" s="202">
        <f t="shared" si="62"/>
        <v>4.9704812931667869E-2</v>
      </c>
      <c r="M266" s="202">
        <f t="shared" si="62"/>
        <v>4.6828873472966374E-2</v>
      </c>
      <c r="N266" s="202">
        <f t="shared" si="62"/>
        <v>4.5624244445114079E-2</v>
      </c>
      <c r="O266" s="202">
        <f t="shared" si="62"/>
        <v>4.4761886186765465E-2</v>
      </c>
      <c r="P266" s="202">
        <f t="shared" si="62"/>
        <v>4.137097261043448E-2</v>
      </c>
      <c r="Q266" s="202">
        <f t="shared" si="62"/>
        <v>3.949240490524928E-2</v>
      </c>
      <c r="R266" s="202">
        <f t="shared" si="62"/>
        <v>3.9408396022763137E-2</v>
      </c>
      <c r="S266" s="202">
        <f t="shared" si="62"/>
        <v>3.8349904892642804E-2</v>
      </c>
      <c r="T266" s="202">
        <f t="shared" si="62"/>
        <v>3.8591216665903899E-2</v>
      </c>
      <c r="U266" s="202">
        <f t="shared" si="62"/>
        <v>3.8009789046396222E-2</v>
      </c>
      <c r="V266" s="202">
        <f t="shared" si="62"/>
        <v>3.7464942002230273E-2</v>
      </c>
      <c r="W266" s="202">
        <f t="shared" si="62"/>
        <v>3.6689553913799335E-2</v>
      </c>
      <c r="DA266" s="203"/>
    </row>
    <row r="267" spans="1:105" ht="11.5" customHeight="1" x14ac:dyDescent="0.35">
      <c r="A267" s="201" t="s">
        <v>297</v>
      </c>
      <c r="B267" s="202">
        <f t="shared" si="62"/>
        <v>0.59164941085841793</v>
      </c>
      <c r="C267" s="202">
        <f t="shared" si="62"/>
        <v>0.59981953029574231</v>
      </c>
      <c r="D267" s="202">
        <f t="shared" si="62"/>
        <v>0.60743297757659009</v>
      </c>
      <c r="E267" s="202">
        <f t="shared" si="62"/>
        <v>0.62064737589205587</v>
      </c>
      <c r="F267" s="202">
        <f t="shared" si="62"/>
        <v>0.61660158270617116</v>
      </c>
      <c r="G267" s="202">
        <f t="shared" si="62"/>
        <v>0.62375977743241284</v>
      </c>
      <c r="H267" s="202">
        <f t="shared" si="62"/>
        <v>0.62192036058145672</v>
      </c>
      <c r="I267" s="202">
        <f t="shared" si="62"/>
        <v>0.63025779056309006</v>
      </c>
      <c r="J267" s="202">
        <f t="shared" si="62"/>
        <v>0.63481914739638845</v>
      </c>
      <c r="K267" s="202">
        <f t="shared" si="62"/>
        <v>0.65147053413540079</v>
      </c>
      <c r="L267" s="202">
        <f t="shared" si="62"/>
        <v>0.65827629374964158</v>
      </c>
      <c r="M267" s="202">
        <f t="shared" si="62"/>
        <v>0.6647333026129606</v>
      </c>
      <c r="N267" s="202">
        <f t="shared" si="62"/>
        <v>0.66403614149030066</v>
      </c>
      <c r="O267" s="202">
        <f t="shared" si="62"/>
        <v>0.658469593272205</v>
      </c>
      <c r="P267" s="202">
        <f t="shared" si="62"/>
        <v>0.66414857368845048</v>
      </c>
      <c r="Q267" s="202">
        <f t="shared" si="62"/>
        <v>0.6600669783297769</v>
      </c>
      <c r="R267" s="202">
        <f t="shared" si="62"/>
        <v>0.6530026156406793</v>
      </c>
      <c r="S267" s="202">
        <f t="shared" si="62"/>
        <v>0.65259109050102238</v>
      </c>
      <c r="T267" s="202">
        <f t="shared" si="62"/>
        <v>0.65717912274773405</v>
      </c>
      <c r="U267" s="202">
        <f t="shared" si="62"/>
        <v>0.65623127897385025</v>
      </c>
      <c r="V267" s="202">
        <f t="shared" si="62"/>
        <v>0.64254803131369764</v>
      </c>
      <c r="W267" s="202">
        <f t="shared" si="62"/>
        <v>0.65427130608801332</v>
      </c>
      <c r="DA267" s="203"/>
    </row>
    <row r="268" spans="1:105" ht="11.5" customHeight="1" x14ac:dyDescent="0.35">
      <c r="A268" s="201" t="s">
        <v>299</v>
      </c>
      <c r="B268" s="202">
        <f t="shared" si="62"/>
        <v>2.983641956601937E-3</v>
      </c>
      <c r="C268" s="202">
        <f t="shared" si="62"/>
        <v>3.1508759295765434E-3</v>
      </c>
      <c r="D268" s="202">
        <f t="shared" si="62"/>
        <v>3.58601036196664E-3</v>
      </c>
      <c r="E268" s="202">
        <f t="shared" si="62"/>
        <v>3.7352499787188164E-3</v>
      </c>
      <c r="F268" s="202">
        <f t="shared" si="62"/>
        <v>3.6487296549495255E-3</v>
      </c>
      <c r="G268" s="202">
        <f t="shared" si="62"/>
        <v>3.6920018693275217E-3</v>
      </c>
      <c r="H268" s="202">
        <f t="shared" si="62"/>
        <v>4.1422843498071437E-3</v>
      </c>
      <c r="I268" s="202">
        <f t="shared" si="62"/>
        <v>4.0196987281035058E-3</v>
      </c>
      <c r="J268" s="202">
        <f t="shared" si="62"/>
        <v>4.2321742573662134E-3</v>
      </c>
      <c r="K268" s="202">
        <f t="shared" si="62"/>
        <v>4.5601708557489427E-3</v>
      </c>
      <c r="L268" s="202">
        <f t="shared" si="62"/>
        <v>4.6659634453014029E-3</v>
      </c>
      <c r="M268" s="202">
        <f t="shared" si="62"/>
        <v>4.8100317495616707E-3</v>
      </c>
      <c r="N268" s="202">
        <f t="shared" si="62"/>
        <v>4.8698188081179351E-3</v>
      </c>
      <c r="O268" s="202">
        <f t="shared" si="62"/>
        <v>4.86311584860619E-3</v>
      </c>
      <c r="P268" s="202">
        <f t="shared" si="62"/>
        <v>5.1910518010436137E-3</v>
      </c>
      <c r="Q268" s="202">
        <f t="shared" si="62"/>
        <v>5.1322302370263801E-3</v>
      </c>
      <c r="R268" s="202">
        <f t="shared" si="62"/>
        <v>5.1089464963361367E-3</v>
      </c>
      <c r="S268" s="202">
        <f t="shared" si="62"/>
        <v>4.9372966926869363E-3</v>
      </c>
      <c r="T268" s="202">
        <f t="shared" si="62"/>
        <v>5.0813908832258352E-3</v>
      </c>
      <c r="U268" s="202">
        <f t="shared" si="62"/>
        <v>5.1639109722047645E-3</v>
      </c>
      <c r="V268" s="202">
        <f t="shared" si="62"/>
        <v>5.1838317013287085E-3</v>
      </c>
      <c r="W268" s="202">
        <f t="shared" si="62"/>
        <v>4.9532895238746447E-3</v>
      </c>
      <c r="DA268" s="203"/>
    </row>
    <row r="269" spans="1:105" ht="11.5" customHeight="1" x14ac:dyDescent="0.35">
      <c r="A269" s="201" t="s">
        <v>301</v>
      </c>
      <c r="B269" s="202">
        <f t="shared" si="62"/>
        <v>2.626044907678479E-4</v>
      </c>
      <c r="C269" s="202">
        <f t="shared" si="62"/>
        <v>2.9997738417429464E-4</v>
      </c>
      <c r="D269" s="202">
        <f t="shared" si="62"/>
        <v>3.5433695760487887E-4</v>
      </c>
      <c r="E269" s="202">
        <f t="shared" si="62"/>
        <v>4.1391898162585096E-4</v>
      </c>
      <c r="F269" s="202">
        <f t="shared" si="62"/>
        <v>4.5195612357961583E-4</v>
      </c>
      <c r="G269" s="202">
        <f t="shared" si="62"/>
        <v>5.1454632552244456E-4</v>
      </c>
      <c r="H269" s="202">
        <f t="shared" si="62"/>
        <v>9.0681138610805773E-4</v>
      </c>
      <c r="I269" s="202">
        <f t="shared" si="62"/>
        <v>9.5756486206205721E-4</v>
      </c>
      <c r="J269" s="202">
        <f t="shared" si="62"/>
        <v>1.2480252346478626E-3</v>
      </c>
      <c r="K269" s="202">
        <f t="shared" si="62"/>
        <v>1.6762731127973676E-3</v>
      </c>
      <c r="L269" s="202">
        <f t="shared" si="62"/>
        <v>2.3245404309464516E-3</v>
      </c>
      <c r="M269" s="202">
        <f t="shared" si="62"/>
        <v>2.2931348177794133E-3</v>
      </c>
      <c r="N269" s="202">
        <f t="shared" si="62"/>
        <v>2.9750773946804758E-3</v>
      </c>
      <c r="O269" s="202">
        <f t="shared" si="62"/>
        <v>3.0463094034290151E-3</v>
      </c>
      <c r="P269" s="202">
        <f t="shared" si="62"/>
        <v>3.1539478953522965E-3</v>
      </c>
      <c r="Q269" s="202">
        <f t="shared" si="62"/>
        <v>3.2691471548294535E-3</v>
      </c>
      <c r="R269" s="202">
        <f t="shared" si="62"/>
        <v>3.4210262621470543E-3</v>
      </c>
      <c r="S269" s="202">
        <f t="shared" si="62"/>
        <v>3.4387887932625983E-3</v>
      </c>
      <c r="T269" s="202">
        <f t="shared" si="62"/>
        <v>3.740356626768642E-3</v>
      </c>
      <c r="U269" s="202">
        <f t="shared" si="62"/>
        <v>3.8614062042443592E-3</v>
      </c>
      <c r="V269" s="202">
        <f t="shared" si="62"/>
        <v>4.0380117787045047E-3</v>
      </c>
      <c r="W269" s="202">
        <f t="shared" si="62"/>
        <v>3.8703845955242121E-3</v>
      </c>
      <c r="DA269" s="203"/>
    </row>
    <row r="270" spans="1:105" ht="11.5" customHeight="1" x14ac:dyDescent="0.35">
      <c r="A270" s="201" t="s">
        <v>305</v>
      </c>
      <c r="B270" s="202">
        <f t="shared" si="62"/>
        <v>9.2311592061568382E-5</v>
      </c>
      <c r="C270" s="202">
        <f t="shared" si="62"/>
        <v>9.9124340820949013E-5</v>
      </c>
      <c r="D270" s="202">
        <f t="shared" si="62"/>
        <v>1.0025525321578427E-4</v>
      </c>
      <c r="E270" s="202">
        <f t="shared" si="62"/>
        <v>9.8025297778105651E-5</v>
      </c>
      <c r="F270" s="202">
        <f t="shared" si="62"/>
        <v>9.4935763601628609E-5</v>
      </c>
      <c r="G270" s="202">
        <f t="shared" si="62"/>
        <v>9.0021854600877529E-5</v>
      </c>
      <c r="H270" s="202">
        <f t="shared" si="62"/>
        <v>9.0945094933349353E-5</v>
      </c>
      <c r="I270" s="202">
        <f t="shared" si="62"/>
        <v>8.8226987130097151E-5</v>
      </c>
      <c r="J270" s="202">
        <f t="shared" si="62"/>
        <v>8.5862388407907466E-5</v>
      </c>
      <c r="K270" s="202">
        <f t="shared" si="62"/>
        <v>9.4534276209440018E-5</v>
      </c>
      <c r="L270" s="202">
        <f t="shared" si="62"/>
        <v>9.2639945261070242E-5</v>
      </c>
      <c r="M270" s="202">
        <f t="shared" si="62"/>
        <v>1.3123801034375295E-4</v>
      </c>
      <c r="N270" s="202">
        <f t="shared" si="62"/>
        <v>2.1840665291707331E-4</v>
      </c>
      <c r="O270" s="202">
        <f t="shared" si="62"/>
        <v>2.7968706604657959E-4</v>
      </c>
      <c r="P270" s="202">
        <f t="shared" si="62"/>
        <v>3.7683858778711938E-4</v>
      </c>
      <c r="Q270" s="202">
        <f t="shared" si="62"/>
        <v>4.6841724326092193E-4</v>
      </c>
      <c r="R270" s="202">
        <f t="shared" si="62"/>
        <v>6.6692987164953014E-4</v>
      </c>
      <c r="S270" s="202">
        <f t="shared" si="62"/>
        <v>8.7142959759923502E-4</v>
      </c>
      <c r="T270" s="202">
        <f t="shared" si="62"/>
        <v>1.2475564770260197E-3</v>
      </c>
      <c r="U270" s="202">
        <f t="shared" si="62"/>
        <v>1.5916613283550147E-3</v>
      </c>
      <c r="V270" s="202">
        <f t="shared" si="62"/>
        <v>1.9502524709927023E-3</v>
      </c>
      <c r="W270" s="202">
        <f t="shared" si="62"/>
        <v>2.7611198372126814E-3</v>
      </c>
      <c r="DA270" s="203"/>
    </row>
    <row r="271" spans="1:105" ht="11.5" customHeight="1" x14ac:dyDescent="0.35">
      <c r="A271" s="198" t="s">
        <v>34</v>
      </c>
      <c r="B271" s="199">
        <f t="shared" si="62"/>
        <v>0.29504099136721695</v>
      </c>
      <c r="C271" s="199">
        <f t="shared" si="62"/>
        <v>0.29382952485028901</v>
      </c>
      <c r="D271" s="199">
        <f t="shared" si="62"/>
        <v>0.29536373356577705</v>
      </c>
      <c r="E271" s="199">
        <f t="shared" si="62"/>
        <v>0.29006095262510956</v>
      </c>
      <c r="F271" s="199">
        <f t="shared" si="62"/>
        <v>0.30474510270953015</v>
      </c>
      <c r="G271" s="199">
        <f t="shared" si="62"/>
        <v>0.30458458195451765</v>
      </c>
      <c r="H271" s="199">
        <f t="shared" si="62"/>
        <v>0.30951356377491562</v>
      </c>
      <c r="I271" s="199">
        <f t="shared" si="62"/>
        <v>0.30705307785508035</v>
      </c>
      <c r="J271" s="199">
        <f t="shared" si="62"/>
        <v>0.30487779603632215</v>
      </c>
      <c r="K271" s="199">
        <f t="shared" si="62"/>
        <v>0.28904941052436639</v>
      </c>
      <c r="L271" s="199">
        <f t="shared" si="62"/>
        <v>0.2849357494971817</v>
      </c>
      <c r="M271" s="199">
        <f t="shared" si="62"/>
        <v>0.28120341933638821</v>
      </c>
      <c r="N271" s="199">
        <f t="shared" si="62"/>
        <v>0.28227631120886981</v>
      </c>
      <c r="O271" s="199">
        <f t="shared" si="62"/>
        <v>0.2885794082229477</v>
      </c>
      <c r="P271" s="199">
        <f t="shared" si="62"/>
        <v>0.28575861541693193</v>
      </c>
      <c r="Q271" s="199">
        <f t="shared" si="62"/>
        <v>0.29157082212985713</v>
      </c>
      <c r="R271" s="199">
        <f t="shared" si="62"/>
        <v>0.29839208570642484</v>
      </c>
      <c r="S271" s="199">
        <f t="shared" si="62"/>
        <v>0.29981148952278613</v>
      </c>
      <c r="T271" s="199">
        <f t="shared" si="62"/>
        <v>0.29416035659934148</v>
      </c>
      <c r="U271" s="199">
        <f t="shared" si="62"/>
        <v>0.29514195347494943</v>
      </c>
      <c r="V271" s="199">
        <f t="shared" si="62"/>
        <v>0.30881493073304611</v>
      </c>
      <c r="W271" s="199">
        <f t="shared" si="62"/>
        <v>0.29745434604157583</v>
      </c>
      <c r="DA271" s="200"/>
    </row>
    <row r="272" spans="1:105" ht="11.5" customHeight="1" x14ac:dyDescent="0.35">
      <c r="A272" s="207" t="s">
        <v>29</v>
      </c>
      <c r="B272" s="208">
        <f t="shared" si="62"/>
        <v>0.22853024987359455</v>
      </c>
      <c r="C272" s="208">
        <f t="shared" si="62"/>
        <v>0.2251392773623116</v>
      </c>
      <c r="D272" s="208">
        <f t="shared" si="62"/>
        <v>0.22459988879759143</v>
      </c>
      <c r="E272" s="208">
        <f t="shared" si="62"/>
        <v>0.21998742273999147</v>
      </c>
      <c r="F272" s="208">
        <f t="shared" si="62"/>
        <v>0.22611130195546963</v>
      </c>
      <c r="G272" s="208">
        <f t="shared" si="62"/>
        <v>0.22531900177935957</v>
      </c>
      <c r="H272" s="208">
        <f t="shared" si="62"/>
        <v>0.22686612663713707</v>
      </c>
      <c r="I272" s="208">
        <f t="shared" si="62"/>
        <v>0.22537268986444212</v>
      </c>
      <c r="J272" s="208">
        <f t="shared" si="62"/>
        <v>0.22291370988613271</v>
      </c>
      <c r="K272" s="208">
        <f t="shared" si="62"/>
        <v>0.21330963954622176</v>
      </c>
      <c r="L272" s="208">
        <f t="shared" si="62"/>
        <v>0.20806039532665943</v>
      </c>
      <c r="M272" s="208">
        <f t="shared" si="62"/>
        <v>0.20565609012533689</v>
      </c>
      <c r="N272" s="208">
        <f t="shared" si="62"/>
        <v>0.20350467960222068</v>
      </c>
      <c r="O272" s="208">
        <f t="shared" si="62"/>
        <v>0.20506749326100035</v>
      </c>
      <c r="P272" s="208">
        <f t="shared" si="62"/>
        <v>0.20323400634059338</v>
      </c>
      <c r="Q272" s="208">
        <f t="shared" si="62"/>
        <v>0.20718905872271803</v>
      </c>
      <c r="R272" s="208">
        <f t="shared" si="62"/>
        <v>0.2099006695036397</v>
      </c>
      <c r="S272" s="208">
        <f t="shared" si="62"/>
        <v>0.2084487560727773</v>
      </c>
      <c r="T272" s="208">
        <f t="shared" si="62"/>
        <v>0.2069184401514727</v>
      </c>
      <c r="U272" s="208">
        <f t="shared" si="62"/>
        <v>0.20573740730015042</v>
      </c>
      <c r="V272" s="208">
        <f t="shared" si="62"/>
        <v>0.21450774798075342</v>
      </c>
      <c r="W272" s="208">
        <f t="shared" si="62"/>
        <v>0.20628419696316272</v>
      </c>
      <c r="DA272" s="209"/>
    </row>
    <row r="273" spans="1:105" ht="11.5" customHeight="1" x14ac:dyDescent="0.35">
      <c r="A273" s="204" t="s">
        <v>322</v>
      </c>
      <c r="B273" s="205">
        <f t="shared" si="62"/>
        <v>6.6510741493622433E-2</v>
      </c>
      <c r="C273" s="205">
        <f t="shared" si="62"/>
        <v>6.8690247487977404E-2</v>
      </c>
      <c r="D273" s="205">
        <f t="shared" si="62"/>
        <v>7.0763844768185619E-2</v>
      </c>
      <c r="E273" s="205">
        <f t="shared" si="62"/>
        <v>7.0073529885118085E-2</v>
      </c>
      <c r="F273" s="205">
        <f t="shared" si="62"/>
        <v>7.8633800754060512E-2</v>
      </c>
      <c r="G273" s="205">
        <f t="shared" si="62"/>
        <v>7.9265580175158057E-2</v>
      </c>
      <c r="H273" s="205">
        <f t="shared" si="62"/>
        <v>8.2647437137778557E-2</v>
      </c>
      <c r="I273" s="205">
        <f t="shared" si="62"/>
        <v>8.1680387990638273E-2</v>
      </c>
      <c r="J273" s="205">
        <f t="shared" si="62"/>
        <v>8.1964086150189408E-2</v>
      </c>
      <c r="K273" s="205">
        <f t="shared" si="62"/>
        <v>7.5739770978144605E-2</v>
      </c>
      <c r="L273" s="205">
        <f t="shared" si="62"/>
        <v>7.6875354170522228E-2</v>
      </c>
      <c r="M273" s="205">
        <f t="shared" si="62"/>
        <v>7.5547329211051312E-2</v>
      </c>
      <c r="N273" s="205">
        <f t="shared" si="62"/>
        <v>7.8771631606649101E-2</v>
      </c>
      <c r="O273" s="205">
        <f t="shared" si="62"/>
        <v>8.3511914961947376E-2</v>
      </c>
      <c r="P273" s="205">
        <f t="shared" si="62"/>
        <v>8.2524609076338587E-2</v>
      </c>
      <c r="Q273" s="205">
        <f t="shared" si="62"/>
        <v>8.438176340713914E-2</v>
      </c>
      <c r="R273" s="205">
        <f t="shared" si="62"/>
        <v>8.8491416202785153E-2</v>
      </c>
      <c r="S273" s="205">
        <f t="shared" si="62"/>
        <v>9.136273345000881E-2</v>
      </c>
      <c r="T273" s="205">
        <f t="shared" si="62"/>
        <v>8.7241916447868786E-2</v>
      </c>
      <c r="U273" s="205">
        <f t="shared" si="62"/>
        <v>8.9404546174798982E-2</v>
      </c>
      <c r="V273" s="205">
        <f t="shared" si="62"/>
        <v>9.4307182752292704E-2</v>
      </c>
      <c r="W273" s="205">
        <f t="shared" si="62"/>
        <v>9.1170149078413115E-2</v>
      </c>
      <c r="DA273" s="206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4EE2-AE75-4799-A2DD-D4B29BD7B7B2}">
  <sheetPr>
    <tabColor theme="4"/>
  </sheetPr>
  <dimension ref="A1:B7"/>
  <sheetViews>
    <sheetView workbookViewId="0">
      <selection activeCell="W22" sqref="W22"/>
    </sheetView>
  </sheetViews>
  <sheetFormatPr defaultRowHeight="14.5" x14ac:dyDescent="0.35"/>
  <sheetData>
    <row r="1" spans="1:2" x14ac:dyDescent="0.35">
      <c r="A1" t="s">
        <v>122</v>
      </c>
      <c r="B1">
        <v>2021</v>
      </c>
    </row>
    <row r="2" spans="1:2" x14ac:dyDescent="0.35">
      <c r="A2" t="s">
        <v>110</v>
      </c>
      <c r="B2" s="69">
        <f>'BAADTbVT-freight'!C2</f>
        <v>7875.4990216825699</v>
      </c>
    </row>
    <row r="3" spans="1:2" x14ac:dyDescent="0.35">
      <c r="A3" t="s">
        <v>111</v>
      </c>
      <c r="B3" s="69">
        <f>'BAADTbVT-freight'!C3</f>
        <v>18193.793168060933</v>
      </c>
    </row>
    <row r="4" spans="1:2" x14ac:dyDescent="0.35">
      <c r="A4" t="s">
        <v>112</v>
      </c>
      <c r="B4" s="69">
        <f>'BAADTbVT-freight'!C4</f>
        <v>560731.43597735092</v>
      </c>
    </row>
    <row r="5" spans="1:2" x14ac:dyDescent="0.35">
      <c r="A5" t="s">
        <v>113</v>
      </c>
      <c r="B5" s="69">
        <f>'BAADTbVT-freight'!C5</f>
        <v>107967.26430849674</v>
      </c>
    </row>
    <row r="6" spans="1:2" x14ac:dyDescent="0.35">
      <c r="A6" t="s">
        <v>114</v>
      </c>
      <c r="B6" s="69">
        <f>'BAADTbVT-freight'!C6</f>
        <v>84559.744190861922</v>
      </c>
    </row>
    <row r="7" spans="1:2" x14ac:dyDescent="0.35">
      <c r="A7" t="s">
        <v>115</v>
      </c>
      <c r="B7" s="69">
        <f>'BAADTbVT-freight'!C7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B276-FFE0-4C31-95F2-E8FDEC77C534}">
  <sheetPr>
    <tabColor theme="4"/>
  </sheetPr>
  <dimension ref="A1:AF12"/>
  <sheetViews>
    <sheetView workbookViewId="0">
      <selection activeCell="M46" sqref="M46"/>
    </sheetView>
  </sheetViews>
  <sheetFormatPr defaultColWidth="11.453125" defaultRowHeight="14.5" x14ac:dyDescent="0.35"/>
  <cols>
    <col min="1" max="1" width="30.81640625" customWidth="1"/>
    <col min="2" max="32" width="15.1796875" bestFit="1" customWidth="1"/>
  </cols>
  <sheetData>
    <row r="1" spans="1:32" x14ac:dyDescent="0.35">
      <c r="A1" s="6" t="s">
        <v>122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8" t="s">
        <v>110</v>
      </c>
      <c r="B2" s="69">
        <f>Passenger_km!B34*About!$C$23</f>
        <v>5329.3757118214498</v>
      </c>
      <c r="C2" s="69">
        <f>Passenger_km!C34*About!$C$23</f>
        <v>5550.3573936122721</v>
      </c>
      <c r="D2" s="69">
        <f>Passenger_km!D34*About!$C$23</f>
        <v>5736.5288753443147</v>
      </c>
      <c r="E2" s="69">
        <f>Passenger_km!E34*About!$C$23</f>
        <v>5927.8817258994304</v>
      </c>
      <c r="F2" s="69">
        <f>Passenger_km!F34*About!$C$23</f>
        <v>6087.9135026084514</v>
      </c>
      <c r="G2" s="69">
        <f>Passenger_km!G34*About!$C$23</f>
        <v>6288.1760851727695</v>
      </c>
      <c r="H2" s="69">
        <f>Passenger_km!H34*About!$C$23</f>
        <v>6316.2596268955549</v>
      </c>
      <c r="I2" s="69">
        <f>Passenger_km!I34*About!$C$23</f>
        <v>6392.0678993762131</v>
      </c>
      <c r="J2" s="69">
        <f>Passenger_km!J34*About!$C$23</f>
        <v>6428.9293586784206</v>
      </c>
      <c r="K2" s="69">
        <f>Passenger_km!K34*About!$C$23</f>
        <v>6470.1595377415888</v>
      </c>
      <c r="L2" s="69">
        <f>Passenger_km!L34*About!$C$23</f>
        <v>6553.2520937156132</v>
      </c>
      <c r="M2" s="69">
        <f>Passenger_km!M34*About!$C$23</f>
        <v>6563.9445574278579</v>
      </c>
      <c r="N2" s="69">
        <f>Passenger_km!N34*About!$C$23</f>
        <v>6576.9183675646937</v>
      </c>
      <c r="O2" s="69">
        <f>Passenger_km!O34*About!$C$23</f>
        <v>6589.3893684170962</v>
      </c>
      <c r="P2" s="69">
        <f>Passenger_km!P34*About!$C$23</f>
        <v>6646.0540119857942</v>
      </c>
      <c r="Q2" s="69">
        <f>Passenger_km!Q34*About!$C$23</f>
        <v>6662.9001808240764</v>
      </c>
      <c r="R2" s="69">
        <f>Passenger_km!R34*About!$C$23</f>
        <v>6682.7075445259443</v>
      </c>
      <c r="S2" s="69">
        <f>Passenger_km!S34*About!$C$23</f>
        <v>6704.4744085305128</v>
      </c>
      <c r="T2" s="69">
        <f>Passenger_km!T34*About!$C$23</f>
        <v>6772.2628928675467</v>
      </c>
      <c r="U2" s="69">
        <f>Passenger_km!U34*About!$C$23</f>
        <v>6800.8598746309754</v>
      </c>
      <c r="V2" s="69">
        <f>Passenger_km!V34*About!$C$23</f>
        <v>6831.6841272522424</v>
      </c>
      <c r="W2" s="69">
        <f>Passenger_km!W34*About!$C$23</f>
        <v>6855.7002000968005</v>
      </c>
      <c r="X2" s="69">
        <f>Passenger_km!X34*About!$C$23</f>
        <v>6881.0669749903118</v>
      </c>
      <c r="Y2" s="69">
        <f>Passenger_km!Y34*About!$C$23</f>
        <v>6907.4916952658359</v>
      </c>
      <c r="Z2" s="69">
        <f>Passenger_km!Z34*About!$C$23</f>
        <v>6935.1081628279935</v>
      </c>
      <c r="AA2" s="69">
        <f>Passenger_km!AA34*About!$C$23</f>
        <v>6962.4332042747792</v>
      </c>
      <c r="AB2" s="69">
        <f>Passenger_km!AB34*About!$C$23</f>
        <v>6990.7140772057837</v>
      </c>
      <c r="AC2" s="69">
        <f>Passenger_km!AC34*About!$C$23</f>
        <v>7021.4793360692356</v>
      </c>
      <c r="AD2" s="69">
        <f>Passenger_km!AD34*About!$C$23</f>
        <v>7054.5175434786306</v>
      </c>
      <c r="AE2" s="69">
        <f>Passenger_km!AE34*About!$C$23</f>
        <v>7089.5608857760317</v>
      </c>
      <c r="AF2" s="69">
        <f>Passenger_km!AF34*About!$C$23</f>
        <v>7127.0135489680952</v>
      </c>
    </row>
    <row r="3" spans="1:32" x14ac:dyDescent="0.35">
      <c r="A3" s="8" t="s">
        <v>111</v>
      </c>
      <c r="B3" s="69">
        <f>Passenger_km!B35*About!$C$23</f>
        <v>15341.119018304464</v>
      </c>
      <c r="C3" s="69">
        <f>Passenger_km!C35*About!$C$23</f>
        <v>16061.372848369592</v>
      </c>
      <c r="D3" s="69">
        <f>Passenger_km!D35*About!$C$23</f>
        <v>17843.7939087171</v>
      </c>
      <c r="E3" s="69">
        <f>Passenger_km!E35*About!$C$23</f>
        <v>19629.995289447106</v>
      </c>
      <c r="F3" s="69">
        <f>Passenger_km!F35*About!$C$23</f>
        <v>21408.625640390765</v>
      </c>
      <c r="G3" s="69">
        <f>Passenger_km!G35*About!$C$23</f>
        <v>23164.553313030727</v>
      </c>
      <c r="H3" s="69">
        <f>Passenger_km!H35*About!$C$23</f>
        <v>23450.167018177988</v>
      </c>
      <c r="I3" s="69">
        <f>Passenger_km!I35*About!$C$23</f>
        <v>23722.170035395837</v>
      </c>
      <c r="J3" s="69">
        <f>Passenger_km!J35*About!$C$23</f>
        <v>24008.83215870375</v>
      </c>
      <c r="K3" s="69">
        <f>Passenger_km!K35*About!$C$23</f>
        <v>24270.271347364771</v>
      </c>
      <c r="L3" s="69">
        <f>Passenger_km!L35*About!$C$23</f>
        <v>24544.759318225799</v>
      </c>
      <c r="M3" s="69">
        <f>Passenger_km!M35*About!$C$23</f>
        <v>24675.756402050803</v>
      </c>
      <c r="N3" s="69">
        <f>Passenger_km!N35*About!$C$23</f>
        <v>24806.892992887333</v>
      </c>
      <c r="O3" s="69">
        <f>Passenger_km!O35*About!$C$23</f>
        <v>24938.169313708775</v>
      </c>
      <c r="P3" s="69">
        <f>Passenger_km!P35*About!$C$23</f>
        <v>25069.585587963924</v>
      </c>
      <c r="Q3" s="69">
        <f>Passenger_km!Q35*About!$C$23</f>
        <v>25187.708594994285</v>
      </c>
      <c r="R3" s="69">
        <f>Passenger_km!R35*About!$C$23</f>
        <v>25319.328045545724</v>
      </c>
      <c r="S3" s="69">
        <f>Passenger_km!S35*About!$C$23</f>
        <v>25452.707815397829</v>
      </c>
      <c r="T3" s="69">
        <f>Passenger_km!T35*About!$C$23</f>
        <v>25598.276285921209</v>
      </c>
      <c r="U3" s="69">
        <f>Passenger_km!U35*About!$C$23</f>
        <v>25744.156132852113</v>
      </c>
      <c r="V3" s="69">
        <f>Passenger_km!V35*About!$C$23</f>
        <v>25890.348356328912</v>
      </c>
      <c r="W3" s="69">
        <f>Passenger_km!W35*About!$C$23</f>
        <v>25990.389663333968</v>
      </c>
      <c r="X3" s="69">
        <f>Passenger_km!X35*About!$C$23</f>
        <v>26090.538195748464</v>
      </c>
      <c r="Y3" s="69">
        <f>Passenger_km!Y35*About!$C$23</f>
        <v>26190.794126052955</v>
      </c>
      <c r="Z3" s="69">
        <f>Passenger_km!Z35*About!$C$23</f>
        <v>26277.060491641227</v>
      </c>
      <c r="AA3" s="69">
        <f>Passenger_km!AA35*About!$C$23</f>
        <v>26363.326857229484</v>
      </c>
      <c r="AB3" s="69">
        <f>Passenger_km!AB35*About!$C$23</f>
        <v>26449.593222817755</v>
      </c>
      <c r="AC3" s="69">
        <f>Passenger_km!AC35*About!$C$23</f>
        <v>26535.859588406023</v>
      </c>
      <c r="AD3" s="69">
        <f>Passenger_km!AD35*About!$C$23</f>
        <v>26607.859005465885</v>
      </c>
      <c r="AE3" s="69">
        <f>Passenger_km!AE35*About!$C$23</f>
        <v>26694.079140418788</v>
      </c>
      <c r="AF3" s="69">
        <f>Passenger_km!AF35*About!$C$23</f>
        <v>26750.001524826148</v>
      </c>
    </row>
    <row r="4" spans="1:32" x14ac:dyDescent="0.35">
      <c r="A4" s="8" t="s">
        <v>112</v>
      </c>
      <c r="B4" s="69">
        <f>Passenger_km!B36*About!$C$23</f>
        <v>292748.54952967126</v>
      </c>
      <c r="C4" s="69">
        <f>Passenger_km!C36*About!$C$23</f>
        <v>322264.72202430514</v>
      </c>
      <c r="D4" s="69">
        <f>Passenger_km!D36*About!$C$23</f>
        <v>410981.88590801734</v>
      </c>
      <c r="E4" s="69">
        <f>Passenger_km!E36*About!$C$23</f>
        <v>499382.48196122883</v>
      </c>
      <c r="F4" s="69">
        <f>Passenger_km!F36*About!$C$23</f>
        <v>586588.69769661117</v>
      </c>
      <c r="G4" s="69">
        <f>Passenger_km!G36*About!$C$23</f>
        <v>671337.86454498372</v>
      </c>
      <c r="H4" s="69">
        <f>Passenger_km!H36*About!$C$23</f>
        <v>684368.14686812495</v>
      </c>
      <c r="I4" s="69">
        <f>Passenger_km!I36*About!$C$23</f>
        <v>697946.93273822789</v>
      </c>
      <c r="J4" s="69">
        <f>Passenger_km!J36*About!$C$23</f>
        <v>712787.42564658995</v>
      </c>
      <c r="K4" s="69">
        <f>Passenger_km!K36*About!$C$23</f>
        <v>726943.6937642853</v>
      </c>
      <c r="L4" s="69">
        <f>Passenger_km!L36*About!$C$23</f>
        <v>741900.08874977776</v>
      </c>
      <c r="M4" s="69">
        <f>Passenger_km!M36*About!$C$23</f>
        <v>753399.41161859257</v>
      </c>
      <c r="N4" s="69">
        <f>Passenger_km!N36*About!$C$23</f>
        <v>762462.88290574937</v>
      </c>
      <c r="O4" s="69">
        <f>Passenger_km!O36*About!$C$23</f>
        <v>773002.63430804934</v>
      </c>
      <c r="P4" s="69">
        <f>Passenger_km!P36*About!$C$23</f>
        <v>781707.17651041923</v>
      </c>
      <c r="Q4" s="69">
        <f>Passenger_km!Q36*About!$C$23</f>
        <v>790605.99328270485</v>
      </c>
      <c r="R4" s="69">
        <f>Passenger_km!R36*About!$C$23</f>
        <v>799618.43223471823</v>
      </c>
      <c r="S4" s="69">
        <f>Passenger_km!S36*About!$C$23</f>
        <v>807143.58889387688</v>
      </c>
      <c r="T4" s="69">
        <f>Passenger_km!T36*About!$C$23</f>
        <v>819578.25728994817</v>
      </c>
      <c r="U4" s="69">
        <f>Passenger_km!U36*About!$C$23</f>
        <v>827996.15401709208</v>
      </c>
      <c r="V4" s="69">
        <f>Passenger_km!V36*About!$C$23</f>
        <v>836066.5244589569</v>
      </c>
      <c r="W4" s="69">
        <f>Passenger_km!W36*About!$C$23</f>
        <v>841811.45753144345</v>
      </c>
      <c r="X4" s="69">
        <f>Passenger_km!X36*About!$C$23</f>
        <v>846938.29753810703</v>
      </c>
      <c r="Y4" s="69">
        <f>Passenger_km!Y36*About!$C$23</f>
        <v>852538.77917379187</v>
      </c>
      <c r="Z4" s="69">
        <f>Passenger_km!Z36*About!$C$23</f>
        <v>858052.10050469916</v>
      </c>
      <c r="AA4" s="69">
        <f>Passenger_km!AA36*About!$C$23</f>
        <v>865439.45610760362</v>
      </c>
      <c r="AB4" s="69">
        <f>Passenger_km!AB36*About!$C$23</f>
        <v>871092.19056385255</v>
      </c>
      <c r="AC4" s="69">
        <f>Passenger_km!AC36*About!$C$23</f>
        <v>876223.62775642169</v>
      </c>
      <c r="AD4" s="69">
        <f>Passenger_km!AD36*About!$C$23</f>
        <v>884332.55442229507</v>
      </c>
      <c r="AE4" s="69">
        <f>Passenger_km!AE36*About!$C$23</f>
        <v>889735.15854126657</v>
      </c>
      <c r="AF4" s="69">
        <f>Passenger_km!AF36*About!$C$23</f>
        <v>896735.54738895816</v>
      </c>
    </row>
    <row r="5" spans="1:32" x14ac:dyDescent="0.35">
      <c r="A5" s="8" t="s">
        <v>113</v>
      </c>
      <c r="B5" s="69">
        <f>Passenger_km!B37*About!$C$23</f>
        <v>55032.970984556974</v>
      </c>
      <c r="C5" s="69">
        <f>Passenger_km!C37*About!$C$23</f>
        <v>52914.199052907417</v>
      </c>
      <c r="D5" s="69">
        <f>Passenger_km!D37*About!$C$23</f>
        <v>65754.148044105968</v>
      </c>
      <c r="E5" s="69">
        <f>Passenger_km!E37*About!$C$23</f>
        <v>78342.587032923067</v>
      </c>
      <c r="F5" s="69">
        <f>Passenger_km!F37*About!$C$23</f>
        <v>90902.986186595881</v>
      </c>
      <c r="G5" s="69">
        <f>Passenger_km!G37*About!$C$23</f>
        <v>102957.15551533806</v>
      </c>
      <c r="H5" s="69">
        <f>Passenger_km!H37*About!$C$23</f>
        <v>103731.05536157737</v>
      </c>
      <c r="I5" s="69">
        <f>Passenger_km!I37*About!$C$23</f>
        <v>104467.90722818628</v>
      </c>
      <c r="J5" s="69">
        <f>Passenger_km!J37*About!$C$23</f>
        <v>105329.36743479205</v>
      </c>
      <c r="K5" s="69">
        <f>Passenger_km!K37*About!$C$23</f>
        <v>106222.51906330671</v>
      </c>
      <c r="L5" s="69">
        <f>Passenger_km!L37*About!$C$23</f>
        <v>107028.2661728255</v>
      </c>
      <c r="M5" s="69">
        <f>Passenger_km!M37*About!$C$23</f>
        <v>108164.63007069571</v>
      </c>
      <c r="N5" s="69">
        <f>Passenger_km!N37*About!$C$23</f>
        <v>109128.93877643715</v>
      </c>
      <c r="O5" s="69">
        <f>Passenger_km!O37*About!$C$23</f>
        <v>109947.52911060648</v>
      </c>
      <c r="P5" s="69">
        <f>Passenger_km!P37*About!$C$23</f>
        <v>110813.3055463769</v>
      </c>
      <c r="Q5" s="69">
        <f>Passenger_km!Q37*About!$C$23</f>
        <v>111614.85449140627</v>
      </c>
      <c r="R5" s="69">
        <f>Passenger_km!R37*About!$C$23</f>
        <v>112507.13827969336</v>
      </c>
      <c r="S5" s="69">
        <f>Passenger_km!S37*About!$C$23</f>
        <v>113486.01152183904</v>
      </c>
      <c r="T5" s="69">
        <f>Passenger_km!T37*About!$C$23</f>
        <v>114389.0813498903</v>
      </c>
      <c r="U5" s="69">
        <f>Passenger_km!U37*About!$C$23</f>
        <v>115315.2373803987</v>
      </c>
      <c r="V5" s="69">
        <f>Passenger_km!V37*About!$C$23</f>
        <v>116282.24193590687</v>
      </c>
      <c r="W5" s="69">
        <f>Passenger_km!W37*About!$C$23</f>
        <v>117033.41448896512</v>
      </c>
      <c r="X5" s="69">
        <f>Passenger_km!X37*About!$C$23</f>
        <v>117807.18981122758</v>
      </c>
      <c r="Y5" s="69">
        <f>Passenger_km!Y37*About!$C$23</f>
        <v>118516.18806494083</v>
      </c>
      <c r="Z5" s="69">
        <f>Passenger_km!Z37*About!$C$23</f>
        <v>119265.41767755785</v>
      </c>
      <c r="AA5" s="69">
        <f>Passenger_km!AA37*About!$C$23</f>
        <v>119963.33154662559</v>
      </c>
      <c r="AB5" s="69">
        <f>Passenger_km!AB37*About!$C$23</f>
        <v>120736.2891667478</v>
      </c>
      <c r="AC5" s="69">
        <f>Passenger_km!AC37*About!$C$23</f>
        <v>121506.39902313637</v>
      </c>
      <c r="AD5" s="69">
        <f>Passenger_km!AD37*About!$C$23</f>
        <v>122238.49818612548</v>
      </c>
      <c r="AE5" s="69">
        <f>Passenger_km!AE37*About!$C$23</f>
        <v>123073.06200661324</v>
      </c>
      <c r="AF5" s="69">
        <f>Passenger_km!AF37*About!$C$23</f>
        <v>123755.82332841386</v>
      </c>
    </row>
    <row r="6" spans="1:32" x14ac:dyDescent="0.35">
      <c r="A6" s="8" t="s">
        <v>114</v>
      </c>
      <c r="B6" s="69">
        <f>Passenger_km!B38*About!$C$23</f>
        <v>0</v>
      </c>
      <c r="C6" s="69">
        <f>Passenger_km!C38*About!$C$23</f>
        <v>0</v>
      </c>
      <c r="D6" s="69">
        <f>Passenger_km!D38*About!$C$23</f>
        <v>0</v>
      </c>
      <c r="E6" s="69">
        <f>Passenger_km!E38*About!$C$23</f>
        <v>0</v>
      </c>
      <c r="F6" s="69">
        <f>Passenger_km!F38*About!$C$23</f>
        <v>0</v>
      </c>
      <c r="G6" s="69">
        <f>Passenger_km!G38*About!$C$23</f>
        <v>0</v>
      </c>
      <c r="H6" s="69">
        <f>Passenger_km!H38*About!$C$23</f>
        <v>0</v>
      </c>
      <c r="I6" s="69">
        <f>Passenger_km!I38*About!$C$23</f>
        <v>0</v>
      </c>
      <c r="J6" s="69">
        <f>Passenger_km!J38*About!$C$23</f>
        <v>0</v>
      </c>
      <c r="K6" s="69">
        <f>Passenger_km!K38*About!$C$23</f>
        <v>0</v>
      </c>
      <c r="L6" s="69">
        <f>Passenger_km!L38*About!$C$23</f>
        <v>0</v>
      </c>
      <c r="M6" s="69">
        <f>Passenger_km!M38*About!$C$23</f>
        <v>0</v>
      </c>
      <c r="N6" s="69">
        <f>Passenger_km!N38*About!$C$23</f>
        <v>0</v>
      </c>
      <c r="O6" s="69">
        <f>Passenger_km!O38*About!$C$23</f>
        <v>0</v>
      </c>
      <c r="P6" s="69">
        <f>Passenger_km!P38*About!$C$23</f>
        <v>0</v>
      </c>
      <c r="Q6" s="69">
        <f>Passenger_km!Q38*About!$C$23</f>
        <v>0</v>
      </c>
      <c r="R6" s="69">
        <f>Passenger_km!R38*About!$C$23</f>
        <v>0</v>
      </c>
      <c r="S6" s="69">
        <f>Passenger_km!S38*About!$C$23</f>
        <v>0</v>
      </c>
      <c r="T6" s="69">
        <f>Passenger_km!T38*About!$C$23</f>
        <v>0</v>
      </c>
      <c r="U6" s="69">
        <f>Passenger_km!U38*About!$C$23</f>
        <v>0</v>
      </c>
      <c r="V6" s="69">
        <f>Passenger_km!V38*About!$C$23</f>
        <v>0</v>
      </c>
      <c r="W6" s="69">
        <f>Passenger_km!W38*About!$C$23</f>
        <v>0</v>
      </c>
      <c r="X6" s="69">
        <f>Passenger_km!X38*About!$C$23</f>
        <v>0</v>
      </c>
      <c r="Y6" s="69">
        <f>Passenger_km!Y38*About!$C$23</f>
        <v>0</v>
      </c>
      <c r="Z6" s="69">
        <f>Passenger_km!Z38*About!$C$23</f>
        <v>0</v>
      </c>
      <c r="AA6" s="69">
        <f>Passenger_km!AA38*About!$C$23</f>
        <v>0</v>
      </c>
      <c r="AB6" s="69">
        <f>Passenger_km!AB38*About!$C$23</f>
        <v>0</v>
      </c>
      <c r="AC6" s="69">
        <f>Passenger_km!AC38*About!$C$23</f>
        <v>0</v>
      </c>
      <c r="AD6" s="69">
        <f>Passenger_km!AD38*About!$C$23</f>
        <v>0</v>
      </c>
      <c r="AE6" s="69">
        <f>Passenger_km!AE38*About!$C$23</f>
        <v>0</v>
      </c>
      <c r="AF6" s="69">
        <f>Passenger_km!AF38*About!$C$23</f>
        <v>0</v>
      </c>
    </row>
    <row r="7" spans="1:32" x14ac:dyDescent="0.35">
      <c r="A7" s="8" t="s">
        <v>115</v>
      </c>
      <c r="B7" s="69">
        <f>Passenger_km!B39*About!$C$23</f>
        <v>1341.9257221384016</v>
      </c>
      <c r="C7" s="69">
        <f>Passenger_km!C39*About!$C$23</f>
        <v>1389.2696587761109</v>
      </c>
      <c r="D7" s="69">
        <f>Passenger_km!D39*About!$C$23</f>
        <v>1450.2585967963823</v>
      </c>
      <c r="E7" s="69">
        <f>Passenger_km!E39*About!$C$23</f>
        <v>1511.2475348166536</v>
      </c>
      <c r="F7" s="69">
        <f>Passenger_km!F39*About!$C$23</f>
        <v>1572.236472836925</v>
      </c>
      <c r="G7" s="69">
        <f>Passenger_km!G39*About!$C$23</f>
        <v>1633.225410857196</v>
      </c>
      <c r="H7" s="69">
        <f>Passenger_km!H39*About!$C$23</f>
        <v>1650.8691355236529</v>
      </c>
      <c r="I7" s="69">
        <f>Passenger_km!I39*About!$C$23</f>
        <v>1668.651787155987</v>
      </c>
      <c r="J7" s="69">
        <f>Passenger_km!J39*About!$C$23</f>
        <v>1686.2955118224436</v>
      </c>
      <c r="K7" s="69">
        <f>Passenger_km!K39*About!$C$23</f>
        <v>1718.2788148169009</v>
      </c>
      <c r="L7" s="69">
        <f>Passenger_km!L39*About!$C$23</f>
        <v>1736.0695705222449</v>
      </c>
      <c r="M7" s="69">
        <f>Passenger_km!M39*About!$C$23</f>
        <v>1768.598648296728</v>
      </c>
      <c r="N7" s="69">
        <f>Passenger_km!N39*About!$C$23</f>
        <v>1786.5389061508561</v>
      </c>
      <c r="O7" s="69">
        <f>Passenger_km!O39*About!$C$23</f>
        <v>1819.7713603101117</v>
      </c>
      <c r="P7" s="69">
        <f>Passenger_km!P39*About!$C$23</f>
        <v>1837.7211952403663</v>
      </c>
      <c r="Q7" s="69">
        <f>Passenger_km!Q39*About!$C$23</f>
        <v>1871.6751429316619</v>
      </c>
      <c r="R7" s="69">
        <f>Passenger_km!R39*About!$C$23</f>
        <v>1906.2145035141864</v>
      </c>
      <c r="S7" s="69">
        <f>Passenger_km!S39*About!$C$23</f>
        <v>1924.6187335541979</v>
      </c>
      <c r="T7" s="69">
        <f>Passenger_km!T39*About!$C$23</f>
        <v>1959.7726401222346</v>
      </c>
      <c r="U7" s="69">
        <f>Passenger_km!U39*About!$C$23</f>
        <v>1995.6907394622654</v>
      </c>
      <c r="V7" s="69">
        <f>Passenger_km!V39*About!$C$23</f>
        <v>2014.4178507310482</v>
      </c>
      <c r="W7" s="69">
        <f>Passenger_km!W39*About!$C$23</f>
        <v>2049.6497702590163</v>
      </c>
      <c r="X7" s="69">
        <f>Passenger_km!X39*About!$C$23</f>
        <v>2085.3607404672048</v>
      </c>
      <c r="Y7" s="69">
        <f>Passenger_km!Y39*About!$C$23</f>
        <v>2102.921357038003</v>
      </c>
      <c r="Z7" s="69">
        <f>Passenger_km!Z39*About!$C$23</f>
        <v>2139.5854148124831</v>
      </c>
      <c r="AA7" s="69">
        <f>Passenger_km!AA39*About!$C$23</f>
        <v>2176.9160918192269</v>
      </c>
      <c r="AB7" s="69">
        <f>Passenger_km!AB39*About!$C$23</f>
        <v>2214.9317353765528</v>
      </c>
      <c r="AC7" s="69">
        <f>Passenger_km!AC39*About!$C$23</f>
        <v>2232.9756716694828</v>
      </c>
      <c r="AD7" s="69">
        <f>Passenger_km!AD39*About!$C$23</f>
        <v>2271.8623821102128</v>
      </c>
      <c r="AE7" s="69">
        <f>Passenger_km!AE39*About!$C$23</f>
        <v>2311.3188426258048</v>
      </c>
      <c r="AF7" s="69">
        <f>Passenger_km!AF39*About!$C$23</f>
        <v>2351.6783511027411</v>
      </c>
    </row>
    <row r="10" spans="1:32" x14ac:dyDescent="0.35">
      <c r="A10" s="8"/>
    </row>
    <row r="12" spans="1:32" x14ac:dyDescent="0.35">
      <c r="A12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948B-99CC-4300-B8D9-F807B32FA057}">
  <sheetPr>
    <tabColor theme="4"/>
  </sheetPr>
  <dimension ref="A1:AF11"/>
  <sheetViews>
    <sheetView workbookViewId="0">
      <selection activeCell="B2" sqref="B2:AF7"/>
    </sheetView>
  </sheetViews>
  <sheetFormatPr defaultColWidth="11.453125" defaultRowHeight="14.5" x14ac:dyDescent="0.35"/>
  <cols>
    <col min="1" max="1" width="42.81640625" bestFit="1" customWidth="1"/>
  </cols>
  <sheetData>
    <row r="1" spans="1:32" x14ac:dyDescent="0.35">
      <c r="A1" s="6" t="s">
        <v>122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8" t="s">
        <v>110</v>
      </c>
      <c r="B2" s="69">
        <f>Freight_km!B27*About!$C$23</f>
        <v>7143.5332965229964</v>
      </c>
      <c r="C2" s="69">
        <f>Freight_km!C27*About!$C$23</f>
        <v>7875.4990216825699</v>
      </c>
      <c r="D2" s="69">
        <f>Freight_km!D27*About!$C$23</f>
        <v>7875.4990216825681</v>
      </c>
      <c r="E2" s="69">
        <f>Freight_km!E27*About!$C$23</f>
        <v>7875.4990216825699</v>
      </c>
      <c r="F2" s="69">
        <f>Freight_km!F27*About!$C$23</f>
        <v>7875.4990216825709</v>
      </c>
      <c r="G2" s="69">
        <f>Freight_km!G27*About!$C$23</f>
        <v>7875.4990216825709</v>
      </c>
      <c r="H2" s="69">
        <f>Freight_km!H27*About!$C$23</f>
        <v>7875.4990216825681</v>
      </c>
      <c r="I2" s="69">
        <f>Freight_km!I27*About!$C$23</f>
        <v>7594.2311994796191</v>
      </c>
      <c r="J2" s="69">
        <f>Freight_km!J27*About!$C$23</f>
        <v>7594.23119947962</v>
      </c>
      <c r="K2" s="69">
        <f>Freight_km!K27*About!$C$23</f>
        <v>7594.23119947962</v>
      </c>
      <c r="L2" s="69">
        <f>Freight_km!L27*About!$C$23</f>
        <v>7594.23119947962</v>
      </c>
      <c r="M2" s="69">
        <f>Freight_km!M27*About!$C$23</f>
        <v>7594.2311994796191</v>
      </c>
      <c r="N2" s="69">
        <f>Freight_km!N27*About!$C$23</f>
        <v>7594.23119947962</v>
      </c>
      <c r="O2" s="69">
        <f>Freight_km!O27*About!$C$23</f>
        <v>7594.2311994796191</v>
      </c>
      <c r="P2" s="69">
        <f>Freight_km!P27*About!$C$23</f>
        <v>7594.2311994796219</v>
      </c>
      <c r="Q2" s="69">
        <f>Freight_km!Q27*About!$C$23</f>
        <v>7594.23119947962</v>
      </c>
      <c r="R2" s="69">
        <f>Freight_km!R27*About!$C$23</f>
        <v>7332.3611581182558</v>
      </c>
      <c r="S2" s="69">
        <f>Freight_km!S27*About!$C$23</f>
        <v>7332.3611581182549</v>
      </c>
      <c r="T2" s="69">
        <f>Freight_km!T27*About!$C$23</f>
        <v>7332.3611581182549</v>
      </c>
      <c r="U2" s="69">
        <f>Freight_km!U27*About!$C$23</f>
        <v>7332.3611581182549</v>
      </c>
      <c r="V2" s="69">
        <f>Freight_km!V27*About!$C$23</f>
        <v>7332.3611581182549</v>
      </c>
      <c r="W2" s="69">
        <f>Freight_km!W27*About!$C$23</f>
        <v>7332.3611581182558</v>
      </c>
      <c r="X2" s="69">
        <f>Freight_km!X27*About!$C$23</f>
        <v>7332.3611581182549</v>
      </c>
      <c r="Y2" s="69">
        <f>Freight_km!Y27*About!$C$23</f>
        <v>7332.3611581182558</v>
      </c>
      <c r="Z2" s="69">
        <f>Freight_km!Z27*About!$C$23</f>
        <v>7087.9491195143146</v>
      </c>
      <c r="AA2" s="69">
        <f>Freight_km!AA27*About!$C$23</f>
        <v>7087.9491195143128</v>
      </c>
      <c r="AB2" s="69">
        <f>Freight_km!AB27*About!$C$23</f>
        <v>7087.9491195143128</v>
      </c>
      <c r="AC2" s="69">
        <f>Freight_km!AC27*About!$C$23</f>
        <v>7087.9491195143146</v>
      </c>
      <c r="AD2" s="69">
        <f>Freight_km!AD27*About!$C$23</f>
        <v>7087.9491195143128</v>
      </c>
      <c r="AE2" s="69">
        <f>Freight_km!AE27*About!$C$23</f>
        <v>7087.9491195143146</v>
      </c>
      <c r="AF2" s="69">
        <f>Freight_km!AF27*About!$C$23</f>
        <v>7087.9491195143128</v>
      </c>
    </row>
    <row r="3" spans="1:32" x14ac:dyDescent="0.35">
      <c r="A3" s="8" t="s">
        <v>111</v>
      </c>
      <c r="B3" s="69">
        <f>Freight_km!B28*About!$C$23</f>
        <v>17049.304629598631</v>
      </c>
      <c r="C3" s="69">
        <f>Freight_km!C28*About!$C$23</f>
        <v>18193.793168060933</v>
      </c>
      <c r="D3" s="69">
        <f>Freight_km!D28*About!$C$23</f>
        <v>18193.793168060933</v>
      </c>
      <c r="E3" s="69">
        <f>Freight_km!E28*About!$C$23</f>
        <v>18210.27305317693</v>
      </c>
      <c r="F3" s="69">
        <f>Freight_km!F28*About!$C$23</f>
        <v>18226.782820224234</v>
      </c>
      <c r="G3" s="69">
        <f>Freight_km!G28*About!$C$23</f>
        <v>18243.322550551115</v>
      </c>
      <c r="H3" s="69">
        <f>Freight_km!H28*About!$C$23</f>
        <v>18259.892325801393</v>
      </c>
      <c r="I3" s="69">
        <f>Freight_km!I28*About!$C$23</f>
        <v>18293.122339133151</v>
      </c>
      <c r="J3" s="69">
        <f>Freight_km!J28*About!$C$23</f>
        <v>18309.782741992101</v>
      </c>
      <c r="K3" s="69">
        <f>Freight_km!K28*About!$C$23</f>
        <v>18326.473519332114</v>
      </c>
      <c r="L3" s="69">
        <f>Freight_km!L28*About!$C$23</f>
        <v>18343.194754295004</v>
      </c>
      <c r="M3" s="69">
        <f>Freight_km!M28*About!$C$23</f>
        <v>18376.72893117672</v>
      </c>
      <c r="N3" s="69">
        <f>Freight_km!N28*About!$C$23</f>
        <v>18393.542040903321</v>
      </c>
      <c r="O3" s="69">
        <f>Freight_km!O28*About!$C$23</f>
        <v>18410.385943871181</v>
      </c>
      <c r="P3" s="69">
        <f>Freight_km!P28*About!$C$23</f>
        <v>18427.260724754651</v>
      </c>
      <c r="Q3" s="69">
        <f>Freight_km!Q28*About!$C$23</f>
        <v>18444.166468538835</v>
      </c>
      <c r="R3" s="69">
        <f>Freight_km!R28*About!$C$23</f>
        <v>18461.103260520958</v>
      </c>
      <c r="S3" s="69">
        <f>Freight_km!S28*About!$C$23</f>
        <v>18478.071186311881</v>
      </c>
      <c r="T3" s="69">
        <f>Freight_km!T28*About!$C$23</f>
        <v>18495.070331837469</v>
      </c>
      <c r="U3" s="69">
        <f>Freight_km!U28*About!$C$23</f>
        <v>18512.100783340084</v>
      </c>
      <c r="V3" s="69">
        <f>Freight_km!V28*About!$C$23</f>
        <v>18546.255950837021</v>
      </c>
      <c r="W3" s="69">
        <f>Freight_km!W28*About!$C$23</f>
        <v>18563.380840911665</v>
      </c>
      <c r="X3" s="69">
        <f>Freight_km!X28*About!$C$23</f>
        <v>18563.380840911657</v>
      </c>
      <c r="Y3" s="69">
        <f>Freight_km!Y28*About!$C$23</f>
        <v>18580.537385126918</v>
      </c>
      <c r="Z3" s="69">
        <f>Freight_km!Z28*About!$C$23</f>
        <v>18580.537385126918</v>
      </c>
      <c r="AA3" s="69">
        <f>Freight_km!AA28*About!$C$23</f>
        <v>18597.72567132963</v>
      </c>
      <c r="AB3" s="69">
        <f>Freight_km!AB28*About!$C$23</f>
        <v>18614.945787691973</v>
      </c>
      <c r="AC3" s="69">
        <f>Freight_km!AC28*About!$C$23</f>
        <v>18632.197822713002</v>
      </c>
      <c r="AD3" s="69">
        <f>Freight_km!AD28*About!$C$23</f>
        <v>18632.197822713002</v>
      </c>
      <c r="AE3" s="69">
        <f>Freight_km!AE28*About!$C$23</f>
        <v>18649.481865220157</v>
      </c>
      <c r="AF3" s="69">
        <f>Freight_km!AF28*About!$C$23</f>
        <v>18666.798004370783</v>
      </c>
    </row>
    <row r="4" spans="1:32" x14ac:dyDescent="0.35">
      <c r="A4" s="8" t="s">
        <v>112</v>
      </c>
      <c r="B4" s="69">
        <f>Freight_km!B29*About!$C$23</f>
        <v>532153.59659900889</v>
      </c>
      <c r="C4" s="69">
        <f>Freight_km!C29*About!$C$23</f>
        <v>560731.43597735092</v>
      </c>
      <c r="D4" s="69">
        <f>Freight_km!D29*About!$C$23</f>
        <v>555602.0839642525</v>
      </c>
      <c r="E4" s="69">
        <f>Freight_km!E29*About!$C$23</f>
        <v>552614.97598595009</v>
      </c>
      <c r="F4" s="69">
        <f>Freight_km!F29*About!$C$23</f>
        <v>549207.97860009351</v>
      </c>
      <c r="G4" s="69">
        <f>Freight_km!G29*About!$C$23</f>
        <v>545174.62747206318</v>
      </c>
      <c r="H4" s="69">
        <f>Freight_km!H29*About!$C$23</f>
        <v>541200.08583800204</v>
      </c>
      <c r="I4" s="69">
        <f>Freight_km!I29*About!$C$23</f>
        <v>537715.49776017189</v>
      </c>
      <c r="J4" s="69">
        <f>Freight_km!J29*About!$C$23</f>
        <v>534275.49457578058</v>
      </c>
      <c r="K4" s="69">
        <f>Freight_km!K29*About!$C$23</f>
        <v>530879.22603656224</v>
      </c>
      <c r="L4" s="69">
        <f>Freight_km!L29*About!$C$23</f>
        <v>528987.73235709709</v>
      </c>
      <c r="M4" s="69">
        <f>Freight_km!M29*About!$C$23</f>
        <v>527525.86337703408</v>
      </c>
      <c r="N4" s="69">
        <f>Freight_km!N29*About!$C$23</f>
        <v>522574.50603599026</v>
      </c>
      <c r="O4" s="69">
        <f>Freight_km!O29*About!$C$23</f>
        <v>519728.90390277212</v>
      </c>
      <c r="P4" s="69">
        <f>Freight_km!P29*About!$C$23</f>
        <v>516714.2350866308</v>
      </c>
      <c r="Q4" s="69">
        <f>Freight_km!Q29*About!$C$23</f>
        <v>513931.92766693357</v>
      </c>
      <c r="R4" s="69">
        <f>Freight_km!R29*About!$C$23</f>
        <v>511962.8398214663</v>
      </c>
      <c r="S4" s="69">
        <f>Freight_km!S29*About!$C$23</f>
        <v>509231.33076754084</v>
      </c>
      <c r="T4" s="69">
        <f>Freight_km!T29*About!$C$23</f>
        <v>512748.66152495297</v>
      </c>
      <c r="U4" s="69">
        <f>Freight_km!U29*About!$C$23</f>
        <v>513734.33753711148</v>
      </c>
      <c r="V4" s="69">
        <f>Freight_km!V29*About!$C$23</f>
        <v>512748.66152495297</v>
      </c>
      <c r="W4" s="69">
        <f>Freight_km!W29*About!$C$23</f>
        <v>511962.83982146624</v>
      </c>
      <c r="X4" s="69">
        <f>Freight_km!X29*About!$C$23</f>
        <v>510203.51734785305</v>
      </c>
      <c r="Y4" s="69">
        <f>Freight_km!Y29*About!$C$23</f>
        <v>509425.47157225589</v>
      </c>
      <c r="Z4" s="69">
        <f>Freight_km!Z29*About!$C$23</f>
        <v>508069.58628670243</v>
      </c>
      <c r="AA4" s="69">
        <f>Freight_km!AA29*About!$C$23</f>
        <v>508843.49273953808</v>
      </c>
      <c r="AB4" s="69">
        <f>Freight_km!AB29*About!$C$23</f>
        <v>507298.03034701094</v>
      </c>
      <c r="AC4" s="69">
        <f>Freight_km!AC29*About!$C$23</f>
        <v>505570.56826864445</v>
      </c>
      <c r="AD4" s="69">
        <f>Freight_km!AD29*About!$C$23</f>
        <v>506913.13047573116</v>
      </c>
      <c r="AE4" s="69">
        <f>Freight_km!AE29*About!$C$23</f>
        <v>504997.35900756874</v>
      </c>
      <c r="AF4" s="69">
        <f>Freight_km!AF29*About!$C$23</f>
        <v>504615.94106269907</v>
      </c>
    </row>
    <row r="5" spans="1:32" x14ac:dyDescent="0.35">
      <c r="A5" s="8" t="s">
        <v>113</v>
      </c>
      <c r="B5" s="69">
        <f>Freight_km!B30*About!$C$23</f>
        <v>100709.31103160061</v>
      </c>
      <c r="C5" s="69">
        <f>Freight_km!C30*About!$C$23</f>
        <v>107967.26430849674</v>
      </c>
      <c r="D5" s="69">
        <f>Freight_km!D30*About!$C$23</f>
        <v>107982.37439919297</v>
      </c>
      <c r="E5" s="69">
        <f>Freight_km!E30*About!$C$23</f>
        <v>107837.11509051482</v>
      </c>
      <c r="F5" s="69">
        <f>Freight_km!F30*About!$C$23</f>
        <v>107727.95678350148</v>
      </c>
      <c r="G5" s="69">
        <f>Freight_km!G30*About!$C$23</f>
        <v>107587.13101600173</v>
      </c>
      <c r="H5" s="69">
        <f>Freight_km!H30*About!$C$23</f>
        <v>107512.17438177881</v>
      </c>
      <c r="I5" s="69">
        <f>Freight_km!I30*About!$C$23</f>
        <v>107452.28423328519</v>
      </c>
      <c r="J5" s="69">
        <f>Freight_km!J30*About!$C$23</f>
        <v>107398.06639143034</v>
      </c>
      <c r="K5" s="69">
        <f>Freight_km!K30*About!$C$23</f>
        <v>107345.77002158303</v>
      </c>
      <c r="L5" s="69">
        <f>Freight_km!L30*About!$C$23</f>
        <v>107287.92984515089</v>
      </c>
      <c r="M5" s="69">
        <f>Freight_km!M30*About!$C$23</f>
        <v>107261.82890126451</v>
      </c>
      <c r="N5" s="69">
        <f>Freight_km!N30*About!$C$23</f>
        <v>107258.10123166462</v>
      </c>
      <c r="O5" s="69">
        <f>Freight_km!O30*About!$C$23</f>
        <v>107131.51444506081</v>
      </c>
      <c r="P5" s="69">
        <f>Freight_km!P30*About!$C$23</f>
        <v>107073.90486714314</v>
      </c>
      <c r="Q5" s="69">
        <f>Freight_km!Q30*About!$C$23</f>
        <v>107016.35721460266</v>
      </c>
      <c r="R5" s="69">
        <f>Freight_km!R30*About!$C$23</f>
        <v>106951.45835986186</v>
      </c>
      <c r="S5" s="69">
        <f>Freight_km!S30*About!$C$23</f>
        <v>106949.60526346823</v>
      </c>
      <c r="T5" s="69">
        <f>Freight_km!T30*About!$C$23</f>
        <v>106944.0463595597</v>
      </c>
      <c r="U5" s="69">
        <f>Freight_km!U30*About!$C$23</f>
        <v>106945.89926332048</v>
      </c>
      <c r="V5" s="69">
        <f>Freight_km!V30*About!$C$23</f>
        <v>107008.93621658142</v>
      </c>
      <c r="W5" s="69">
        <f>Freight_km!W30*About!$C$23</f>
        <v>107105.48954175823</v>
      </c>
      <c r="X5" s="69">
        <f>Freight_km!X30*About!$C$23</f>
        <v>107140.81211867434</v>
      </c>
      <c r="Y5" s="69">
        <f>Freight_km!Y30*About!$C$23</f>
        <v>107211.52721334403</v>
      </c>
      <c r="Z5" s="69">
        <f>Freight_km!Z30*About!$C$23</f>
        <v>107269.28501783135</v>
      </c>
      <c r="AA5" s="69">
        <f>Freight_km!AA30*About!$C$23</f>
        <v>107390.59236196577</v>
      </c>
      <c r="AB5" s="69">
        <f>Freight_km!AB30*About!$C$23</f>
        <v>107461.63767028322</v>
      </c>
      <c r="AC5" s="69">
        <f>Freight_km!AC30*About!$C$23</f>
        <v>107656.55901669226</v>
      </c>
      <c r="AD5" s="69">
        <f>Freight_km!AD30*About!$C$23</f>
        <v>107889.89141755346</v>
      </c>
      <c r="AE5" s="69">
        <f>Freight_km!AE30*About!$C$23</f>
        <v>108128.02557161244</v>
      </c>
      <c r="AF5" s="69">
        <f>Freight_km!AF30*About!$C$23</f>
        <v>108346.28965229796</v>
      </c>
    </row>
    <row r="6" spans="1:32" x14ac:dyDescent="0.35">
      <c r="A6" s="8" t="s">
        <v>114</v>
      </c>
      <c r="B6" s="69">
        <f>Freight_km!B31*About!$C$23</f>
        <v>93827.900864469746</v>
      </c>
      <c r="C6" s="69">
        <f>Freight_km!C31*About!$C$23</f>
        <v>84559.744190861922</v>
      </c>
      <c r="D6" s="69">
        <f>Freight_km!D31*About!$C$23</f>
        <v>84605.658187589259</v>
      </c>
      <c r="E6" s="69">
        <f>Freight_km!E31*About!$C$23</f>
        <v>84674.85540429008</v>
      </c>
      <c r="F6" s="69">
        <f>Freight_km!F31*About!$C$23</f>
        <v>84740.094961330775</v>
      </c>
      <c r="G6" s="69">
        <f>Freight_km!G31*About!$C$23</f>
        <v>84817.085481527116</v>
      </c>
      <c r="H6" s="69">
        <f>Freight_km!H31*About!$C$23</f>
        <v>84889.88169161597</v>
      </c>
      <c r="I6" s="69">
        <f>Freight_km!I31*About!$C$23</f>
        <v>84952.519078611163</v>
      </c>
      <c r="J6" s="69">
        <f>Freight_km!J31*About!$C$23</f>
        <v>85023.264910278202</v>
      </c>
      <c r="K6" s="69">
        <f>Freight_km!K31*About!$C$23</f>
        <v>85076.583604130239</v>
      </c>
      <c r="L6" s="69">
        <f>Freight_km!L31*About!$C$23</f>
        <v>85152.782424598146</v>
      </c>
      <c r="M6" s="69">
        <f>Freight_km!M31*About!$C$23</f>
        <v>85223.484446370683</v>
      </c>
      <c r="N6" s="69">
        <f>Freight_km!N31*About!$C$23</f>
        <v>85292.177553473142</v>
      </c>
      <c r="O6" s="69">
        <f>Freight_km!O31*About!$C$23</f>
        <v>85243.718005109316</v>
      </c>
      <c r="P6" s="69">
        <f>Freight_km!P31*About!$C$23</f>
        <v>85187.533840263393</v>
      </c>
      <c r="Q6" s="69">
        <f>Freight_km!Q31*About!$C$23</f>
        <v>85114.208503440474</v>
      </c>
      <c r="R6" s="69">
        <f>Freight_km!R31*About!$C$23</f>
        <v>85023.784153383123</v>
      </c>
      <c r="S6" s="69">
        <f>Freight_km!S31*About!$C$23</f>
        <v>84943.504960864535</v>
      </c>
      <c r="T6" s="69">
        <f>Freight_km!T31*About!$C$23</f>
        <v>84892.622382192611</v>
      </c>
      <c r="U6" s="69">
        <f>Freight_km!U31*About!$C$23</f>
        <v>84788.41973861694</v>
      </c>
      <c r="V6" s="69">
        <f>Freight_km!V31*About!$C$23</f>
        <v>84695.371050605419</v>
      </c>
      <c r="W6" s="69">
        <f>Freight_km!W31*About!$C$23</f>
        <v>84644.779787680614</v>
      </c>
      <c r="X6" s="69">
        <f>Freight_km!X31*About!$C$23</f>
        <v>84578.429410274854</v>
      </c>
      <c r="Y6" s="69">
        <f>Freight_km!Y31*About!$C$23</f>
        <v>84519.845452494847</v>
      </c>
      <c r="Z6" s="69">
        <f>Freight_km!Z31*About!$C$23</f>
        <v>84476.024401162693</v>
      </c>
      <c r="AA6" s="69">
        <f>Freight_km!AA31*About!$C$23</f>
        <v>84418.995319732159</v>
      </c>
      <c r="AB6" s="69">
        <f>Freight_km!AB31*About!$C$23</f>
        <v>84347.201404223451</v>
      </c>
      <c r="AC6" s="69">
        <f>Freight_km!AC31*About!$C$23</f>
        <v>84272.970800011128</v>
      </c>
      <c r="AD6" s="69">
        <f>Freight_km!AD31*About!$C$23</f>
        <v>84186.146408074055</v>
      </c>
      <c r="AE6" s="69">
        <f>Freight_km!AE31*About!$C$23</f>
        <v>84100.207517467017</v>
      </c>
      <c r="AF6" s="69">
        <f>Freight_km!AF31*About!$C$23</f>
        <v>84008.945107452542</v>
      </c>
    </row>
    <row r="7" spans="1:32" x14ac:dyDescent="0.35">
      <c r="A7" s="8" t="s">
        <v>115</v>
      </c>
      <c r="B7" s="69">
        <f>Freight_km!B32*About!$C$23</f>
        <v>0</v>
      </c>
      <c r="C7" s="69">
        <f>Freight_km!C32*About!$C$23</f>
        <v>0</v>
      </c>
      <c r="D7" s="69">
        <f>Freight_km!D32*About!$C$23</f>
        <v>0</v>
      </c>
      <c r="E7" s="69">
        <f>Freight_km!E32*About!$C$23</f>
        <v>0</v>
      </c>
      <c r="F7" s="69">
        <f>Freight_km!F32*About!$C$23</f>
        <v>0</v>
      </c>
      <c r="G7" s="69">
        <f>Freight_km!G32*About!$C$23</f>
        <v>0</v>
      </c>
      <c r="H7" s="69">
        <f>Freight_km!H32*About!$C$23</f>
        <v>0</v>
      </c>
      <c r="I7" s="69">
        <f>Freight_km!I32*About!$C$23</f>
        <v>0</v>
      </c>
      <c r="J7" s="69">
        <f>Freight_km!J32*About!$C$23</f>
        <v>0</v>
      </c>
      <c r="K7" s="69">
        <f>Freight_km!K32*About!$C$23</f>
        <v>0</v>
      </c>
      <c r="L7" s="69">
        <f>Freight_km!L32*About!$C$23</f>
        <v>0</v>
      </c>
      <c r="M7" s="69">
        <f>Freight_km!M32*About!$C$23</f>
        <v>0</v>
      </c>
      <c r="N7" s="69">
        <f>Freight_km!N32*About!$C$23</f>
        <v>0</v>
      </c>
      <c r="O7" s="69">
        <f>Freight_km!O32*About!$C$23</f>
        <v>0</v>
      </c>
      <c r="P7" s="69">
        <f>Freight_km!P32*About!$C$23</f>
        <v>0</v>
      </c>
      <c r="Q7" s="69">
        <f>Freight_km!Q32*About!$C$23</f>
        <v>0</v>
      </c>
      <c r="R7" s="69">
        <f>Freight_km!R32*About!$C$23</f>
        <v>0</v>
      </c>
      <c r="S7" s="69">
        <f>Freight_km!S32*About!$C$23</f>
        <v>0</v>
      </c>
      <c r="T7" s="69">
        <f>Freight_km!T32*About!$C$23</f>
        <v>0</v>
      </c>
      <c r="U7" s="69">
        <f>Freight_km!U32*About!$C$23</f>
        <v>0</v>
      </c>
      <c r="V7" s="69">
        <f>Freight_km!V32*About!$C$23</f>
        <v>0</v>
      </c>
      <c r="W7" s="69">
        <f>Freight_km!W32*About!$C$23</f>
        <v>0</v>
      </c>
      <c r="X7" s="69">
        <f>Freight_km!X32*About!$C$23</f>
        <v>0</v>
      </c>
      <c r="Y7" s="69">
        <f>Freight_km!Y32*About!$C$23</f>
        <v>0</v>
      </c>
      <c r="Z7" s="69">
        <f>Freight_km!Z32*About!$C$23</f>
        <v>0</v>
      </c>
      <c r="AA7" s="69">
        <f>Freight_km!AA32*About!$C$23</f>
        <v>0</v>
      </c>
      <c r="AB7" s="69">
        <f>Freight_km!AB32*About!$C$23</f>
        <v>0</v>
      </c>
      <c r="AC7" s="69">
        <f>Freight_km!AC32*About!$C$23</f>
        <v>0</v>
      </c>
      <c r="AD7" s="69">
        <f>Freight_km!AD32*About!$C$23</f>
        <v>0</v>
      </c>
      <c r="AE7" s="69">
        <f>Freight_km!AE32*About!$C$23</f>
        <v>0</v>
      </c>
      <c r="AF7" s="69">
        <f>Freight_km!AF32*About!$C$23</f>
        <v>0</v>
      </c>
    </row>
    <row r="9" spans="1:32" x14ac:dyDescent="0.35">
      <c r="A9" s="8"/>
    </row>
    <row r="11" spans="1:32" x14ac:dyDescent="0.35">
      <c r="A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8F68-5474-4703-993C-330A473E485A}">
  <sheetPr>
    <tabColor theme="7" tint="0.79998168889431442"/>
  </sheetPr>
  <dimension ref="A1:Q50"/>
  <sheetViews>
    <sheetView tabSelected="1" topLeftCell="A3" workbookViewId="0">
      <selection activeCell="P16" sqref="P16"/>
    </sheetView>
  </sheetViews>
  <sheetFormatPr defaultColWidth="11.453125" defaultRowHeight="14.5" x14ac:dyDescent="0.35"/>
  <cols>
    <col min="1" max="1" width="72" style="147" customWidth="1"/>
    <col min="2" max="5" width="6.81640625" style="147" customWidth="1"/>
    <col min="6" max="6" width="8.453125" style="147" bestFit="1" customWidth="1"/>
    <col min="7" max="12" width="6.81640625" style="147" customWidth="1"/>
    <col min="13" max="15" width="4.54296875" style="147" customWidth="1"/>
    <col min="17" max="17" width="11.81640625" bestFit="1" customWidth="1"/>
  </cols>
  <sheetData>
    <row r="1" spans="1:17" x14ac:dyDescent="0.3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 t="s">
        <v>239</v>
      </c>
    </row>
    <row r="2" spans="1:17" x14ac:dyDescent="0.35">
      <c r="A2" s="114"/>
      <c r="B2" s="115">
        <v>2005</v>
      </c>
      <c r="C2" s="115">
        <v>2010</v>
      </c>
      <c r="D2" s="115">
        <v>2015</v>
      </c>
      <c r="E2" s="115">
        <v>2020</v>
      </c>
      <c r="F2" s="116">
        <v>2021</v>
      </c>
      <c r="G2" s="115">
        <v>2025</v>
      </c>
      <c r="H2" s="115">
        <v>2030</v>
      </c>
      <c r="I2" s="115">
        <v>2035</v>
      </c>
      <c r="J2" s="115">
        <v>2040</v>
      </c>
      <c r="K2" s="115">
        <v>2045</v>
      </c>
      <c r="L2" s="115">
        <v>2050</v>
      </c>
      <c r="M2" s="117" t="s">
        <v>240</v>
      </c>
      <c r="N2" s="117" t="s">
        <v>241</v>
      </c>
      <c r="O2" s="117" t="s">
        <v>242</v>
      </c>
    </row>
    <row r="3" spans="1:17" ht="42" x14ac:dyDescent="0.35">
      <c r="A3" s="118" t="s">
        <v>243</v>
      </c>
      <c r="B3" s="119"/>
      <c r="C3" s="119"/>
      <c r="D3" s="119"/>
      <c r="E3" s="119"/>
      <c r="F3" s="149" t="s">
        <v>289</v>
      </c>
      <c r="G3" s="119"/>
      <c r="H3" s="119"/>
      <c r="I3" s="119"/>
      <c r="J3" s="119"/>
      <c r="K3" s="119"/>
      <c r="L3" s="119"/>
      <c r="M3" s="120"/>
      <c r="N3" s="120"/>
      <c r="O3" s="120"/>
    </row>
    <row r="4" spans="1:17" x14ac:dyDescent="0.35">
      <c r="A4" s="121" t="s">
        <v>18</v>
      </c>
      <c r="B4" s="122"/>
      <c r="C4" s="122"/>
      <c r="D4" s="122"/>
      <c r="E4" s="122"/>
      <c r="F4" s="123"/>
      <c r="G4" s="122"/>
      <c r="H4" s="122"/>
      <c r="I4" s="122"/>
      <c r="J4" s="122"/>
      <c r="K4" s="122"/>
      <c r="L4" s="122"/>
      <c r="M4" s="124"/>
      <c r="N4" s="124"/>
      <c r="O4" s="124"/>
    </row>
    <row r="5" spans="1:17" x14ac:dyDescent="0.35">
      <c r="A5" s="125" t="s">
        <v>244</v>
      </c>
      <c r="B5" s="126">
        <v>5276.8251914172106</v>
      </c>
      <c r="C5" s="126">
        <v>5453.0868143480193</v>
      </c>
      <c r="D5" s="126">
        <v>5618.2772224078444</v>
      </c>
      <c r="E5" s="126">
        <v>4497.6156421370606</v>
      </c>
      <c r="F5" s="127">
        <v>4723.1826649528002</v>
      </c>
      <c r="G5" s="126">
        <v>6094.290948083697</v>
      </c>
      <c r="H5" s="126">
        <v>6499.2826642289901</v>
      </c>
      <c r="I5" s="126">
        <v>6772.1545409833707</v>
      </c>
      <c r="J5" s="126">
        <v>7027.7311544500635</v>
      </c>
      <c r="K5" s="126">
        <v>7225.6800844078689</v>
      </c>
      <c r="L5" s="126">
        <v>7444.7603960949928</v>
      </c>
      <c r="M5" s="128">
        <v>-1.9079089257321824</v>
      </c>
      <c r="N5" s="128">
        <v>3.7500485673118478</v>
      </c>
      <c r="O5" s="128">
        <v>0.68140442218813657</v>
      </c>
    </row>
    <row r="6" spans="1:17" x14ac:dyDescent="0.35">
      <c r="A6" s="129" t="s">
        <v>245</v>
      </c>
      <c r="B6" s="126">
        <v>498.20252417552103</v>
      </c>
      <c r="C6" s="126">
        <v>483.51781511838237</v>
      </c>
      <c r="D6" s="126">
        <v>486.84338511469741</v>
      </c>
      <c r="E6" s="126">
        <v>312.67753466325803</v>
      </c>
      <c r="F6" s="127">
        <v>327.01146241477761</v>
      </c>
      <c r="G6" s="126">
        <v>470.63356808413704</v>
      </c>
      <c r="H6" s="126">
        <v>497.07761453721713</v>
      </c>
      <c r="I6" s="126">
        <v>504.6864681002624</v>
      </c>
      <c r="J6" s="126">
        <v>520.99088553708339</v>
      </c>
      <c r="K6" s="126">
        <v>531.66926607401922</v>
      </c>
      <c r="L6" s="126">
        <v>538.30898415616423</v>
      </c>
      <c r="M6" s="130">
        <v>-4.2655117975628372</v>
      </c>
      <c r="N6" s="130">
        <v>4.7448677219144475</v>
      </c>
      <c r="O6" s="130">
        <v>0.39922747482301624</v>
      </c>
    </row>
    <row r="7" spans="1:17" x14ac:dyDescent="0.35">
      <c r="A7" s="129" t="s">
        <v>246</v>
      </c>
      <c r="B7" s="126">
        <v>3841.202448424538</v>
      </c>
      <c r="C7" s="126">
        <v>3980.9477402554776</v>
      </c>
      <c r="D7" s="126">
        <v>4056.6178971713343</v>
      </c>
      <c r="E7" s="126">
        <v>3547.7600721893218</v>
      </c>
      <c r="F7" s="127">
        <v>3742.2362108397956</v>
      </c>
      <c r="G7" s="126">
        <v>4353.9964615885356</v>
      </c>
      <c r="H7" s="126">
        <v>4608.4893477884989</v>
      </c>
      <c r="I7" s="126">
        <v>4749.2114516906495</v>
      </c>
      <c r="J7" s="126">
        <v>4887.1474467293619</v>
      </c>
      <c r="K7" s="126">
        <v>4978.1697912548416</v>
      </c>
      <c r="L7" s="126">
        <v>5107.5978222544009</v>
      </c>
      <c r="M7" s="130">
        <v>-1.1454242675930981</v>
      </c>
      <c r="N7" s="130">
        <v>2.6503500318520334</v>
      </c>
      <c r="O7" s="130">
        <v>0.5154694316258146</v>
      </c>
    </row>
    <row r="8" spans="1:17" x14ac:dyDescent="0.35">
      <c r="A8" s="129" t="s">
        <v>247</v>
      </c>
      <c r="B8" s="126">
        <v>115.14315895057229</v>
      </c>
      <c r="C8" s="126">
        <v>114.66863858633572</v>
      </c>
      <c r="D8" s="126">
        <v>120.30175168479715</v>
      </c>
      <c r="E8" s="126">
        <v>100.36662461396928</v>
      </c>
      <c r="F8" s="127">
        <v>104.77351557530889</v>
      </c>
      <c r="G8" s="126">
        <v>123.16815740081661</v>
      </c>
      <c r="H8" s="126">
        <v>129.84970187345567</v>
      </c>
      <c r="I8" s="126">
        <v>135.55645093504205</v>
      </c>
      <c r="J8" s="126">
        <v>143.12835952305679</v>
      </c>
      <c r="K8" s="126">
        <v>149.24780973222533</v>
      </c>
      <c r="L8" s="126">
        <v>155.37081099077341</v>
      </c>
      <c r="M8" s="130">
        <v>-1.323334285933786</v>
      </c>
      <c r="N8" s="130">
        <v>2.6089311734965648</v>
      </c>
      <c r="O8" s="130">
        <v>0.90122149887628122</v>
      </c>
    </row>
    <row r="9" spans="1:17" x14ac:dyDescent="0.35">
      <c r="A9" s="129" t="s">
        <v>193</v>
      </c>
      <c r="B9" s="126">
        <v>417.22320592593422</v>
      </c>
      <c r="C9" s="126">
        <v>444.22344026802347</v>
      </c>
      <c r="D9" s="126">
        <v>470.58168934406791</v>
      </c>
      <c r="E9" s="126">
        <v>274.52433388493654</v>
      </c>
      <c r="F9" s="127">
        <v>265.23614263100001</v>
      </c>
      <c r="G9" s="126">
        <v>529.94887782308001</v>
      </c>
      <c r="H9" s="126">
        <v>570.11912780105467</v>
      </c>
      <c r="I9" s="126">
        <v>627.52824281687072</v>
      </c>
      <c r="J9" s="126">
        <v>661.83484725411779</v>
      </c>
      <c r="K9" s="126">
        <v>706.53285416548954</v>
      </c>
      <c r="L9" s="126">
        <v>741.02745922817223</v>
      </c>
      <c r="M9" s="130">
        <v>-4.6988947171696545</v>
      </c>
      <c r="N9" s="130">
        <v>7.5817182977373054</v>
      </c>
      <c r="O9" s="130">
        <v>1.3195925097929662</v>
      </c>
    </row>
    <row r="10" spans="1:17" x14ac:dyDescent="0.35">
      <c r="A10" s="129" t="s">
        <v>248</v>
      </c>
      <c r="B10" s="126">
        <v>372.78589924728522</v>
      </c>
      <c r="C10" s="126">
        <v>398.40878170826522</v>
      </c>
      <c r="D10" s="126">
        <v>450.35981431855737</v>
      </c>
      <c r="E10" s="126">
        <v>243.73775771996284</v>
      </c>
      <c r="F10" s="127">
        <v>270.14726196373948</v>
      </c>
      <c r="G10" s="126">
        <v>580.50024579274304</v>
      </c>
      <c r="H10" s="126">
        <v>656.30150040859746</v>
      </c>
      <c r="I10" s="126">
        <v>716.17462136453435</v>
      </c>
      <c r="J10" s="126">
        <v>774.65180288137014</v>
      </c>
      <c r="K10" s="126">
        <v>819.19703795865064</v>
      </c>
      <c r="L10" s="126">
        <v>860.69768403927617</v>
      </c>
      <c r="M10" s="130">
        <v>-4.795080337890556</v>
      </c>
      <c r="N10" s="130">
        <v>10.412452996637622</v>
      </c>
      <c r="O10" s="130">
        <v>1.3648452896748431</v>
      </c>
    </row>
    <row r="11" spans="1:17" x14ac:dyDescent="0.35">
      <c r="A11" s="129" t="s">
        <v>249</v>
      </c>
      <c r="B11" s="126">
        <v>32.267954693360714</v>
      </c>
      <c r="C11" s="126">
        <v>31.320398411534871</v>
      </c>
      <c r="D11" s="126">
        <v>33.572684774390112</v>
      </c>
      <c r="E11" s="126">
        <v>18.549319065614405</v>
      </c>
      <c r="F11" s="127">
        <v>13.778071528178804</v>
      </c>
      <c r="G11" s="126">
        <v>36.043637394386757</v>
      </c>
      <c r="H11" s="126">
        <v>37.445371820166621</v>
      </c>
      <c r="I11" s="126">
        <v>38.99730607601154</v>
      </c>
      <c r="J11" s="126">
        <v>39.977812525073574</v>
      </c>
      <c r="K11" s="126">
        <v>40.863325222643219</v>
      </c>
      <c r="L11" s="126">
        <v>41.757635426203649</v>
      </c>
      <c r="M11" s="130">
        <v>-5.1035274402086888</v>
      </c>
      <c r="N11" s="130">
        <v>7.2770982143750107</v>
      </c>
      <c r="O11" s="130">
        <v>0.54648380286401732</v>
      </c>
    </row>
    <row r="12" spans="1:17" x14ac:dyDescent="0.35">
      <c r="A12" s="125" t="s">
        <v>250</v>
      </c>
      <c r="B12" s="126">
        <v>2361.6897138893974</v>
      </c>
      <c r="C12" s="126">
        <v>2320.4030156616304</v>
      </c>
      <c r="D12" s="126">
        <v>2314.4945089606676</v>
      </c>
      <c r="E12" s="126">
        <v>2376.7699070519893</v>
      </c>
      <c r="F12" s="127">
        <v>2408.1629825460363</v>
      </c>
      <c r="G12" s="126">
        <v>2751.8071237466338</v>
      </c>
      <c r="H12" s="126">
        <v>3027.6423238185293</v>
      </c>
      <c r="I12" s="126">
        <v>3200.6400608583776</v>
      </c>
      <c r="J12" s="126">
        <v>3368.9601465835472</v>
      </c>
      <c r="K12" s="126">
        <v>3481.8358156013105</v>
      </c>
      <c r="L12" s="126">
        <v>3594.2354590300802</v>
      </c>
      <c r="M12" s="128">
        <v>0.2403032638556013</v>
      </c>
      <c r="N12" s="128">
        <v>2.4499481065239914</v>
      </c>
      <c r="O12" s="128">
        <v>0.86142456576621118</v>
      </c>
    </row>
    <row r="13" spans="1:17" x14ac:dyDescent="0.35">
      <c r="A13" s="129" t="s">
        <v>251</v>
      </c>
      <c r="B13" s="126">
        <v>1676.5152515107422</v>
      </c>
      <c r="C13" s="126">
        <v>1644.6755489086252</v>
      </c>
      <c r="D13" s="126">
        <v>1628.3978341700654</v>
      </c>
      <c r="E13" s="126">
        <v>1720.8725975190982</v>
      </c>
      <c r="F13" s="127">
        <v>1862.5149999999996</v>
      </c>
      <c r="G13" s="126">
        <v>1954.5442076713848</v>
      </c>
      <c r="H13" s="126">
        <v>2134.7227055581202</v>
      </c>
      <c r="I13" s="126">
        <v>2235.0276963848396</v>
      </c>
      <c r="J13" s="126">
        <v>2340.4439596219809</v>
      </c>
      <c r="K13" s="126">
        <v>2407.0025426959878</v>
      </c>
      <c r="L13" s="126">
        <v>2472.8171497577405</v>
      </c>
      <c r="M13" s="130">
        <v>0.45391063010415955</v>
      </c>
      <c r="N13" s="130">
        <v>2.1784416900451076</v>
      </c>
      <c r="O13" s="130">
        <v>0.73781498638656462</v>
      </c>
      <c r="P13" s="253" t="s">
        <v>503</v>
      </c>
    </row>
    <row r="14" spans="1:17" x14ac:dyDescent="0.35">
      <c r="A14" s="129" t="s">
        <v>193</v>
      </c>
      <c r="B14" s="126">
        <v>394.59699987489773</v>
      </c>
      <c r="C14" s="126">
        <v>374.95500000000004</v>
      </c>
      <c r="D14" s="126">
        <v>396.46100000000013</v>
      </c>
      <c r="E14" s="126">
        <v>382.25289667834994</v>
      </c>
      <c r="F14" s="127">
        <v>409.57198254603679</v>
      </c>
      <c r="G14" s="126">
        <v>473.40300792714356</v>
      </c>
      <c r="H14" s="126">
        <v>548.70146953618666</v>
      </c>
      <c r="I14" s="126">
        <v>604.32726708100665</v>
      </c>
      <c r="J14" s="126">
        <v>654.59832364389456</v>
      </c>
      <c r="K14" s="126">
        <v>690.17145824343152</v>
      </c>
      <c r="L14" s="126">
        <v>725.72854454628327</v>
      </c>
      <c r="M14" s="130">
        <v>0.19294994909979657</v>
      </c>
      <c r="N14" s="130">
        <v>3.680846378216529</v>
      </c>
      <c r="O14" s="130">
        <v>1.4079268171027559</v>
      </c>
    </row>
    <row r="15" spans="1:17" x14ac:dyDescent="0.35">
      <c r="A15" s="129" t="s">
        <v>249</v>
      </c>
      <c r="B15" s="126">
        <v>290.57746250375794</v>
      </c>
      <c r="C15" s="126">
        <v>300.77246675300597</v>
      </c>
      <c r="D15" s="126">
        <v>289.63567479060231</v>
      </c>
      <c r="E15" s="126">
        <v>273.64441285454137</v>
      </c>
      <c r="F15" s="127">
        <v>136.07599999999999</v>
      </c>
      <c r="G15" s="126">
        <v>323.85990814810458</v>
      </c>
      <c r="H15" s="126">
        <v>344.21814872422198</v>
      </c>
      <c r="I15" s="126">
        <v>361.28509739252934</v>
      </c>
      <c r="J15" s="126">
        <v>373.91786331767167</v>
      </c>
      <c r="K15" s="126">
        <v>384.66181466189221</v>
      </c>
      <c r="L15" s="126">
        <v>395.6897647260563</v>
      </c>
      <c r="M15" s="130">
        <v>-0.94079213949316287</v>
      </c>
      <c r="N15" s="130">
        <v>2.3209863344264781</v>
      </c>
      <c r="O15" s="130">
        <v>0.69920748117893172</v>
      </c>
    </row>
    <row r="16" spans="1:17" x14ac:dyDescent="0.35">
      <c r="A16" s="210" t="s">
        <v>490</v>
      </c>
      <c r="B16" s="211"/>
      <c r="C16" s="211"/>
      <c r="D16" s="211"/>
      <c r="E16" s="211">
        <f>POTEnCIA_TRA_Activity!V238/1000</f>
        <v>1003.7854684587206</v>
      </c>
      <c r="F16" s="211">
        <f>POTEnCIA_TRA_Activity!W238/1000</f>
        <v>1014.9828789461116</v>
      </c>
      <c r="G16" s="211">
        <f>POTEnCIA_TRA_Activity!AA238/10^3</f>
        <v>1058.4885423490284</v>
      </c>
      <c r="H16" s="211">
        <f>POTEnCIA_TRA_Activity!AF238/10^3</f>
        <v>1115.3540973632619</v>
      </c>
      <c r="I16" s="211">
        <f>POTEnCIA_TRA_Activity!AK238/10^3</f>
        <v>1173.0669992823166</v>
      </c>
      <c r="J16" s="211">
        <f>POTEnCIA_TRA_Activity!AP238/10^3</f>
        <v>1237.5665022964552</v>
      </c>
      <c r="K16" s="211">
        <f>POTEnCIA_TRA_Activity!AU238/10^3</f>
        <v>1307.2719377873823</v>
      </c>
      <c r="L16" s="211">
        <f>POTEnCIA_TRA_Activity!AZ238/10^3</f>
        <v>1386.11016271485</v>
      </c>
      <c r="M16" s="212"/>
      <c r="N16" s="212"/>
      <c r="O16" s="212"/>
      <c r="P16" s="69"/>
      <c r="Q16" s="69"/>
    </row>
    <row r="17" spans="1:15" x14ac:dyDescent="0.35">
      <c r="A17" s="131" t="s">
        <v>252</v>
      </c>
      <c r="B17" s="132">
        <v>276593.09937272075</v>
      </c>
      <c r="C17" s="132">
        <v>275276.45881343744</v>
      </c>
      <c r="D17" s="132">
        <v>268402.29021454364</v>
      </c>
      <c r="E17" s="132">
        <v>229325.0668052267</v>
      </c>
      <c r="F17" s="133"/>
      <c r="G17" s="132">
        <v>255212.9937530391</v>
      </c>
      <c r="H17" s="132">
        <v>235995.24414444927</v>
      </c>
      <c r="I17" s="132">
        <v>217858.43376480907</v>
      </c>
      <c r="J17" s="132">
        <v>204488.06225060252</v>
      </c>
      <c r="K17" s="132">
        <v>193886.24437180266</v>
      </c>
      <c r="L17" s="132">
        <v>189844.22837703838</v>
      </c>
      <c r="M17" s="128">
        <v>-1.8097771740893775</v>
      </c>
      <c r="N17" s="128">
        <v>0.28712291236092646</v>
      </c>
      <c r="O17" s="128">
        <v>-1.082141104890666</v>
      </c>
    </row>
    <row r="18" spans="1:15" x14ac:dyDescent="0.35">
      <c r="A18" s="125" t="s">
        <v>253</v>
      </c>
      <c r="B18" s="134"/>
      <c r="C18" s="134"/>
      <c r="D18" s="134"/>
      <c r="E18" s="134"/>
      <c r="F18" s="127"/>
      <c r="G18" s="134"/>
      <c r="H18" s="134"/>
      <c r="I18" s="134"/>
      <c r="J18" s="134"/>
      <c r="K18" s="134"/>
      <c r="L18" s="134"/>
      <c r="M18" s="130"/>
      <c r="N18" s="130"/>
      <c r="O18" s="130"/>
    </row>
    <row r="19" spans="1:15" x14ac:dyDescent="0.35">
      <c r="A19" s="129" t="s">
        <v>245</v>
      </c>
      <c r="B19" s="126">
        <v>8685.6666912259207</v>
      </c>
      <c r="C19" s="126">
        <v>8622.6932163678794</v>
      </c>
      <c r="D19" s="126">
        <v>9066.4960752563657</v>
      </c>
      <c r="E19" s="126">
        <v>5754.7865627854808</v>
      </c>
      <c r="F19" s="127"/>
      <c r="G19" s="126">
        <v>8488.7576454808259</v>
      </c>
      <c r="H19" s="126">
        <v>8313.764025109549</v>
      </c>
      <c r="I19" s="126">
        <v>8206.1477725473324</v>
      </c>
      <c r="J19" s="126">
        <v>8220.7573916876154</v>
      </c>
      <c r="K19" s="126">
        <v>8250.0064563115011</v>
      </c>
      <c r="L19" s="126">
        <v>8213.5979286571182</v>
      </c>
      <c r="M19" s="130">
        <v>-3.962990383576992</v>
      </c>
      <c r="N19" s="130">
        <v>3.7473105458649236</v>
      </c>
      <c r="O19" s="130">
        <v>-6.0588601562261424E-2</v>
      </c>
    </row>
    <row r="20" spans="1:15" x14ac:dyDescent="0.35">
      <c r="A20" s="129" t="s">
        <v>246</v>
      </c>
      <c r="B20" s="126">
        <v>179071.37278322672</v>
      </c>
      <c r="C20" s="126">
        <v>176298.74751879874</v>
      </c>
      <c r="D20" s="126">
        <v>178210.53226872376</v>
      </c>
      <c r="E20" s="126">
        <v>147221.21866084993</v>
      </c>
      <c r="F20" s="127"/>
      <c r="G20" s="126">
        <v>163727.33950867035</v>
      </c>
      <c r="H20" s="126">
        <v>145395.66997189837</v>
      </c>
      <c r="I20" s="126">
        <v>129641.6236859299</v>
      </c>
      <c r="J20" s="126">
        <v>117216.18578802572</v>
      </c>
      <c r="K20" s="126">
        <v>106511.46657070513</v>
      </c>
      <c r="L20" s="126">
        <v>101237.86225363352</v>
      </c>
      <c r="M20" s="130">
        <v>-1.7862896790343585</v>
      </c>
      <c r="N20" s="130">
        <v>-0.12469778634024431</v>
      </c>
      <c r="O20" s="130">
        <v>-1.7936489657772836</v>
      </c>
    </row>
    <row r="21" spans="1:15" x14ac:dyDescent="0.35">
      <c r="A21" s="129" t="s">
        <v>247</v>
      </c>
      <c r="B21" s="126">
        <v>3712.1771991090473</v>
      </c>
      <c r="C21" s="126">
        <v>3439.1757764859849</v>
      </c>
      <c r="D21" s="126">
        <v>3668.9211535078935</v>
      </c>
      <c r="E21" s="126">
        <v>2982.7827419822424</v>
      </c>
      <c r="F21" s="127"/>
      <c r="G21" s="126">
        <v>3554.5747699076437</v>
      </c>
      <c r="H21" s="126">
        <v>3583.6095845764194</v>
      </c>
      <c r="I21" s="126">
        <v>3592.8168504506471</v>
      </c>
      <c r="J21" s="126">
        <v>3638.3737954273165</v>
      </c>
      <c r="K21" s="126">
        <v>3635.0738488888483</v>
      </c>
      <c r="L21" s="126">
        <v>3646.0719546278656</v>
      </c>
      <c r="M21" s="130">
        <v>-1.413664305112583</v>
      </c>
      <c r="N21" s="130">
        <v>1.8520810065155491</v>
      </c>
      <c r="O21" s="130">
        <v>8.6436609834450451E-2</v>
      </c>
    </row>
    <row r="22" spans="1:15" x14ac:dyDescent="0.35">
      <c r="A22" s="129" t="s">
        <v>251</v>
      </c>
      <c r="B22" s="126">
        <v>66889.411102650512</v>
      </c>
      <c r="C22" s="126">
        <v>69844.396657352831</v>
      </c>
      <c r="D22" s="126">
        <v>63350.557812665807</v>
      </c>
      <c r="E22" s="126">
        <v>63608.862706094893</v>
      </c>
      <c r="F22" s="127"/>
      <c r="G22" s="126">
        <v>64486.96089376603</v>
      </c>
      <c r="H22" s="126">
        <v>63407.192962292786</v>
      </c>
      <c r="I22" s="126">
        <v>60664.069841596</v>
      </c>
      <c r="J22" s="126">
        <v>59337.707661865206</v>
      </c>
      <c r="K22" s="126">
        <v>59151.68765435087</v>
      </c>
      <c r="L22" s="126">
        <v>60201.49989918917</v>
      </c>
      <c r="M22" s="130">
        <v>-0.93081139424230352</v>
      </c>
      <c r="N22" s="130">
        <v>-3.1749985532014691E-2</v>
      </c>
      <c r="O22" s="130">
        <v>-0.25906405537724497</v>
      </c>
    </row>
    <row r="23" spans="1:15" x14ac:dyDescent="0.35">
      <c r="A23" s="129" t="s">
        <v>193</v>
      </c>
      <c r="B23" s="126">
        <v>6769.7206872550196</v>
      </c>
      <c r="C23" s="126">
        <v>6313.3826407151282</v>
      </c>
      <c r="D23" s="126">
        <v>5410.6539470272137</v>
      </c>
      <c r="E23" s="126">
        <v>4040.3684966531214</v>
      </c>
      <c r="F23" s="127"/>
      <c r="G23" s="126">
        <v>5706.8424230254905</v>
      </c>
      <c r="H23" s="126">
        <v>5993.8774465920915</v>
      </c>
      <c r="I23" s="126">
        <v>6317.2331742310544</v>
      </c>
      <c r="J23" s="126">
        <v>6416.1418207036595</v>
      </c>
      <c r="K23" s="126">
        <v>6542.2589137378918</v>
      </c>
      <c r="L23" s="126">
        <v>6605.4221379234868</v>
      </c>
      <c r="M23" s="130">
        <v>-4.3652148704337979</v>
      </c>
      <c r="N23" s="130">
        <v>4.0228356160139089</v>
      </c>
      <c r="O23" s="130">
        <v>0.48694336015047135</v>
      </c>
    </row>
    <row r="24" spans="1:15" x14ac:dyDescent="0.35">
      <c r="A24" s="129" t="s">
        <v>254</v>
      </c>
      <c r="B24" s="126">
        <v>5842.1649999999991</v>
      </c>
      <c r="C24" s="126">
        <v>5630.6470000000008</v>
      </c>
      <c r="D24" s="126">
        <v>4746.7889999999998</v>
      </c>
      <c r="E24" s="126">
        <v>2320.5998349707047</v>
      </c>
      <c r="F24" s="127"/>
      <c r="G24" s="126">
        <v>4983.157077242563</v>
      </c>
      <c r="H24" s="126">
        <v>4919.9226095102213</v>
      </c>
      <c r="I24" s="126">
        <v>4926.5879610630091</v>
      </c>
      <c r="J24" s="126">
        <v>5058.2021165686019</v>
      </c>
      <c r="K24" s="126">
        <v>5141.0222491232553</v>
      </c>
      <c r="L24" s="126">
        <v>5230.9866434488595</v>
      </c>
      <c r="M24" s="130">
        <v>-8.4824899529406643</v>
      </c>
      <c r="N24" s="130">
        <v>7.8042298738602467</v>
      </c>
      <c r="O24" s="130">
        <v>0.30700585281415727</v>
      </c>
    </row>
    <row r="25" spans="1:15" x14ac:dyDescent="0.35">
      <c r="A25" s="129" t="s">
        <v>249</v>
      </c>
      <c r="B25" s="126">
        <v>5622.5859092535957</v>
      </c>
      <c r="C25" s="126">
        <v>5127.4160037168695</v>
      </c>
      <c r="D25" s="126">
        <v>3948.3399573625775</v>
      </c>
      <c r="E25" s="126">
        <v>3396.4478018903305</v>
      </c>
      <c r="F25" s="127"/>
      <c r="G25" s="126">
        <v>4265.3614349462259</v>
      </c>
      <c r="H25" s="126">
        <v>4381.2075444698412</v>
      </c>
      <c r="I25" s="126">
        <v>4509.9544789911415</v>
      </c>
      <c r="J25" s="126">
        <v>4600.6936763243775</v>
      </c>
      <c r="K25" s="126">
        <v>4654.7286786851428</v>
      </c>
      <c r="L25" s="126">
        <v>4708.787559558361</v>
      </c>
      <c r="M25" s="130">
        <v>-4.0350505224339139</v>
      </c>
      <c r="N25" s="130">
        <v>2.5786285188752478</v>
      </c>
      <c r="O25" s="130">
        <v>0.36118106781326542</v>
      </c>
    </row>
    <row r="26" spans="1:15" x14ac:dyDescent="0.35">
      <c r="A26" s="121" t="s">
        <v>255</v>
      </c>
      <c r="B26" s="132">
        <v>354993.21936927835</v>
      </c>
      <c r="C26" s="132">
        <v>354073.20974962448</v>
      </c>
      <c r="D26" s="132">
        <v>343119.80780847179</v>
      </c>
      <c r="E26" s="132">
        <v>278470.11124353943</v>
      </c>
      <c r="F26" s="133"/>
      <c r="G26" s="132">
        <v>340266.48551937577</v>
      </c>
      <c r="H26" s="132">
        <v>323807.84795977629</v>
      </c>
      <c r="I26" s="132">
        <v>308287.57268785581</v>
      </c>
      <c r="J26" s="132">
        <v>298278.5255688483</v>
      </c>
      <c r="K26" s="132">
        <v>291101.43166082131</v>
      </c>
      <c r="L26" s="132">
        <v>290157.60147106601</v>
      </c>
      <c r="M26" s="128">
        <v>-2.3733129039177236</v>
      </c>
      <c r="N26" s="128">
        <v>1.5198291491971494</v>
      </c>
      <c r="O26" s="128">
        <v>-0.54712801922968124</v>
      </c>
    </row>
    <row r="27" spans="1:15" x14ac:dyDescent="0.35">
      <c r="A27" s="135" t="s">
        <v>256</v>
      </c>
      <c r="B27" s="126">
        <v>237594.76135070017</v>
      </c>
      <c r="C27" s="126">
        <v>235140.0311273534</v>
      </c>
      <c r="D27" s="126">
        <v>238683.87266964806</v>
      </c>
      <c r="E27" s="126">
        <v>181518.78140500927</v>
      </c>
      <c r="F27" s="127"/>
      <c r="G27" s="126">
        <v>230102.33212542901</v>
      </c>
      <c r="H27" s="126">
        <v>212873.77173321173</v>
      </c>
      <c r="I27" s="126">
        <v>198115.90266496068</v>
      </c>
      <c r="J27" s="126">
        <v>186976.52731566003</v>
      </c>
      <c r="K27" s="126">
        <v>177317.8195442787</v>
      </c>
      <c r="L27" s="126">
        <v>172764.46130016152</v>
      </c>
      <c r="M27" s="130">
        <v>-2.5550135400762009</v>
      </c>
      <c r="N27" s="130">
        <v>1.6061647704727955</v>
      </c>
      <c r="O27" s="130">
        <v>-1.0384217710895594</v>
      </c>
    </row>
    <row r="28" spans="1:15" x14ac:dyDescent="0.35">
      <c r="A28" s="135" t="s">
        <v>257</v>
      </c>
      <c r="B28" s="126">
        <v>117398.45801857818</v>
      </c>
      <c r="C28" s="126">
        <v>118933.17862227105</v>
      </c>
      <c r="D28" s="126">
        <v>104435.93513882374</v>
      </c>
      <c r="E28" s="126">
        <v>96951.32983853016</v>
      </c>
      <c r="F28" s="127"/>
      <c r="G28" s="126">
        <v>110164.15339394679</v>
      </c>
      <c r="H28" s="126">
        <v>110934.07622656456</v>
      </c>
      <c r="I28" s="126">
        <v>110171.67002289512</v>
      </c>
      <c r="J28" s="126">
        <v>111301.99825318827</v>
      </c>
      <c r="K28" s="126">
        <v>113783.61211654262</v>
      </c>
      <c r="L28" s="126">
        <v>117393.14017090449</v>
      </c>
      <c r="M28" s="130">
        <v>-2.0227886190450461</v>
      </c>
      <c r="N28" s="130">
        <v>1.3563867671267271</v>
      </c>
      <c r="O28" s="130">
        <v>0.28336250184959333</v>
      </c>
    </row>
    <row r="29" spans="1:15" x14ac:dyDescent="0.35">
      <c r="A29" s="121" t="s">
        <v>258</v>
      </c>
      <c r="B29" s="136">
        <v>78400.12000000001</v>
      </c>
      <c r="C29" s="136">
        <v>78796.751000000018</v>
      </c>
      <c r="D29" s="136">
        <v>74716.478539899865</v>
      </c>
      <c r="E29" s="136">
        <v>49145.044437652716</v>
      </c>
      <c r="F29" s="133"/>
      <c r="G29" s="136">
        <v>85053.491765676707</v>
      </c>
      <c r="H29" s="136">
        <v>87812.603814666945</v>
      </c>
      <c r="I29" s="136">
        <v>90429.138922386686</v>
      </c>
      <c r="J29" s="136">
        <v>93790.46331758576</v>
      </c>
      <c r="K29" s="136">
        <v>97215.187288358662</v>
      </c>
      <c r="L29" s="136">
        <v>100313.37309336764</v>
      </c>
      <c r="M29" s="128">
        <v>-4.6112534211944167</v>
      </c>
      <c r="N29" s="128">
        <v>5.9760461163824941</v>
      </c>
      <c r="O29" s="128">
        <v>0.6676890470003416</v>
      </c>
    </row>
    <row r="30" spans="1:15" x14ac:dyDescent="0.35">
      <c r="A30" s="129" t="s">
        <v>259</v>
      </c>
      <c r="B30" s="137">
        <v>31201.289000000001</v>
      </c>
      <c r="C30" s="137">
        <v>32151.120999999999</v>
      </c>
      <c r="D30" s="137">
        <v>35228.387539899864</v>
      </c>
      <c r="E30" s="137">
        <v>18610.012517924682</v>
      </c>
      <c r="F30" s="127"/>
      <c r="G30" s="137">
        <v>40813.061865764117</v>
      </c>
      <c r="H30" s="137">
        <v>41846.473406120436</v>
      </c>
      <c r="I30" s="137">
        <v>42510.112917315528</v>
      </c>
      <c r="J30" s="137">
        <v>43290.547603994084</v>
      </c>
      <c r="K30" s="137">
        <v>43908.431317196264</v>
      </c>
      <c r="L30" s="137">
        <v>44374.807676213182</v>
      </c>
      <c r="M30" s="130">
        <v>-5.3206964745090897</v>
      </c>
      <c r="N30" s="130">
        <v>8.4404272130807136</v>
      </c>
      <c r="O30" s="130">
        <v>0.29375254882337831</v>
      </c>
    </row>
    <row r="31" spans="1:15" x14ac:dyDescent="0.35">
      <c r="A31" s="129" t="s">
        <v>260</v>
      </c>
      <c r="B31" s="126">
        <v>47198.831000000006</v>
      </c>
      <c r="C31" s="137">
        <v>46645.630000000012</v>
      </c>
      <c r="D31" s="137">
        <v>39488.091</v>
      </c>
      <c r="E31" s="137">
        <v>30535.031919728033</v>
      </c>
      <c r="F31" s="127"/>
      <c r="G31" s="137">
        <v>44240.429899912597</v>
      </c>
      <c r="H31" s="137">
        <v>45966.130408546516</v>
      </c>
      <c r="I31" s="137">
        <v>47919.026005071151</v>
      </c>
      <c r="J31" s="137">
        <v>50499.915713591676</v>
      </c>
      <c r="K31" s="137">
        <v>53306.755971162405</v>
      </c>
      <c r="L31" s="137">
        <v>55938.565417154467</v>
      </c>
      <c r="M31" s="130">
        <v>-4.1485379850107478</v>
      </c>
      <c r="N31" s="130">
        <v>4.1751073481882006</v>
      </c>
      <c r="O31" s="130">
        <v>0.98658099893860207</v>
      </c>
    </row>
    <row r="32" spans="1:15" x14ac:dyDescent="0.35">
      <c r="A32" s="121" t="s">
        <v>261</v>
      </c>
      <c r="B32" s="138"/>
      <c r="C32" s="138"/>
      <c r="D32" s="138"/>
      <c r="E32" s="138"/>
      <c r="F32" s="127"/>
      <c r="G32" s="138"/>
      <c r="H32" s="138"/>
      <c r="I32" s="138"/>
      <c r="J32" s="138"/>
      <c r="K32" s="138"/>
      <c r="L32" s="138"/>
      <c r="M32" s="130"/>
      <c r="N32" s="130"/>
      <c r="O32" s="130"/>
    </row>
    <row r="33" spans="1:15" x14ac:dyDescent="0.35">
      <c r="A33" s="129" t="s">
        <v>262</v>
      </c>
      <c r="B33" s="139">
        <v>0</v>
      </c>
      <c r="C33" s="139">
        <v>0</v>
      </c>
      <c r="D33" s="139">
        <v>4.0187895649727245E-2</v>
      </c>
      <c r="E33" s="139">
        <v>0.18450023656854578</v>
      </c>
      <c r="F33" s="127"/>
      <c r="G33" s="139">
        <v>0.46175672733168371</v>
      </c>
      <c r="H33" s="139">
        <v>2.6791176970304389</v>
      </c>
      <c r="I33" s="139">
        <v>5.121665471771724</v>
      </c>
      <c r="J33" s="139">
        <v>7.6310744724676001</v>
      </c>
      <c r="K33" s="139">
        <v>10.079297700383918</v>
      </c>
      <c r="L33" s="139">
        <v>11.476966348807395</v>
      </c>
      <c r="M33" s="130" t="s">
        <v>263</v>
      </c>
      <c r="N33" s="130">
        <v>30.677099571724909</v>
      </c>
      <c r="O33" s="130">
        <v>7.5453818125320149</v>
      </c>
    </row>
    <row r="34" spans="1:15" x14ac:dyDescent="0.35">
      <c r="A34" s="135" t="s">
        <v>264</v>
      </c>
      <c r="B34" s="139">
        <v>0.89391703158465452</v>
      </c>
      <c r="C34" s="139">
        <v>3.3133046527530019</v>
      </c>
      <c r="D34" s="139">
        <v>3.8058674117498859</v>
      </c>
      <c r="E34" s="139">
        <v>6.0117361172227302</v>
      </c>
      <c r="F34" s="127"/>
      <c r="G34" s="139">
        <v>5.8315775520636128</v>
      </c>
      <c r="H34" s="139">
        <v>6.8189224782567583</v>
      </c>
      <c r="I34" s="139">
        <v>6.8453155456022996</v>
      </c>
      <c r="J34" s="139">
        <v>6.6400561708411781</v>
      </c>
      <c r="K34" s="139">
        <v>6.7325544705412064</v>
      </c>
      <c r="L34" s="139">
        <v>6.8312324952756072</v>
      </c>
      <c r="M34" s="130">
        <v>6.1387219577109464</v>
      </c>
      <c r="N34" s="130">
        <v>1.2678487763569724</v>
      </c>
      <c r="O34" s="130">
        <v>9.0186341982212426E-3</v>
      </c>
    </row>
    <row r="35" spans="1:15" x14ac:dyDescent="0.35">
      <c r="A35" s="135" t="s">
        <v>265</v>
      </c>
      <c r="B35" s="139" t="s">
        <v>152</v>
      </c>
      <c r="C35" s="139" t="s">
        <v>152</v>
      </c>
      <c r="D35" s="140">
        <v>0.41584784215343334</v>
      </c>
      <c r="E35" s="140">
        <v>0.96346535264489697</v>
      </c>
      <c r="F35" s="127"/>
      <c r="G35" s="140">
        <v>1.4342510303663627</v>
      </c>
      <c r="H35" s="140">
        <v>5.402637417821639</v>
      </c>
      <c r="I35" s="140">
        <v>7.7203944715303816</v>
      </c>
      <c r="J35" s="140">
        <v>10.65267527291077</v>
      </c>
      <c r="K35" s="140">
        <v>12.832562055207253</v>
      </c>
      <c r="L35" s="140">
        <v>13.47704642969989</v>
      </c>
      <c r="M35" s="130" t="s">
        <v>263</v>
      </c>
      <c r="N35" s="130">
        <v>18.816559347168614</v>
      </c>
      <c r="O35" s="130">
        <v>4.6765607708455059</v>
      </c>
    </row>
    <row r="36" spans="1:15" x14ac:dyDescent="0.35">
      <c r="A36" s="121" t="s">
        <v>266</v>
      </c>
      <c r="B36" s="141"/>
      <c r="C36" s="141"/>
      <c r="D36" s="141"/>
      <c r="E36" s="141"/>
      <c r="F36" s="127"/>
      <c r="G36" s="141"/>
      <c r="H36" s="141"/>
      <c r="I36" s="141"/>
      <c r="J36" s="141"/>
      <c r="K36" s="141"/>
      <c r="L36" s="141"/>
      <c r="M36" s="130"/>
      <c r="N36" s="130"/>
      <c r="O36" s="130"/>
    </row>
    <row r="37" spans="1:15" x14ac:dyDescent="0.35">
      <c r="A37" s="135" t="s">
        <v>267</v>
      </c>
      <c r="B37" s="139"/>
      <c r="C37" s="139">
        <v>27.042406413625116</v>
      </c>
      <c r="D37" s="139">
        <v>27.342143016571018</v>
      </c>
      <c r="E37" s="139">
        <v>28.831209395888571</v>
      </c>
      <c r="F37" s="127"/>
      <c r="G37" s="139">
        <v>23.427912701841553</v>
      </c>
      <c r="H37" s="139">
        <v>20.139863720910199</v>
      </c>
      <c r="I37" s="139">
        <v>17.760834287168649</v>
      </c>
      <c r="J37" s="139">
        <v>15.939053317984209</v>
      </c>
      <c r="K37" s="139">
        <v>14.527322980845689</v>
      </c>
      <c r="L37" s="139">
        <v>13.625674086649862</v>
      </c>
      <c r="M37" s="130">
        <v>0.6425779119637598</v>
      </c>
      <c r="N37" s="130">
        <v>-3.5239827010995484</v>
      </c>
      <c r="O37" s="130">
        <v>-1.9347649850423587</v>
      </c>
    </row>
    <row r="38" spans="1:15" x14ac:dyDescent="0.35">
      <c r="A38" s="135" t="s">
        <v>268</v>
      </c>
      <c r="B38" s="139"/>
      <c r="C38" s="139">
        <v>7.8703930938153288</v>
      </c>
      <c r="D38" s="139">
        <v>6.2976291081938092</v>
      </c>
      <c r="E38" s="139">
        <v>7.0747113035637357</v>
      </c>
      <c r="F38" s="127"/>
      <c r="G38" s="139">
        <v>5.8051373152722947</v>
      </c>
      <c r="H38" s="139">
        <v>5.5183454782113595</v>
      </c>
      <c r="I38" s="139">
        <v>5.2131792278790661</v>
      </c>
      <c r="J38" s="139">
        <v>4.9683177398265554</v>
      </c>
      <c r="K38" s="139">
        <v>4.7932065265244885</v>
      </c>
      <c r="L38" s="139">
        <v>4.6884639576512637</v>
      </c>
      <c r="M38" s="130">
        <v>-1.060154050826656</v>
      </c>
      <c r="N38" s="130">
        <v>-2.4538762205585041</v>
      </c>
      <c r="O38" s="130">
        <v>-0.81155431543032952</v>
      </c>
    </row>
    <row r="39" spans="1:15" x14ac:dyDescent="0.35">
      <c r="A39" s="142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30"/>
      <c r="N39" s="130"/>
      <c r="O39" s="130"/>
    </row>
    <row r="40" spans="1:15" x14ac:dyDescent="0.35">
      <c r="A40" s="144" t="s">
        <v>269</v>
      </c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</row>
    <row r="41" spans="1:15" x14ac:dyDescent="0.35">
      <c r="A41" s="144" t="s">
        <v>270</v>
      </c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</row>
    <row r="42" spans="1:15" x14ac:dyDescent="0.35">
      <c r="A42" s="144" t="s">
        <v>271</v>
      </c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</row>
    <row r="43" spans="1:15" x14ac:dyDescent="0.35">
      <c r="A43" s="144" t="s">
        <v>272</v>
      </c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</row>
    <row r="44" spans="1:15" x14ac:dyDescent="0.35">
      <c r="A44" s="255" t="s">
        <v>273</v>
      </c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</row>
    <row r="45" spans="1:15" x14ac:dyDescent="0.35">
      <c r="A45" s="144" t="s">
        <v>274</v>
      </c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</row>
    <row r="46" spans="1:15" x14ac:dyDescent="0.35">
      <c r="A46" s="144" t="s">
        <v>275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</row>
    <row r="47" spans="1:15" x14ac:dyDescent="0.35">
      <c r="A47" s="144" t="s">
        <v>276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</row>
    <row r="48" spans="1:15" x14ac:dyDescent="0.35">
      <c r="A48" s="255" t="s">
        <v>277</v>
      </c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</row>
    <row r="49" spans="1:15" ht="15" thickBot="1" x14ac:dyDescent="0.4">
      <c r="A49" s="144" t="s">
        <v>278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</row>
    <row r="50" spans="1:15" x14ac:dyDescent="0.35">
      <c r="A50" s="146" t="s">
        <v>279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</row>
  </sheetData>
  <mergeCells count="2">
    <mergeCell ref="A44:O44"/>
    <mergeCell ref="A48:O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4082-436C-4D16-8782-0F7513B1CAEF}">
  <sheetPr>
    <tabColor theme="7" tint="0.79998168889431442"/>
  </sheetPr>
  <dimension ref="A1:AF7"/>
  <sheetViews>
    <sheetView workbookViewId="0"/>
  </sheetViews>
  <sheetFormatPr defaultColWidth="11.453125" defaultRowHeight="14.5" x14ac:dyDescent="0.35"/>
  <cols>
    <col min="2" max="2" width="12.453125" bestFit="1" customWidth="1"/>
    <col min="6" max="6" width="12.453125" bestFit="1" customWidth="1"/>
  </cols>
  <sheetData>
    <row r="1" spans="1:32" ht="87" x14ac:dyDescent="0.35">
      <c r="A1" s="6" t="s">
        <v>238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2" x14ac:dyDescent="0.35">
      <c r="A2" s="8" t="s">
        <v>110</v>
      </c>
      <c r="B2" s="107">
        <v>1</v>
      </c>
      <c r="C2" s="107">
        <v>1.0408999999999999</v>
      </c>
      <c r="D2" s="107">
        <v>1.0817000000000001</v>
      </c>
      <c r="E2" s="107">
        <v>1.1226</v>
      </c>
      <c r="F2" s="107">
        <v>1.1635</v>
      </c>
      <c r="G2" s="107">
        <v>1.1771</v>
      </c>
      <c r="H2" s="107">
        <v>1.1907000000000001</v>
      </c>
      <c r="I2" s="107">
        <v>1.2042999999999999</v>
      </c>
      <c r="J2" s="107">
        <v>1.2179</v>
      </c>
      <c r="K2" s="107">
        <v>1.2315</v>
      </c>
      <c r="L2" s="107">
        <v>1.2388999999999999</v>
      </c>
      <c r="M2" s="107">
        <v>1.2464</v>
      </c>
      <c r="N2" s="107">
        <v>1.2538</v>
      </c>
      <c r="O2" s="107">
        <v>1.2613000000000001</v>
      </c>
      <c r="P2" s="107">
        <v>1.2686999999999999</v>
      </c>
      <c r="Q2" s="107">
        <v>1.2762</v>
      </c>
      <c r="R2" s="107">
        <v>1.2836000000000001</v>
      </c>
      <c r="S2" s="107">
        <v>1.2910999999999999</v>
      </c>
      <c r="T2" s="107">
        <v>1.2985</v>
      </c>
      <c r="U2" s="107">
        <v>1.3059000000000001</v>
      </c>
      <c r="V2" s="107">
        <v>1.3118000000000001</v>
      </c>
      <c r="W2" s="107">
        <v>1.3177000000000001</v>
      </c>
      <c r="X2" s="107">
        <v>1.3236000000000001</v>
      </c>
      <c r="Y2" s="107">
        <v>1.3294999999999999</v>
      </c>
      <c r="Z2" s="107">
        <v>1.3353999999999999</v>
      </c>
      <c r="AA2" s="107">
        <v>1.3412999999999999</v>
      </c>
      <c r="AB2" s="107">
        <v>1.3472</v>
      </c>
      <c r="AC2" s="107">
        <v>1.3531</v>
      </c>
      <c r="AD2" s="107">
        <v>1.359</v>
      </c>
      <c r="AE2" s="107">
        <v>1.3649</v>
      </c>
    </row>
    <row r="3" spans="1:32" x14ac:dyDescent="0.35">
      <c r="A3" s="8" t="s">
        <v>111</v>
      </c>
      <c r="B3" s="107">
        <v>1</v>
      </c>
      <c r="C3" s="107">
        <v>1.1097999999999999</v>
      </c>
      <c r="D3" s="107">
        <v>1.2196</v>
      </c>
      <c r="E3" s="107">
        <v>1.3293999999999999</v>
      </c>
      <c r="F3" s="107">
        <v>1.4392</v>
      </c>
      <c r="G3" s="107">
        <v>1.4554</v>
      </c>
      <c r="H3" s="107">
        <v>1.4715</v>
      </c>
      <c r="I3" s="107">
        <v>1.4877</v>
      </c>
      <c r="J3" s="107">
        <v>1.5039</v>
      </c>
      <c r="K3" s="107">
        <v>1.5201</v>
      </c>
      <c r="L3" s="107">
        <v>1.5274000000000001</v>
      </c>
      <c r="M3" s="107">
        <v>1.5347</v>
      </c>
      <c r="N3" s="107">
        <v>1.542</v>
      </c>
      <c r="O3" s="107">
        <v>1.5492999999999999</v>
      </c>
      <c r="P3" s="107">
        <v>1.5566</v>
      </c>
      <c r="Q3" s="107">
        <v>1.5639000000000001</v>
      </c>
      <c r="R3" s="107">
        <v>1.5712999999999999</v>
      </c>
      <c r="S3" s="107">
        <v>1.5786</v>
      </c>
      <c r="T3" s="107">
        <v>1.5859000000000001</v>
      </c>
      <c r="U3" s="107">
        <v>1.5931999999999999</v>
      </c>
      <c r="V3" s="107">
        <v>1.5985</v>
      </c>
      <c r="W3" s="107">
        <v>1.6037999999999999</v>
      </c>
      <c r="X3" s="107">
        <v>1.6091</v>
      </c>
      <c r="Y3" s="107">
        <v>1.6144000000000001</v>
      </c>
      <c r="Z3" s="107">
        <v>1.6196999999999999</v>
      </c>
      <c r="AA3" s="107">
        <v>1.625</v>
      </c>
      <c r="AB3" s="107">
        <v>1.6303000000000001</v>
      </c>
      <c r="AC3" s="107">
        <v>1.6355999999999999</v>
      </c>
      <c r="AD3" s="107">
        <v>1.6409</v>
      </c>
      <c r="AE3" s="107">
        <v>1.6460999999999999</v>
      </c>
    </row>
    <row r="4" spans="1:32" x14ac:dyDescent="0.35">
      <c r="A4" s="8" t="s">
        <v>112</v>
      </c>
      <c r="B4" s="107">
        <v>1</v>
      </c>
      <c r="C4" s="107">
        <v>1.2871999999999999</v>
      </c>
      <c r="D4" s="107">
        <v>1.5744</v>
      </c>
      <c r="E4" s="107">
        <v>1.8615999999999999</v>
      </c>
      <c r="F4" s="107">
        <v>2.1488</v>
      </c>
      <c r="G4" s="107">
        <v>2.2048999999999999</v>
      </c>
      <c r="H4" s="107">
        <v>2.2610999999999999</v>
      </c>
      <c r="I4" s="107">
        <v>2.3172000000000001</v>
      </c>
      <c r="J4" s="107">
        <v>2.3733</v>
      </c>
      <c r="K4" s="107">
        <v>2.4293999999999998</v>
      </c>
      <c r="L4" s="107">
        <v>2.4731999999999998</v>
      </c>
      <c r="M4" s="107">
        <v>2.5169999999999999</v>
      </c>
      <c r="N4" s="107">
        <v>2.5608</v>
      </c>
      <c r="O4" s="107">
        <v>2.6046999999999998</v>
      </c>
      <c r="P4" s="107">
        <v>2.6484999999999999</v>
      </c>
      <c r="Q4" s="107">
        <v>2.6922999999999999</v>
      </c>
      <c r="R4" s="107">
        <v>2.7361</v>
      </c>
      <c r="S4" s="107">
        <v>2.7799</v>
      </c>
      <c r="T4" s="107">
        <v>2.8237000000000001</v>
      </c>
      <c r="U4" s="107">
        <v>2.8675000000000002</v>
      </c>
      <c r="V4" s="107">
        <v>2.8994</v>
      </c>
      <c r="W4" s="107">
        <v>2.9312</v>
      </c>
      <c r="X4" s="107">
        <v>2.9630999999999998</v>
      </c>
      <c r="Y4" s="107">
        <v>2.9948999999999999</v>
      </c>
      <c r="Z4" s="107">
        <v>3.0268000000000002</v>
      </c>
      <c r="AA4" s="107">
        <v>3.0586000000000002</v>
      </c>
      <c r="AB4" s="107">
        <v>3.0905</v>
      </c>
      <c r="AC4" s="107">
        <v>3.1223000000000001</v>
      </c>
      <c r="AD4" s="107">
        <v>3.1541999999999999</v>
      </c>
      <c r="AE4" s="107">
        <v>3.1859999999999999</v>
      </c>
    </row>
    <row r="5" spans="1:32" x14ac:dyDescent="0.35">
      <c r="A5" s="8" t="s">
        <v>113</v>
      </c>
      <c r="B5" s="107">
        <v>1</v>
      </c>
      <c r="C5" s="107">
        <v>1.2495000000000001</v>
      </c>
      <c r="D5" s="107">
        <v>1.4990000000000001</v>
      </c>
      <c r="E5" s="107">
        <v>1.7484999999999999</v>
      </c>
      <c r="F5" s="107">
        <v>1.998</v>
      </c>
      <c r="G5" s="107">
        <v>2.0283000000000002</v>
      </c>
      <c r="H5" s="107">
        <v>2.0586000000000002</v>
      </c>
      <c r="I5" s="107">
        <v>2.0889000000000002</v>
      </c>
      <c r="J5" s="107">
        <v>2.1192000000000002</v>
      </c>
      <c r="K5" s="107">
        <v>2.1495000000000002</v>
      </c>
      <c r="L5" s="107">
        <v>2.1840999999999999</v>
      </c>
      <c r="M5" s="107">
        <v>2.2185999999999999</v>
      </c>
      <c r="N5" s="107">
        <v>2.2532000000000001</v>
      </c>
      <c r="O5" s="107">
        <v>2.2877999999999998</v>
      </c>
      <c r="P5" s="107">
        <v>2.3224</v>
      </c>
      <c r="Q5" s="107">
        <v>2.3570000000000002</v>
      </c>
      <c r="R5" s="107">
        <v>2.3915000000000002</v>
      </c>
      <c r="S5" s="107">
        <v>2.4260999999999999</v>
      </c>
      <c r="T5" s="107">
        <v>2.4607000000000001</v>
      </c>
      <c r="U5" s="107">
        <v>2.4952999999999999</v>
      </c>
      <c r="V5" s="107">
        <v>2.5251000000000001</v>
      </c>
      <c r="W5" s="107">
        <v>2.5550000000000002</v>
      </c>
      <c r="X5" s="107">
        <v>2.5848</v>
      </c>
      <c r="Y5" s="107">
        <v>2.6147</v>
      </c>
      <c r="Z5" s="107">
        <v>2.6446000000000001</v>
      </c>
      <c r="AA5" s="107">
        <v>2.6743999999999999</v>
      </c>
      <c r="AB5" s="107">
        <v>2.7042999999999999</v>
      </c>
      <c r="AC5" s="107">
        <v>2.7341000000000002</v>
      </c>
      <c r="AD5" s="107">
        <v>2.7639999999999998</v>
      </c>
      <c r="AE5" s="107">
        <v>2.7938000000000001</v>
      </c>
    </row>
    <row r="6" spans="1:32" x14ac:dyDescent="0.35">
      <c r="A6" s="8" t="s">
        <v>114</v>
      </c>
      <c r="B6" s="107">
        <v>1</v>
      </c>
      <c r="C6" s="107">
        <v>1.4039999999999999</v>
      </c>
      <c r="D6" s="107">
        <v>1.8080000000000001</v>
      </c>
      <c r="E6" s="107">
        <v>2.2120000000000002</v>
      </c>
      <c r="F6" s="107">
        <v>2.6160000000000001</v>
      </c>
      <c r="G6" s="107">
        <v>2.6364000000000001</v>
      </c>
      <c r="H6" s="107">
        <v>2.6566999999999998</v>
      </c>
      <c r="I6" s="107">
        <v>2.6770999999999998</v>
      </c>
      <c r="J6" s="107">
        <v>2.6974</v>
      </c>
      <c r="K6" s="107">
        <v>2.7178</v>
      </c>
      <c r="L6" s="107">
        <v>2.7361</v>
      </c>
      <c r="M6" s="107">
        <v>2.7545000000000002</v>
      </c>
      <c r="N6" s="107">
        <v>2.7728999999999999</v>
      </c>
      <c r="O6" s="107">
        <v>2.7913000000000001</v>
      </c>
      <c r="P6" s="107">
        <v>2.8096999999999999</v>
      </c>
      <c r="Q6" s="107">
        <v>2.8279999999999998</v>
      </c>
      <c r="R6" s="107">
        <v>2.8464</v>
      </c>
      <c r="S6" s="107">
        <v>2.8647999999999998</v>
      </c>
      <c r="T6" s="107">
        <v>2.8832</v>
      </c>
      <c r="U6" s="107">
        <v>2.9016000000000002</v>
      </c>
      <c r="V6" s="107">
        <v>2.9144999999999999</v>
      </c>
      <c r="W6" s="107">
        <v>2.9274</v>
      </c>
      <c r="X6" s="107">
        <v>2.9403000000000001</v>
      </c>
      <c r="Y6" s="107">
        <v>2.9531999999999998</v>
      </c>
      <c r="Z6" s="107">
        <v>2.9661</v>
      </c>
      <c r="AA6" s="107">
        <v>2.9790999999999999</v>
      </c>
      <c r="AB6" s="107">
        <v>2.992</v>
      </c>
      <c r="AC6" s="107">
        <v>3.0049000000000001</v>
      </c>
      <c r="AD6" s="107">
        <v>3.0177999999999998</v>
      </c>
      <c r="AE6" s="107">
        <v>3.0306999999999999</v>
      </c>
      <c r="AF6" s="8"/>
    </row>
    <row r="7" spans="1:32" x14ac:dyDescent="0.35">
      <c r="A7" s="8" t="s">
        <v>115</v>
      </c>
      <c r="B7" s="107">
        <v>1</v>
      </c>
      <c r="C7" s="107">
        <v>1.0439000000000001</v>
      </c>
      <c r="D7" s="107">
        <v>1.0878000000000001</v>
      </c>
      <c r="E7" s="107">
        <v>1.1316999999999999</v>
      </c>
      <c r="F7" s="107">
        <v>1.1756</v>
      </c>
      <c r="G7" s="107">
        <v>1.1882999999999999</v>
      </c>
      <c r="H7" s="107">
        <v>1.2011000000000001</v>
      </c>
      <c r="I7" s="107">
        <v>1.2138</v>
      </c>
      <c r="J7" s="107">
        <v>1.2265999999999999</v>
      </c>
      <c r="K7" s="107">
        <v>1.2393000000000001</v>
      </c>
      <c r="L7" s="107">
        <v>1.252</v>
      </c>
      <c r="M7" s="107">
        <v>1.2646999999999999</v>
      </c>
      <c r="N7" s="107">
        <v>1.2774000000000001</v>
      </c>
      <c r="O7" s="107">
        <v>1.29</v>
      </c>
      <c r="P7" s="107">
        <v>1.3027</v>
      </c>
      <c r="Q7" s="107">
        <v>1.3153999999999999</v>
      </c>
      <c r="R7" s="107">
        <v>1.3281000000000001</v>
      </c>
      <c r="S7" s="107">
        <v>1.3407</v>
      </c>
      <c r="T7" s="107">
        <v>1.3533999999999999</v>
      </c>
      <c r="U7" s="107">
        <v>1.3661000000000001</v>
      </c>
      <c r="V7" s="107">
        <v>1.3777999999999999</v>
      </c>
      <c r="W7" s="107">
        <v>1.3894</v>
      </c>
      <c r="X7" s="107">
        <v>1.4011</v>
      </c>
      <c r="Y7" s="107">
        <v>1.4128000000000001</v>
      </c>
      <c r="Z7" s="107">
        <v>1.4245000000000001</v>
      </c>
      <c r="AA7" s="107">
        <v>1.4361999999999999</v>
      </c>
      <c r="AB7" s="107">
        <v>1.4479</v>
      </c>
      <c r="AC7" s="107">
        <v>1.4596</v>
      </c>
      <c r="AD7" s="107">
        <v>1.4712000000000001</v>
      </c>
      <c r="AE7" s="107">
        <v>1.4829000000000001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D6DB-94D6-477F-91AE-DAF0B4826F50}">
  <sheetPr>
    <tabColor theme="7" tint="0.79998168889431442"/>
  </sheetPr>
  <dimension ref="A1:AE12"/>
  <sheetViews>
    <sheetView workbookViewId="0">
      <selection activeCell="L18" sqref="L18"/>
    </sheetView>
  </sheetViews>
  <sheetFormatPr defaultColWidth="11.453125" defaultRowHeight="14.5" x14ac:dyDescent="0.35"/>
  <sheetData>
    <row r="1" spans="1:31" ht="87" x14ac:dyDescent="0.35">
      <c r="A1" s="6" t="s">
        <v>238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35">
      <c r="A2" s="108" t="s">
        <v>491</v>
      </c>
      <c r="B2" s="109">
        <v>1</v>
      </c>
      <c r="C2" s="109">
        <v>1.0175399999999999</v>
      </c>
      <c r="D2" s="109">
        <v>1.0350699999999999</v>
      </c>
      <c r="E2" s="109">
        <v>1.05261</v>
      </c>
      <c r="F2" s="109">
        <v>1.0701400000000001</v>
      </c>
      <c r="G2" s="109">
        <v>1.09693</v>
      </c>
      <c r="H2" s="109">
        <v>1.1237299999999999</v>
      </c>
      <c r="I2" s="109">
        <v>1.15052</v>
      </c>
      <c r="J2" s="109">
        <v>1.1773100000000001</v>
      </c>
      <c r="K2" s="109">
        <v>1.2040999999999999</v>
      </c>
      <c r="L2" s="109">
        <v>1.22282</v>
      </c>
      <c r="M2" s="109">
        <v>1.2415499999999999</v>
      </c>
      <c r="N2" s="109">
        <v>1.26027</v>
      </c>
      <c r="O2" s="109">
        <v>1.2789900000000001</v>
      </c>
      <c r="P2" s="109">
        <v>1.29772</v>
      </c>
      <c r="Q2" s="109">
        <v>1.3164400000000001</v>
      </c>
      <c r="R2" s="109">
        <v>1.3351599999999999</v>
      </c>
      <c r="S2" s="109">
        <v>1.35389</v>
      </c>
      <c r="T2" s="109">
        <v>1.3726100000000001</v>
      </c>
      <c r="U2" s="109">
        <v>1.39133</v>
      </c>
      <c r="V2" s="109">
        <v>1.4078299999999999</v>
      </c>
      <c r="W2" s="109">
        <v>1.4243300000000001</v>
      </c>
      <c r="X2" s="109">
        <v>1.44082</v>
      </c>
      <c r="Y2" s="109">
        <v>1.4573199999999999</v>
      </c>
      <c r="Z2" s="109">
        <v>1.4738199999999999</v>
      </c>
      <c r="AA2" s="109">
        <v>1.49031</v>
      </c>
      <c r="AB2" s="109">
        <v>1.50681</v>
      </c>
      <c r="AC2" s="109">
        <v>1.5233099999999999</v>
      </c>
      <c r="AD2" s="109">
        <v>1.5398099999999999</v>
      </c>
      <c r="AE2" s="109">
        <v>1.5563</v>
      </c>
    </row>
    <row r="3" spans="1:31" x14ac:dyDescent="0.35">
      <c r="A3" s="108" t="s">
        <v>492</v>
      </c>
      <c r="B3" s="109">
        <v>1</v>
      </c>
      <c r="C3" s="109">
        <v>1.0123500000000001</v>
      </c>
      <c r="D3" s="109">
        <v>1.02471</v>
      </c>
      <c r="E3" s="109">
        <v>1.0370600000000001</v>
      </c>
      <c r="F3" s="109">
        <v>1.04941</v>
      </c>
      <c r="G3" s="109">
        <v>1.0687599999999999</v>
      </c>
      <c r="H3" s="109">
        <v>1.0881099999999999</v>
      </c>
      <c r="I3" s="109">
        <v>1.10745</v>
      </c>
      <c r="J3" s="109">
        <v>1.1268</v>
      </c>
      <c r="K3" s="109">
        <v>1.14615</v>
      </c>
      <c r="L3" s="109">
        <v>1.1572</v>
      </c>
      <c r="M3" s="109">
        <v>1.1682399999999999</v>
      </c>
      <c r="N3" s="109">
        <v>1.1792899999999999</v>
      </c>
      <c r="O3" s="109">
        <v>1.1903300000000001</v>
      </c>
      <c r="P3" s="109">
        <v>1.2013799999999999</v>
      </c>
      <c r="Q3" s="109">
        <v>1.2124200000000001</v>
      </c>
      <c r="R3" s="109">
        <v>1.2234700000000001</v>
      </c>
      <c r="S3" s="109">
        <v>1.23451</v>
      </c>
      <c r="T3" s="109">
        <v>1.24556</v>
      </c>
      <c r="U3" s="109">
        <v>1.2565999999999999</v>
      </c>
      <c r="V3" s="109">
        <v>1.2637100000000001</v>
      </c>
      <c r="W3" s="109">
        <v>1.2708200000000001</v>
      </c>
      <c r="X3" s="109">
        <v>1.27793</v>
      </c>
      <c r="Y3" s="109">
        <v>1.2850299999999999</v>
      </c>
      <c r="Z3" s="109">
        <v>1.2921400000000001</v>
      </c>
      <c r="AA3" s="109">
        <v>1.29925</v>
      </c>
      <c r="AB3" s="109">
        <v>1.3063499999999999</v>
      </c>
      <c r="AC3" s="109">
        <v>1.3134600000000001</v>
      </c>
      <c r="AD3" s="109">
        <v>1.32057</v>
      </c>
      <c r="AE3" s="109">
        <v>1.32768</v>
      </c>
    </row>
    <row r="4" spans="1:31" x14ac:dyDescent="0.35">
      <c r="A4" s="108" t="s">
        <v>493</v>
      </c>
      <c r="B4" s="109">
        <v>1</v>
      </c>
      <c r="C4" s="109">
        <v>1.0558700000000001</v>
      </c>
      <c r="D4" s="109">
        <v>1.11174</v>
      </c>
      <c r="E4" s="109">
        <v>1.16761</v>
      </c>
      <c r="F4" s="109">
        <v>1.2234700000000001</v>
      </c>
      <c r="G4" s="109">
        <v>1.29372</v>
      </c>
      <c r="H4" s="109">
        <v>1.3639699999999999</v>
      </c>
      <c r="I4" s="109">
        <v>1.43421</v>
      </c>
      <c r="J4" s="109">
        <v>1.5044599999999999</v>
      </c>
      <c r="K4" s="109">
        <v>1.5747100000000001</v>
      </c>
      <c r="L4" s="109">
        <v>1.65622</v>
      </c>
      <c r="M4" s="109">
        <v>1.7377199999999999</v>
      </c>
      <c r="N4" s="109">
        <v>1.8192299999999999</v>
      </c>
      <c r="O4" s="109">
        <v>1.9007400000000001</v>
      </c>
      <c r="P4" s="109">
        <v>1.9822500000000001</v>
      </c>
      <c r="Q4" s="109">
        <v>2.0637599999999998</v>
      </c>
      <c r="R4" s="109">
        <v>2.14527</v>
      </c>
      <c r="S4" s="109">
        <v>2.2267700000000001</v>
      </c>
      <c r="T4" s="109">
        <v>2.3082799999999999</v>
      </c>
      <c r="U4" s="109">
        <v>2.3897900000000001</v>
      </c>
      <c r="V4" s="109">
        <v>2.4855700000000001</v>
      </c>
      <c r="W4" s="109">
        <v>2.58134</v>
      </c>
      <c r="X4" s="109">
        <v>2.6771199999999999</v>
      </c>
      <c r="Y4" s="109">
        <v>2.7728899999999999</v>
      </c>
      <c r="Z4" s="109">
        <v>2.8686699999999998</v>
      </c>
      <c r="AA4" s="109">
        <v>2.9644400000000002</v>
      </c>
      <c r="AB4" s="109">
        <v>3.0602200000000002</v>
      </c>
      <c r="AC4" s="109">
        <v>3.1559900000000001</v>
      </c>
      <c r="AD4" s="109">
        <v>3.25177</v>
      </c>
      <c r="AE4" s="109">
        <v>3.34754</v>
      </c>
    </row>
    <row r="5" spans="1:31" x14ac:dyDescent="0.35">
      <c r="A5" s="108" t="s">
        <v>494</v>
      </c>
      <c r="B5" s="109">
        <v>1</v>
      </c>
      <c r="C5" s="109">
        <v>1.0389600000000001</v>
      </c>
      <c r="D5" s="109">
        <v>1.07792</v>
      </c>
      <c r="E5" s="109">
        <v>1.1168899999999999</v>
      </c>
      <c r="F5" s="109">
        <v>1.15585</v>
      </c>
      <c r="G5" s="109">
        <v>1.19262</v>
      </c>
      <c r="H5" s="109">
        <v>1.22939</v>
      </c>
      <c r="I5" s="109">
        <v>1.26616</v>
      </c>
      <c r="J5" s="109">
        <v>1.3029299999999999</v>
      </c>
      <c r="K5" s="109">
        <v>1.33969</v>
      </c>
      <c r="L5" s="109">
        <v>1.36555</v>
      </c>
      <c r="M5" s="109">
        <v>1.39141</v>
      </c>
      <c r="N5" s="109">
        <v>1.41726</v>
      </c>
      <c r="O5" s="109">
        <v>1.44312</v>
      </c>
      <c r="P5" s="109">
        <v>1.4689700000000001</v>
      </c>
      <c r="Q5" s="109">
        <v>1.4948300000000001</v>
      </c>
      <c r="R5" s="109">
        <v>1.52068</v>
      </c>
      <c r="S5" s="109">
        <v>1.54654</v>
      </c>
      <c r="T5" s="109">
        <v>1.57239</v>
      </c>
      <c r="U5" s="109">
        <v>1.5982499999999999</v>
      </c>
      <c r="V5" s="109">
        <v>1.6156200000000001</v>
      </c>
      <c r="W5" s="109">
        <v>1.6329800000000001</v>
      </c>
      <c r="X5" s="109">
        <v>1.65035</v>
      </c>
      <c r="Y5" s="109">
        <v>1.6677200000000001</v>
      </c>
      <c r="Z5" s="109">
        <v>1.6850799999999999</v>
      </c>
      <c r="AA5" s="109">
        <v>1.70245</v>
      </c>
      <c r="AB5" s="109">
        <v>1.7198199999999999</v>
      </c>
      <c r="AC5" s="109">
        <v>1.73719</v>
      </c>
      <c r="AD5" s="109">
        <v>1.7545500000000001</v>
      </c>
      <c r="AE5" s="109">
        <v>1.7719199999999999</v>
      </c>
    </row>
    <row r="6" spans="1:31" x14ac:dyDescent="0.35">
      <c r="A6" s="108" t="s">
        <v>495</v>
      </c>
      <c r="B6" s="109">
        <v>1</v>
      </c>
      <c r="C6" s="109">
        <v>1.05023</v>
      </c>
      <c r="D6" s="109">
        <v>1.1004700000000001</v>
      </c>
      <c r="E6" s="109">
        <v>1.1507000000000001</v>
      </c>
      <c r="F6" s="109">
        <v>1.2009399999999999</v>
      </c>
      <c r="G6" s="109">
        <v>1.21435</v>
      </c>
      <c r="H6" s="109">
        <v>1.22777</v>
      </c>
      <c r="I6" s="109">
        <v>1.24119</v>
      </c>
      <c r="J6" s="109">
        <v>1.25461</v>
      </c>
      <c r="K6" s="109">
        <v>1.26803</v>
      </c>
      <c r="L6" s="109">
        <v>1.28122</v>
      </c>
      <c r="M6" s="109">
        <v>1.2944199999999999</v>
      </c>
      <c r="N6" s="109">
        <v>1.30762</v>
      </c>
      <c r="O6" s="109">
        <v>1.3208200000000001</v>
      </c>
      <c r="P6" s="109">
        <v>1.3340099999999999</v>
      </c>
      <c r="Q6" s="109">
        <v>1.34721</v>
      </c>
      <c r="R6" s="109">
        <v>1.3604099999999999</v>
      </c>
      <c r="S6" s="109">
        <v>1.37361</v>
      </c>
      <c r="T6" s="109">
        <v>1.3868</v>
      </c>
      <c r="U6" s="109">
        <v>1.4</v>
      </c>
      <c r="V6" s="109">
        <v>1.4148000000000001</v>
      </c>
      <c r="W6" s="109">
        <v>1.4295899999999999</v>
      </c>
      <c r="X6" s="109">
        <v>1.4443900000000001</v>
      </c>
      <c r="Y6" s="109">
        <v>1.45919</v>
      </c>
      <c r="Z6" s="109">
        <v>1.4739800000000001</v>
      </c>
      <c r="AA6" s="109">
        <v>1.48878</v>
      </c>
      <c r="AB6" s="109">
        <v>1.5035799999999999</v>
      </c>
      <c r="AC6" s="109">
        <v>1.51837</v>
      </c>
      <c r="AD6" s="109">
        <v>1.5331699999999999</v>
      </c>
      <c r="AE6" s="109">
        <v>1.5479700000000001</v>
      </c>
    </row>
    <row r="7" spans="1:31" x14ac:dyDescent="0.35">
      <c r="A7" s="108" t="s">
        <v>496</v>
      </c>
      <c r="B7" s="110">
        <v>1</v>
      </c>
      <c r="C7" s="110">
        <v>1</v>
      </c>
      <c r="D7" s="110">
        <v>1</v>
      </c>
      <c r="E7" s="110">
        <v>1</v>
      </c>
      <c r="F7" s="110">
        <v>1</v>
      </c>
      <c r="G7" s="110">
        <v>1</v>
      </c>
      <c r="H7" s="110">
        <v>1</v>
      </c>
      <c r="I7" s="110">
        <v>1</v>
      </c>
      <c r="J7" s="110">
        <v>1</v>
      </c>
      <c r="K7" s="110">
        <v>1</v>
      </c>
      <c r="L7" s="110">
        <v>1</v>
      </c>
      <c r="M7" s="110">
        <v>1</v>
      </c>
      <c r="N7" s="110">
        <v>1</v>
      </c>
      <c r="O7" s="110">
        <v>1</v>
      </c>
      <c r="P7" s="110">
        <v>1</v>
      </c>
      <c r="Q7" s="110">
        <v>1</v>
      </c>
      <c r="R7" s="110">
        <v>1</v>
      </c>
      <c r="S7" s="110">
        <v>1</v>
      </c>
      <c r="T7" s="110">
        <v>1</v>
      </c>
      <c r="U7" s="110">
        <v>1</v>
      </c>
      <c r="V7" s="110">
        <v>1</v>
      </c>
      <c r="W7" s="110">
        <v>1</v>
      </c>
      <c r="X7" s="110">
        <v>1</v>
      </c>
      <c r="Y7" s="110">
        <v>1</v>
      </c>
      <c r="Z7" s="110">
        <v>1</v>
      </c>
      <c r="AA7" s="110">
        <v>1</v>
      </c>
      <c r="AB7" s="110">
        <v>1</v>
      </c>
      <c r="AC7" s="110">
        <v>1</v>
      </c>
      <c r="AD7" s="110">
        <v>1</v>
      </c>
      <c r="AE7" s="110">
        <v>1</v>
      </c>
    </row>
    <row r="12" spans="1:31" x14ac:dyDescent="0.35">
      <c r="B12" s="1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A8D6-BEDD-4E04-961F-DE59948929D9}">
  <sheetPr>
    <tabColor theme="5" tint="0.79998168889431442"/>
  </sheetPr>
  <dimension ref="A1:H7"/>
  <sheetViews>
    <sheetView workbookViewId="0">
      <selection activeCell="G12" sqref="G12"/>
    </sheetView>
  </sheetViews>
  <sheetFormatPr defaultColWidth="11.453125" defaultRowHeight="14.5" x14ac:dyDescent="0.35"/>
  <cols>
    <col min="1" max="1" width="10.54296875" bestFit="1" customWidth="1"/>
    <col min="2" max="2" width="20.54296875" bestFit="1" customWidth="1"/>
    <col min="3" max="3" width="16.81640625" bestFit="1" customWidth="1"/>
    <col min="4" max="5" width="14.54296875" bestFit="1" customWidth="1"/>
    <col min="6" max="6" width="27.81640625" bestFit="1" customWidth="1"/>
    <col min="7" max="7" width="10.81640625" customWidth="1"/>
    <col min="8" max="8" width="15.81640625" bestFit="1" customWidth="1"/>
  </cols>
  <sheetData>
    <row r="1" spans="1:8" s="72" customFormat="1" x14ac:dyDescent="0.35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</row>
    <row r="2" spans="1:8" x14ac:dyDescent="0.35">
      <c r="A2" t="s">
        <v>110</v>
      </c>
      <c r="B2">
        <v>2035441</v>
      </c>
      <c r="C2">
        <v>1326093</v>
      </c>
      <c r="D2">
        <v>136334311</v>
      </c>
      <c r="E2">
        <v>104152218</v>
      </c>
      <c r="F2">
        <v>1900038</v>
      </c>
      <c r="G2">
        <v>8160425</v>
      </c>
      <c r="H2">
        <v>0</v>
      </c>
    </row>
    <row r="3" spans="1:8" x14ac:dyDescent="0.35">
      <c r="A3" t="s">
        <v>111</v>
      </c>
      <c r="B3">
        <v>10787</v>
      </c>
      <c r="C3">
        <v>41157</v>
      </c>
      <c r="D3">
        <v>4506</v>
      </c>
      <c r="E3">
        <v>611121</v>
      </c>
      <c r="F3">
        <v>0</v>
      </c>
      <c r="G3">
        <v>1804</v>
      </c>
      <c r="H3">
        <v>0</v>
      </c>
    </row>
    <row r="4" spans="1:8" x14ac:dyDescent="0.35">
      <c r="A4" t="s">
        <v>112</v>
      </c>
      <c r="B4">
        <v>0</v>
      </c>
      <c r="C4">
        <v>0</v>
      </c>
      <c r="D4">
        <v>0</v>
      </c>
      <c r="E4">
        <v>4248</v>
      </c>
      <c r="F4">
        <v>0</v>
      </c>
      <c r="G4">
        <v>0</v>
      </c>
      <c r="H4">
        <v>0</v>
      </c>
    </row>
    <row r="5" spans="1:8" x14ac:dyDescent="0.35">
      <c r="A5" t="s">
        <v>113</v>
      </c>
      <c r="B5">
        <v>22674</v>
      </c>
      <c r="C5">
        <v>0</v>
      </c>
      <c r="D5">
        <v>0</v>
      </c>
      <c r="E5">
        <v>3717</v>
      </c>
      <c r="F5">
        <v>0</v>
      </c>
      <c r="G5">
        <v>0</v>
      </c>
      <c r="H5">
        <v>0</v>
      </c>
    </row>
    <row r="6" spans="1:8" x14ac:dyDescent="0.35">
      <c r="A6" t="s">
        <v>114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t="s">
        <v>115</v>
      </c>
      <c r="B7">
        <v>3164943</v>
      </c>
      <c r="C7">
        <v>0</v>
      </c>
      <c r="D7">
        <v>35563548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5170-B48C-4AE3-8DC8-3FDE8FDE33E1}">
  <sheetPr>
    <tabColor theme="5" tint="0.79998168889431442"/>
  </sheetPr>
  <dimension ref="A1:H7"/>
  <sheetViews>
    <sheetView workbookViewId="0">
      <selection sqref="A1:H7"/>
    </sheetView>
  </sheetViews>
  <sheetFormatPr defaultColWidth="11.453125" defaultRowHeight="14.5" x14ac:dyDescent="0.35"/>
  <cols>
    <col min="2" max="2" width="20.54296875" bestFit="1" customWidth="1"/>
    <col min="3" max="3" width="16.81640625" bestFit="1" customWidth="1"/>
    <col min="4" max="4" width="14.54296875" bestFit="1" customWidth="1"/>
    <col min="5" max="5" width="12.54296875" bestFit="1" customWidth="1"/>
    <col min="6" max="6" width="18.81640625" bestFit="1" customWidth="1"/>
    <col min="7" max="7" width="10.81640625" customWidth="1"/>
    <col min="8" max="8" width="15.54296875" bestFit="1" customWidth="1"/>
  </cols>
  <sheetData>
    <row r="1" spans="1:8" s="72" customFormat="1" x14ac:dyDescent="0.35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</row>
    <row r="2" spans="1:8" x14ac:dyDescent="0.35">
      <c r="A2" t="s">
        <v>110</v>
      </c>
      <c r="B2">
        <v>167305</v>
      </c>
      <c r="C2">
        <v>172080</v>
      </c>
      <c r="D2">
        <v>2025326</v>
      </c>
      <c r="E2">
        <v>25445973</v>
      </c>
      <c r="F2">
        <v>0</v>
      </c>
      <c r="G2">
        <v>308078</v>
      </c>
      <c r="H2">
        <v>0</v>
      </c>
    </row>
    <row r="3" spans="1:8" x14ac:dyDescent="0.35">
      <c r="A3" t="s">
        <v>111</v>
      </c>
      <c r="B3">
        <v>0</v>
      </c>
      <c r="C3">
        <v>0</v>
      </c>
      <c r="D3">
        <v>0</v>
      </c>
      <c r="E3">
        <v>5757605</v>
      </c>
      <c r="F3">
        <v>0</v>
      </c>
      <c r="G3">
        <v>0</v>
      </c>
      <c r="H3">
        <v>0</v>
      </c>
    </row>
    <row r="4" spans="1:8" x14ac:dyDescent="0.35">
      <c r="A4" t="s">
        <v>112</v>
      </c>
      <c r="B4">
        <v>0</v>
      </c>
      <c r="C4">
        <v>0</v>
      </c>
      <c r="D4">
        <v>0</v>
      </c>
      <c r="E4">
        <v>175</v>
      </c>
      <c r="F4">
        <v>0</v>
      </c>
      <c r="G4">
        <v>0</v>
      </c>
      <c r="H4">
        <v>0</v>
      </c>
    </row>
    <row r="5" spans="1:8" x14ac:dyDescent="0.35">
      <c r="A5" t="s">
        <v>113</v>
      </c>
      <c r="B5">
        <v>3471</v>
      </c>
      <c r="C5">
        <v>0</v>
      </c>
      <c r="D5">
        <v>0</v>
      </c>
      <c r="E5">
        <v>652</v>
      </c>
      <c r="F5">
        <v>0</v>
      </c>
      <c r="G5">
        <v>0</v>
      </c>
      <c r="H5">
        <v>0</v>
      </c>
    </row>
    <row r="6" spans="1:8" x14ac:dyDescent="0.35">
      <c r="A6" t="s">
        <v>114</v>
      </c>
      <c r="B6">
        <v>0</v>
      </c>
      <c r="C6">
        <v>0</v>
      </c>
      <c r="D6">
        <v>0</v>
      </c>
      <c r="E6">
        <v>2452</v>
      </c>
      <c r="F6">
        <v>0</v>
      </c>
      <c r="G6">
        <v>0</v>
      </c>
      <c r="H6">
        <v>0</v>
      </c>
    </row>
    <row r="7" spans="1:8" x14ac:dyDescent="0.35">
      <c r="A7" t="s">
        <v>115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F5B2-79AE-483C-9C48-0EA3254B3423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R13" sqref="A13:R14"/>
    </sheetView>
  </sheetViews>
  <sheetFormatPr defaultColWidth="9.1796875" defaultRowHeight="10.5" x14ac:dyDescent="0.35"/>
  <cols>
    <col min="1" max="1" width="50.7265625" style="215" customWidth="1"/>
    <col min="2" max="11" width="9.7265625" style="250" hidden="1" customWidth="1"/>
    <col min="12" max="16" width="9.7265625" style="215" hidden="1" customWidth="1"/>
    <col min="17" max="52" width="9.7265625" style="215" customWidth="1"/>
    <col min="53" max="16384" width="9.1796875" style="215"/>
  </cols>
  <sheetData>
    <row r="1" spans="1:52" ht="13.5" thickBot="1" x14ac:dyDescent="0.4">
      <c r="A1" s="213" t="s">
        <v>106</v>
      </c>
      <c r="B1" s="214">
        <v>2000</v>
      </c>
      <c r="C1" s="214">
        <v>2001</v>
      </c>
      <c r="D1" s="214">
        <v>2002</v>
      </c>
      <c r="E1" s="214">
        <v>2003</v>
      </c>
      <c r="F1" s="214">
        <v>2004</v>
      </c>
      <c r="G1" s="214">
        <v>2005</v>
      </c>
      <c r="H1" s="214">
        <v>2006</v>
      </c>
      <c r="I1" s="214">
        <v>2007</v>
      </c>
      <c r="J1" s="214">
        <v>2008</v>
      </c>
      <c r="K1" s="214">
        <v>2009</v>
      </c>
      <c r="L1" s="214">
        <v>2010</v>
      </c>
      <c r="M1" s="214">
        <v>2011</v>
      </c>
      <c r="N1" s="214">
        <v>2012</v>
      </c>
      <c r="O1" s="214">
        <v>2013</v>
      </c>
      <c r="P1" s="214">
        <v>2014</v>
      </c>
      <c r="Q1" s="214">
        <v>2015</v>
      </c>
      <c r="R1" s="214">
        <v>2016</v>
      </c>
      <c r="S1" s="214">
        <v>2017</v>
      </c>
      <c r="T1" s="214">
        <v>2018</v>
      </c>
      <c r="U1" s="214">
        <v>2019</v>
      </c>
      <c r="V1" s="214">
        <v>2020</v>
      </c>
      <c r="W1" s="214">
        <v>2021</v>
      </c>
      <c r="X1" s="214">
        <v>2022</v>
      </c>
      <c r="Y1" s="214">
        <v>2023</v>
      </c>
      <c r="Z1" s="214">
        <v>2024</v>
      </c>
      <c r="AA1" s="214">
        <v>2025</v>
      </c>
      <c r="AB1" s="214">
        <v>2026</v>
      </c>
      <c r="AC1" s="214">
        <v>2027</v>
      </c>
      <c r="AD1" s="214">
        <v>2028</v>
      </c>
      <c r="AE1" s="214">
        <v>2029</v>
      </c>
      <c r="AF1" s="214">
        <v>2030</v>
      </c>
      <c r="AG1" s="214">
        <v>2031</v>
      </c>
      <c r="AH1" s="214">
        <v>2032</v>
      </c>
      <c r="AI1" s="214">
        <v>2033</v>
      </c>
      <c r="AJ1" s="214">
        <v>2034</v>
      </c>
      <c r="AK1" s="214">
        <v>2035</v>
      </c>
      <c r="AL1" s="214">
        <v>2036</v>
      </c>
      <c r="AM1" s="214">
        <v>2037</v>
      </c>
      <c r="AN1" s="214">
        <v>2038</v>
      </c>
      <c r="AO1" s="214">
        <v>2039</v>
      </c>
      <c r="AP1" s="214">
        <v>2040</v>
      </c>
      <c r="AQ1" s="214">
        <v>2041</v>
      </c>
      <c r="AR1" s="214">
        <v>2042</v>
      </c>
      <c r="AS1" s="214">
        <v>2043</v>
      </c>
      <c r="AT1" s="214">
        <v>2044</v>
      </c>
      <c r="AU1" s="214">
        <v>2045</v>
      </c>
      <c r="AV1" s="214">
        <v>2046</v>
      </c>
      <c r="AW1" s="214">
        <v>2047</v>
      </c>
      <c r="AX1" s="214">
        <v>2048</v>
      </c>
      <c r="AY1" s="214">
        <v>2049</v>
      </c>
      <c r="AZ1" s="214">
        <v>2050</v>
      </c>
    </row>
    <row r="2" spans="1:52" x14ac:dyDescent="0.35">
      <c r="A2" s="216"/>
      <c r="B2" s="217"/>
      <c r="C2" s="217"/>
      <c r="D2" s="217"/>
      <c r="E2" s="217"/>
      <c r="F2" s="217"/>
      <c r="G2" s="217"/>
      <c r="H2" s="217"/>
      <c r="I2" s="217"/>
      <c r="J2" s="217"/>
      <c r="K2" s="217"/>
    </row>
    <row r="3" spans="1:52" x14ac:dyDescent="0.35">
      <c r="A3" s="9" t="s">
        <v>18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  <c r="AZ3" s="218"/>
    </row>
    <row r="4" spans="1:52" x14ac:dyDescent="0.35">
      <c r="A4" s="219" t="s">
        <v>19</v>
      </c>
      <c r="B4" s="220">
        <v>6538795.5870345067</v>
      </c>
      <c r="C4" s="220">
        <v>6602601.6310035307</v>
      </c>
      <c r="D4" s="220">
        <v>6649119.1315111462</v>
      </c>
      <c r="E4" s="220">
        <v>6710843.3655588087</v>
      </c>
      <c r="F4" s="220">
        <v>6919149.0790047282</v>
      </c>
      <c r="G4" s="220">
        <v>6983137.901918889</v>
      </c>
      <c r="H4" s="220">
        <v>7085316.0595220942</v>
      </c>
      <c r="I4" s="220">
        <v>7275784.0526958359</v>
      </c>
      <c r="J4" s="220">
        <v>7313031.7375817858</v>
      </c>
      <c r="K4" s="220">
        <v>7276632.6650338117</v>
      </c>
      <c r="L4" s="220">
        <v>7215369.8574728984</v>
      </c>
      <c r="M4" s="220">
        <v>7271870.2745023621</v>
      </c>
      <c r="N4" s="220">
        <v>7195601.0562133919</v>
      </c>
      <c r="O4" s="220">
        <v>7290268.7426445093</v>
      </c>
      <c r="P4" s="220">
        <v>7430131.8781399494</v>
      </c>
      <c r="Q4" s="220">
        <v>7628139.6221418632</v>
      </c>
      <c r="R4" s="220">
        <v>7862966.9306410458</v>
      </c>
      <c r="S4" s="220">
        <v>8107890.8197682705</v>
      </c>
      <c r="T4" s="220">
        <v>8310034.829810624</v>
      </c>
      <c r="U4" s="220">
        <v>8486167.243985571</v>
      </c>
      <c r="V4" s="220">
        <v>8631750.8785955738</v>
      </c>
      <c r="W4" s="220">
        <v>8762561.6091053281</v>
      </c>
      <c r="X4" s="220">
        <v>8880909.620864097</v>
      </c>
      <c r="Y4" s="220">
        <v>8990514.079501817</v>
      </c>
      <c r="Z4" s="220">
        <v>9095899.7382309288</v>
      </c>
      <c r="AA4" s="220">
        <v>9203352.923199093</v>
      </c>
      <c r="AB4" s="220">
        <v>9304646.2241271511</v>
      </c>
      <c r="AC4" s="220">
        <v>9407106.2644101195</v>
      </c>
      <c r="AD4" s="220">
        <v>9510869.5208109505</v>
      </c>
      <c r="AE4" s="220">
        <v>9617097.1870682053</v>
      </c>
      <c r="AF4" s="220">
        <v>9718684.3606743347</v>
      </c>
      <c r="AG4" s="220">
        <v>9819923.7285166569</v>
      </c>
      <c r="AH4" s="220">
        <v>9921417.5351223703</v>
      </c>
      <c r="AI4" s="220">
        <v>10012182.333602907</v>
      </c>
      <c r="AJ4" s="220">
        <v>10104083.488644697</v>
      </c>
      <c r="AK4" s="220">
        <v>10191162.204260338</v>
      </c>
      <c r="AL4" s="220">
        <v>10279106.816085923</v>
      </c>
      <c r="AM4" s="220">
        <v>10370437.995071648</v>
      </c>
      <c r="AN4" s="220">
        <v>10455566.819365621</v>
      </c>
      <c r="AO4" s="220">
        <v>10545858.88071488</v>
      </c>
      <c r="AP4" s="220">
        <v>10641266.498642419</v>
      </c>
      <c r="AQ4" s="220">
        <v>10736867.135268833</v>
      </c>
      <c r="AR4" s="220">
        <v>10836636.424843669</v>
      </c>
      <c r="AS4" s="220">
        <v>10934976.963197853</v>
      </c>
      <c r="AT4" s="220">
        <v>11033565.027567567</v>
      </c>
      <c r="AU4" s="220">
        <v>11130425.566490721</v>
      </c>
      <c r="AV4" s="220">
        <v>11232980.157875517</v>
      </c>
      <c r="AW4" s="220">
        <v>11333786.299064221</v>
      </c>
      <c r="AX4" s="220">
        <v>11427978.668555463</v>
      </c>
      <c r="AY4" s="220">
        <v>11535437.469317554</v>
      </c>
      <c r="AZ4" s="220">
        <v>11634712.900547154</v>
      </c>
    </row>
    <row r="5" spans="1:52" x14ac:dyDescent="0.35">
      <c r="A5" s="221" t="s">
        <v>20</v>
      </c>
      <c r="B5" s="222">
        <v>4956235.6415717788</v>
      </c>
      <c r="C5" s="222">
        <v>5046193.0327149155</v>
      </c>
      <c r="D5" s="222">
        <v>5115373.2978105107</v>
      </c>
      <c r="E5" s="222">
        <v>5157472.4367630687</v>
      </c>
      <c r="F5" s="222">
        <v>5218751.4707754841</v>
      </c>
      <c r="G5" s="222">
        <v>5177028.2378330706</v>
      </c>
      <c r="H5" s="222">
        <v>5215142.6625919873</v>
      </c>
      <c r="I5" s="222">
        <v>5271046.8098263731</v>
      </c>
      <c r="J5" s="222">
        <v>5292494.7945104055</v>
      </c>
      <c r="K5" s="222">
        <v>5340302.2349972008</v>
      </c>
      <c r="L5" s="222">
        <v>5286827.6169159124</v>
      </c>
      <c r="M5" s="222">
        <v>5257158.6186905596</v>
      </c>
      <c r="N5" s="222">
        <v>5158724.7435121648</v>
      </c>
      <c r="O5" s="222">
        <v>5207652.9516557772</v>
      </c>
      <c r="P5" s="222">
        <v>5272435.3428030759</v>
      </c>
      <c r="Q5" s="222">
        <v>5387885.2102444749</v>
      </c>
      <c r="R5" s="222">
        <v>5520274.8147117291</v>
      </c>
      <c r="S5" s="222">
        <v>5652635.5417423882</v>
      </c>
      <c r="T5" s="222">
        <v>5749108.8372648656</v>
      </c>
      <c r="U5" s="222">
        <v>5826993.7065583039</v>
      </c>
      <c r="V5" s="222">
        <v>5884882.1114912294</v>
      </c>
      <c r="W5" s="222">
        <v>5932887.5580965206</v>
      </c>
      <c r="X5" s="222">
        <v>5970573.2550912416</v>
      </c>
      <c r="Y5" s="222">
        <v>6004251.4800058724</v>
      </c>
      <c r="Z5" s="222">
        <v>6036800.5987413852</v>
      </c>
      <c r="AA5" s="222">
        <v>6071827.3734947359</v>
      </c>
      <c r="AB5" s="222">
        <v>6103540.2754270183</v>
      </c>
      <c r="AC5" s="222">
        <v>6136895.4891142743</v>
      </c>
      <c r="AD5" s="222">
        <v>6170529.7895988598</v>
      </c>
      <c r="AE5" s="222">
        <v>6203828.3919162378</v>
      </c>
      <c r="AF5" s="222">
        <v>6237886.0714271115</v>
      </c>
      <c r="AG5" s="222">
        <v>6271597.4366068309</v>
      </c>
      <c r="AH5" s="222">
        <v>6302779.7037596619</v>
      </c>
      <c r="AI5" s="222">
        <v>6332051.3444338143</v>
      </c>
      <c r="AJ5" s="222">
        <v>6360401.6981983306</v>
      </c>
      <c r="AK5" s="222">
        <v>6386711.4169503255</v>
      </c>
      <c r="AL5" s="222">
        <v>6411393.4274018705</v>
      </c>
      <c r="AM5" s="222">
        <v>6434799.3843657076</v>
      </c>
      <c r="AN5" s="222">
        <v>6457880.3352712551</v>
      </c>
      <c r="AO5" s="222">
        <v>6485085.3111518146</v>
      </c>
      <c r="AP5" s="222">
        <v>6514352.6152412528</v>
      </c>
      <c r="AQ5" s="222">
        <v>6543430.7752852347</v>
      </c>
      <c r="AR5" s="222">
        <v>6571987.4754772801</v>
      </c>
      <c r="AS5" s="222">
        <v>6601306.0887887711</v>
      </c>
      <c r="AT5" s="222">
        <v>6630748.3453032449</v>
      </c>
      <c r="AU5" s="222">
        <v>6660659.661754488</v>
      </c>
      <c r="AV5" s="222">
        <v>6689879.9085641801</v>
      </c>
      <c r="AW5" s="222">
        <v>6721121.5495139193</v>
      </c>
      <c r="AX5" s="222">
        <v>6754385.9516993063</v>
      </c>
      <c r="AY5" s="222">
        <v>6787905.1907533314</v>
      </c>
      <c r="AZ5" s="222">
        <v>6822764.593018298</v>
      </c>
    </row>
    <row r="6" spans="1:52" x14ac:dyDescent="0.35">
      <c r="A6" s="223" t="s">
        <v>21</v>
      </c>
      <c r="B6" s="224">
        <v>104150.52535982964</v>
      </c>
      <c r="C6" s="224">
        <v>108407.72065375032</v>
      </c>
      <c r="D6" s="224">
        <v>110039.80362883772</v>
      </c>
      <c r="E6" s="224">
        <v>113107.71446926624</v>
      </c>
      <c r="F6" s="224">
        <v>117119.7248381871</v>
      </c>
      <c r="G6" s="224">
        <v>120104.79928295294</v>
      </c>
      <c r="H6" s="224">
        <v>119588.88140983072</v>
      </c>
      <c r="I6" s="224">
        <v>115369.12966162719</v>
      </c>
      <c r="J6" s="224">
        <v>120551.56273126867</v>
      </c>
      <c r="K6" s="224">
        <v>117797.01755933602</v>
      </c>
      <c r="L6" s="224">
        <v>119502.36674384336</v>
      </c>
      <c r="M6" s="224">
        <v>122250.96666502686</v>
      </c>
      <c r="N6" s="224">
        <v>122451.57177330548</v>
      </c>
      <c r="O6" s="224">
        <v>122083.38319756024</v>
      </c>
      <c r="P6" s="224">
        <v>124612.57528253864</v>
      </c>
      <c r="Q6" s="224">
        <v>124572.07616194511</v>
      </c>
      <c r="R6" s="224">
        <v>128870.05098045015</v>
      </c>
      <c r="S6" s="224">
        <v>132947.34329930798</v>
      </c>
      <c r="T6" s="224">
        <v>136529.40465290513</v>
      </c>
      <c r="U6" s="224">
        <v>139955.38674518722</v>
      </c>
      <c r="V6" s="224">
        <v>142917.11748003791</v>
      </c>
      <c r="W6" s="224">
        <v>145388.85239920669</v>
      </c>
      <c r="X6" s="224">
        <v>147602.78895562704</v>
      </c>
      <c r="Y6" s="224">
        <v>149604.31673820197</v>
      </c>
      <c r="Z6" s="224">
        <v>151446.35265187759</v>
      </c>
      <c r="AA6" s="224">
        <v>153437.43969676463</v>
      </c>
      <c r="AB6" s="224">
        <v>155281.54253115607</v>
      </c>
      <c r="AC6" s="224">
        <v>157067.983659313</v>
      </c>
      <c r="AD6" s="224">
        <v>158827.38888441681</v>
      </c>
      <c r="AE6" s="224">
        <v>160569.42780178634</v>
      </c>
      <c r="AF6" s="224">
        <v>162315.14610385554</v>
      </c>
      <c r="AG6" s="224">
        <v>164040.93938136729</v>
      </c>
      <c r="AH6" s="224">
        <v>165704.48396105372</v>
      </c>
      <c r="AI6" s="224">
        <v>167296.40828170959</v>
      </c>
      <c r="AJ6" s="224">
        <v>168825.38310097478</v>
      </c>
      <c r="AK6" s="224">
        <v>170299.39961376545</v>
      </c>
      <c r="AL6" s="224">
        <v>171779.4863548307</v>
      </c>
      <c r="AM6" s="224">
        <v>173286.26469608699</v>
      </c>
      <c r="AN6" s="224">
        <v>174786.70874455266</v>
      </c>
      <c r="AO6" s="224">
        <v>176224.14614056962</v>
      </c>
      <c r="AP6" s="224">
        <v>177559.84785471173</v>
      </c>
      <c r="AQ6" s="224">
        <v>178792.47099356551</v>
      </c>
      <c r="AR6" s="224">
        <v>179960.11800169945</v>
      </c>
      <c r="AS6" s="224">
        <v>181147.64457691179</v>
      </c>
      <c r="AT6" s="224">
        <v>182320.2892344858</v>
      </c>
      <c r="AU6" s="224">
        <v>183554.66115850309</v>
      </c>
      <c r="AV6" s="224">
        <v>184764.75971747586</v>
      </c>
      <c r="AW6" s="224">
        <v>185950.90968993076</v>
      </c>
      <c r="AX6" s="224">
        <v>187128.56499147046</v>
      </c>
      <c r="AY6" s="224">
        <v>188291.09899035923</v>
      </c>
      <c r="AZ6" s="224">
        <v>189503.70800031468</v>
      </c>
    </row>
    <row r="7" spans="1:52" x14ac:dyDescent="0.35">
      <c r="A7" s="225" t="s">
        <v>22</v>
      </c>
      <c r="B7" s="226">
        <v>4300856.6861559851</v>
      </c>
      <c r="C7" s="226">
        <v>4387378.8534340151</v>
      </c>
      <c r="D7" s="226">
        <v>4463501.4769520042</v>
      </c>
      <c r="E7" s="226">
        <v>4495782.2394592762</v>
      </c>
      <c r="F7" s="226">
        <v>4551946.3015192598</v>
      </c>
      <c r="G7" s="226">
        <v>4508359.6913032178</v>
      </c>
      <c r="H7" s="226">
        <v>4549241.5902174888</v>
      </c>
      <c r="I7" s="226">
        <v>4596935.5845874688</v>
      </c>
      <c r="J7" s="226">
        <v>4602751.300402916</v>
      </c>
      <c r="K7" s="226">
        <v>4675474.0519489134</v>
      </c>
      <c r="L7" s="226">
        <v>4624992.1607955759</v>
      </c>
      <c r="M7" s="226">
        <v>4590609.7094043167</v>
      </c>
      <c r="N7" s="226">
        <v>4496349.9073482053</v>
      </c>
      <c r="O7" s="226">
        <v>4548509.1066794833</v>
      </c>
      <c r="P7" s="226">
        <v>4615470.0558499945</v>
      </c>
      <c r="Q7" s="226">
        <v>4719824.7265817737</v>
      </c>
      <c r="R7" s="226">
        <v>4846148.2859855611</v>
      </c>
      <c r="S7" s="226">
        <v>4962457.1632270059</v>
      </c>
      <c r="T7" s="226">
        <v>5046008.8925176151</v>
      </c>
      <c r="U7" s="226">
        <v>5112684.0495539699</v>
      </c>
      <c r="V7" s="226">
        <v>5161273.6998726157</v>
      </c>
      <c r="W7" s="226">
        <v>5201573.9755016956</v>
      </c>
      <c r="X7" s="226">
        <v>5233215.5126370331</v>
      </c>
      <c r="Y7" s="226">
        <v>5261029.2790783281</v>
      </c>
      <c r="Z7" s="226">
        <v>5288061.7827776102</v>
      </c>
      <c r="AA7" s="226">
        <v>5317260.0489445999</v>
      </c>
      <c r="AB7" s="226">
        <v>5343969.2408452975</v>
      </c>
      <c r="AC7" s="226">
        <v>5372394.482121232</v>
      </c>
      <c r="AD7" s="226">
        <v>5400651.7676349618</v>
      </c>
      <c r="AE7" s="226">
        <v>5428393.0795979016</v>
      </c>
      <c r="AF7" s="226">
        <v>5456706.0174886445</v>
      </c>
      <c r="AG7" s="226">
        <v>5484811.0446834946</v>
      </c>
      <c r="AH7" s="226">
        <v>5510636.8896914283</v>
      </c>
      <c r="AI7" s="226">
        <v>5534037.5257663559</v>
      </c>
      <c r="AJ7" s="226">
        <v>5555851.4625866506</v>
      </c>
      <c r="AK7" s="226">
        <v>5575635.3092032764</v>
      </c>
      <c r="AL7" s="226">
        <v>5594056.7740554111</v>
      </c>
      <c r="AM7" s="226">
        <v>5611290.6446769619</v>
      </c>
      <c r="AN7" s="226">
        <v>5628489.5829709843</v>
      </c>
      <c r="AO7" s="226">
        <v>5649877.9247824969</v>
      </c>
      <c r="AP7" s="226">
        <v>5672531.8679585373</v>
      </c>
      <c r="AQ7" s="226">
        <v>5694961.7240507146</v>
      </c>
      <c r="AR7" s="226">
        <v>5716851.9606707674</v>
      </c>
      <c r="AS7" s="226">
        <v>5739308.6057559205</v>
      </c>
      <c r="AT7" s="226">
        <v>5761649.4392979136</v>
      </c>
      <c r="AU7" s="226">
        <v>5784149.2419747906</v>
      </c>
      <c r="AV7" s="226">
        <v>5805925.9006568966</v>
      </c>
      <c r="AW7" s="226">
        <v>5829396.6059630532</v>
      </c>
      <c r="AX7" s="226">
        <v>5854386.6207689447</v>
      </c>
      <c r="AY7" s="226">
        <v>5879553.7094475199</v>
      </c>
      <c r="AZ7" s="226">
        <v>5905715.692238125</v>
      </c>
    </row>
    <row r="8" spans="1:52" x14ac:dyDescent="0.35">
      <c r="A8" s="225" t="s">
        <v>23</v>
      </c>
      <c r="B8" s="226">
        <v>551228.43005596381</v>
      </c>
      <c r="C8" s="226">
        <v>550406.45862715039</v>
      </c>
      <c r="D8" s="226">
        <v>541832.01722966915</v>
      </c>
      <c r="E8" s="226">
        <v>548582.48283452599</v>
      </c>
      <c r="F8" s="226">
        <v>549685.44441803708</v>
      </c>
      <c r="G8" s="226">
        <v>548563.74724689964</v>
      </c>
      <c r="H8" s="226">
        <v>546312.19096466829</v>
      </c>
      <c r="I8" s="226">
        <v>558742.09557727713</v>
      </c>
      <c r="J8" s="226">
        <v>569191.93137622019</v>
      </c>
      <c r="K8" s="226">
        <v>547031.16548895219</v>
      </c>
      <c r="L8" s="226">
        <v>542333.08937649301</v>
      </c>
      <c r="M8" s="226">
        <v>544297.94262121571</v>
      </c>
      <c r="N8" s="226">
        <v>539923.2643906544</v>
      </c>
      <c r="O8" s="226">
        <v>537060.46177873341</v>
      </c>
      <c r="P8" s="226">
        <v>532352.71167054272</v>
      </c>
      <c r="Q8" s="226">
        <v>543488.40750075632</v>
      </c>
      <c r="R8" s="226">
        <v>545256.47774571704</v>
      </c>
      <c r="S8" s="226">
        <v>557231.03521607455</v>
      </c>
      <c r="T8" s="226">
        <v>566570.54009434534</v>
      </c>
      <c r="U8" s="226">
        <v>574354.27025914681</v>
      </c>
      <c r="V8" s="226">
        <v>580691.29413857625</v>
      </c>
      <c r="W8" s="226">
        <v>585924.73019561789</v>
      </c>
      <c r="X8" s="226">
        <v>589754.95349858166</v>
      </c>
      <c r="Y8" s="226">
        <v>593617.88418934215</v>
      </c>
      <c r="Z8" s="226">
        <v>597292.46331189747</v>
      </c>
      <c r="AA8" s="226">
        <v>601129.8848533713</v>
      </c>
      <c r="AB8" s="226">
        <v>604289.49205056485</v>
      </c>
      <c r="AC8" s="226">
        <v>607433.0233337289</v>
      </c>
      <c r="AD8" s="226">
        <v>611050.63307948143</v>
      </c>
      <c r="AE8" s="226">
        <v>614865.88451655058</v>
      </c>
      <c r="AF8" s="226">
        <v>618864.90783461195</v>
      </c>
      <c r="AG8" s="226">
        <v>622745.45254196913</v>
      </c>
      <c r="AH8" s="226">
        <v>626438.33010717912</v>
      </c>
      <c r="AI8" s="226">
        <v>630717.41038574791</v>
      </c>
      <c r="AJ8" s="226">
        <v>635724.85251070571</v>
      </c>
      <c r="AK8" s="226">
        <v>640776.70813328424</v>
      </c>
      <c r="AL8" s="226">
        <v>645557.16699162882</v>
      </c>
      <c r="AM8" s="226">
        <v>650222.47499265906</v>
      </c>
      <c r="AN8" s="226">
        <v>654604.04355571815</v>
      </c>
      <c r="AO8" s="226">
        <v>658983.2402287483</v>
      </c>
      <c r="AP8" s="226">
        <v>664260.8994280037</v>
      </c>
      <c r="AQ8" s="226">
        <v>669676.58024095453</v>
      </c>
      <c r="AR8" s="226">
        <v>675175.39680481376</v>
      </c>
      <c r="AS8" s="226">
        <v>680849.83845593873</v>
      </c>
      <c r="AT8" s="226">
        <v>686778.61677084549</v>
      </c>
      <c r="AU8" s="226">
        <v>692955.75862119428</v>
      </c>
      <c r="AV8" s="226">
        <v>699189.2481898081</v>
      </c>
      <c r="AW8" s="226">
        <v>705774.03386093525</v>
      </c>
      <c r="AX8" s="226">
        <v>712870.76593889133</v>
      </c>
      <c r="AY8" s="226">
        <v>720060.38231545174</v>
      </c>
      <c r="AZ8" s="226">
        <v>727545.1927798586</v>
      </c>
    </row>
    <row r="9" spans="1:52" x14ac:dyDescent="0.35">
      <c r="A9" s="221" t="s">
        <v>24</v>
      </c>
      <c r="B9" s="222">
        <v>451602.27583365235</v>
      </c>
      <c r="C9" s="222">
        <v>454490.04106434179</v>
      </c>
      <c r="D9" s="222">
        <v>447799.87801795464</v>
      </c>
      <c r="E9" s="222">
        <v>444529.38414705161</v>
      </c>
      <c r="F9" s="222">
        <v>454157.67721524404</v>
      </c>
      <c r="G9" s="222">
        <v>463484.70238087868</v>
      </c>
      <c r="H9" s="222">
        <v>477214.02677690779</v>
      </c>
      <c r="I9" s="222">
        <v>486365.87698689842</v>
      </c>
      <c r="J9" s="222">
        <v>505321.48856848199</v>
      </c>
      <c r="K9" s="222">
        <v>498194.40075087151</v>
      </c>
      <c r="L9" s="222">
        <v>502897.00041386345</v>
      </c>
      <c r="M9" s="222">
        <v>512478.0027032792</v>
      </c>
      <c r="N9" s="222">
        <v>519793.42861883767</v>
      </c>
      <c r="O9" s="222">
        <v>525935.89730185852</v>
      </c>
      <c r="P9" s="222">
        <v>534380.09085520636</v>
      </c>
      <c r="Q9" s="222">
        <v>544261.48886478855</v>
      </c>
      <c r="R9" s="222">
        <v>555786.92597339</v>
      </c>
      <c r="S9" s="222">
        <v>573305.86191911995</v>
      </c>
      <c r="T9" s="222">
        <v>589645.93686834874</v>
      </c>
      <c r="U9" s="222">
        <v>605317.64907608309</v>
      </c>
      <c r="V9" s="222">
        <v>618966.31970597594</v>
      </c>
      <c r="W9" s="222">
        <v>630978.17718538432</v>
      </c>
      <c r="X9" s="222">
        <v>642640.74452360161</v>
      </c>
      <c r="Y9" s="222">
        <v>654861.09975253441</v>
      </c>
      <c r="Z9" s="222">
        <v>665535.31551172549</v>
      </c>
      <c r="AA9" s="222">
        <v>679197.64853582939</v>
      </c>
      <c r="AB9" s="222">
        <v>692943.08690393437</v>
      </c>
      <c r="AC9" s="222">
        <v>707496.0182948733</v>
      </c>
      <c r="AD9" s="222">
        <v>720093.63825161825</v>
      </c>
      <c r="AE9" s="222">
        <v>732333.51397159032</v>
      </c>
      <c r="AF9" s="222">
        <v>744395.01821724221</v>
      </c>
      <c r="AG9" s="222">
        <v>756730.70254093758</v>
      </c>
      <c r="AH9" s="222">
        <v>768770.47695863037</v>
      </c>
      <c r="AI9" s="222">
        <v>781043.56393430964</v>
      </c>
      <c r="AJ9" s="222">
        <v>792442.39659057476</v>
      </c>
      <c r="AK9" s="222">
        <v>804233.28896578937</v>
      </c>
      <c r="AL9" s="222">
        <v>815227.13508474885</v>
      </c>
      <c r="AM9" s="222">
        <v>825638.37131493713</v>
      </c>
      <c r="AN9" s="222">
        <v>836486.74378612498</v>
      </c>
      <c r="AO9" s="222">
        <v>847468.73872355733</v>
      </c>
      <c r="AP9" s="222">
        <v>858167.17354655196</v>
      </c>
      <c r="AQ9" s="222">
        <v>868983.3054757124</v>
      </c>
      <c r="AR9" s="222">
        <v>879601.72396149114</v>
      </c>
      <c r="AS9" s="222">
        <v>890530.88474134041</v>
      </c>
      <c r="AT9" s="222">
        <v>901193.93789706682</v>
      </c>
      <c r="AU9" s="222">
        <v>912185.25765035604</v>
      </c>
      <c r="AV9" s="222">
        <v>922460.11326347536</v>
      </c>
      <c r="AW9" s="222">
        <v>933301.22803940775</v>
      </c>
      <c r="AX9" s="222">
        <v>944477.39503831009</v>
      </c>
      <c r="AY9" s="222">
        <v>955783.74128445005</v>
      </c>
      <c r="AZ9" s="222">
        <v>969401.96906688926</v>
      </c>
    </row>
    <row r="10" spans="1:52" x14ac:dyDescent="0.35">
      <c r="A10" s="223" t="s">
        <v>25</v>
      </c>
      <c r="B10" s="224">
        <v>312713.79316390824</v>
      </c>
      <c r="C10" s="224">
        <v>308468.88607944158</v>
      </c>
      <c r="D10" s="224">
        <v>298123.48532880447</v>
      </c>
      <c r="E10" s="224">
        <v>291778.31435149547</v>
      </c>
      <c r="F10" s="224">
        <v>292706.53977899993</v>
      </c>
      <c r="G10" s="224">
        <v>297286.50492199999</v>
      </c>
      <c r="H10" s="224">
        <v>305039.89861599996</v>
      </c>
      <c r="I10" s="224">
        <v>307698.45699899993</v>
      </c>
      <c r="J10" s="224">
        <v>314174.94044399995</v>
      </c>
      <c r="K10" s="224">
        <v>300636.41833891696</v>
      </c>
      <c r="L10" s="224">
        <v>300906.18940240203</v>
      </c>
      <c r="M10" s="224">
        <v>306393.98409337999</v>
      </c>
      <c r="N10" s="224">
        <v>311066.95878564822</v>
      </c>
      <c r="O10" s="224">
        <v>314916.23435359698</v>
      </c>
      <c r="P10" s="224">
        <v>323013.44617924001</v>
      </c>
      <c r="Q10" s="224">
        <v>328225.04573775321</v>
      </c>
      <c r="R10" s="224">
        <v>335371.35920439428</v>
      </c>
      <c r="S10" s="224">
        <v>344008.71552848286</v>
      </c>
      <c r="T10" s="224">
        <v>352166.26234725758</v>
      </c>
      <c r="U10" s="224">
        <v>359326.07108345424</v>
      </c>
      <c r="V10" s="224">
        <v>365033.83768109797</v>
      </c>
      <c r="W10" s="224">
        <v>369570.21288882475</v>
      </c>
      <c r="X10" s="224">
        <v>373131.42639459245</v>
      </c>
      <c r="Y10" s="224">
        <v>377362.05955666339</v>
      </c>
      <c r="Z10" s="224">
        <v>381195.47140499461</v>
      </c>
      <c r="AA10" s="224">
        <v>386017.6024645259</v>
      </c>
      <c r="AB10" s="224">
        <v>390360.15392617346</v>
      </c>
      <c r="AC10" s="224">
        <v>394386.74396399222</v>
      </c>
      <c r="AD10" s="224">
        <v>397445.7867738785</v>
      </c>
      <c r="AE10" s="224">
        <v>400656.01913468586</v>
      </c>
      <c r="AF10" s="224">
        <v>404261.06921965966</v>
      </c>
      <c r="AG10" s="224">
        <v>407798.4250785308</v>
      </c>
      <c r="AH10" s="224">
        <v>410430.04563452088</v>
      </c>
      <c r="AI10" s="224">
        <v>414283.54529858468</v>
      </c>
      <c r="AJ10" s="224">
        <v>417798.7177305427</v>
      </c>
      <c r="AK10" s="224">
        <v>421382.87608286174</v>
      </c>
      <c r="AL10" s="224">
        <v>424661.03668496507</v>
      </c>
      <c r="AM10" s="224">
        <v>427357.78613584425</v>
      </c>
      <c r="AN10" s="224">
        <v>430554.39761513262</v>
      </c>
      <c r="AO10" s="224">
        <v>433929.13892235054</v>
      </c>
      <c r="AP10" s="224">
        <v>437032.4825802691</v>
      </c>
      <c r="AQ10" s="224">
        <v>440173.51842398208</v>
      </c>
      <c r="AR10" s="224">
        <v>442989.37747852184</v>
      </c>
      <c r="AS10" s="224">
        <v>445966.54258283443</v>
      </c>
      <c r="AT10" s="224">
        <v>448623.92809730693</v>
      </c>
      <c r="AU10" s="224">
        <v>451469.18601783016</v>
      </c>
      <c r="AV10" s="224">
        <v>453601.75552721543</v>
      </c>
      <c r="AW10" s="224">
        <v>456278.88455516909</v>
      </c>
      <c r="AX10" s="224">
        <v>459573.44129083958</v>
      </c>
      <c r="AY10" s="224">
        <v>462606.64108973998</v>
      </c>
      <c r="AZ10" s="224">
        <v>467109.39693179849</v>
      </c>
    </row>
    <row r="11" spans="1:52" x14ac:dyDescent="0.35">
      <c r="A11" s="225" t="s">
        <v>26</v>
      </c>
      <c r="B11" s="226">
        <v>58796</v>
      </c>
      <c r="C11" s="226">
        <v>65126</v>
      </c>
      <c r="D11" s="226">
        <v>68005</v>
      </c>
      <c r="E11" s="226">
        <v>70661</v>
      </c>
      <c r="F11" s="226">
        <v>76111</v>
      </c>
      <c r="G11" s="226">
        <v>80113</v>
      </c>
      <c r="H11" s="226">
        <v>84315</v>
      </c>
      <c r="I11" s="226">
        <v>88695</v>
      </c>
      <c r="J11" s="226">
        <v>97603.000000000029</v>
      </c>
      <c r="K11" s="226">
        <v>104100</v>
      </c>
      <c r="L11" s="226">
        <v>105869.37834343799</v>
      </c>
      <c r="M11" s="226">
        <v>108738</v>
      </c>
      <c r="N11" s="226">
        <v>109804</v>
      </c>
      <c r="O11" s="226">
        <v>111668.00000000001</v>
      </c>
      <c r="P11" s="226">
        <v>110740</v>
      </c>
      <c r="Q11" s="226">
        <v>113672.99999999999</v>
      </c>
      <c r="R11" s="226">
        <v>114562.94439842906</v>
      </c>
      <c r="S11" s="226">
        <v>119767.08521436954</v>
      </c>
      <c r="T11" s="226">
        <v>124611.74187438221</v>
      </c>
      <c r="U11" s="226">
        <v>130130.40699907708</v>
      </c>
      <c r="V11" s="226">
        <v>135587.77230570125</v>
      </c>
      <c r="W11" s="226">
        <v>140974.56634577783</v>
      </c>
      <c r="X11" s="226">
        <v>147367.75467916863</v>
      </c>
      <c r="Y11" s="226">
        <v>153478.09020194036</v>
      </c>
      <c r="Z11" s="226">
        <v>158407.62926572846</v>
      </c>
      <c r="AA11" s="226">
        <v>165082.41660465611</v>
      </c>
      <c r="AB11" s="226">
        <v>172616.92247802316</v>
      </c>
      <c r="AC11" s="226">
        <v>181459.27308012795</v>
      </c>
      <c r="AD11" s="226">
        <v>189373.46329751861</v>
      </c>
      <c r="AE11" s="226">
        <v>196842.89810908589</v>
      </c>
      <c r="AF11" s="226">
        <v>203695.81368121196</v>
      </c>
      <c r="AG11" s="226">
        <v>210899.32576617112</v>
      </c>
      <c r="AH11" s="226">
        <v>218674.90240848548</v>
      </c>
      <c r="AI11" s="226">
        <v>225298.12303490311</v>
      </c>
      <c r="AJ11" s="226">
        <v>231343.89629591184</v>
      </c>
      <c r="AK11" s="226">
        <v>237643.53663134846</v>
      </c>
      <c r="AL11" s="226">
        <v>243416.18203243212</v>
      </c>
      <c r="AM11" s="226">
        <v>249153.74118840919</v>
      </c>
      <c r="AN11" s="226">
        <v>254813.59275948006</v>
      </c>
      <c r="AO11" s="226">
        <v>260395.50875277573</v>
      </c>
      <c r="AP11" s="226">
        <v>265925.76003908046</v>
      </c>
      <c r="AQ11" s="226">
        <v>271486.20914193633</v>
      </c>
      <c r="AR11" s="226">
        <v>277133.75424049783</v>
      </c>
      <c r="AS11" s="226">
        <v>282847.89270994416</v>
      </c>
      <c r="AT11" s="226">
        <v>288539.47287495586</v>
      </c>
      <c r="AU11" s="226">
        <v>294254.7726045684</v>
      </c>
      <c r="AV11" s="226">
        <v>299885.05169530283</v>
      </c>
      <c r="AW11" s="226">
        <v>305395.78542929457</v>
      </c>
      <c r="AX11" s="226">
        <v>310617.75449889095</v>
      </c>
      <c r="AY11" s="226">
        <v>316158.88966419012</v>
      </c>
      <c r="AZ11" s="226">
        <v>322466.74357667466</v>
      </c>
    </row>
    <row r="12" spans="1:52" x14ac:dyDescent="0.35">
      <c r="A12" s="225" t="s">
        <v>27</v>
      </c>
      <c r="B12" s="226">
        <v>80092.482669744102</v>
      </c>
      <c r="C12" s="226">
        <v>80895.154984900233</v>
      </c>
      <c r="D12" s="226">
        <v>81671.392689150176</v>
      </c>
      <c r="E12" s="226">
        <v>82090.069795556119</v>
      </c>
      <c r="F12" s="226">
        <v>85340.137436244113</v>
      </c>
      <c r="G12" s="226">
        <v>86085.197458878698</v>
      </c>
      <c r="H12" s="226">
        <v>87859.128160907829</v>
      </c>
      <c r="I12" s="226">
        <v>89972.419987898509</v>
      </c>
      <c r="J12" s="226">
        <v>93543.54812448204</v>
      </c>
      <c r="K12" s="226">
        <v>93457.982411954523</v>
      </c>
      <c r="L12" s="226">
        <v>96121.432668023423</v>
      </c>
      <c r="M12" s="226">
        <v>97346.018609899213</v>
      </c>
      <c r="N12" s="226">
        <v>98922.469833189461</v>
      </c>
      <c r="O12" s="226">
        <v>99351.662948261495</v>
      </c>
      <c r="P12" s="226">
        <v>100626.64467596638</v>
      </c>
      <c r="Q12" s="226">
        <v>102363.4431270354</v>
      </c>
      <c r="R12" s="226">
        <v>105852.62237056663</v>
      </c>
      <c r="S12" s="226">
        <v>109530.06117626758</v>
      </c>
      <c r="T12" s="226">
        <v>112867.93264670896</v>
      </c>
      <c r="U12" s="226">
        <v>115861.17099355183</v>
      </c>
      <c r="V12" s="226">
        <v>118344.70971917672</v>
      </c>
      <c r="W12" s="226">
        <v>120433.39795078179</v>
      </c>
      <c r="X12" s="226">
        <v>122141.56344984047</v>
      </c>
      <c r="Y12" s="226">
        <v>124020.9499939307</v>
      </c>
      <c r="Z12" s="226">
        <v>125932.21484100244</v>
      </c>
      <c r="AA12" s="226">
        <v>128097.62946664741</v>
      </c>
      <c r="AB12" s="226">
        <v>129966.01049973775</v>
      </c>
      <c r="AC12" s="226">
        <v>131650.00125075303</v>
      </c>
      <c r="AD12" s="226">
        <v>133274.38818022123</v>
      </c>
      <c r="AE12" s="226">
        <v>134834.59672781863</v>
      </c>
      <c r="AF12" s="226">
        <v>136438.13531637064</v>
      </c>
      <c r="AG12" s="226">
        <v>138032.95169623572</v>
      </c>
      <c r="AH12" s="226">
        <v>139665.52891562408</v>
      </c>
      <c r="AI12" s="226">
        <v>141461.89560082185</v>
      </c>
      <c r="AJ12" s="226">
        <v>143299.78256412022</v>
      </c>
      <c r="AK12" s="226">
        <v>145206.8762515792</v>
      </c>
      <c r="AL12" s="226">
        <v>147149.91636735169</v>
      </c>
      <c r="AM12" s="226">
        <v>149126.8439906837</v>
      </c>
      <c r="AN12" s="226">
        <v>151118.75341151239</v>
      </c>
      <c r="AO12" s="226">
        <v>153144.091048431</v>
      </c>
      <c r="AP12" s="226">
        <v>155208.93092720228</v>
      </c>
      <c r="AQ12" s="226">
        <v>157323.57790979402</v>
      </c>
      <c r="AR12" s="226">
        <v>159478.59224247144</v>
      </c>
      <c r="AS12" s="226">
        <v>161716.44944856188</v>
      </c>
      <c r="AT12" s="226">
        <v>164030.53692480415</v>
      </c>
      <c r="AU12" s="226">
        <v>166461.29902795752</v>
      </c>
      <c r="AV12" s="226">
        <v>168973.3060409571</v>
      </c>
      <c r="AW12" s="226">
        <v>171626.55805494412</v>
      </c>
      <c r="AX12" s="226">
        <v>174286.19924857956</v>
      </c>
      <c r="AY12" s="226">
        <v>177018.21053051995</v>
      </c>
      <c r="AZ12" s="226">
        <v>179825.82855841605</v>
      </c>
    </row>
    <row r="13" spans="1:52" x14ac:dyDescent="0.35">
      <c r="A13" s="221" t="s">
        <v>28</v>
      </c>
      <c r="B13" s="222">
        <v>1130957.6696290753</v>
      </c>
      <c r="C13" s="222">
        <v>1101918.5572242734</v>
      </c>
      <c r="D13" s="222">
        <v>1085945.9556826809</v>
      </c>
      <c r="E13" s="222">
        <v>1108841.5446486888</v>
      </c>
      <c r="F13" s="222">
        <v>1246239.9310140004</v>
      </c>
      <c r="G13" s="222">
        <v>1342624.9617049396</v>
      </c>
      <c r="H13" s="222">
        <v>1392959.3701531985</v>
      </c>
      <c r="I13" s="222">
        <v>1518371.3658825643</v>
      </c>
      <c r="J13" s="222">
        <v>1515215.4545028978</v>
      </c>
      <c r="K13" s="222">
        <v>1438136.0292857392</v>
      </c>
      <c r="L13" s="222">
        <v>1425645.2401431217</v>
      </c>
      <c r="M13" s="222">
        <v>1502233.6531085232</v>
      </c>
      <c r="N13" s="222">
        <v>1517082.8840823886</v>
      </c>
      <c r="O13" s="222">
        <v>1556679.8936868738</v>
      </c>
      <c r="P13" s="222">
        <v>1623316.4444816671</v>
      </c>
      <c r="Q13" s="222">
        <v>1695992.9230325993</v>
      </c>
      <c r="R13" s="222">
        <v>1786905.189955926</v>
      </c>
      <c r="S13" s="222">
        <v>1881949.4161067624</v>
      </c>
      <c r="T13" s="222">
        <v>1971280.0556774093</v>
      </c>
      <c r="U13" s="222">
        <v>2053855.8883511836</v>
      </c>
      <c r="V13" s="222">
        <v>2127902.4473983683</v>
      </c>
      <c r="W13" s="222">
        <v>2198695.8738234225</v>
      </c>
      <c r="X13" s="222">
        <v>2267695.6212492539</v>
      </c>
      <c r="Y13" s="222">
        <v>2331401.4997434099</v>
      </c>
      <c r="Z13" s="222">
        <v>2393563.8239778168</v>
      </c>
      <c r="AA13" s="222">
        <v>2452327.9011685285</v>
      </c>
      <c r="AB13" s="222">
        <v>2508162.8617961975</v>
      </c>
      <c r="AC13" s="222">
        <v>2562714.7570009725</v>
      </c>
      <c r="AD13" s="222">
        <v>2620246.0929604732</v>
      </c>
      <c r="AE13" s="222">
        <v>2680935.2811803771</v>
      </c>
      <c r="AF13" s="222">
        <v>2736403.2710299813</v>
      </c>
      <c r="AG13" s="222">
        <v>2791595.5893688882</v>
      </c>
      <c r="AH13" s="222">
        <v>2849867.3544040779</v>
      </c>
      <c r="AI13" s="222">
        <v>2899087.4252347834</v>
      </c>
      <c r="AJ13" s="222">
        <v>2951239.393855792</v>
      </c>
      <c r="AK13" s="222">
        <v>3000217.4983442225</v>
      </c>
      <c r="AL13" s="222">
        <v>3052486.2535993047</v>
      </c>
      <c r="AM13" s="222">
        <v>3110000.2393910028</v>
      </c>
      <c r="AN13" s="222">
        <v>3161199.7403082401</v>
      </c>
      <c r="AO13" s="222">
        <v>3213304.8308395082</v>
      </c>
      <c r="AP13" s="222">
        <v>3268746.7098546149</v>
      </c>
      <c r="AQ13" s="222">
        <v>3324453.0545078861</v>
      </c>
      <c r="AR13" s="222">
        <v>3385047.2254048977</v>
      </c>
      <c r="AS13" s="222">
        <v>3443139.9896677425</v>
      </c>
      <c r="AT13" s="222">
        <v>3501622.7443672558</v>
      </c>
      <c r="AU13" s="222">
        <v>3557580.6470858776</v>
      </c>
      <c r="AV13" s="222">
        <v>3620640.136047862</v>
      </c>
      <c r="AW13" s="222">
        <v>3679363.5215108935</v>
      </c>
      <c r="AX13" s="222">
        <v>3729115.321817846</v>
      </c>
      <c r="AY13" s="222">
        <v>3791748.5372797716</v>
      </c>
      <c r="AZ13" s="222">
        <v>3842546.3384619667</v>
      </c>
    </row>
    <row r="14" spans="1:52" x14ac:dyDescent="0.35">
      <c r="A14" s="223" t="s">
        <v>29</v>
      </c>
      <c r="B14" s="224">
        <v>92291.247015297486</v>
      </c>
      <c r="C14" s="224">
        <v>91191.361403363655</v>
      </c>
      <c r="D14" s="224">
        <v>90645.116791834182</v>
      </c>
      <c r="E14" s="224">
        <v>93155.47750879114</v>
      </c>
      <c r="F14" s="224">
        <v>97875.061863274299</v>
      </c>
      <c r="G14" s="224">
        <v>102013.1741677168</v>
      </c>
      <c r="H14" s="224">
        <v>105315.34969986462</v>
      </c>
      <c r="I14" s="224">
        <v>110317.55806036395</v>
      </c>
      <c r="J14" s="224">
        <v>105683.32508993949</v>
      </c>
      <c r="K14" s="224">
        <v>100227.37170072366</v>
      </c>
      <c r="L14" s="224">
        <v>101496.75054167997</v>
      </c>
      <c r="M14" s="224">
        <v>103148.56484483917</v>
      </c>
      <c r="N14" s="224">
        <v>97889.92472442922</v>
      </c>
      <c r="O14" s="224">
        <v>92393.968620263491</v>
      </c>
      <c r="P14" s="224">
        <v>92761.606924854714</v>
      </c>
      <c r="Q14" s="224">
        <v>97197.878817370802</v>
      </c>
      <c r="R14" s="224">
        <v>102426.97513613451</v>
      </c>
      <c r="S14" s="224">
        <v>105643.4552312626</v>
      </c>
      <c r="T14" s="224">
        <v>108791.93155208205</v>
      </c>
      <c r="U14" s="224">
        <v>111660.34772480864</v>
      </c>
      <c r="V14" s="224">
        <v>114258.48754671469</v>
      </c>
      <c r="W14" s="224">
        <v>116847.56723372613</v>
      </c>
      <c r="X14" s="224">
        <v>119387.40620377369</v>
      </c>
      <c r="Y14" s="224">
        <v>121604.5629347662</v>
      </c>
      <c r="Z14" s="224">
        <v>124077.2719524663</v>
      </c>
      <c r="AA14" s="224">
        <v>126909.69409035869</v>
      </c>
      <c r="AB14" s="224">
        <v>129380.74954004296</v>
      </c>
      <c r="AC14" s="224">
        <v>131561.13012532232</v>
      </c>
      <c r="AD14" s="224">
        <v>133953.43210760347</v>
      </c>
      <c r="AE14" s="224">
        <v>136367.08184755742</v>
      </c>
      <c r="AF14" s="224">
        <v>138803.26266242308</v>
      </c>
      <c r="AG14" s="224">
        <v>141209.28370493234</v>
      </c>
      <c r="AH14" s="224">
        <v>143690.29889435909</v>
      </c>
      <c r="AI14" s="224">
        <v>146235.91740395501</v>
      </c>
      <c r="AJ14" s="224">
        <v>148933.26646082345</v>
      </c>
      <c r="AK14" s="224">
        <v>151675.87083217723</v>
      </c>
      <c r="AL14" s="224">
        <v>154456.72939135568</v>
      </c>
      <c r="AM14" s="224">
        <v>157286.2871186788</v>
      </c>
      <c r="AN14" s="224">
        <v>160154.30477161836</v>
      </c>
      <c r="AO14" s="224">
        <v>163047.84427473194</v>
      </c>
      <c r="AP14" s="224">
        <v>166067.31962163639</v>
      </c>
      <c r="AQ14" s="224">
        <v>169148.94403961956</v>
      </c>
      <c r="AR14" s="224">
        <v>172340.8773137228</v>
      </c>
      <c r="AS14" s="224">
        <v>175620.00490289292</v>
      </c>
      <c r="AT14" s="224">
        <v>178992.33481085926</v>
      </c>
      <c r="AU14" s="224">
        <v>182455.80940479971</v>
      </c>
      <c r="AV14" s="224">
        <v>186048.0062766817</v>
      </c>
      <c r="AW14" s="224">
        <v>189672.19815302215</v>
      </c>
      <c r="AX14" s="224">
        <v>193332.35603615845</v>
      </c>
      <c r="AY14" s="224">
        <v>197199.49449205465</v>
      </c>
      <c r="AZ14" s="224">
        <v>201012.92310620737</v>
      </c>
    </row>
    <row r="15" spans="1:52" x14ac:dyDescent="0.35">
      <c r="A15" s="225" t="s">
        <v>30</v>
      </c>
      <c r="B15" s="226">
        <v>367222.25298470247</v>
      </c>
      <c r="C15" s="226">
        <v>364300.13859663642</v>
      </c>
      <c r="D15" s="226">
        <v>356802.38320816593</v>
      </c>
      <c r="E15" s="226">
        <v>372391.02249120903</v>
      </c>
      <c r="F15" s="226">
        <v>397836.4381367258</v>
      </c>
      <c r="G15" s="226">
        <v>427885.3258322833</v>
      </c>
      <c r="H15" s="226">
        <v>446704.15030013543</v>
      </c>
      <c r="I15" s="226">
        <v>464828.44193963619</v>
      </c>
      <c r="J15" s="226">
        <v>457093.93682561145</v>
      </c>
      <c r="K15" s="226">
        <v>423949.60263783165</v>
      </c>
      <c r="L15" s="226">
        <v>437227.85018536507</v>
      </c>
      <c r="M15" s="226">
        <v>475752.27325730067</v>
      </c>
      <c r="N15" s="226">
        <v>474017.79948834883</v>
      </c>
      <c r="O15" s="226">
        <v>488888.57258670317</v>
      </c>
      <c r="P15" s="226">
        <v>516633.66633602954</v>
      </c>
      <c r="Q15" s="226">
        <v>551807.58525995375</v>
      </c>
      <c r="R15" s="226">
        <v>604544.47422586812</v>
      </c>
      <c r="S15" s="226">
        <v>630597.24639888608</v>
      </c>
      <c r="T15" s="226">
        <v>656061.15189295704</v>
      </c>
      <c r="U15" s="226">
        <v>678954.97546903091</v>
      </c>
      <c r="V15" s="226">
        <v>699402.36789573682</v>
      </c>
      <c r="W15" s="226">
        <v>719751.70100385649</v>
      </c>
      <c r="X15" s="226">
        <v>741318.1922309061</v>
      </c>
      <c r="Y15" s="226">
        <v>759613.53290250653</v>
      </c>
      <c r="Z15" s="226">
        <v>778615.41602293251</v>
      </c>
      <c r="AA15" s="226">
        <v>800829.84102407738</v>
      </c>
      <c r="AB15" s="226">
        <v>821587.58560627722</v>
      </c>
      <c r="AC15" s="226">
        <v>842107.95699721389</v>
      </c>
      <c r="AD15" s="226">
        <v>862328.47075929772</v>
      </c>
      <c r="AE15" s="226">
        <v>882469.69305677281</v>
      </c>
      <c r="AF15" s="226">
        <v>901402.55726125173</v>
      </c>
      <c r="AG15" s="226">
        <v>920260.11200015293</v>
      </c>
      <c r="AH15" s="226">
        <v>939972.46876904496</v>
      </c>
      <c r="AI15" s="226">
        <v>957318.304891409</v>
      </c>
      <c r="AJ15" s="226">
        <v>975302.50359961949</v>
      </c>
      <c r="AK15" s="226">
        <v>992621.15539271408</v>
      </c>
      <c r="AL15" s="226">
        <v>1010622.3801365339</v>
      </c>
      <c r="AM15" s="226">
        <v>1029848.2602045501</v>
      </c>
      <c r="AN15" s="226">
        <v>1047702.9768876043</v>
      </c>
      <c r="AO15" s="226">
        <v>1065754.9881327418</v>
      </c>
      <c r="AP15" s="226">
        <v>1084661.0393839341</v>
      </c>
      <c r="AQ15" s="226">
        <v>1103762.2841241281</v>
      </c>
      <c r="AR15" s="226">
        <v>1124048.3689937219</v>
      </c>
      <c r="AS15" s="226">
        <v>1143940.7638970651</v>
      </c>
      <c r="AT15" s="226">
        <v>1163983.3123466042</v>
      </c>
      <c r="AU15" s="226">
        <v>1183411.0278314529</v>
      </c>
      <c r="AV15" s="226">
        <v>1204406.224352957</v>
      </c>
      <c r="AW15" s="226">
        <v>1224259.6226035433</v>
      </c>
      <c r="AX15" s="226">
        <v>1241825.5830170512</v>
      </c>
      <c r="AY15" s="226">
        <v>1262648.2373663615</v>
      </c>
      <c r="AZ15" s="226">
        <v>1280340.5689232217</v>
      </c>
    </row>
    <row r="16" spans="1:52" x14ac:dyDescent="0.35">
      <c r="A16" s="225" t="s">
        <v>31</v>
      </c>
      <c r="B16" s="226">
        <v>671444.16962907545</v>
      </c>
      <c r="C16" s="226">
        <v>646427.05722427345</v>
      </c>
      <c r="D16" s="226">
        <v>638498.45568268083</v>
      </c>
      <c r="E16" s="226">
        <v>643295.04464868864</v>
      </c>
      <c r="F16" s="226">
        <v>750528.43101400044</v>
      </c>
      <c r="G16" s="226">
        <v>812726.46170493937</v>
      </c>
      <c r="H16" s="226">
        <v>840939.87015319848</v>
      </c>
      <c r="I16" s="226">
        <v>943225.36588256434</v>
      </c>
      <c r="J16" s="226">
        <v>952438.192587347</v>
      </c>
      <c r="K16" s="226">
        <v>913959.05494718382</v>
      </c>
      <c r="L16" s="226">
        <v>886920.63941607659</v>
      </c>
      <c r="M16" s="226">
        <v>923332.81500638323</v>
      </c>
      <c r="N16" s="226">
        <v>945175.15986961045</v>
      </c>
      <c r="O16" s="226">
        <v>975397.3524799071</v>
      </c>
      <c r="P16" s="226">
        <v>1013921.171220783</v>
      </c>
      <c r="Q16" s="226">
        <v>1046987.4589552747</v>
      </c>
      <c r="R16" s="226">
        <v>1079933.7405939235</v>
      </c>
      <c r="S16" s="226">
        <v>1145708.7144766136</v>
      </c>
      <c r="T16" s="226">
        <v>1206426.9722323702</v>
      </c>
      <c r="U16" s="226">
        <v>1263240.5651573441</v>
      </c>
      <c r="V16" s="226">
        <v>1314241.5919559165</v>
      </c>
      <c r="W16" s="226">
        <v>1362096.6055858398</v>
      </c>
      <c r="X16" s="226">
        <v>1406990.0228145742</v>
      </c>
      <c r="Y16" s="226">
        <v>1450183.4039061372</v>
      </c>
      <c r="Z16" s="226">
        <v>1490871.1360024179</v>
      </c>
      <c r="AA16" s="226">
        <v>1524588.3660540925</v>
      </c>
      <c r="AB16" s="226">
        <v>1557194.5266498772</v>
      </c>
      <c r="AC16" s="226">
        <v>1589045.669878436</v>
      </c>
      <c r="AD16" s="226">
        <v>1623964.1900935723</v>
      </c>
      <c r="AE16" s="226">
        <v>1662098.5062760466</v>
      </c>
      <c r="AF16" s="226">
        <v>1696197.4511063066</v>
      </c>
      <c r="AG16" s="226">
        <v>1730126.1936638032</v>
      </c>
      <c r="AH16" s="226">
        <v>1766204.586740674</v>
      </c>
      <c r="AI16" s="226">
        <v>1795533.2029394193</v>
      </c>
      <c r="AJ16" s="226">
        <v>1827003.6237953492</v>
      </c>
      <c r="AK16" s="226">
        <v>1855920.4721193314</v>
      </c>
      <c r="AL16" s="226">
        <v>1887407.1440714153</v>
      </c>
      <c r="AM16" s="226">
        <v>1922865.692067774</v>
      </c>
      <c r="AN16" s="226">
        <v>1953342.4586490176</v>
      </c>
      <c r="AO16" s="226">
        <v>1984501.9984320346</v>
      </c>
      <c r="AP16" s="226">
        <v>2018018.3508490445</v>
      </c>
      <c r="AQ16" s="226">
        <v>2051541.8263441385</v>
      </c>
      <c r="AR16" s="226">
        <v>2088657.9790974532</v>
      </c>
      <c r="AS16" s="226">
        <v>2123579.2208677847</v>
      </c>
      <c r="AT16" s="226">
        <v>2158647.0972097921</v>
      </c>
      <c r="AU16" s="226">
        <v>2191713.809849625</v>
      </c>
      <c r="AV16" s="226">
        <v>2230185.9054182232</v>
      </c>
      <c r="AW16" s="226">
        <v>2265431.7007543277</v>
      </c>
      <c r="AX16" s="226">
        <v>2293957.3827646361</v>
      </c>
      <c r="AY16" s="226">
        <v>2331900.8054213556</v>
      </c>
      <c r="AZ16" s="226">
        <v>2361192.8464325378</v>
      </c>
    </row>
    <row r="17" spans="1:52" x14ac:dyDescent="0.35">
      <c r="A17" s="219" t="s">
        <v>32</v>
      </c>
      <c r="B17" s="220">
        <v>2342800.5587935611</v>
      </c>
      <c r="C17" s="220">
        <v>2369903.3820661232</v>
      </c>
      <c r="D17" s="220">
        <v>2429502.2081236127</v>
      </c>
      <c r="E17" s="220">
        <v>2432230.1187604899</v>
      </c>
      <c r="F17" s="220">
        <v>2621193.677613528</v>
      </c>
      <c r="G17" s="220">
        <v>2677007.4091171469</v>
      </c>
      <c r="H17" s="220">
        <v>2779229.3588201324</v>
      </c>
      <c r="I17" s="220">
        <v>2866475.8924424732</v>
      </c>
      <c r="J17" s="220">
        <v>2801488.7173725795</v>
      </c>
      <c r="K17" s="220">
        <v>2510131.9323242009</v>
      </c>
      <c r="L17" s="220">
        <v>2615666.5715829562</v>
      </c>
      <c r="M17" s="220">
        <v>2612568.079792494</v>
      </c>
      <c r="N17" s="220">
        <v>2534524.4895372307</v>
      </c>
      <c r="O17" s="220">
        <v>2548661.6628359747</v>
      </c>
      <c r="P17" s="220">
        <v>2556509.2266415586</v>
      </c>
      <c r="Q17" s="220">
        <v>2613611.8646997707</v>
      </c>
      <c r="R17" s="220">
        <v>2708092.1786923939</v>
      </c>
      <c r="S17" s="220">
        <v>2809828.5573747572</v>
      </c>
      <c r="T17" s="220">
        <v>2893202.7314297655</v>
      </c>
      <c r="U17" s="220">
        <v>2957665.9290540065</v>
      </c>
      <c r="V17" s="220">
        <v>3008159.9425355061</v>
      </c>
      <c r="W17" s="220">
        <v>3054100.1697953464</v>
      </c>
      <c r="X17" s="220">
        <v>3095296.6343043568</v>
      </c>
      <c r="Y17" s="220">
        <v>3135749.6305862339</v>
      </c>
      <c r="Z17" s="220">
        <v>3173618.5552512351</v>
      </c>
      <c r="AA17" s="220">
        <v>3210428.839226367</v>
      </c>
      <c r="AB17" s="220">
        <v>3247755.0930559449</v>
      </c>
      <c r="AC17" s="220">
        <v>3285474.0870122993</v>
      </c>
      <c r="AD17" s="220">
        <v>3323431.4196131472</v>
      </c>
      <c r="AE17" s="220">
        <v>3361982.2320147185</v>
      </c>
      <c r="AF17" s="220">
        <v>3400641.0113675371</v>
      </c>
      <c r="AG17" s="220">
        <v>3438108.5093799969</v>
      </c>
      <c r="AH17" s="220">
        <v>3476797.1387354871</v>
      </c>
      <c r="AI17" s="220">
        <v>3513163.5175310462</v>
      </c>
      <c r="AJ17" s="220">
        <v>3549973.7308710404</v>
      </c>
      <c r="AK17" s="220">
        <v>3587020.1448907848</v>
      </c>
      <c r="AL17" s="220">
        <v>3624642.0321400445</v>
      </c>
      <c r="AM17" s="220">
        <v>3663305.4891033135</v>
      </c>
      <c r="AN17" s="220">
        <v>3702782.0340237077</v>
      </c>
      <c r="AO17" s="220">
        <v>3742616.6578394854</v>
      </c>
      <c r="AP17" s="220">
        <v>3783346.0122578726</v>
      </c>
      <c r="AQ17" s="220">
        <v>3825954.0936681321</v>
      </c>
      <c r="AR17" s="220">
        <v>3870054.9641341232</v>
      </c>
      <c r="AS17" s="220">
        <v>3914631.7415179228</v>
      </c>
      <c r="AT17" s="220">
        <v>3960400.8711328972</v>
      </c>
      <c r="AU17" s="220">
        <v>4006973.2588557056</v>
      </c>
      <c r="AV17" s="220">
        <v>4054131.9245325299</v>
      </c>
      <c r="AW17" s="220">
        <v>4101304.1651383834</v>
      </c>
      <c r="AX17" s="220">
        <v>4148644.4323955006</v>
      </c>
      <c r="AY17" s="220">
        <v>4196479.4245191552</v>
      </c>
      <c r="AZ17" s="220">
        <v>4244757.8505146429</v>
      </c>
    </row>
    <row r="18" spans="1:52" x14ac:dyDescent="0.35">
      <c r="A18" s="221" t="s">
        <v>20</v>
      </c>
      <c r="B18" s="222">
        <v>1564050.6293841486</v>
      </c>
      <c r="C18" s="222">
        <v>1610007.4732960542</v>
      </c>
      <c r="D18" s="222">
        <v>1660332.790036476</v>
      </c>
      <c r="E18" s="222">
        <v>1669390.7999427482</v>
      </c>
      <c r="F18" s="222">
        <v>1813531.0881692215</v>
      </c>
      <c r="G18" s="222">
        <v>1859123.9947862725</v>
      </c>
      <c r="H18" s="222">
        <v>1915952.0635174264</v>
      </c>
      <c r="I18" s="222">
        <v>1987617.1003863972</v>
      </c>
      <c r="J18" s="222">
        <v>1955419.1507630125</v>
      </c>
      <c r="K18" s="222">
        <v>1770665.9317804151</v>
      </c>
      <c r="L18" s="222">
        <v>1822387.1631872191</v>
      </c>
      <c r="M18" s="222">
        <v>1813067.1663256537</v>
      </c>
      <c r="N18" s="222">
        <v>1756616.2886227965</v>
      </c>
      <c r="O18" s="222">
        <v>1782500.8798489678</v>
      </c>
      <c r="P18" s="222">
        <v>1791256.257901767</v>
      </c>
      <c r="Q18" s="222">
        <v>1839969.9161456029</v>
      </c>
      <c r="R18" s="222">
        <v>1931829.0771491684</v>
      </c>
      <c r="S18" s="222">
        <v>2010762.6745223445</v>
      </c>
      <c r="T18" s="222">
        <v>2072976.3793789903</v>
      </c>
      <c r="U18" s="222">
        <v>2119197.2335376469</v>
      </c>
      <c r="V18" s="222">
        <v>2153917.463246414</v>
      </c>
      <c r="W18" s="222">
        <v>2184805.4785123309</v>
      </c>
      <c r="X18" s="222">
        <v>2212028.481228834</v>
      </c>
      <c r="Y18" s="222">
        <v>2238907.6547248471</v>
      </c>
      <c r="Z18" s="222">
        <v>2263693.7424290255</v>
      </c>
      <c r="AA18" s="222">
        <v>2287595.7903849841</v>
      </c>
      <c r="AB18" s="222">
        <v>2312217.6872635842</v>
      </c>
      <c r="AC18" s="222">
        <v>2337159.5122805177</v>
      </c>
      <c r="AD18" s="222">
        <v>2362316.2921920628</v>
      </c>
      <c r="AE18" s="222">
        <v>2387840.4271953097</v>
      </c>
      <c r="AF18" s="222">
        <v>2413675.5210737432</v>
      </c>
      <c r="AG18" s="222">
        <v>2438890.8317792369</v>
      </c>
      <c r="AH18" s="222">
        <v>2465334.2680275342</v>
      </c>
      <c r="AI18" s="222">
        <v>2489668.1567380801</v>
      </c>
      <c r="AJ18" s="222">
        <v>2514353.1073356769</v>
      </c>
      <c r="AK18" s="222">
        <v>2539181.0510957725</v>
      </c>
      <c r="AL18" s="222">
        <v>2564443.873972435</v>
      </c>
      <c r="AM18" s="222">
        <v>2590178.6796480296</v>
      </c>
      <c r="AN18" s="222">
        <v>2616704.1866465975</v>
      </c>
      <c r="AO18" s="222">
        <v>2643302.668980679</v>
      </c>
      <c r="AP18" s="222">
        <v>2670313.2098680669</v>
      </c>
      <c r="AQ18" s="222">
        <v>2698901.5321407793</v>
      </c>
      <c r="AR18" s="222">
        <v>2728638.3567547253</v>
      </c>
      <c r="AS18" s="222">
        <v>2758664.7506479686</v>
      </c>
      <c r="AT18" s="222">
        <v>2789785.3066108217</v>
      </c>
      <c r="AU18" s="222">
        <v>2821342.6226338763</v>
      </c>
      <c r="AV18" s="222">
        <v>2852955.1304827775</v>
      </c>
      <c r="AW18" s="222">
        <v>2884627.4036868415</v>
      </c>
      <c r="AX18" s="222">
        <v>2916762.794912002</v>
      </c>
      <c r="AY18" s="222">
        <v>2949005.7003125236</v>
      </c>
      <c r="AZ18" s="222">
        <v>2982013.7083282489</v>
      </c>
    </row>
    <row r="19" spans="1:52" x14ac:dyDescent="0.35">
      <c r="A19" s="225" t="s">
        <v>33</v>
      </c>
      <c r="B19" s="226">
        <v>86604.524271236427</v>
      </c>
      <c r="C19" s="226">
        <v>90531.048187131833</v>
      </c>
      <c r="D19" s="226">
        <v>92199.176176595094</v>
      </c>
      <c r="E19" s="226">
        <v>96176.783372807273</v>
      </c>
      <c r="F19" s="226">
        <v>99830.838466100802</v>
      </c>
      <c r="G19" s="226">
        <v>103193.32924858369</v>
      </c>
      <c r="H19" s="226">
        <v>105213.2175448479</v>
      </c>
      <c r="I19" s="226">
        <v>111318.7752065708</v>
      </c>
      <c r="J19" s="226">
        <v>110758.79982957151</v>
      </c>
      <c r="K19" s="226">
        <v>109811.76495922846</v>
      </c>
      <c r="L19" s="226">
        <v>112165.05405351076</v>
      </c>
      <c r="M19" s="226">
        <v>113488.34392143246</v>
      </c>
      <c r="N19" s="226">
        <v>111168.04196071165</v>
      </c>
      <c r="O19" s="226">
        <v>111432.26157378779</v>
      </c>
      <c r="P19" s="226">
        <v>114741.53092255992</v>
      </c>
      <c r="Q19" s="226">
        <v>117316.14408828289</v>
      </c>
      <c r="R19" s="226">
        <v>120063.96611192659</v>
      </c>
      <c r="S19" s="226">
        <v>123511.56564784792</v>
      </c>
      <c r="T19" s="226">
        <v>126805.72324437361</v>
      </c>
      <c r="U19" s="226">
        <v>129693.11396758321</v>
      </c>
      <c r="V19" s="226">
        <v>132353.86897264022</v>
      </c>
      <c r="W19" s="226">
        <v>134763.73251750332</v>
      </c>
      <c r="X19" s="226">
        <v>136985.09160446425</v>
      </c>
      <c r="Y19" s="226">
        <v>139277.13802227069</v>
      </c>
      <c r="Z19" s="226">
        <v>141613.44338501079</v>
      </c>
      <c r="AA19" s="226">
        <v>143891.61159005854</v>
      </c>
      <c r="AB19" s="226">
        <v>146257.10888849644</v>
      </c>
      <c r="AC19" s="226">
        <v>148786.70085677903</v>
      </c>
      <c r="AD19" s="226">
        <v>151309.87135138028</v>
      </c>
      <c r="AE19" s="226">
        <v>153847.62747795743</v>
      </c>
      <c r="AF19" s="226">
        <v>156408.46858745816</v>
      </c>
      <c r="AG19" s="226">
        <v>158979.50375797649</v>
      </c>
      <c r="AH19" s="226">
        <v>161552.89509956163</v>
      </c>
      <c r="AI19" s="226">
        <v>163969.96506710516</v>
      </c>
      <c r="AJ19" s="226">
        <v>166426.29009164876</v>
      </c>
      <c r="AK19" s="226">
        <v>168926.40269482404</v>
      </c>
      <c r="AL19" s="226">
        <v>171458.6315911772</v>
      </c>
      <c r="AM19" s="226">
        <v>174090.45411627443</v>
      </c>
      <c r="AN19" s="226">
        <v>176785.80065038535</v>
      </c>
      <c r="AO19" s="226">
        <v>179546.39895165412</v>
      </c>
      <c r="AP19" s="226">
        <v>182370.54400665319</v>
      </c>
      <c r="AQ19" s="226">
        <v>185345.15916066337</v>
      </c>
      <c r="AR19" s="226">
        <v>188387.83152299779</v>
      </c>
      <c r="AS19" s="226">
        <v>191512.24195012974</v>
      </c>
      <c r="AT19" s="226">
        <v>194730.59543357432</v>
      </c>
      <c r="AU19" s="226">
        <v>198082.50208876765</v>
      </c>
      <c r="AV19" s="226">
        <v>201513.72518136559</v>
      </c>
      <c r="AW19" s="226">
        <v>204963.42904304573</v>
      </c>
      <c r="AX19" s="226">
        <v>208471.26756621231</v>
      </c>
      <c r="AY19" s="226">
        <v>212019.44584675418</v>
      </c>
      <c r="AZ19" s="226">
        <v>215611.36061352692</v>
      </c>
    </row>
    <row r="20" spans="1:52" x14ac:dyDescent="0.35">
      <c r="A20" s="227" t="s">
        <v>34</v>
      </c>
      <c r="B20" s="228">
        <v>1477446.1051129121</v>
      </c>
      <c r="C20" s="228">
        <v>1519476.4251089224</v>
      </c>
      <c r="D20" s="228">
        <v>1568133.6138598809</v>
      </c>
      <c r="E20" s="228">
        <v>1573214.0165699408</v>
      </c>
      <c r="F20" s="228">
        <v>1713700.2497031207</v>
      </c>
      <c r="G20" s="228">
        <v>1755930.6655376889</v>
      </c>
      <c r="H20" s="228">
        <v>1810738.8459725785</v>
      </c>
      <c r="I20" s="228">
        <v>1876298.3251798265</v>
      </c>
      <c r="J20" s="228">
        <v>1844660.350933441</v>
      </c>
      <c r="K20" s="228">
        <v>1660854.1668211867</v>
      </c>
      <c r="L20" s="228">
        <v>1710222.1091337083</v>
      </c>
      <c r="M20" s="228">
        <v>1699578.8224042212</v>
      </c>
      <c r="N20" s="228">
        <v>1645448.2466620849</v>
      </c>
      <c r="O20" s="228">
        <v>1671068.61827518</v>
      </c>
      <c r="P20" s="228">
        <v>1676514.726979207</v>
      </c>
      <c r="Q20" s="228">
        <v>1722653.77205732</v>
      </c>
      <c r="R20" s="228">
        <v>1811765.1110372418</v>
      </c>
      <c r="S20" s="228">
        <v>1887251.1088744965</v>
      </c>
      <c r="T20" s="228">
        <v>1946170.6561346166</v>
      </c>
      <c r="U20" s="228">
        <v>1989504.1195700639</v>
      </c>
      <c r="V20" s="228">
        <v>2021563.594273774</v>
      </c>
      <c r="W20" s="228">
        <v>2050041.7459948277</v>
      </c>
      <c r="X20" s="228">
        <v>2075043.3896243698</v>
      </c>
      <c r="Y20" s="228">
        <v>2099630.5167025765</v>
      </c>
      <c r="Z20" s="228">
        <v>2122080.2990440149</v>
      </c>
      <c r="AA20" s="228">
        <v>2143704.1787949256</v>
      </c>
      <c r="AB20" s="228">
        <v>2165960.5783750876</v>
      </c>
      <c r="AC20" s="228">
        <v>2188372.8114237385</v>
      </c>
      <c r="AD20" s="228">
        <v>2211006.4208406825</v>
      </c>
      <c r="AE20" s="228">
        <v>2233992.7997173523</v>
      </c>
      <c r="AF20" s="228">
        <v>2257267.0524862851</v>
      </c>
      <c r="AG20" s="228">
        <v>2279911.3280212604</v>
      </c>
      <c r="AH20" s="228">
        <v>2303781.3729279726</v>
      </c>
      <c r="AI20" s="228">
        <v>2325698.1916709747</v>
      </c>
      <c r="AJ20" s="228">
        <v>2347926.8172440282</v>
      </c>
      <c r="AK20" s="228">
        <v>2370254.6484009484</v>
      </c>
      <c r="AL20" s="228">
        <v>2392985.2423812579</v>
      </c>
      <c r="AM20" s="228">
        <v>2416088.225531755</v>
      </c>
      <c r="AN20" s="228">
        <v>2439918.3859962123</v>
      </c>
      <c r="AO20" s="228">
        <v>2463756.2700290247</v>
      </c>
      <c r="AP20" s="228">
        <v>2487942.6658614138</v>
      </c>
      <c r="AQ20" s="228">
        <v>2513556.3729801159</v>
      </c>
      <c r="AR20" s="228">
        <v>2540250.5252317274</v>
      </c>
      <c r="AS20" s="228">
        <v>2567152.508697839</v>
      </c>
      <c r="AT20" s="228">
        <v>2595054.7111772476</v>
      </c>
      <c r="AU20" s="228">
        <v>2623260.1205451088</v>
      </c>
      <c r="AV20" s="228">
        <v>2651441.4053014121</v>
      </c>
      <c r="AW20" s="228">
        <v>2679663.9746437958</v>
      </c>
      <c r="AX20" s="228">
        <v>2708291.5273457896</v>
      </c>
      <c r="AY20" s="228">
        <v>2736986.2544657695</v>
      </c>
      <c r="AZ20" s="228">
        <v>2766402.3477147222</v>
      </c>
    </row>
    <row r="21" spans="1:52" x14ac:dyDescent="0.35">
      <c r="A21" s="221" t="s">
        <v>35</v>
      </c>
      <c r="B21" s="228">
        <v>405463.75464222394</v>
      </c>
      <c r="C21" s="228">
        <v>388048.30225225701</v>
      </c>
      <c r="D21" s="228">
        <v>385983.19255303103</v>
      </c>
      <c r="E21" s="228">
        <v>394375.26875462395</v>
      </c>
      <c r="F21" s="228">
        <v>419326.37026043306</v>
      </c>
      <c r="G21" s="228">
        <v>416024.18045013293</v>
      </c>
      <c r="H21" s="228">
        <v>438164.92025294504</v>
      </c>
      <c r="I21" s="228">
        <v>452000.00000000006</v>
      </c>
      <c r="J21" s="228">
        <v>442763</v>
      </c>
      <c r="K21" s="228">
        <v>363541</v>
      </c>
      <c r="L21" s="228">
        <v>393531</v>
      </c>
      <c r="M21" s="228">
        <v>422096.99999999988</v>
      </c>
      <c r="N21" s="228">
        <v>406661.00000000012</v>
      </c>
      <c r="O21" s="228">
        <v>406720.00000000006</v>
      </c>
      <c r="P21" s="228">
        <v>410824</v>
      </c>
      <c r="Q21" s="228">
        <v>417539.99999999994</v>
      </c>
      <c r="R21" s="228">
        <v>413915.77645407344</v>
      </c>
      <c r="S21" s="228">
        <v>428265.97650265659</v>
      </c>
      <c r="T21" s="228">
        <v>441376.63869363326</v>
      </c>
      <c r="U21" s="228">
        <v>452209.91522310517</v>
      </c>
      <c r="V21" s="228">
        <v>461581.33974188392</v>
      </c>
      <c r="W21" s="228">
        <v>470146.31261044927</v>
      </c>
      <c r="X21" s="228">
        <v>478042.76623499551</v>
      </c>
      <c r="Y21" s="228">
        <v>485218.86262032448</v>
      </c>
      <c r="Z21" s="228">
        <v>492150.76100312395</v>
      </c>
      <c r="AA21" s="228">
        <v>499181.96242935891</v>
      </c>
      <c r="AB21" s="228">
        <v>505885.45831654139</v>
      </c>
      <c r="AC21" s="228">
        <v>512575.95055932424</v>
      </c>
      <c r="AD21" s="228">
        <v>519211.29859154217</v>
      </c>
      <c r="AE21" s="228">
        <v>525845.558074806</v>
      </c>
      <c r="AF21" s="228">
        <v>532381.5323271458</v>
      </c>
      <c r="AG21" s="228">
        <v>538232.10065193707</v>
      </c>
      <c r="AH21" s="228">
        <v>543839.41369626229</v>
      </c>
      <c r="AI21" s="228">
        <v>549595.84585636912</v>
      </c>
      <c r="AJ21" s="228">
        <v>555308.38912928756</v>
      </c>
      <c r="AK21" s="228">
        <v>561042.29153780732</v>
      </c>
      <c r="AL21" s="228">
        <v>566742.44284541311</v>
      </c>
      <c r="AM21" s="228">
        <v>572579.7761990719</v>
      </c>
      <c r="AN21" s="228">
        <v>578504.77675527032</v>
      </c>
      <c r="AO21" s="228">
        <v>584509.27877510502</v>
      </c>
      <c r="AP21" s="228">
        <v>590601.22703369404</v>
      </c>
      <c r="AQ21" s="228">
        <v>596772.40424829163</v>
      </c>
      <c r="AR21" s="228">
        <v>603092.20054131362</v>
      </c>
      <c r="AS21" s="228">
        <v>609520.81479208358</v>
      </c>
      <c r="AT21" s="228">
        <v>615851.39320016163</v>
      </c>
      <c r="AU21" s="228">
        <v>622317.31130481057</v>
      </c>
      <c r="AV21" s="228">
        <v>628725.6541070143</v>
      </c>
      <c r="AW21" s="228">
        <v>635261.69824812794</v>
      </c>
      <c r="AX21" s="228">
        <v>641693.31005809898</v>
      </c>
      <c r="AY21" s="228">
        <v>648088.96463366225</v>
      </c>
      <c r="AZ21" s="228">
        <v>654512.16305727884</v>
      </c>
    </row>
    <row r="22" spans="1:52" x14ac:dyDescent="0.35">
      <c r="A22" s="221" t="s">
        <v>28</v>
      </c>
      <c r="B22" s="222">
        <v>22827.113445049567</v>
      </c>
      <c r="C22" s="222">
        <v>22555.824825839878</v>
      </c>
      <c r="D22" s="222">
        <v>22996.330701415056</v>
      </c>
      <c r="E22" s="222">
        <v>24054.310523017546</v>
      </c>
      <c r="F22" s="222">
        <v>26524.541662078311</v>
      </c>
      <c r="G22" s="222">
        <v>27717.838909666614</v>
      </c>
      <c r="H22" s="222">
        <v>29929.498024734337</v>
      </c>
      <c r="I22" s="222">
        <v>32081.573728900494</v>
      </c>
      <c r="J22" s="222">
        <v>33105.081796280283</v>
      </c>
      <c r="K22" s="222">
        <v>28850.754184529276</v>
      </c>
      <c r="L22" s="222">
        <v>34448.125586390997</v>
      </c>
      <c r="M22" s="222">
        <v>35309.049074068593</v>
      </c>
      <c r="N22" s="222">
        <v>34254.352604151616</v>
      </c>
      <c r="O22" s="222">
        <v>34209.993892359569</v>
      </c>
      <c r="P22" s="222">
        <v>35992.40675017731</v>
      </c>
      <c r="Q22" s="222">
        <v>36698.914251144692</v>
      </c>
      <c r="R22" s="222">
        <v>38203.919286234304</v>
      </c>
      <c r="S22" s="222">
        <v>40242.31317745713</v>
      </c>
      <c r="T22" s="222">
        <v>42360.676820428351</v>
      </c>
      <c r="U22" s="222">
        <v>44327.457214935588</v>
      </c>
      <c r="V22" s="222">
        <v>46163.892880925581</v>
      </c>
      <c r="W22" s="222">
        <v>48003.718784647332</v>
      </c>
      <c r="X22" s="222">
        <v>49804.281217789234</v>
      </c>
      <c r="Y22" s="222">
        <v>51547.530467593489</v>
      </c>
      <c r="Z22" s="222">
        <v>53261.968434903312</v>
      </c>
      <c r="AA22" s="222">
        <v>54869.54030308377</v>
      </c>
      <c r="AB22" s="222">
        <v>56468.142839181834</v>
      </c>
      <c r="AC22" s="222">
        <v>58114.982776581135</v>
      </c>
      <c r="AD22" s="222">
        <v>59848.829716741166</v>
      </c>
      <c r="AE22" s="222">
        <v>61805.141470493094</v>
      </c>
      <c r="AF22" s="222">
        <v>63659.820484386037</v>
      </c>
      <c r="AG22" s="222">
        <v>65564.909239440589</v>
      </c>
      <c r="AH22" s="222">
        <v>67657.319697293438</v>
      </c>
      <c r="AI22" s="222">
        <v>69495.11578088344</v>
      </c>
      <c r="AJ22" s="222">
        <v>71377.793175754079</v>
      </c>
      <c r="AK22" s="222">
        <v>73226.038937549441</v>
      </c>
      <c r="AL22" s="222">
        <v>75129.292803647812</v>
      </c>
      <c r="AM22" s="222">
        <v>77304.779534800298</v>
      </c>
      <c r="AN22" s="222">
        <v>79259.987762687553</v>
      </c>
      <c r="AO22" s="222">
        <v>81283.697202556374</v>
      </c>
      <c r="AP22" s="222">
        <v>83455.726696460028</v>
      </c>
      <c r="AQ22" s="222">
        <v>85620.543809056515</v>
      </c>
      <c r="AR22" s="222">
        <v>87955.236317559844</v>
      </c>
      <c r="AS22" s="222">
        <v>90158.732371017715</v>
      </c>
      <c r="AT22" s="222">
        <v>92379.094941882242</v>
      </c>
      <c r="AU22" s="222">
        <v>94561.143839264885</v>
      </c>
      <c r="AV22" s="222">
        <v>97124.085540934902</v>
      </c>
      <c r="AW22" s="222">
        <v>99450.452946534511</v>
      </c>
      <c r="AX22" s="222">
        <v>101481.30190756124</v>
      </c>
      <c r="AY22" s="222">
        <v>103876.76050905585</v>
      </c>
      <c r="AZ22" s="222">
        <v>105867.86110189273</v>
      </c>
    </row>
    <row r="23" spans="1:52" x14ac:dyDescent="0.35">
      <c r="A23" s="223" t="s">
        <v>36</v>
      </c>
      <c r="B23" s="224">
        <v>2163.7975768716478</v>
      </c>
      <c r="C23" s="224">
        <v>2172.6294037160228</v>
      </c>
      <c r="D23" s="224">
        <v>2119.6384426497766</v>
      </c>
      <c r="E23" s="224">
        <v>2137.3020963385256</v>
      </c>
      <c r="F23" s="224">
        <v>2216.7885379378918</v>
      </c>
      <c r="G23" s="224">
        <v>2278.6113258485107</v>
      </c>
      <c r="H23" s="224">
        <v>2349.2659406035027</v>
      </c>
      <c r="I23" s="224">
        <v>2428.7523822028706</v>
      </c>
      <c r="J23" s="224">
        <v>2382.5351073521597</v>
      </c>
      <c r="K23" s="224">
        <v>2222.9046108357502</v>
      </c>
      <c r="L23" s="224">
        <v>2312.66707531467</v>
      </c>
      <c r="M23" s="224">
        <v>2283.7075151925292</v>
      </c>
      <c r="N23" s="224">
        <v>2273.3540514378897</v>
      </c>
      <c r="O23" s="224">
        <v>2244.633158059009</v>
      </c>
      <c r="P23" s="224">
        <v>2537.6028377300095</v>
      </c>
      <c r="Q23" s="224">
        <v>2559.3931595932099</v>
      </c>
      <c r="R23" s="224">
        <v>2693.2301059772317</v>
      </c>
      <c r="S23" s="224">
        <v>2908.9799639810635</v>
      </c>
      <c r="T23" s="224">
        <v>3138.8071412619202</v>
      </c>
      <c r="U23" s="224">
        <v>3356.1665723572924</v>
      </c>
      <c r="V23" s="224">
        <v>3560.987967991231</v>
      </c>
      <c r="W23" s="224">
        <v>3763.2755163735474</v>
      </c>
      <c r="X23" s="224">
        <v>3976.9710706228884</v>
      </c>
      <c r="Y23" s="224">
        <v>4174.7828734738459</v>
      </c>
      <c r="Z23" s="224">
        <v>4380.4701210785424</v>
      </c>
      <c r="AA23" s="224">
        <v>4604.257052643582</v>
      </c>
      <c r="AB23" s="224">
        <v>4848.2531604183159</v>
      </c>
      <c r="AC23" s="224">
        <v>5105.7519721568324</v>
      </c>
      <c r="AD23" s="224">
        <v>5375.8165504327235</v>
      </c>
      <c r="AE23" s="224">
        <v>5655.7152022302289</v>
      </c>
      <c r="AF23" s="224">
        <v>5926.0526581407812</v>
      </c>
      <c r="AG23" s="224">
        <v>6206.7578605858671</v>
      </c>
      <c r="AH23" s="224">
        <v>6510.1690465933507</v>
      </c>
      <c r="AI23" s="224">
        <v>6796.8678252453865</v>
      </c>
      <c r="AJ23" s="224">
        <v>7094.3922714046857</v>
      </c>
      <c r="AK23" s="224">
        <v>7387.7945186318248</v>
      </c>
      <c r="AL23" s="224">
        <v>7690.3525877981992</v>
      </c>
      <c r="AM23" s="224">
        <v>8021.5745948540089</v>
      </c>
      <c r="AN23" s="224">
        <v>8331.6158798342622</v>
      </c>
      <c r="AO23" s="224">
        <v>8651.2018470115891</v>
      </c>
      <c r="AP23" s="224">
        <v>8993.5162620605843</v>
      </c>
      <c r="AQ23" s="224">
        <v>9342.2374539898756</v>
      </c>
      <c r="AR23" s="224">
        <v>9710.1621718756542</v>
      </c>
      <c r="AS23" s="224">
        <v>10066.870569742268</v>
      </c>
      <c r="AT23" s="224">
        <v>10425.59753638728</v>
      </c>
      <c r="AU23" s="224">
        <v>10784.948025951935</v>
      </c>
      <c r="AV23" s="224">
        <v>11184.380207932805</v>
      </c>
      <c r="AW23" s="224">
        <v>11557.80362328808</v>
      </c>
      <c r="AX23" s="224">
        <v>11892.686409712935</v>
      </c>
      <c r="AY23" s="224">
        <v>12270.671049014039</v>
      </c>
      <c r="AZ23" s="224">
        <v>12597.8104589344</v>
      </c>
    </row>
    <row r="24" spans="1:52" x14ac:dyDescent="0.35">
      <c r="A24" s="227" t="s">
        <v>31</v>
      </c>
      <c r="B24" s="228">
        <v>20663.315868177917</v>
      </c>
      <c r="C24" s="228">
        <v>20383.195422123856</v>
      </c>
      <c r="D24" s="228">
        <v>20876.692258765281</v>
      </c>
      <c r="E24" s="228">
        <v>21917.008426679022</v>
      </c>
      <c r="F24" s="228">
        <v>24307.753124140418</v>
      </c>
      <c r="G24" s="228">
        <v>25439.227583818105</v>
      </c>
      <c r="H24" s="228">
        <v>27580.232084130836</v>
      </c>
      <c r="I24" s="228">
        <v>29652.821346697623</v>
      </c>
      <c r="J24" s="228">
        <v>30722.546688928127</v>
      </c>
      <c r="K24" s="228">
        <v>26627.849573693526</v>
      </c>
      <c r="L24" s="228">
        <v>32135.458511076329</v>
      </c>
      <c r="M24" s="228">
        <v>33025.341558876062</v>
      </c>
      <c r="N24" s="228">
        <v>31980.998552713725</v>
      </c>
      <c r="O24" s="228">
        <v>31965.360734300557</v>
      </c>
      <c r="P24" s="228">
        <v>33454.8039124473</v>
      </c>
      <c r="Q24" s="228">
        <v>34139.521091551484</v>
      </c>
      <c r="R24" s="228">
        <v>35510.689180257075</v>
      </c>
      <c r="S24" s="228">
        <v>37333.333213476064</v>
      </c>
      <c r="T24" s="228">
        <v>39221.869679166433</v>
      </c>
      <c r="U24" s="228">
        <v>40971.290642578293</v>
      </c>
      <c r="V24" s="228">
        <v>42602.904912934348</v>
      </c>
      <c r="W24" s="228">
        <v>44240.443268273782</v>
      </c>
      <c r="X24" s="228">
        <v>45827.310147166347</v>
      </c>
      <c r="Y24" s="228">
        <v>47372.747594119646</v>
      </c>
      <c r="Z24" s="228">
        <v>48881.49831382477</v>
      </c>
      <c r="AA24" s="228">
        <v>50265.283250440189</v>
      </c>
      <c r="AB24" s="228">
        <v>51619.889678763517</v>
      </c>
      <c r="AC24" s="228">
        <v>53009.230804424304</v>
      </c>
      <c r="AD24" s="228">
        <v>54473.013166308439</v>
      </c>
      <c r="AE24" s="228">
        <v>56149.426268262869</v>
      </c>
      <c r="AF24" s="228">
        <v>57733.767826245254</v>
      </c>
      <c r="AG24" s="228">
        <v>59358.151378854724</v>
      </c>
      <c r="AH24" s="228">
        <v>61147.150650700089</v>
      </c>
      <c r="AI24" s="228">
        <v>62698.247955638057</v>
      </c>
      <c r="AJ24" s="228">
        <v>64283.400904349386</v>
      </c>
      <c r="AK24" s="228">
        <v>65838.244418917617</v>
      </c>
      <c r="AL24" s="228">
        <v>67438.940215849609</v>
      </c>
      <c r="AM24" s="228">
        <v>69283.204939946285</v>
      </c>
      <c r="AN24" s="228">
        <v>70928.371882853287</v>
      </c>
      <c r="AO24" s="228">
        <v>72632.495355544786</v>
      </c>
      <c r="AP24" s="228">
        <v>74462.210434399443</v>
      </c>
      <c r="AQ24" s="228">
        <v>76278.306355066641</v>
      </c>
      <c r="AR24" s="228">
        <v>78245.074145684193</v>
      </c>
      <c r="AS24" s="228">
        <v>80091.861801275445</v>
      </c>
      <c r="AT24" s="228">
        <v>81953.497405494956</v>
      </c>
      <c r="AU24" s="228">
        <v>83776.195813312952</v>
      </c>
      <c r="AV24" s="228">
        <v>85939.705333002101</v>
      </c>
      <c r="AW24" s="228">
        <v>87892.649323246427</v>
      </c>
      <c r="AX24" s="228">
        <v>89588.61549784831</v>
      </c>
      <c r="AY24" s="228">
        <v>91606.089460041811</v>
      </c>
      <c r="AZ24" s="228">
        <v>93270.050642958333</v>
      </c>
    </row>
    <row r="25" spans="1:52" x14ac:dyDescent="0.35">
      <c r="A25" s="221" t="s">
        <v>37</v>
      </c>
      <c r="B25" s="222">
        <v>350459.06132213894</v>
      </c>
      <c r="C25" s="222">
        <v>349291.78169197193</v>
      </c>
      <c r="D25" s="222">
        <v>360189.89483269065</v>
      </c>
      <c r="E25" s="222">
        <v>344409.73954010021</v>
      </c>
      <c r="F25" s="222">
        <v>361811.67752179503</v>
      </c>
      <c r="G25" s="222">
        <v>374141.39497107489</v>
      </c>
      <c r="H25" s="222">
        <v>395182.87702502683</v>
      </c>
      <c r="I25" s="222">
        <v>394777.21832717548</v>
      </c>
      <c r="J25" s="222">
        <v>370201.48481328669</v>
      </c>
      <c r="K25" s="222">
        <v>347074.24635925633</v>
      </c>
      <c r="L25" s="222">
        <v>365300.28280934633</v>
      </c>
      <c r="M25" s="222">
        <v>342094.86439277162</v>
      </c>
      <c r="N25" s="222">
        <v>336992.84831028245</v>
      </c>
      <c r="O25" s="222">
        <v>325230.78909464728</v>
      </c>
      <c r="P25" s="222">
        <v>318436.56198961369</v>
      </c>
      <c r="Q25" s="222">
        <v>319403.03430302371</v>
      </c>
      <c r="R25" s="222">
        <v>324143.40580291767</v>
      </c>
      <c r="S25" s="222">
        <v>330557.59317229921</v>
      </c>
      <c r="T25" s="222">
        <v>336489.03653671325</v>
      </c>
      <c r="U25" s="222">
        <v>341931.32307831862</v>
      </c>
      <c r="V25" s="222">
        <v>346497.24666628288</v>
      </c>
      <c r="W25" s="222">
        <v>351144.65988791885</v>
      </c>
      <c r="X25" s="222">
        <v>355421.1056227379</v>
      </c>
      <c r="Y25" s="222">
        <v>360075.5827734691</v>
      </c>
      <c r="Z25" s="222">
        <v>364512.08338418207</v>
      </c>
      <c r="AA25" s="222">
        <v>368781.54610894038</v>
      </c>
      <c r="AB25" s="222">
        <v>373183.8046366378</v>
      </c>
      <c r="AC25" s="222">
        <v>377623.64139587607</v>
      </c>
      <c r="AD25" s="222">
        <v>382054.99911280093</v>
      </c>
      <c r="AE25" s="222">
        <v>386491.1052741094</v>
      </c>
      <c r="AF25" s="222">
        <v>390924.13748226245</v>
      </c>
      <c r="AG25" s="222">
        <v>395420.66770938219</v>
      </c>
      <c r="AH25" s="222">
        <v>399966.13731439668</v>
      </c>
      <c r="AI25" s="222">
        <v>404404.39915571362</v>
      </c>
      <c r="AJ25" s="222">
        <v>408934.44123032165</v>
      </c>
      <c r="AK25" s="222">
        <v>413570.76331965515</v>
      </c>
      <c r="AL25" s="222">
        <v>418326.42251854844</v>
      </c>
      <c r="AM25" s="222">
        <v>423242.25372141204</v>
      </c>
      <c r="AN25" s="222">
        <v>428313.08285915211</v>
      </c>
      <c r="AO25" s="222">
        <v>433521.01288114511</v>
      </c>
      <c r="AP25" s="222">
        <v>438975.8486596513</v>
      </c>
      <c r="AQ25" s="222">
        <v>444659.61347000505</v>
      </c>
      <c r="AR25" s="222">
        <v>450369.17052052449</v>
      </c>
      <c r="AS25" s="222">
        <v>456287.44370685262</v>
      </c>
      <c r="AT25" s="222">
        <v>462385.07638003142</v>
      </c>
      <c r="AU25" s="222">
        <v>468752.18107775401</v>
      </c>
      <c r="AV25" s="222">
        <v>475327.05440180312</v>
      </c>
      <c r="AW25" s="222">
        <v>481964.61025687971</v>
      </c>
      <c r="AX25" s="222">
        <v>488707.02551783808</v>
      </c>
      <c r="AY25" s="222">
        <v>495507.99906391313</v>
      </c>
      <c r="AZ25" s="222">
        <v>502364.11802722246</v>
      </c>
    </row>
    <row r="26" spans="1:52" x14ac:dyDescent="0.35">
      <c r="A26" s="225" t="s">
        <v>38</v>
      </c>
      <c r="B26" s="226">
        <v>217225.17572213893</v>
      </c>
      <c r="C26" s="226">
        <v>217474.53809197192</v>
      </c>
      <c r="D26" s="226">
        <v>228526.87183269067</v>
      </c>
      <c r="E26" s="226">
        <v>221723.65434010018</v>
      </c>
      <c r="F26" s="226">
        <v>225965.52652179499</v>
      </c>
      <c r="G26" s="226">
        <v>236459.42057107485</v>
      </c>
      <c r="H26" s="226">
        <v>257771.90792502684</v>
      </c>
      <c r="I26" s="226">
        <v>250569.21832717548</v>
      </c>
      <c r="J26" s="226">
        <v>226391.48481328672</v>
      </c>
      <c r="K26" s="226">
        <v>220050.2463592563</v>
      </c>
      <c r="L26" s="226">
        <v>216186.28280934633</v>
      </c>
      <c r="M26" s="226">
        <v>204740.86439277159</v>
      </c>
      <c r="N26" s="226">
        <v>192644.84831028248</v>
      </c>
      <c r="O26" s="226">
        <v>178122.78909464728</v>
      </c>
      <c r="P26" s="226">
        <v>172919.56198961375</v>
      </c>
      <c r="Q26" s="226">
        <v>177714.03430302368</v>
      </c>
      <c r="R26" s="226">
        <v>179810.4621011625</v>
      </c>
      <c r="S26" s="226">
        <v>182680.61101249675</v>
      </c>
      <c r="T26" s="226">
        <v>185356.49443371742</v>
      </c>
      <c r="U26" s="226">
        <v>187820.41474396118</v>
      </c>
      <c r="V26" s="226">
        <v>189635.21739441925</v>
      </c>
      <c r="W26" s="226">
        <v>191734.61771965981</v>
      </c>
      <c r="X26" s="226">
        <v>193684.60564801877</v>
      </c>
      <c r="Y26" s="226">
        <v>195743.72029926578</v>
      </c>
      <c r="Z26" s="226">
        <v>197757.03631941171</v>
      </c>
      <c r="AA26" s="226">
        <v>199684.34917642581</v>
      </c>
      <c r="AB26" s="226">
        <v>201833.03365962306</v>
      </c>
      <c r="AC26" s="226">
        <v>204020.59019627635</v>
      </c>
      <c r="AD26" s="226">
        <v>206188.17873516952</v>
      </c>
      <c r="AE26" s="226">
        <v>208350.91157840026</v>
      </c>
      <c r="AF26" s="226">
        <v>210526.46206327921</v>
      </c>
      <c r="AG26" s="226">
        <v>212743.44682264896</v>
      </c>
      <c r="AH26" s="226">
        <v>215021.50613444144</v>
      </c>
      <c r="AI26" s="226">
        <v>217165.86082369843</v>
      </c>
      <c r="AJ26" s="226">
        <v>219361.73700381341</v>
      </c>
      <c r="AK26" s="226">
        <v>221613.65119488791</v>
      </c>
      <c r="AL26" s="226">
        <v>223924.45962048936</v>
      </c>
      <c r="AM26" s="226">
        <v>226304.58064009863</v>
      </c>
      <c r="AN26" s="226">
        <v>228746.96700743432</v>
      </c>
      <c r="AO26" s="226">
        <v>231244.40966788528</v>
      </c>
      <c r="AP26" s="226">
        <v>233865.01168694996</v>
      </c>
      <c r="AQ26" s="226">
        <v>236637.33918211769</v>
      </c>
      <c r="AR26" s="226">
        <v>239388.49979665549</v>
      </c>
      <c r="AS26" s="226">
        <v>242267.71267290824</v>
      </c>
      <c r="AT26" s="226">
        <v>245261.91437715516</v>
      </c>
      <c r="AU26" s="226">
        <v>248449.66516808132</v>
      </c>
      <c r="AV26" s="226">
        <v>251796.00039910033</v>
      </c>
      <c r="AW26" s="226">
        <v>255175.92565321518</v>
      </c>
      <c r="AX26" s="226">
        <v>258629.06168582951</v>
      </c>
      <c r="AY26" s="226">
        <v>262141.8085324805</v>
      </c>
      <c r="AZ26" s="226">
        <v>265681.09120865795</v>
      </c>
    </row>
    <row r="27" spans="1:52" x14ac:dyDescent="0.35">
      <c r="A27" s="227" t="s">
        <v>39</v>
      </c>
      <c r="B27" s="228">
        <v>133233.88560000001</v>
      </c>
      <c r="C27" s="228">
        <v>131817.24359999999</v>
      </c>
      <c r="D27" s="228">
        <v>131663.02299999999</v>
      </c>
      <c r="E27" s="228">
        <v>122686.0852</v>
      </c>
      <c r="F27" s="228">
        <v>135846.15100000001</v>
      </c>
      <c r="G27" s="228">
        <v>137681.97440000001</v>
      </c>
      <c r="H27" s="228">
        <v>137410.96909999999</v>
      </c>
      <c r="I27" s="228">
        <v>144208</v>
      </c>
      <c r="J27" s="228">
        <v>143810</v>
      </c>
      <c r="K27" s="228">
        <v>127024</v>
      </c>
      <c r="L27" s="228">
        <v>149114</v>
      </c>
      <c r="M27" s="228">
        <v>137354</v>
      </c>
      <c r="N27" s="228">
        <v>144348</v>
      </c>
      <c r="O27" s="228">
        <v>147107.99999999997</v>
      </c>
      <c r="P27" s="228">
        <v>145516.99999999994</v>
      </c>
      <c r="Q27" s="228">
        <v>141689</v>
      </c>
      <c r="R27" s="228">
        <v>144332.94370175517</v>
      </c>
      <c r="S27" s="228">
        <v>147876.98215980243</v>
      </c>
      <c r="T27" s="228">
        <v>151132.54210299582</v>
      </c>
      <c r="U27" s="228">
        <v>154110.9083343574</v>
      </c>
      <c r="V27" s="228">
        <v>156862.02927186363</v>
      </c>
      <c r="W27" s="228">
        <v>159410.04216825904</v>
      </c>
      <c r="X27" s="228">
        <v>161736.49997471916</v>
      </c>
      <c r="Y27" s="228">
        <v>164331.86247420331</v>
      </c>
      <c r="Z27" s="228">
        <v>166755.04706477033</v>
      </c>
      <c r="AA27" s="228">
        <v>169097.19693251455</v>
      </c>
      <c r="AB27" s="228">
        <v>171350.77097701473</v>
      </c>
      <c r="AC27" s="228">
        <v>173603.05119959975</v>
      </c>
      <c r="AD27" s="228">
        <v>175866.82037763137</v>
      </c>
      <c r="AE27" s="228">
        <v>178140.19369570911</v>
      </c>
      <c r="AF27" s="228">
        <v>180397.67541898327</v>
      </c>
      <c r="AG27" s="228">
        <v>182677.22088673324</v>
      </c>
      <c r="AH27" s="228">
        <v>184944.63117995526</v>
      </c>
      <c r="AI27" s="228">
        <v>187238.53833201516</v>
      </c>
      <c r="AJ27" s="228">
        <v>189572.70422650824</v>
      </c>
      <c r="AK27" s="228">
        <v>191957.11212476724</v>
      </c>
      <c r="AL27" s="228">
        <v>194401.96289805911</v>
      </c>
      <c r="AM27" s="228">
        <v>196937.67308131343</v>
      </c>
      <c r="AN27" s="228">
        <v>199566.11585171783</v>
      </c>
      <c r="AO27" s="228">
        <v>202276.60321325983</v>
      </c>
      <c r="AP27" s="228">
        <v>205110.83697270133</v>
      </c>
      <c r="AQ27" s="228">
        <v>208022.27428788735</v>
      </c>
      <c r="AR27" s="228">
        <v>210980.670723869</v>
      </c>
      <c r="AS27" s="228">
        <v>214019.73103394441</v>
      </c>
      <c r="AT27" s="228">
        <v>217123.16200287623</v>
      </c>
      <c r="AU27" s="228">
        <v>220302.51590967269</v>
      </c>
      <c r="AV27" s="228">
        <v>223531.05400270279</v>
      </c>
      <c r="AW27" s="228">
        <v>226788.68460366453</v>
      </c>
      <c r="AX27" s="228">
        <v>230077.96383200854</v>
      </c>
      <c r="AY27" s="228">
        <v>233366.19053143263</v>
      </c>
      <c r="AZ27" s="228">
        <v>236683.02681856451</v>
      </c>
    </row>
    <row r="28" spans="1:52" x14ac:dyDescent="0.35">
      <c r="A28" s="229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1"/>
      <c r="AX28" s="231"/>
      <c r="AY28" s="231"/>
      <c r="AZ28" s="231"/>
    </row>
    <row r="29" spans="1:52" x14ac:dyDescent="0.35">
      <c r="A29" s="232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4"/>
      <c r="M29" s="234"/>
      <c r="N29" s="23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</row>
    <row r="30" spans="1:52" x14ac:dyDescent="0.35">
      <c r="A30" s="9" t="s">
        <v>20</v>
      </c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</row>
    <row r="31" spans="1:52" x14ac:dyDescent="0.35">
      <c r="A31" s="236" t="s">
        <v>19</v>
      </c>
      <c r="B31" s="237">
        <v>4956235.6415717788</v>
      </c>
      <c r="C31" s="237">
        <v>5046193.0327149155</v>
      </c>
      <c r="D31" s="237">
        <v>5115373.2978105107</v>
      </c>
      <c r="E31" s="237">
        <v>5157472.4367630687</v>
      </c>
      <c r="F31" s="237">
        <v>5218751.4707754841</v>
      </c>
      <c r="G31" s="237">
        <v>5177028.2378330706</v>
      </c>
      <c r="H31" s="237">
        <v>5215142.6625919873</v>
      </c>
      <c r="I31" s="237">
        <v>5271046.8098263731</v>
      </c>
      <c r="J31" s="237">
        <v>5292494.7945104055</v>
      </c>
      <c r="K31" s="237">
        <v>5340302.2349972008</v>
      </c>
      <c r="L31" s="237">
        <v>5286827.6169159124</v>
      </c>
      <c r="M31" s="237">
        <v>5257158.6186905596</v>
      </c>
      <c r="N31" s="237">
        <v>5158724.7435121648</v>
      </c>
      <c r="O31" s="237">
        <v>5207652.9516557772</v>
      </c>
      <c r="P31" s="237">
        <v>5272435.3428030759</v>
      </c>
      <c r="Q31" s="237">
        <v>5387885.2102444749</v>
      </c>
      <c r="R31" s="237">
        <v>5520274.8147117291</v>
      </c>
      <c r="S31" s="237">
        <v>5652635.5417423882</v>
      </c>
      <c r="T31" s="237">
        <v>5749108.8372648656</v>
      </c>
      <c r="U31" s="237">
        <v>5826993.7065583039</v>
      </c>
      <c r="V31" s="237">
        <v>5884882.1114912294</v>
      </c>
      <c r="W31" s="237">
        <v>5932887.5580965206</v>
      </c>
      <c r="X31" s="237">
        <v>5970573.2550912416</v>
      </c>
      <c r="Y31" s="237">
        <v>6004251.4800058724</v>
      </c>
      <c r="Z31" s="237">
        <v>6036800.5987413852</v>
      </c>
      <c r="AA31" s="237">
        <v>6071827.3734947359</v>
      </c>
      <c r="AB31" s="237">
        <v>6103540.2754270183</v>
      </c>
      <c r="AC31" s="237">
        <v>6136895.4891142743</v>
      </c>
      <c r="AD31" s="237">
        <v>6170529.7895988598</v>
      </c>
      <c r="AE31" s="237">
        <v>6203828.3919162378</v>
      </c>
      <c r="AF31" s="237">
        <v>6237886.0714271115</v>
      </c>
      <c r="AG31" s="237">
        <v>6271597.4366068309</v>
      </c>
      <c r="AH31" s="237">
        <v>6302779.7037596619</v>
      </c>
      <c r="AI31" s="237">
        <v>6332051.3444338143</v>
      </c>
      <c r="AJ31" s="237">
        <v>6360401.6981983306</v>
      </c>
      <c r="AK31" s="237">
        <v>6386711.4169503255</v>
      </c>
      <c r="AL31" s="237">
        <v>6411393.4274018705</v>
      </c>
      <c r="AM31" s="237">
        <v>6434799.3843657076</v>
      </c>
      <c r="AN31" s="237">
        <v>6457880.3352712551</v>
      </c>
      <c r="AO31" s="237">
        <v>6485085.3111518146</v>
      </c>
      <c r="AP31" s="237">
        <v>6514352.6152412528</v>
      </c>
      <c r="AQ31" s="237">
        <v>6543430.7752852347</v>
      </c>
      <c r="AR31" s="237">
        <v>6571987.4754772801</v>
      </c>
      <c r="AS31" s="237">
        <v>6601306.0887887711</v>
      </c>
      <c r="AT31" s="237">
        <v>6630748.3453032449</v>
      </c>
      <c r="AU31" s="237">
        <v>6660659.661754488</v>
      </c>
      <c r="AV31" s="237">
        <v>6689879.9085641801</v>
      </c>
      <c r="AW31" s="237">
        <v>6721121.5495139193</v>
      </c>
      <c r="AX31" s="237">
        <v>6754385.9516993063</v>
      </c>
      <c r="AY31" s="237">
        <v>6787905.1907533314</v>
      </c>
      <c r="AZ31" s="237">
        <v>6822764.593018298</v>
      </c>
    </row>
    <row r="32" spans="1:52" x14ac:dyDescent="0.35">
      <c r="A32" s="238" t="s">
        <v>21</v>
      </c>
      <c r="B32" s="239">
        <v>104150.52535982964</v>
      </c>
      <c r="C32" s="239">
        <v>108407.72065375032</v>
      </c>
      <c r="D32" s="239">
        <v>110039.80362883772</v>
      </c>
      <c r="E32" s="239">
        <v>113107.71446926624</v>
      </c>
      <c r="F32" s="239">
        <v>117119.7248381871</v>
      </c>
      <c r="G32" s="239">
        <v>120104.79928295294</v>
      </c>
      <c r="H32" s="239">
        <v>119588.88140983072</v>
      </c>
      <c r="I32" s="239">
        <v>115369.12966162719</v>
      </c>
      <c r="J32" s="239">
        <v>120551.56273126867</v>
      </c>
      <c r="K32" s="239">
        <v>117797.01755933602</v>
      </c>
      <c r="L32" s="239">
        <v>119502.36674384336</v>
      </c>
      <c r="M32" s="239">
        <v>122250.96666502686</v>
      </c>
      <c r="N32" s="239">
        <v>122451.57177330548</v>
      </c>
      <c r="O32" s="239">
        <v>122083.38319756024</v>
      </c>
      <c r="P32" s="239">
        <v>124612.57528253864</v>
      </c>
      <c r="Q32" s="239">
        <v>124572.07616194511</v>
      </c>
      <c r="R32" s="239">
        <v>128870.05098045015</v>
      </c>
      <c r="S32" s="239">
        <v>132947.34329930798</v>
      </c>
      <c r="T32" s="239">
        <v>136529.40465290513</v>
      </c>
      <c r="U32" s="239">
        <v>139955.38674518722</v>
      </c>
      <c r="V32" s="239">
        <v>142917.11748003791</v>
      </c>
      <c r="W32" s="239">
        <v>145388.85239920669</v>
      </c>
      <c r="X32" s="239">
        <v>147602.78895562704</v>
      </c>
      <c r="Y32" s="239">
        <v>149604.31673820197</v>
      </c>
      <c r="Z32" s="239">
        <v>151446.35265187759</v>
      </c>
      <c r="AA32" s="239">
        <v>153437.43969676463</v>
      </c>
      <c r="AB32" s="239">
        <v>155281.54253115607</v>
      </c>
      <c r="AC32" s="239">
        <v>157067.983659313</v>
      </c>
      <c r="AD32" s="239">
        <v>158827.38888441681</v>
      </c>
      <c r="AE32" s="239">
        <v>160569.42780178634</v>
      </c>
      <c r="AF32" s="239">
        <v>162315.14610385554</v>
      </c>
      <c r="AG32" s="239">
        <v>164040.93938136729</v>
      </c>
      <c r="AH32" s="239">
        <v>165704.48396105372</v>
      </c>
      <c r="AI32" s="239">
        <v>167296.40828170959</v>
      </c>
      <c r="AJ32" s="239">
        <v>168825.38310097478</v>
      </c>
      <c r="AK32" s="239">
        <v>170299.39961376545</v>
      </c>
      <c r="AL32" s="239">
        <v>171779.4863548307</v>
      </c>
      <c r="AM32" s="239">
        <v>173286.26469608699</v>
      </c>
      <c r="AN32" s="239">
        <v>174786.70874455266</v>
      </c>
      <c r="AO32" s="239">
        <v>176224.14614056962</v>
      </c>
      <c r="AP32" s="239">
        <v>177559.84785471173</v>
      </c>
      <c r="AQ32" s="239">
        <v>178792.47099356551</v>
      </c>
      <c r="AR32" s="239">
        <v>179960.11800169945</v>
      </c>
      <c r="AS32" s="239">
        <v>181147.64457691179</v>
      </c>
      <c r="AT32" s="239">
        <v>182320.2892344858</v>
      </c>
      <c r="AU32" s="239">
        <v>183554.66115850309</v>
      </c>
      <c r="AV32" s="239">
        <v>184764.75971747586</v>
      </c>
      <c r="AW32" s="239">
        <v>185950.90968993076</v>
      </c>
      <c r="AX32" s="239">
        <v>187128.56499147046</v>
      </c>
      <c r="AY32" s="239">
        <v>188291.09899035923</v>
      </c>
      <c r="AZ32" s="239">
        <v>189503.70800031468</v>
      </c>
    </row>
    <row r="33" spans="1:52" x14ac:dyDescent="0.35">
      <c r="A33" s="240" t="s">
        <v>195</v>
      </c>
      <c r="B33" s="241">
        <v>104150.52535982964</v>
      </c>
      <c r="C33" s="241">
        <v>108407.72065375032</v>
      </c>
      <c r="D33" s="241">
        <v>110039.80362883772</v>
      </c>
      <c r="E33" s="241">
        <v>113107.71446926624</v>
      </c>
      <c r="F33" s="241">
        <v>117119.7248381871</v>
      </c>
      <c r="G33" s="241">
        <v>120104.79928295294</v>
      </c>
      <c r="H33" s="241">
        <v>119588.88140983072</v>
      </c>
      <c r="I33" s="241">
        <v>115369.12966162719</v>
      </c>
      <c r="J33" s="241">
        <v>120551.56273126867</v>
      </c>
      <c r="K33" s="241">
        <v>117797.01755933602</v>
      </c>
      <c r="L33" s="241">
        <v>119502.36674384336</v>
      </c>
      <c r="M33" s="241">
        <v>122250.96666502686</v>
      </c>
      <c r="N33" s="241">
        <v>122451.57177330548</v>
      </c>
      <c r="O33" s="241">
        <v>122083.38319756024</v>
      </c>
      <c r="P33" s="241">
        <v>124612.57528253864</v>
      </c>
      <c r="Q33" s="241">
        <v>124572.07616194511</v>
      </c>
      <c r="R33" s="241">
        <v>127184.70886746651</v>
      </c>
      <c r="S33" s="241">
        <v>129391.88845390719</v>
      </c>
      <c r="T33" s="241">
        <v>130968.96528224199</v>
      </c>
      <c r="U33" s="241">
        <v>132205.07296653278</v>
      </c>
      <c r="V33" s="241">
        <v>132833.06004232544</v>
      </c>
      <c r="W33" s="241">
        <v>132790.8455965879</v>
      </c>
      <c r="X33" s="241">
        <v>132278.46492301239</v>
      </c>
      <c r="Y33" s="241">
        <v>131421.19930003161</v>
      </c>
      <c r="Z33" s="241">
        <v>130360.58222587494</v>
      </c>
      <c r="AA33" s="241">
        <v>129431.88296236213</v>
      </c>
      <c r="AB33" s="241">
        <v>128565.5661659239</v>
      </c>
      <c r="AC33" s="241">
        <v>127883.75405248621</v>
      </c>
      <c r="AD33" s="241">
        <v>127413.3724776684</v>
      </c>
      <c r="AE33" s="241">
        <v>127120.12856987426</v>
      </c>
      <c r="AF33" s="241">
        <v>126985.34479132995</v>
      </c>
      <c r="AG33" s="241">
        <v>126917.77556779621</v>
      </c>
      <c r="AH33" s="241">
        <v>126813.14383594632</v>
      </c>
      <c r="AI33" s="241">
        <v>126653.96916506439</v>
      </c>
      <c r="AJ33" s="241">
        <v>126424.19395308835</v>
      </c>
      <c r="AK33" s="241">
        <v>126063.36183021832</v>
      </c>
      <c r="AL33" s="241">
        <v>125608.79913449734</v>
      </c>
      <c r="AM33" s="241">
        <v>125076.1457286434</v>
      </c>
      <c r="AN33" s="241">
        <v>124459.90567223041</v>
      </c>
      <c r="AO33" s="241">
        <v>123750.49379576622</v>
      </c>
      <c r="AP33" s="241">
        <v>122949.7282825845</v>
      </c>
      <c r="AQ33" s="241">
        <v>122068.56203272466</v>
      </c>
      <c r="AR33" s="241">
        <v>121177.13279938289</v>
      </c>
      <c r="AS33" s="241">
        <v>120335.93151675531</v>
      </c>
      <c r="AT33" s="241">
        <v>119507.82224093784</v>
      </c>
      <c r="AU33" s="241">
        <v>118752.91686269108</v>
      </c>
      <c r="AV33" s="241">
        <v>118011.13842401833</v>
      </c>
      <c r="AW33" s="241">
        <v>117300.95276208936</v>
      </c>
      <c r="AX33" s="241">
        <v>116643.48978823386</v>
      </c>
      <c r="AY33" s="241">
        <v>115996.55228132008</v>
      </c>
      <c r="AZ33" s="241">
        <v>115421.95224131513</v>
      </c>
    </row>
    <row r="34" spans="1:52" x14ac:dyDescent="0.35">
      <c r="A34" s="242" t="s">
        <v>196</v>
      </c>
      <c r="B34" s="226">
        <v>104150.52535982964</v>
      </c>
      <c r="C34" s="226">
        <v>108407.72065375032</v>
      </c>
      <c r="D34" s="226">
        <v>110039.80362883772</v>
      </c>
      <c r="E34" s="226">
        <v>113107.71446926624</v>
      </c>
      <c r="F34" s="226">
        <v>117119.7248381871</v>
      </c>
      <c r="G34" s="226">
        <v>120104.79928295294</v>
      </c>
      <c r="H34" s="226">
        <v>119588.88140983072</v>
      </c>
      <c r="I34" s="226">
        <v>115369.12966162719</v>
      </c>
      <c r="J34" s="226">
        <v>120551.56273126867</v>
      </c>
      <c r="K34" s="226">
        <v>117797.01755933602</v>
      </c>
      <c r="L34" s="226">
        <v>119502.36674384336</v>
      </c>
      <c r="M34" s="226">
        <v>122250.96666502686</v>
      </c>
      <c r="N34" s="226">
        <v>122451.57177330548</v>
      </c>
      <c r="O34" s="226">
        <v>122083.38319756024</v>
      </c>
      <c r="P34" s="226">
        <v>124612.57528253864</v>
      </c>
      <c r="Q34" s="226">
        <v>124572.07616194511</v>
      </c>
      <c r="R34" s="226">
        <v>127184.70886746651</v>
      </c>
      <c r="S34" s="226">
        <v>129391.88845390719</v>
      </c>
      <c r="T34" s="226">
        <v>130968.96528224199</v>
      </c>
      <c r="U34" s="226">
        <v>132205.07296653278</v>
      </c>
      <c r="V34" s="226">
        <v>132833.06004232544</v>
      </c>
      <c r="W34" s="226">
        <v>132790.8455965879</v>
      </c>
      <c r="X34" s="226">
        <v>132278.46492301239</v>
      </c>
      <c r="Y34" s="226">
        <v>131421.19930003161</v>
      </c>
      <c r="Z34" s="226">
        <v>130360.58222587494</v>
      </c>
      <c r="AA34" s="226">
        <v>129431.88296236213</v>
      </c>
      <c r="AB34" s="226">
        <v>128565.5661659239</v>
      </c>
      <c r="AC34" s="226">
        <v>127883.75405248621</v>
      </c>
      <c r="AD34" s="226">
        <v>127413.3724776684</v>
      </c>
      <c r="AE34" s="226">
        <v>127120.12856987426</v>
      </c>
      <c r="AF34" s="226">
        <v>126985.34479132995</v>
      </c>
      <c r="AG34" s="226">
        <v>126917.77556779621</v>
      </c>
      <c r="AH34" s="226">
        <v>126813.14383594632</v>
      </c>
      <c r="AI34" s="226">
        <v>126653.96916506439</v>
      </c>
      <c r="AJ34" s="226">
        <v>126424.19395308835</v>
      </c>
      <c r="AK34" s="226">
        <v>126063.36183021832</v>
      </c>
      <c r="AL34" s="226">
        <v>125608.79913449734</v>
      </c>
      <c r="AM34" s="226">
        <v>125076.1457286434</v>
      </c>
      <c r="AN34" s="226">
        <v>124459.90567223041</v>
      </c>
      <c r="AO34" s="226">
        <v>123750.49379576622</v>
      </c>
      <c r="AP34" s="226">
        <v>122949.7282825845</v>
      </c>
      <c r="AQ34" s="226">
        <v>122068.56203272466</v>
      </c>
      <c r="AR34" s="226">
        <v>121177.13279938289</v>
      </c>
      <c r="AS34" s="226">
        <v>120335.93151675531</v>
      </c>
      <c r="AT34" s="226">
        <v>119507.82224093784</v>
      </c>
      <c r="AU34" s="226">
        <v>118752.91686269108</v>
      </c>
      <c r="AV34" s="226">
        <v>118011.13842401833</v>
      </c>
      <c r="AW34" s="226">
        <v>117300.95276208936</v>
      </c>
      <c r="AX34" s="226">
        <v>116643.48978823386</v>
      </c>
      <c r="AY34" s="226">
        <v>115996.55228132008</v>
      </c>
      <c r="AZ34" s="226">
        <v>115421.95224131513</v>
      </c>
    </row>
    <row r="35" spans="1:52" x14ac:dyDescent="0.35">
      <c r="A35" s="242" t="s">
        <v>197</v>
      </c>
      <c r="B35" s="226">
        <v>0</v>
      </c>
      <c r="C35" s="226">
        <v>0</v>
      </c>
      <c r="D35" s="226">
        <v>0</v>
      </c>
      <c r="E35" s="226">
        <v>0</v>
      </c>
      <c r="F35" s="226">
        <v>0</v>
      </c>
      <c r="G35" s="226">
        <v>0</v>
      </c>
      <c r="H35" s="226">
        <v>0</v>
      </c>
      <c r="I35" s="226">
        <v>0</v>
      </c>
      <c r="J35" s="226">
        <v>0</v>
      </c>
      <c r="K35" s="226">
        <v>0</v>
      </c>
      <c r="L35" s="226">
        <v>0</v>
      </c>
      <c r="M35" s="226">
        <v>0</v>
      </c>
      <c r="N35" s="226">
        <v>0</v>
      </c>
      <c r="O35" s="226">
        <v>0</v>
      </c>
      <c r="P35" s="226">
        <v>0</v>
      </c>
      <c r="Q35" s="226">
        <v>0</v>
      </c>
      <c r="R35" s="226">
        <v>0</v>
      </c>
      <c r="S35" s="226">
        <v>0</v>
      </c>
      <c r="T35" s="226">
        <v>0</v>
      </c>
      <c r="U35" s="226">
        <v>0</v>
      </c>
      <c r="V35" s="226">
        <v>0</v>
      </c>
      <c r="W35" s="226">
        <v>0</v>
      </c>
      <c r="X35" s="226">
        <v>0</v>
      </c>
      <c r="Y35" s="226">
        <v>0</v>
      </c>
      <c r="Z35" s="226">
        <v>0</v>
      </c>
      <c r="AA35" s="226">
        <v>0</v>
      </c>
      <c r="AB35" s="226">
        <v>0</v>
      </c>
      <c r="AC35" s="226">
        <v>0</v>
      </c>
      <c r="AD35" s="226">
        <v>0</v>
      </c>
      <c r="AE35" s="226">
        <v>0</v>
      </c>
      <c r="AF35" s="226">
        <v>0</v>
      </c>
      <c r="AG35" s="226">
        <v>0</v>
      </c>
      <c r="AH35" s="226">
        <v>0</v>
      </c>
      <c r="AI35" s="226">
        <v>0</v>
      </c>
      <c r="AJ35" s="226">
        <v>0</v>
      </c>
      <c r="AK35" s="226">
        <v>0</v>
      </c>
      <c r="AL35" s="226">
        <v>0</v>
      </c>
      <c r="AM35" s="226">
        <v>0</v>
      </c>
      <c r="AN35" s="226">
        <v>0</v>
      </c>
      <c r="AO35" s="226">
        <v>0</v>
      </c>
      <c r="AP35" s="226">
        <v>0</v>
      </c>
      <c r="AQ35" s="226">
        <v>0</v>
      </c>
      <c r="AR35" s="226">
        <v>0</v>
      </c>
      <c r="AS35" s="226">
        <v>0</v>
      </c>
      <c r="AT35" s="226">
        <v>0</v>
      </c>
      <c r="AU35" s="226">
        <v>0</v>
      </c>
      <c r="AV35" s="226">
        <v>0</v>
      </c>
      <c r="AW35" s="226">
        <v>0</v>
      </c>
      <c r="AX35" s="226">
        <v>0</v>
      </c>
      <c r="AY35" s="226">
        <v>0</v>
      </c>
      <c r="AZ35" s="226">
        <v>0</v>
      </c>
    </row>
    <row r="36" spans="1:52" x14ac:dyDescent="0.35">
      <c r="A36" s="242" t="s">
        <v>198</v>
      </c>
      <c r="B36" s="226">
        <v>0</v>
      </c>
      <c r="C36" s="226">
        <v>0</v>
      </c>
      <c r="D36" s="226">
        <v>0</v>
      </c>
      <c r="E36" s="226">
        <v>0</v>
      </c>
      <c r="F36" s="226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6">
        <v>0</v>
      </c>
      <c r="S36" s="226">
        <v>0</v>
      </c>
      <c r="T36" s="226">
        <v>0</v>
      </c>
      <c r="U36" s="226">
        <v>0</v>
      </c>
      <c r="V36" s="226">
        <v>0</v>
      </c>
      <c r="W36" s="226">
        <v>0</v>
      </c>
      <c r="X36" s="226">
        <v>0</v>
      </c>
      <c r="Y36" s="226">
        <v>0</v>
      </c>
      <c r="Z36" s="226">
        <v>0</v>
      </c>
      <c r="AA36" s="226">
        <v>0</v>
      </c>
      <c r="AB36" s="226">
        <v>0</v>
      </c>
      <c r="AC36" s="226">
        <v>0</v>
      </c>
      <c r="AD36" s="226">
        <v>0</v>
      </c>
      <c r="AE36" s="226">
        <v>0</v>
      </c>
      <c r="AF36" s="226">
        <v>0</v>
      </c>
      <c r="AG36" s="226">
        <v>0</v>
      </c>
      <c r="AH36" s="226">
        <v>0</v>
      </c>
      <c r="AI36" s="226">
        <v>0</v>
      </c>
      <c r="AJ36" s="226">
        <v>0</v>
      </c>
      <c r="AK36" s="226">
        <v>0</v>
      </c>
      <c r="AL36" s="226">
        <v>0</v>
      </c>
      <c r="AM36" s="226">
        <v>0</v>
      </c>
      <c r="AN36" s="226">
        <v>0</v>
      </c>
      <c r="AO36" s="226">
        <v>0</v>
      </c>
      <c r="AP36" s="226">
        <v>0</v>
      </c>
      <c r="AQ36" s="226">
        <v>0</v>
      </c>
      <c r="AR36" s="226">
        <v>0</v>
      </c>
      <c r="AS36" s="226">
        <v>0</v>
      </c>
      <c r="AT36" s="226">
        <v>0</v>
      </c>
      <c r="AU36" s="226">
        <v>0</v>
      </c>
      <c r="AV36" s="226">
        <v>0</v>
      </c>
      <c r="AW36" s="226">
        <v>0</v>
      </c>
      <c r="AX36" s="226">
        <v>0</v>
      </c>
      <c r="AY36" s="226">
        <v>0</v>
      </c>
      <c r="AZ36" s="226">
        <v>0</v>
      </c>
    </row>
    <row r="37" spans="1:52" x14ac:dyDescent="0.35">
      <c r="A37" s="240" t="s">
        <v>199</v>
      </c>
      <c r="B37" s="241">
        <v>0</v>
      </c>
      <c r="C37" s="241">
        <v>0</v>
      </c>
      <c r="D37" s="241">
        <v>0</v>
      </c>
      <c r="E37" s="241">
        <v>0</v>
      </c>
      <c r="F37" s="241">
        <v>0</v>
      </c>
      <c r="G37" s="241">
        <v>0</v>
      </c>
      <c r="H37" s="241">
        <v>0</v>
      </c>
      <c r="I37" s="241">
        <v>0</v>
      </c>
      <c r="J37" s="241">
        <v>0</v>
      </c>
      <c r="K37" s="241">
        <v>0</v>
      </c>
      <c r="L37" s="241">
        <v>0</v>
      </c>
      <c r="M37" s="241">
        <v>0</v>
      </c>
      <c r="N37" s="241">
        <v>0</v>
      </c>
      <c r="O37" s="241">
        <v>0</v>
      </c>
      <c r="P37" s="241">
        <v>0</v>
      </c>
      <c r="Q37" s="241">
        <v>0</v>
      </c>
      <c r="R37" s="241">
        <v>0</v>
      </c>
      <c r="S37" s="241">
        <v>0</v>
      </c>
      <c r="T37" s="241">
        <v>0</v>
      </c>
      <c r="U37" s="241">
        <v>0</v>
      </c>
      <c r="V37" s="241">
        <v>0</v>
      </c>
      <c r="W37" s="241">
        <v>0</v>
      </c>
      <c r="X37" s="241">
        <v>0</v>
      </c>
      <c r="Y37" s="241">
        <v>0</v>
      </c>
      <c r="Z37" s="241">
        <v>0</v>
      </c>
      <c r="AA37" s="241">
        <v>0</v>
      </c>
      <c r="AB37" s="241">
        <v>0</v>
      </c>
      <c r="AC37" s="241">
        <v>0</v>
      </c>
      <c r="AD37" s="241">
        <v>0</v>
      </c>
      <c r="AE37" s="241">
        <v>0</v>
      </c>
      <c r="AF37" s="241">
        <v>0</v>
      </c>
      <c r="AG37" s="241">
        <v>0</v>
      </c>
      <c r="AH37" s="241">
        <v>0</v>
      </c>
      <c r="AI37" s="241">
        <v>0</v>
      </c>
      <c r="AJ37" s="241">
        <v>0</v>
      </c>
      <c r="AK37" s="241">
        <v>0</v>
      </c>
      <c r="AL37" s="241">
        <v>0</v>
      </c>
      <c r="AM37" s="241">
        <v>0</v>
      </c>
      <c r="AN37" s="241">
        <v>0</v>
      </c>
      <c r="AO37" s="241">
        <v>0</v>
      </c>
      <c r="AP37" s="241">
        <v>0</v>
      </c>
      <c r="AQ37" s="241">
        <v>0</v>
      </c>
      <c r="AR37" s="241">
        <v>0</v>
      </c>
      <c r="AS37" s="241">
        <v>0</v>
      </c>
      <c r="AT37" s="241">
        <v>0</v>
      </c>
      <c r="AU37" s="241">
        <v>0</v>
      </c>
      <c r="AV37" s="241">
        <v>0</v>
      </c>
      <c r="AW37" s="241">
        <v>0</v>
      </c>
      <c r="AX37" s="241">
        <v>0</v>
      </c>
      <c r="AY37" s="241">
        <v>0</v>
      </c>
      <c r="AZ37" s="241">
        <v>0</v>
      </c>
    </row>
    <row r="38" spans="1:52" x14ac:dyDescent="0.35">
      <c r="A38" s="242" t="s">
        <v>196</v>
      </c>
      <c r="B38" s="226">
        <v>0</v>
      </c>
      <c r="C38" s="226">
        <v>0</v>
      </c>
      <c r="D38" s="226">
        <v>0</v>
      </c>
      <c r="E38" s="226">
        <v>0</v>
      </c>
      <c r="F38" s="226">
        <v>0</v>
      </c>
      <c r="G38" s="226">
        <v>0</v>
      </c>
      <c r="H38" s="226">
        <v>0</v>
      </c>
      <c r="I38" s="226">
        <v>0</v>
      </c>
      <c r="J38" s="226">
        <v>0</v>
      </c>
      <c r="K38" s="226">
        <v>0</v>
      </c>
      <c r="L38" s="226">
        <v>0</v>
      </c>
      <c r="M38" s="226">
        <v>0</v>
      </c>
      <c r="N38" s="226">
        <v>0</v>
      </c>
      <c r="O38" s="226">
        <v>0</v>
      </c>
      <c r="P38" s="226">
        <v>0</v>
      </c>
      <c r="Q38" s="226">
        <v>0</v>
      </c>
      <c r="R38" s="226">
        <v>0</v>
      </c>
      <c r="S38" s="226">
        <v>0</v>
      </c>
      <c r="T38" s="226">
        <v>0</v>
      </c>
      <c r="U38" s="226">
        <v>0</v>
      </c>
      <c r="V38" s="226">
        <v>0</v>
      </c>
      <c r="W38" s="226">
        <v>0</v>
      </c>
      <c r="X38" s="226">
        <v>0</v>
      </c>
      <c r="Y38" s="226">
        <v>0</v>
      </c>
      <c r="Z38" s="226">
        <v>0</v>
      </c>
      <c r="AA38" s="226">
        <v>0</v>
      </c>
      <c r="AB38" s="226">
        <v>0</v>
      </c>
      <c r="AC38" s="226">
        <v>0</v>
      </c>
      <c r="AD38" s="226">
        <v>0</v>
      </c>
      <c r="AE38" s="226">
        <v>0</v>
      </c>
      <c r="AF38" s="226">
        <v>0</v>
      </c>
      <c r="AG38" s="226">
        <v>0</v>
      </c>
      <c r="AH38" s="226">
        <v>0</v>
      </c>
      <c r="AI38" s="226">
        <v>0</v>
      </c>
      <c r="AJ38" s="226">
        <v>0</v>
      </c>
      <c r="AK38" s="226">
        <v>0</v>
      </c>
      <c r="AL38" s="226">
        <v>0</v>
      </c>
      <c r="AM38" s="226">
        <v>0</v>
      </c>
      <c r="AN38" s="226">
        <v>0</v>
      </c>
      <c r="AO38" s="226">
        <v>0</v>
      </c>
      <c r="AP38" s="226">
        <v>0</v>
      </c>
      <c r="AQ38" s="226">
        <v>0</v>
      </c>
      <c r="AR38" s="226">
        <v>0</v>
      </c>
      <c r="AS38" s="226">
        <v>0</v>
      </c>
      <c r="AT38" s="226">
        <v>0</v>
      </c>
      <c r="AU38" s="226">
        <v>0</v>
      </c>
      <c r="AV38" s="226">
        <v>0</v>
      </c>
      <c r="AW38" s="226">
        <v>0</v>
      </c>
      <c r="AX38" s="226">
        <v>0</v>
      </c>
      <c r="AY38" s="226">
        <v>0</v>
      </c>
      <c r="AZ38" s="226">
        <v>0</v>
      </c>
    </row>
    <row r="39" spans="1:52" x14ac:dyDescent="0.35">
      <c r="A39" s="240" t="s">
        <v>200</v>
      </c>
      <c r="B39" s="241">
        <v>0</v>
      </c>
      <c r="C39" s="241">
        <v>0</v>
      </c>
      <c r="D39" s="241">
        <v>0</v>
      </c>
      <c r="E39" s="241">
        <v>0</v>
      </c>
      <c r="F39" s="241">
        <v>0</v>
      </c>
      <c r="G39" s="241">
        <v>0</v>
      </c>
      <c r="H39" s="241">
        <v>0</v>
      </c>
      <c r="I39" s="241">
        <v>0</v>
      </c>
      <c r="J39" s="241">
        <v>0</v>
      </c>
      <c r="K39" s="241">
        <v>0</v>
      </c>
      <c r="L39" s="241">
        <v>0</v>
      </c>
      <c r="M39" s="241">
        <v>0</v>
      </c>
      <c r="N39" s="241">
        <v>0</v>
      </c>
      <c r="O39" s="241">
        <v>0</v>
      </c>
      <c r="P39" s="241">
        <v>0</v>
      </c>
      <c r="Q39" s="241">
        <v>0</v>
      </c>
      <c r="R39" s="241">
        <v>1685.3421129836415</v>
      </c>
      <c r="S39" s="241">
        <v>3555.4548454007772</v>
      </c>
      <c r="T39" s="241">
        <v>5560.439370663129</v>
      </c>
      <c r="U39" s="241">
        <v>7750.3137786544276</v>
      </c>
      <c r="V39" s="241">
        <v>10084.057437712467</v>
      </c>
      <c r="W39" s="241">
        <v>12598.006802618787</v>
      </c>
      <c r="X39" s="241">
        <v>15324.324032614657</v>
      </c>
      <c r="Y39" s="241">
        <v>18183.117438170371</v>
      </c>
      <c r="Z39" s="241">
        <v>21085.77042600264</v>
      </c>
      <c r="AA39" s="241">
        <v>24005.5567344025</v>
      </c>
      <c r="AB39" s="241">
        <v>26715.976365232182</v>
      </c>
      <c r="AC39" s="241">
        <v>29184.229606826782</v>
      </c>
      <c r="AD39" s="241">
        <v>31414.016406748422</v>
      </c>
      <c r="AE39" s="241">
        <v>33449.299231912097</v>
      </c>
      <c r="AF39" s="241">
        <v>35329.801312525589</v>
      </c>
      <c r="AG39" s="241">
        <v>37123.163813571096</v>
      </c>
      <c r="AH39" s="241">
        <v>38891.34012510741</v>
      </c>
      <c r="AI39" s="241">
        <v>40642.439116645182</v>
      </c>
      <c r="AJ39" s="241">
        <v>42401.189147886435</v>
      </c>
      <c r="AK39" s="241">
        <v>44236.037783547123</v>
      </c>
      <c r="AL39" s="241">
        <v>46170.687220333355</v>
      </c>
      <c r="AM39" s="241">
        <v>48210.118967443595</v>
      </c>
      <c r="AN39" s="241">
        <v>50326.80307232224</v>
      </c>
      <c r="AO39" s="241">
        <v>52473.652344803406</v>
      </c>
      <c r="AP39" s="241">
        <v>54610.119572127231</v>
      </c>
      <c r="AQ39" s="241">
        <v>56723.908960840847</v>
      </c>
      <c r="AR39" s="241">
        <v>58782.985202316573</v>
      </c>
      <c r="AS39" s="241">
        <v>60811.713060156471</v>
      </c>
      <c r="AT39" s="241">
        <v>62812.466993547969</v>
      </c>
      <c r="AU39" s="241">
        <v>64801.744295812023</v>
      </c>
      <c r="AV39" s="241">
        <v>66753.621293457516</v>
      </c>
      <c r="AW39" s="241">
        <v>68649.956927841398</v>
      </c>
      <c r="AX39" s="241">
        <v>70485.0752032366</v>
      </c>
      <c r="AY39" s="241">
        <v>72294.546709039132</v>
      </c>
      <c r="AZ39" s="241">
        <v>74081.755758999556</v>
      </c>
    </row>
    <row r="40" spans="1:52" x14ac:dyDescent="0.35">
      <c r="A40" s="242" t="s">
        <v>201</v>
      </c>
      <c r="B40" s="226">
        <v>0</v>
      </c>
      <c r="C40" s="226">
        <v>0</v>
      </c>
      <c r="D40" s="226">
        <v>0</v>
      </c>
      <c r="E40" s="226">
        <v>0</v>
      </c>
      <c r="F40" s="226">
        <v>0</v>
      </c>
      <c r="G40" s="226">
        <v>0</v>
      </c>
      <c r="H40" s="226">
        <v>0</v>
      </c>
      <c r="I40" s="226">
        <v>0</v>
      </c>
      <c r="J40" s="226">
        <v>0</v>
      </c>
      <c r="K40" s="226">
        <v>0</v>
      </c>
      <c r="L40" s="226">
        <v>0</v>
      </c>
      <c r="M40" s="226">
        <v>0</v>
      </c>
      <c r="N40" s="226">
        <v>0</v>
      </c>
      <c r="O40" s="226">
        <v>0</v>
      </c>
      <c r="P40" s="226">
        <v>0</v>
      </c>
      <c r="Q40" s="226">
        <v>0</v>
      </c>
      <c r="R40" s="226">
        <v>1685.3421129836415</v>
      </c>
      <c r="S40" s="226">
        <v>3555.4548454007772</v>
      </c>
      <c r="T40" s="226">
        <v>5560.439370663129</v>
      </c>
      <c r="U40" s="226">
        <v>7750.3137786544276</v>
      </c>
      <c r="V40" s="226">
        <v>10084.057437712467</v>
      </c>
      <c r="W40" s="226">
        <v>12598.006802618787</v>
      </c>
      <c r="X40" s="226">
        <v>15324.324032614657</v>
      </c>
      <c r="Y40" s="226">
        <v>18183.117438170371</v>
      </c>
      <c r="Z40" s="226">
        <v>21085.77042600264</v>
      </c>
      <c r="AA40" s="226">
        <v>24005.5567344025</v>
      </c>
      <c r="AB40" s="226">
        <v>26715.976365232182</v>
      </c>
      <c r="AC40" s="226">
        <v>29184.229606826782</v>
      </c>
      <c r="AD40" s="226">
        <v>31414.016406748422</v>
      </c>
      <c r="AE40" s="226">
        <v>33449.299231912097</v>
      </c>
      <c r="AF40" s="226">
        <v>35329.801312525589</v>
      </c>
      <c r="AG40" s="226">
        <v>37123.163813571096</v>
      </c>
      <c r="AH40" s="226">
        <v>38891.34012510741</v>
      </c>
      <c r="AI40" s="226">
        <v>40642.439116645182</v>
      </c>
      <c r="AJ40" s="226">
        <v>42401.189147886435</v>
      </c>
      <c r="AK40" s="226">
        <v>44236.037783547123</v>
      </c>
      <c r="AL40" s="226">
        <v>46170.687220333355</v>
      </c>
      <c r="AM40" s="226">
        <v>48210.118967443595</v>
      </c>
      <c r="AN40" s="226">
        <v>50326.80307232224</v>
      </c>
      <c r="AO40" s="226">
        <v>52473.652344803406</v>
      </c>
      <c r="AP40" s="226">
        <v>54610.119572127231</v>
      </c>
      <c r="AQ40" s="226">
        <v>56723.908960840847</v>
      </c>
      <c r="AR40" s="226">
        <v>58782.985202316573</v>
      </c>
      <c r="AS40" s="226">
        <v>60811.713060156471</v>
      </c>
      <c r="AT40" s="226">
        <v>62812.466993547969</v>
      </c>
      <c r="AU40" s="226">
        <v>64801.744295812023</v>
      </c>
      <c r="AV40" s="226">
        <v>66753.621293457516</v>
      </c>
      <c r="AW40" s="226">
        <v>68649.956927841398</v>
      </c>
      <c r="AX40" s="226">
        <v>70485.0752032366</v>
      </c>
      <c r="AY40" s="226">
        <v>72294.546709039132</v>
      </c>
      <c r="AZ40" s="226">
        <v>74081.755758999556</v>
      </c>
    </row>
    <row r="41" spans="1:52" x14ac:dyDescent="0.35">
      <c r="A41" s="242" t="s">
        <v>202</v>
      </c>
      <c r="B41" s="226">
        <v>0</v>
      </c>
      <c r="C41" s="226">
        <v>0</v>
      </c>
      <c r="D41" s="226">
        <v>0</v>
      </c>
      <c r="E41" s="226">
        <v>0</v>
      </c>
      <c r="F41" s="226">
        <v>0</v>
      </c>
      <c r="G41" s="226">
        <v>0</v>
      </c>
      <c r="H41" s="226">
        <v>0</v>
      </c>
      <c r="I41" s="226">
        <v>0</v>
      </c>
      <c r="J41" s="226">
        <v>0</v>
      </c>
      <c r="K41" s="226">
        <v>0</v>
      </c>
      <c r="L41" s="226">
        <v>0</v>
      </c>
      <c r="M41" s="226">
        <v>0</v>
      </c>
      <c r="N41" s="226">
        <v>0</v>
      </c>
      <c r="O41" s="226">
        <v>0</v>
      </c>
      <c r="P41" s="226">
        <v>0</v>
      </c>
      <c r="Q41" s="226">
        <v>0</v>
      </c>
      <c r="R41" s="226">
        <v>0</v>
      </c>
      <c r="S41" s="226">
        <v>0</v>
      </c>
      <c r="T41" s="226">
        <v>0</v>
      </c>
      <c r="U41" s="226">
        <v>0</v>
      </c>
      <c r="V41" s="226">
        <v>0</v>
      </c>
      <c r="W41" s="226">
        <v>0</v>
      </c>
      <c r="X41" s="226">
        <v>0</v>
      </c>
      <c r="Y41" s="226">
        <v>0</v>
      </c>
      <c r="Z41" s="226">
        <v>0</v>
      </c>
      <c r="AA41" s="226">
        <v>0</v>
      </c>
      <c r="AB41" s="226">
        <v>0</v>
      </c>
      <c r="AC41" s="226">
        <v>0</v>
      </c>
      <c r="AD41" s="226">
        <v>0</v>
      </c>
      <c r="AE41" s="226">
        <v>0</v>
      </c>
      <c r="AF41" s="226">
        <v>0</v>
      </c>
      <c r="AG41" s="226">
        <v>0</v>
      </c>
      <c r="AH41" s="226">
        <v>0</v>
      </c>
      <c r="AI41" s="226">
        <v>0</v>
      </c>
      <c r="AJ41" s="226">
        <v>0</v>
      </c>
      <c r="AK41" s="226">
        <v>0</v>
      </c>
      <c r="AL41" s="226">
        <v>0</v>
      </c>
      <c r="AM41" s="226">
        <v>0</v>
      </c>
      <c r="AN41" s="226">
        <v>0</v>
      </c>
      <c r="AO41" s="226">
        <v>0</v>
      </c>
      <c r="AP41" s="226">
        <v>0</v>
      </c>
      <c r="AQ41" s="226">
        <v>0</v>
      </c>
      <c r="AR41" s="226">
        <v>0</v>
      </c>
      <c r="AS41" s="226">
        <v>0</v>
      </c>
      <c r="AT41" s="226">
        <v>0</v>
      </c>
      <c r="AU41" s="226">
        <v>0</v>
      </c>
      <c r="AV41" s="226">
        <v>0</v>
      </c>
      <c r="AW41" s="226">
        <v>0</v>
      </c>
      <c r="AX41" s="226">
        <v>0</v>
      </c>
      <c r="AY41" s="226">
        <v>0</v>
      </c>
      <c r="AZ41" s="226">
        <v>0</v>
      </c>
    </row>
    <row r="42" spans="1:52" x14ac:dyDescent="0.35">
      <c r="A42" s="242" t="s">
        <v>203</v>
      </c>
      <c r="B42" s="226">
        <v>0</v>
      </c>
      <c r="C42" s="226">
        <v>0</v>
      </c>
      <c r="D42" s="226">
        <v>0</v>
      </c>
      <c r="E42" s="226">
        <v>0</v>
      </c>
      <c r="F42" s="226">
        <v>0</v>
      </c>
      <c r="G42" s="226">
        <v>0</v>
      </c>
      <c r="H42" s="226">
        <v>0</v>
      </c>
      <c r="I42" s="226">
        <v>0</v>
      </c>
      <c r="J42" s="226">
        <v>0</v>
      </c>
      <c r="K42" s="226">
        <v>0</v>
      </c>
      <c r="L42" s="226">
        <v>0</v>
      </c>
      <c r="M42" s="226">
        <v>0</v>
      </c>
      <c r="N42" s="226">
        <v>0</v>
      </c>
      <c r="O42" s="226">
        <v>0</v>
      </c>
      <c r="P42" s="226">
        <v>0</v>
      </c>
      <c r="Q42" s="226">
        <v>0</v>
      </c>
      <c r="R42" s="226">
        <v>0</v>
      </c>
      <c r="S42" s="226">
        <v>0</v>
      </c>
      <c r="T42" s="226">
        <v>0</v>
      </c>
      <c r="U42" s="226">
        <v>0</v>
      </c>
      <c r="V42" s="226">
        <v>0</v>
      </c>
      <c r="W42" s="226">
        <v>0</v>
      </c>
      <c r="X42" s="226">
        <v>0</v>
      </c>
      <c r="Y42" s="226">
        <v>0</v>
      </c>
      <c r="Z42" s="226">
        <v>0</v>
      </c>
      <c r="AA42" s="226">
        <v>0</v>
      </c>
      <c r="AB42" s="226">
        <v>0</v>
      </c>
      <c r="AC42" s="226">
        <v>0</v>
      </c>
      <c r="AD42" s="226">
        <v>0</v>
      </c>
      <c r="AE42" s="226">
        <v>0</v>
      </c>
      <c r="AF42" s="226">
        <v>0</v>
      </c>
      <c r="AG42" s="226">
        <v>0</v>
      </c>
      <c r="AH42" s="226">
        <v>0</v>
      </c>
      <c r="AI42" s="226">
        <v>0</v>
      </c>
      <c r="AJ42" s="226">
        <v>0</v>
      </c>
      <c r="AK42" s="226">
        <v>0</v>
      </c>
      <c r="AL42" s="226">
        <v>0</v>
      </c>
      <c r="AM42" s="226">
        <v>0</v>
      </c>
      <c r="AN42" s="226">
        <v>0</v>
      </c>
      <c r="AO42" s="226">
        <v>0</v>
      </c>
      <c r="AP42" s="226">
        <v>0</v>
      </c>
      <c r="AQ42" s="226">
        <v>0</v>
      </c>
      <c r="AR42" s="226">
        <v>0</v>
      </c>
      <c r="AS42" s="226">
        <v>0</v>
      </c>
      <c r="AT42" s="226">
        <v>0</v>
      </c>
      <c r="AU42" s="226">
        <v>0</v>
      </c>
      <c r="AV42" s="226">
        <v>0</v>
      </c>
      <c r="AW42" s="226">
        <v>0</v>
      </c>
      <c r="AX42" s="226">
        <v>0</v>
      </c>
      <c r="AY42" s="226">
        <v>0</v>
      </c>
      <c r="AZ42" s="226">
        <v>0</v>
      </c>
    </row>
    <row r="43" spans="1:52" x14ac:dyDescent="0.35">
      <c r="A43" s="240" t="s">
        <v>204</v>
      </c>
      <c r="B43" s="241">
        <v>0</v>
      </c>
      <c r="C43" s="241">
        <v>0</v>
      </c>
      <c r="D43" s="241">
        <v>0</v>
      </c>
      <c r="E43" s="241">
        <v>0</v>
      </c>
      <c r="F43" s="241">
        <v>0</v>
      </c>
      <c r="G43" s="241">
        <v>0</v>
      </c>
      <c r="H43" s="241">
        <v>0</v>
      </c>
      <c r="I43" s="241">
        <v>0</v>
      </c>
      <c r="J43" s="241">
        <v>0</v>
      </c>
      <c r="K43" s="241">
        <v>0</v>
      </c>
      <c r="L43" s="241">
        <v>0</v>
      </c>
      <c r="M43" s="241">
        <v>0</v>
      </c>
      <c r="N43" s="241">
        <v>0</v>
      </c>
      <c r="O43" s="241">
        <v>0</v>
      </c>
      <c r="P43" s="241">
        <v>0</v>
      </c>
      <c r="Q43" s="241">
        <v>0</v>
      </c>
      <c r="R43" s="241">
        <v>0</v>
      </c>
      <c r="S43" s="241">
        <v>0</v>
      </c>
      <c r="T43" s="241">
        <v>0</v>
      </c>
      <c r="U43" s="241">
        <v>0</v>
      </c>
      <c r="V43" s="241">
        <v>0</v>
      </c>
      <c r="W43" s="241">
        <v>0</v>
      </c>
      <c r="X43" s="241">
        <v>0</v>
      </c>
      <c r="Y43" s="241">
        <v>0</v>
      </c>
      <c r="Z43" s="241">
        <v>0</v>
      </c>
      <c r="AA43" s="241">
        <v>0</v>
      </c>
      <c r="AB43" s="241">
        <v>0</v>
      </c>
      <c r="AC43" s="241">
        <v>0</v>
      </c>
      <c r="AD43" s="241">
        <v>0</v>
      </c>
      <c r="AE43" s="241">
        <v>0</v>
      </c>
      <c r="AF43" s="241">
        <v>0</v>
      </c>
      <c r="AG43" s="241">
        <v>0</v>
      </c>
      <c r="AH43" s="241">
        <v>0</v>
      </c>
      <c r="AI43" s="241">
        <v>0</v>
      </c>
      <c r="AJ43" s="241">
        <v>0</v>
      </c>
      <c r="AK43" s="241">
        <v>0</v>
      </c>
      <c r="AL43" s="241">
        <v>0</v>
      </c>
      <c r="AM43" s="241">
        <v>0</v>
      </c>
      <c r="AN43" s="241">
        <v>0</v>
      </c>
      <c r="AO43" s="241">
        <v>0</v>
      </c>
      <c r="AP43" s="241">
        <v>0</v>
      </c>
      <c r="AQ43" s="241">
        <v>0</v>
      </c>
      <c r="AR43" s="241">
        <v>0</v>
      </c>
      <c r="AS43" s="241">
        <v>0</v>
      </c>
      <c r="AT43" s="241">
        <v>0</v>
      </c>
      <c r="AU43" s="241">
        <v>0</v>
      </c>
      <c r="AV43" s="241">
        <v>0</v>
      </c>
      <c r="AW43" s="241">
        <v>0</v>
      </c>
      <c r="AX43" s="241">
        <v>0</v>
      </c>
      <c r="AY43" s="241">
        <v>0</v>
      </c>
      <c r="AZ43" s="241">
        <v>0</v>
      </c>
    </row>
    <row r="44" spans="1:52" x14ac:dyDescent="0.35">
      <c r="A44" s="242" t="s">
        <v>205</v>
      </c>
      <c r="B44" s="226">
        <v>0</v>
      </c>
      <c r="C44" s="226">
        <v>0</v>
      </c>
      <c r="D44" s="226">
        <v>0</v>
      </c>
      <c r="E44" s="226">
        <v>0</v>
      </c>
      <c r="F44" s="226">
        <v>0</v>
      </c>
      <c r="G44" s="226">
        <v>0</v>
      </c>
      <c r="H44" s="226">
        <v>0</v>
      </c>
      <c r="I44" s="226">
        <v>0</v>
      </c>
      <c r="J44" s="226">
        <v>0</v>
      </c>
      <c r="K44" s="226">
        <v>0</v>
      </c>
      <c r="L44" s="226">
        <v>0</v>
      </c>
      <c r="M44" s="226">
        <v>0</v>
      </c>
      <c r="N44" s="226">
        <v>0</v>
      </c>
      <c r="O44" s="226">
        <v>0</v>
      </c>
      <c r="P44" s="226">
        <v>0</v>
      </c>
      <c r="Q44" s="226">
        <v>0</v>
      </c>
      <c r="R44" s="226">
        <v>0</v>
      </c>
      <c r="S44" s="226">
        <v>0</v>
      </c>
      <c r="T44" s="226">
        <v>0</v>
      </c>
      <c r="U44" s="226">
        <v>0</v>
      </c>
      <c r="V44" s="226">
        <v>0</v>
      </c>
      <c r="W44" s="226">
        <v>0</v>
      </c>
      <c r="X44" s="226">
        <v>0</v>
      </c>
      <c r="Y44" s="226">
        <v>0</v>
      </c>
      <c r="Z44" s="226">
        <v>0</v>
      </c>
      <c r="AA44" s="226">
        <v>0</v>
      </c>
      <c r="AB44" s="226">
        <v>0</v>
      </c>
      <c r="AC44" s="226">
        <v>0</v>
      </c>
      <c r="AD44" s="226">
        <v>0</v>
      </c>
      <c r="AE44" s="226">
        <v>0</v>
      </c>
      <c r="AF44" s="226">
        <v>0</v>
      </c>
      <c r="AG44" s="226">
        <v>0</v>
      </c>
      <c r="AH44" s="226">
        <v>0</v>
      </c>
      <c r="AI44" s="226">
        <v>0</v>
      </c>
      <c r="AJ44" s="226">
        <v>0</v>
      </c>
      <c r="AK44" s="226">
        <v>0</v>
      </c>
      <c r="AL44" s="226">
        <v>0</v>
      </c>
      <c r="AM44" s="226">
        <v>0</v>
      </c>
      <c r="AN44" s="226">
        <v>0</v>
      </c>
      <c r="AO44" s="226">
        <v>0</v>
      </c>
      <c r="AP44" s="226">
        <v>0</v>
      </c>
      <c r="AQ44" s="226">
        <v>0</v>
      </c>
      <c r="AR44" s="226">
        <v>0</v>
      </c>
      <c r="AS44" s="226">
        <v>0</v>
      </c>
      <c r="AT44" s="226">
        <v>0</v>
      </c>
      <c r="AU44" s="226">
        <v>0</v>
      </c>
      <c r="AV44" s="226">
        <v>0</v>
      </c>
      <c r="AW44" s="226">
        <v>0</v>
      </c>
      <c r="AX44" s="226">
        <v>0</v>
      </c>
      <c r="AY44" s="226">
        <v>0</v>
      </c>
      <c r="AZ44" s="226">
        <v>0</v>
      </c>
    </row>
    <row r="45" spans="1:52" x14ac:dyDescent="0.35">
      <c r="A45" s="238" t="s">
        <v>22</v>
      </c>
      <c r="B45" s="239">
        <v>4300856.6861559851</v>
      </c>
      <c r="C45" s="239">
        <v>4387378.8534340151</v>
      </c>
      <c r="D45" s="239">
        <v>4463501.4769520042</v>
      </c>
      <c r="E45" s="239">
        <v>4495782.2394592762</v>
      </c>
      <c r="F45" s="239">
        <v>4551946.3015192598</v>
      </c>
      <c r="G45" s="239">
        <v>4508359.6913032178</v>
      </c>
      <c r="H45" s="239">
        <v>4549241.5902174888</v>
      </c>
      <c r="I45" s="239">
        <v>4596935.5845874688</v>
      </c>
      <c r="J45" s="239">
        <v>4602751.300402916</v>
      </c>
      <c r="K45" s="239">
        <v>4675474.0519489134</v>
      </c>
      <c r="L45" s="239">
        <v>4624992.1607955759</v>
      </c>
      <c r="M45" s="239">
        <v>4590609.7094043167</v>
      </c>
      <c r="N45" s="239">
        <v>4496349.9073482053</v>
      </c>
      <c r="O45" s="239">
        <v>4548509.1066794833</v>
      </c>
      <c r="P45" s="239">
        <v>4615470.0558499945</v>
      </c>
      <c r="Q45" s="239">
        <v>4719824.7265817737</v>
      </c>
      <c r="R45" s="239">
        <v>4846148.2859855611</v>
      </c>
      <c r="S45" s="239">
        <v>4962457.1632270059</v>
      </c>
      <c r="T45" s="239">
        <v>5046008.8925176151</v>
      </c>
      <c r="U45" s="239">
        <v>5112684.0495539699</v>
      </c>
      <c r="V45" s="239">
        <v>5161273.6998726157</v>
      </c>
      <c r="W45" s="239">
        <v>5201573.9755016956</v>
      </c>
      <c r="X45" s="239">
        <v>5233215.5126370331</v>
      </c>
      <c r="Y45" s="239">
        <v>5261029.2790783281</v>
      </c>
      <c r="Z45" s="239">
        <v>5288061.7827776102</v>
      </c>
      <c r="AA45" s="239">
        <v>5317260.0489445999</v>
      </c>
      <c r="AB45" s="239">
        <v>5343969.2408452975</v>
      </c>
      <c r="AC45" s="239">
        <v>5372394.482121232</v>
      </c>
      <c r="AD45" s="239">
        <v>5400651.7676349618</v>
      </c>
      <c r="AE45" s="239">
        <v>5428393.0795979016</v>
      </c>
      <c r="AF45" s="239">
        <v>5456706.0174886445</v>
      </c>
      <c r="AG45" s="239">
        <v>5484811.0446834946</v>
      </c>
      <c r="AH45" s="239">
        <v>5510636.8896914283</v>
      </c>
      <c r="AI45" s="239">
        <v>5534037.5257663559</v>
      </c>
      <c r="AJ45" s="239">
        <v>5555851.4625866506</v>
      </c>
      <c r="AK45" s="239">
        <v>5575635.3092032764</v>
      </c>
      <c r="AL45" s="239">
        <v>5594056.7740554111</v>
      </c>
      <c r="AM45" s="239">
        <v>5611290.6446769619</v>
      </c>
      <c r="AN45" s="239">
        <v>5628489.5829709843</v>
      </c>
      <c r="AO45" s="239">
        <v>5649877.9247824969</v>
      </c>
      <c r="AP45" s="239">
        <v>5672531.8679585373</v>
      </c>
      <c r="AQ45" s="239">
        <v>5694961.7240507146</v>
      </c>
      <c r="AR45" s="239">
        <v>5716851.9606707674</v>
      </c>
      <c r="AS45" s="239">
        <v>5739308.6057559205</v>
      </c>
      <c r="AT45" s="239">
        <v>5761649.4392979136</v>
      </c>
      <c r="AU45" s="239">
        <v>5784149.2419747906</v>
      </c>
      <c r="AV45" s="239">
        <v>5805925.9006568966</v>
      </c>
      <c r="AW45" s="239">
        <v>5829396.6059630532</v>
      </c>
      <c r="AX45" s="239">
        <v>5854386.6207689447</v>
      </c>
      <c r="AY45" s="239">
        <v>5879553.7094475199</v>
      </c>
      <c r="AZ45" s="239">
        <v>5905715.692238125</v>
      </c>
    </row>
    <row r="46" spans="1:52" x14ac:dyDescent="0.35">
      <c r="A46" s="240" t="s">
        <v>195</v>
      </c>
      <c r="B46" s="241">
        <v>4300856.6861559851</v>
      </c>
      <c r="C46" s="241">
        <v>4387378.8534340151</v>
      </c>
      <c r="D46" s="241">
        <v>4463501.4769520042</v>
      </c>
      <c r="E46" s="241">
        <v>4495782.140331137</v>
      </c>
      <c r="F46" s="241">
        <v>4551946.1493005985</v>
      </c>
      <c r="G46" s="241">
        <v>4508359.523614537</v>
      </c>
      <c r="H46" s="241">
        <v>4549240.6180655193</v>
      </c>
      <c r="I46" s="241">
        <v>4596934.1044350425</v>
      </c>
      <c r="J46" s="241">
        <v>4602721.3334211679</v>
      </c>
      <c r="K46" s="241">
        <v>4675415.9539092295</v>
      </c>
      <c r="L46" s="241">
        <v>4624795.9760248549</v>
      </c>
      <c r="M46" s="241">
        <v>4590061.1638583858</v>
      </c>
      <c r="N46" s="241">
        <v>4495405.4850066938</v>
      </c>
      <c r="O46" s="241">
        <v>4546669.9038164504</v>
      </c>
      <c r="P46" s="241">
        <v>4611958.9709579097</v>
      </c>
      <c r="Q46" s="241">
        <v>4713690.983583034</v>
      </c>
      <c r="R46" s="241">
        <v>4836257.1915593585</v>
      </c>
      <c r="S46" s="241">
        <v>4948275.7536910484</v>
      </c>
      <c r="T46" s="241">
        <v>5026499.2183798291</v>
      </c>
      <c r="U46" s="241">
        <v>5085632.9193853643</v>
      </c>
      <c r="V46" s="241">
        <v>5124731.5310568903</v>
      </c>
      <c r="W46" s="241">
        <v>5113339.2427933281</v>
      </c>
      <c r="X46" s="241">
        <v>5081229.5587892095</v>
      </c>
      <c r="Y46" s="241">
        <v>5031514.2649505017</v>
      </c>
      <c r="Z46" s="241">
        <v>4983288.9618316181</v>
      </c>
      <c r="AA46" s="241">
        <v>4938188.6201011771</v>
      </c>
      <c r="AB46" s="241">
        <v>4897935.4372570869</v>
      </c>
      <c r="AC46" s="241">
        <v>4863090.3397630621</v>
      </c>
      <c r="AD46" s="241">
        <v>4836414.9723978573</v>
      </c>
      <c r="AE46" s="241">
        <v>4813686.9627035586</v>
      </c>
      <c r="AF46" s="241">
        <v>4788521.656283305</v>
      </c>
      <c r="AG46" s="241">
        <v>4759320.4566271948</v>
      </c>
      <c r="AH46" s="241">
        <v>4722295.2585789086</v>
      </c>
      <c r="AI46" s="241">
        <v>4677742.1982589401</v>
      </c>
      <c r="AJ46" s="241">
        <v>4625503.163259157</v>
      </c>
      <c r="AK46" s="241">
        <v>4564802.2553831562</v>
      </c>
      <c r="AL46" s="241">
        <v>4496402.8352876734</v>
      </c>
      <c r="AM46" s="241">
        <v>4421305.8320360463</v>
      </c>
      <c r="AN46" s="241">
        <v>4341635.8586029531</v>
      </c>
      <c r="AO46" s="241">
        <v>4262463.8119736891</v>
      </c>
      <c r="AP46" s="241">
        <v>4182363.5456333896</v>
      </c>
      <c r="AQ46" s="241">
        <v>4102132.8886352293</v>
      </c>
      <c r="AR46" s="241">
        <v>4023320.4259968693</v>
      </c>
      <c r="AS46" s="241">
        <v>3948238.7777420273</v>
      </c>
      <c r="AT46" s="241">
        <v>3876137.0526013253</v>
      </c>
      <c r="AU46" s="241">
        <v>3808494.4728180408</v>
      </c>
      <c r="AV46" s="241">
        <v>3744667.4634450427</v>
      </c>
      <c r="AW46" s="241">
        <v>3687031.185841775</v>
      </c>
      <c r="AX46" s="241">
        <v>3634974.7809372395</v>
      </c>
      <c r="AY46" s="241">
        <v>3587354.2783802808</v>
      </c>
      <c r="AZ46" s="241">
        <v>3543837.9131816537</v>
      </c>
    </row>
    <row r="47" spans="1:52" x14ac:dyDescent="0.35">
      <c r="A47" s="242" t="s">
        <v>206</v>
      </c>
      <c r="B47" s="226">
        <v>89307.449409560577</v>
      </c>
      <c r="C47" s="226">
        <v>92273.001718436266</v>
      </c>
      <c r="D47" s="226">
        <v>97167.154487680862</v>
      </c>
      <c r="E47" s="226">
        <v>101807.10646182334</v>
      </c>
      <c r="F47" s="226">
        <v>107108.55390611364</v>
      </c>
      <c r="G47" s="226">
        <v>108417.68230807556</v>
      </c>
      <c r="H47" s="226">
        <v>107711.25191737514</v>
      </c>
      <c r="I47" s="226">
        <v>109071.64786875078</v>
      </c>
      <c r="J47" s="226">
        <v>110097.50072890619</v>
      </c>
      <c r="K47" s="226">
        <v>117380.46778909776</v>
      </c>
      <c r="L47" s="226">
        <v>121827.69292599391</v>
      </c>
      <c r="M47" s="226">
        <v>118222.55578068913</v>
      </c>
      <c r="N47" s="226">
        <v>114678.09742187469</v>
      </c>
      <c r="O47" s="226">
        <v>126414.08132348991</v>
      </c>
      <c r="P47" s="226">
        <v>126124.82819112808</v>
      </c>
      <c r="Q47" s="226">
        <v>130898.8274178088</v>
      </c>
      <c r="R47" s="226">
        <v>132292.74974075847</v>
      </c>
      <c r="S47" s="226">
        <v>135113.02898486643</v>
      </c>
      <c r="T47" s="226">
        <v>137150.9804225261</v>
      </c>
      <c r="U47" s="226">
        <v>138687.48610126378</v>
      </c>
      <c r="V47" s="226">
        <v>139880.41288843562</v>
      </c>
      <c r="W47" s="226">
        <v>138492.81850366446</v>
      </c>
      <c r="X47" s="226">
        <v>136812.44071851872</v>
      </c>
      <c r="Y47" s="226">
        <v>134799.69714635168</v>
      </c>
      <c r="Z47" s="226">
        <v>133385.37372152979</v>
      </c>
      <c r="AA47" s="226">
        <v>132548.09196123615</v>
      </c>
      <c r="AB47" s="226">
        <v>132270.02577549411</v>
      </c>
      <c r="AC47" s="226">
        <v>132325.15417597123</v>
      </c>
      <c r="AD47" s="226">
        <v>132774.81748963811</v>
      </c>
      <c r="AE47" s="226">
        <v>133247.03009543152</v>
      </c>
      <c r="AF47" s="226">
        <v>133539.43733808683</v>
      </c>
      <c r="AG47" s="226">
        <v>133628.69428821537</v>
      </c>
      <c r="AH47" s="226">
        <v>133467.98038705732</v>
      </c>
      <c r="AI47" s="226">
        <v>132878.6763475817</v>
      </c>
      <c r="AJ47" s="226">
        <v>132080.74525377736</v>
      </c>
      <c r="AK47" s="226">
        <v>130957.79562718805</v>
      </c>
      <c r="AL47" s="226">
        <v>129562.77636396005</v>
      </c>
      <c r="AM47" s="226">
        <v>127827.47914857305</v>
      </c>
      <c r="AN47" s="226">
        <v>125877.06220464221</v>
      </c>
      <c r="AO47" s="226">
        <v>123868.24941401664</v>
      </c>
      <c r="AP47" s="226">
        <v>121840.8195834099</v>
      </c>
      <c r="AQ47" s="226">
        <v>119638.38664489728</v>
      </c>
      <c r="AR47" s="226">
        <v>117312.28497646094</v>
      </c>
      <c r="AS47" s="226">
        <v>115003.29595246445</v>
      </c>
      <c r="AT47" s="226">
        <v>112690.53307763032</v>
      </c>
      <c r="AU47" s="226">
        <v>110441.68948967871</v>
      </c>
      <c r="AV47" s="226">
        <v>108196.40413389617</v>
      </c>
      <c r="AW47" s="226">
        <v>106103.19464537871</v>
      </c>
      <c r="AX47" s="226">
        <v>104188.34725583941</v>
      </c>
      <c r="AY47" s="226">
        <v>102299.13967299223</v>
      </c>
      <c r="AZ47" s="226">
        <v>100526.86162769698</v>
      </c>
    </row>
    <row r="48" spans="1:52" x14ac:dyDescent="0.35">
      <c r="A48" s="242" t="s">
        <v>196</v>
      </c>
      <c r="B48" s="226">
        <v>2992750.5457108254</v>
      </c>
      <c r="C48" s="226">
        <v>2953306.4914541766</v>
      </c>
      <c r="D48" s="226">
        <v>2905582.3182164626</v>
      </c>
      <c r="E48" s="226">
        <v>2809290.6916378699</v>
      </c>
      <c r="F48" s="226">
        <v>2694714.4926946228</v>
      </c>
      <c r="G48" s="226">
        <v>2572110.8893309752</v>
      </c>
      <c r="H48" s="226">
        <v>2445607.8144295625</v>
      </c>
      <c r="I48" s="226">
        <v>2379576.7056416469</v>
      </c>
      <c r="J48" s="226">
        <v>2296899.4684375981</v>
      </c>
      <c r="K48" s="226">
        <v>2263323.0111149685</v>
      </c>
      <c r="L48" s="226">
        <v>2166484.1280536419</v>
      </c>
      <c r="M48" s="226">
        <v>2085052.0997442272</v>
      </c>
      <c r="N48" s="226">
        <v>1956434.469159164</v>
      </c>
      <c r="O48" s="226">
        <v>1916841.0890171737</v>
      </c>
      <c r="P48" s="226">
        <v>1886841.2961880199</v>
      </c>
      <c r="Q48" s="226">
        <v>1885032.439136676</v>
      </c>
      <c r="R48" s="226">
        <v>1914021.3351334343</v>
      </c>
      <c r="S48" s="226">
        <v>1941035.6994688876</v>
      </c>
      <c r="T48" s="226">
        <v>1954673.747023487</v>
      </c>
      <c r="U48" s="226">
        <v>1965109.1274633231</v>
      </c>
      <c r="V48" s="226">
        <v>1972843.992196457</v>
      </c>
      <c r="W48" s="226">
        <v>1970005.664109248</v>
      </c>
      <c r="X48" s="226">
        <v>1963313.189144155</v>
      </c>
      <c r="Y48" s="226">
        <v>1953611.3694177796</v>
      </c>
      <c r="Z48" s="226">
        <v>1947337.1496439341</v>
      </c>
      <c r="AA48" s="226">
        <v>1944427.8404086933</v>
      </c>
      <c r="AB48" s="226">
        <v>1944148.3361123023</v>
      </c>
      <c r="AC48" s="226">
        <v>1945808.1125603833</v>
      </c>
      <c r="AD48" s="226">
        <v>1949284.3039826334</v>
      </c>
      <c r="AE48" s="226">
        <v>1952650.5445189262</v>
      </c>
      <c r="AF48" s="226">
        <v>1953300.441360371</v>
      </c>
      <c r="AG48" s="226">
        <v>1950374.4748923245</v>
      </c>
      <c r="AH48" s="226">
        <v>1942128.2622488153</v>
      </c>
      <c r="AI48" s="226">
        <v>1929054.7300127747</v>
      </c>
      <c r="AJ48" s="226">
        <v>1911122.8751247376</v>
      </c>
      <c r="AK48" s="226">
        <v>1888590.6239887064</v>
      </c>
      <c r="AL48" s="226">
        <v>1862053.6610004068</v>
      </c>
      <c r="AM48" s="226">
        <v>1832458.1748417621</v>
      </c>
      <c r="AN48" s="226">
        <v>1800880.4857574538</v>
      </c>
      <c r="AO48" s="226">
        <v>1769712.7236434862</v>
      </c>
      <c r="AP48" s="226">
        <v>1738178.6363559787</v>
      </c>
      <c r="AQ48" s="226">
        <v>1706735.9953770216</v>
      </c>
      <c r="AR48" s="226">
        <v>1675838.5820187791</v>
      </c>
      <c r="AS48" s="226">
        <v>1646474.8558923451</v>
      </c>
      <c r="AT48" s="226">
        <v>1618150.7684315597</v>
      </c>
      <c r="AU48" s="226">
        <v>1591444.282674185</v>
      </c>
      <c r="AV48" s="226">
        <v>1566155.5068048616</v>
      </c>
      <c r="AW48" s="226">
        <v>1542978.2575839814</v>
      </c>
      <c r="AX48" s="226">
        <v>1521790.726731186</v>
      </c>
      <c r="AY48" s="226">
        <v>1501946.9644838239</v>
      </c>
      <c r="AZ48" s="226">
        <v>1483196.1876311849</v>
      </c>
    </row>
    <row r="49" spans="1:52" x14ac:dyDescent="0.35">
      <c r="A49" s="242" t="s">
        <v>207</v>
      </c>
      <c r="B49" s="226">
        <v>7581.5268535839723</v>
      </c>
      <c r="C49" s="226">
        <v>8478.5549185962118</v>
      </c>
      <c r="D49" s="226">
        <v>8440.519925632354</v>
      </c>
      <c r="E49" s="226">
        <v>8247.1899399562171</v>
      </c>
      <c r="F49" s="226">
        <v>8421.5544544807726</v>
      </c>
      <c r="G49" s="226">
        <v>9894.6866334434108</v>
      </c>
      <c r="H49" s="226">
        <v>11265.245619579329</v>
      </c>
      <c r="I49" s="226">
        <v>12567.057782308206</v>
      </c>
      <c r="J49" s="226">
        <v>14184.493223945326</v>
      </c>
      <c r="K49" s="226">
        <v>16704.621026769084</v>
      </c>
      <c r="L49" s="226">
        <v>19541.905530682459</v>
      </c>
      <c r="M49" s="226">
        <v>19845.948741276385</v>
      </c>
      <c r="N49" s="226">
        <v>20053.39414802488</v>
      </c>
      <c r="O49" s="226">
        <v>22892.350669482708</v>
      </c>
      <c r="P49" s="226">
        <v>24345.528366195271</v>
      </c>
      <c r="Q49" s="226">
        <v>26412.458849760853</v>
      </c>
      <c r="R49" s="226">
        <v>27728.847757697695</v>
      </c>
      <c r="S49" s="226">
        <v>29081.091093583418</v>
      </c>
      <c r="T49" s="226">
        <v>30359.116485943829</v>
      </c>
      <c r="U49" s="226">
        <v>31721.915135990072</v>
      </c>
      <c r="V49" s="226">
        <v>33142.611793365686</v>
      </c>
      <c r="W49" s="226">
        <v>33964.477039617159</v>
      </c>
      <c r="X49" s="226">
        <v>34897.71443358875</v>
      </c>
      <c r="Y49" s="226">
        <v>35891.986298726806</v>
      </c>
      <c r="Z49" s="226">
        <v>37184.507753396159</v>
      </c>
      <c r="AA49" s="226">
        <v>38765.800376610205</v>
      </c>
      <c r="AB49" s="226">
        <v>40721.986122276889</v>
      </c>
      <c r="AC49" s="226">
        <v>43001.588152766446</v>
      </c>
      <c r="AD49" s="226">
        <v>45739.35847633212</v>
      </c>
      <c r="AE49" s="226">
        <v>48761.843386260465</v>
      </c>
      <c r="AF49" s="226">
        <v>51920.343003958616</v>
      </c>
      <c r="AG49" s="226">
        <v>55211.597380784071</v>
      </c>
      <c r="AH49" s="226">
        <v>58570.670020721911</v>
      </c>
      <c r="AI49" s="226">
        <v>62033.800994887766</v>
      </c>
      <c r="AJ49" s="226">
        <v>65566.259072526664</v>
      </c>
      <c r="AK49" s="226">
        <v>69083.461914049942</v>
      </c>
      <c r="AL49" s="226">
        <v>72558.880414375555</v>
      </c>
      <c r="AM49" s="226">
        <v>76007.008292992497</v>
      </c>
      <c r="AN49" s="226">
        <v>79401.209570213468</v>
      </c>
      <c r="AO49" s="226">
        <v>82817.065699821091</v>
      </c>
      <c r="AP49" s="226">
        <v>86249.207125455767</v>
      </c>
      <c r="AQ49" s="226">
        <v>89639.129021708039</v>
      </c>
      <c r="AR49" s="226">
        <v>93059.255024360071</v>
      </c>
      <c r="AS49" s="226">
        <v>96556.245919238951</v>
      </c>
      <c r="AT49" s="226">
        <v>100118.81873722773</v>
      </c>
      <c r="AU49" s="226">
        <v>103758.42674721264</v>
      </c>
      <c r="AV49" s="226">
        <v>107472.75026712808</v>
      </c>
      <c r="AW49" s="226">
        <v>111350.22507137799</v>
      </c>
      <c r="AX49" s="226">
        <v>115336.66316315976</v>
      </c>
      <c r="AY49" s="226">
        <v>119432.29814181103</v>
      </c>
      <c r="AZ49" s="226">
        <v>123621.5261540502</v>
      </c>
    </row>
    <row r="50" spans="1:52" x14ac:dyDescent="0.35">
      <c r="A50" s="242" t="s">
        <v>208</v>
      </c>
      <c r="B50" s="226">
        <v>0</v>
      </c>
      <c r="C50" s="226">
        <v>0</v>
      </c>
      <c r="D50" s="226">
        <v>0</v>
      </c>
      <c r="E50" s="226">
        <v>0</v>
      </c>
      <c r="F50" s="226">
        <v>0</v>
      </c>
      <c r="G50" s="226">
        <v>0</v>
      </c>
      <c r="H50" s="226">
        <v>0</v>
      </c>
      <c r="I50" s="226">
        <v>0</v>
      </c>
      <c r="J50" s="226">
        <v>0</v>
      </c>
      <c r="K50" s="226">
        <v>0</v>
      </c>
      <c r="L50" s="226">
        <v>0</v>
      </c>
      <c r="M50" s="226">
        <v>0</v>
      </c>
      <c r="N50" s="226">
        <v>0</v>
      </c>
      <c r="O50" s="226">
        <v>0</v>
      </c>
      <c r="P50" s="226">
        <v>0</v>
      </c>
      <c r="Q50" s="226">
        <v>0</v>
      </c>
      <c r="R50" s="226">
        <v>52.663270295525834</v>
      </c>
      <c r="S50" s="226">
        <v>120.68673669558915</v>
      </c>
      <c r="T50" s="226">
        <v>207.21881698508332</v>
      </c>
      <c r="U50" s="226">
        <v>316.56035864068383</v>
      </c>
      <c r="V50" s="226">
        <v>451.45608356731054</v>
      </c>
      <c r="W50" s="226">
        <v>711.82527059616973</v>
      </c>
      <c r="X50" s="226">
        <v>1010.9980903058627</v>
      </c>
      <c r="Y50" s="226">
        <v>1351.2202602350083</v>
      </c>
      <c r="Z50" s="226">
        <v>1719.1369795552021</v>
      </c>
      <c r="AA50" s="226">
        <v>2118.2059874964307</v>
      </c>
      <c r="AB50" s="226">
        <v>2532.9626431160073</v>
      </c>
      <c r="AC50" s="226">
        <v>2973.1153283296885</v>
      </c>
      <c r="AD50" s="226">
        <v>3427.0620132295244</v>
      </c>
      <c r="AE50" s="226">
        <v>3903.3622794182024</v>
      </c>
      <c r="AF50" s="226">
        <v>4431.7012093908916</v>
      </c>
      <c r="AG50" s="226">
        <v>5016.599567118149</v>
      </c>
      <c r="AH50" s="226">
        <v>5662.3227714264976</v>
      </c>
      <c r="AI50" s="226">
        <v>6379.5606547874722</v>
      </c>
      <c r="AJ50" s="226">
        <v>7174.0887986599591</v>
      </c>
      <c r="AK50" s="226">
        <v>8050.6706284327274</v>
      </c>
      <c r="AL50" s="226">
        <v>9014.9684373328837</v>
      </c>
      <c r="AM50" s="226">
        <v>10073.121142570868</v>
      </c>
      <c r="AN50" s="226">
        <v>11232.985809033915</v>
      </c>
      <c r="AO50" s="226">
        <v>12512.869077730085</v>
      </c>
      <c r="AP50" s="226">
        <v>13916.03861112304</v>
      </c>
      <c r="AQ50" s="226">
        <v>15450.436051301454</v>
      </c>
      <c r="AR50" s="226">
        <v>17122.154954240708</v>
      </c>
      <c r="AS50" s="226">
        <v>18944.206864746695</v>
      </c>
      <c r="AT50" s="226">
        <v>20913.391214977677</v>
      </c>
      <c r="AU50" s="226">
        <v>23042.880386117577</v>
      </c>
      <c r="AV50" s="226">
        <v>25324.240153649545</v>
      </c>
      <c r="AW50" s="226">
        <v>27776.566688668088</v>
      </c>
      <c r="AX50" s="226">
        <v>30398.641540833007</v>
      </c>
      <c r="AY50" s="226">
        <v>33188.040832220169</v>
      </c>
      <c r="AZ50" s="226">
        <v>36137.807337919163</v>
      </c>
    </row>
    <row r="51" spans="1:52" x14ac:dyDescent="0.35">
      <c r="A51" s="242" t="s">
        <v>197</v>
      </c>
      <c r="B51" s="226">
        <v>1211217.164182015</v>
      </c>
      <c r="C51" s="226">
        <v>1333320.8053428065</v>
      </c>
      <c r="D51" s="226">
        <v>1452311.4843222282</v>
      </c>
      <c r="E51" s="226">
        <v>1576437.1522914872</v>
      </c>
      <c r="F51" s="226">
        <v>1741701.5482453813</v>
      </c>
      <c r="G51" s="226">
        <v>1817936.2653420432</v>
      </c>
      <c r="H51" s="226">
        <v>1984656.3060990022</v>
      </c>
      <c r="I51" s="226">
        <v>2095718.6931423368</v>
      </c>
      <c r="J51" s="226">
        <v>2181539.8710307186</v>
      </c>
      <c r="K51" s="226">
        <v>2278007.8539783941</v>
      </c>
      <c r="L51" s="226">
        <v>2316942.2495145369</v>
      </c>
      <c r="M51" s="226">
        <v>2366940.5595921935</v>
      </c>
      <c r="N51" s="226">
        <v>2404239.5242776303</v>
      </c>
      <c r="O51" s="226">
        <v>2480522.3828063044</v>
      </c>
      <c r="P51" s="226">
        <v>2574647.3182125664</v>
      </c>
      <c r="Q51" s="226">
        <v>2671347.2581787882</v>
      </c>
      <c r="R51" s="226">
        <v>2762161.0766981668</v>
      </c>
      <c r="S51" s="226">
        <v>2842923.9812749727</v>
      </c>
      <c r="T51" s="226">
        <v>2904105.8613882335</v>
      </c>
      <c r="U51" s="226">
        <v>2949794.0507021514</v>
      </c>
      <c r="V51" s="226">
        <v>2978407.1962008127</v>
      </c>
      <c r="W51" s="226">
        <v>2970155.7498478559</v>
      </c>
      <c r="X51" s="226">
        <v>2945182.6422846392</v>
      </c>
      <c r="Y51" s="226">
        <v>2905842.3855777294</v>
      </c>
      <c r="Z51" s="226">
        <v>2863638.5006445609</v>
      </c>
      <c r="AA51" s="226">
        <v>2820295.6598796458</v>
      </c>
      <c r="AB51" s="226">
        <v>2778217.7477158909</v>
      </c>
      <c r="AC51" s="226">
        <v>2738923.1259701322</v>
      </c>
      <c r="AD51" s="226">
        <v>2705110.5743198446</v>
      </c>
      <c r="AE51" s="226">
        <v>2675019.7618838828</v>
      </c>
      <c r="AF51" s="226">
        <v>2645192.0565717001</v>
      </c>
      <c r="AG51" s="226">
        <v>2614907.8753358</v>
      </c>
      <c r="AH51" s="226">
        <v>2582228.2408496109</v>
      </c>
      <c r="AI51" s="226">
        <v>2547083.9396269633</v>
      </c>
      <c r="AJ51" s="226">
        <v>2509151.5066553382</v>
      </c>
      <c r="AK51" s="226">
        <v>2467586.8266954813</v>
      </c>
      <c r="AL51" s="226">
        <v>2422516.6944606123</v>
      </c>
      <c r="AM51" s="226">
        <v>2374033.1654723701</v>
      </c>
      <c r="AN51" s="226">
        <v>2323062.8797218367</v>
      </c>
      <c r="AO51" s="226">
        <v>2272016.0248017581</v>
      </c>
      <c r="AP51" s="226">
        <v>2220179.3294724342</v>
      </c>
      <c r="AQ51" s="226">
        <v>2168071.3612536718</v>
      </c>
      <c r="AR51" s="226">
        <v>2116617.0822420437</v>
      </c>
      <c r="AS51" s="226">
        <v>2066895.7369263659</v>
      </c>
      <c r="AT51" s="226">
        <v>2018626.5709026039</v>
      </c>
      <c r="AU51" s="226">
        <v>1972554.1788573037</v>
      </c>
      <c r="AV51" s="226">
        <v>1928226.221510283</v>
      </c>
      <c r="AW51" s="226">
        <v>1886985.5174461296</v>
      </c>
      <c r="AX51" s="226">
        <v>1848266.1852092769</v>
      </c>
      <c r="AY51" s="226">
        <v>1811643.6135179426</v>
      </c>
      <c r="AZ51" s="226">
        <v>1776861.6957061028</v>
      </c>
    </row>
    <row r="52" spans="1:52" x14ac:dyDescent="0.35">
      <c r="A52" s="242" t="s">
        <v>198</v>
      </c>
      <c r="B52" s="226">
        <v>0</v>
      </c>
      <c r="C52" s="226">
        <v>0</v>
      </c>
      <c r="D52" s="226">
        <v>0</v>
      </c>
      <c r="E52" s="226">
        <v>0</v>
      </c>
      <c r="F52" s="226">
        <v>0</v>
      </c>
      <c r="G52" s="226">
        <v>0</v>
      </c>
      <c r="H52" s="226">
        <v>0</v>
      </c>
      <c r="I52" s="226">
        <v>0</v>
      </c>
      <c r="J52" s="226">
        <v>0</v>
      </c>
      <c r="K52" s="226">
        <v>0</v>
      </c>
      <c r="L52" s="226">
        <v>0</v>
      </c>
      <c r="M52" s="226">
        <v>0</v>
      </c>
      <c r="N52" s="226">
        <v>0</v>
      </c>
      <c r="O52" s="226">
        <v>0</v>
      </c>
      <c r="P52" s="226">
        <v>0</v>
      </c>
      <c r="Q52" s="226">
        <v>0</v>
      </c>
      <c r="R52" s="226">
        <v>0.51895900555278751</v>
      </c>
      <c r="S52" s="226">
        <v>1.2661320431841423</v>
      </c>
      <c r="T52" s="226">
        <v>2.2942426540057683</v>
      </c>
      <c r="U52" s="226">
        <v>3.7796239958935227</v>
      </c>
      <c r="V52" s="226">
        <v>5.8618942514719787</v>
      </c>
      <c r="W52" s="226">
        <v>8.7080223470836913</v>
      </c>
      <c r="X52" s="226">
        <v>12.574118002639127</v>
      </c>
      <c r="Y52" s="226">
        <v>17.606249679849309</v>
      </c>
      <c r="Z52" s="226">
        <v>24.293088641750415</v>
      </c>
      <c r="AA52" s="226">
        <v>33.021487495436162</v>
      </c>
      <c r="AB52" s="226">
        <v>44.378888007459238</v>
      </c>
      <c r="AC52" s="226">
        <v>59.243575480032867</v>
      </c>
      <c r="AD52" s="226">
        <v>78.856116180089757</v>
      </c>
      <c r="AE52" s="226">
        <v>104.4205396388477</v>
      </c>
      <c r="AF52" s="226">
        <v>137.67679979701248</v>
      </c>
      <c r="AG52" s="226">
        <v>181.21516295279199</v>
      </c>
      <c r="AH52" s="226">
        <v>237.78230127738129</v>
      </c>
      <c r="AI52" s="226">
        <v>311.49062194513061</v>
      </c>
      <c r="AJ52" s="226">
        <v>407.68835411685296</v>
      </c>
      <c r="AK52" s="226">
        <v>532.87652929815079</v>
      </c>
      <c r="AL52" s="226">
        <v>695.85461098581266</v>
      </c>
      <c r="AM52" s="226">
        <v>906.88313777773544</v>
      </c>
      <c r="AN52" s="226">
        <v>1181.2355397725912</v>
      </c>
      <c r="AO52" s="226">
        <v>1536.8793368768715</v>
      </c>
      <c r="AP52" s="226">
        <v>1999.5144849876551</v>
      </c>
      <c r="AQ52" s="226">
        <v>2597.5802866295662</v>
      </c>
      <c r="AR52" s="226">
        <v>3371.0667809849701</v>
      </c>
      <c r="AS52" s="226">
        <v>4364.4361868657097</v>
      </c>
      <c r="AT52" s="226">
        <v>5636.9702373256823</v>
      </c>
      <c r="AU52" s="226">
        <v>7253.0146635430701</v>
      </c>
      <c r="AV52" s="226">
        <v>9292.3405752240906</v>
      </c>
      <c r="AW52" s="226">
        <v>11837.424406239425</v>
      </c>
      <c r="AX52" s="226">
        <v>14994.217036944123</v>
      </c>
      <c r="AY52" s="226">
        <v>18844.221731491056</v>
      </c>
      <c r="AZ52" s="226">
        <v>23493.834724699489</v>
      </c>
    </row>
    <row r="53" spans="1:52" x14ac:dyDescent="0.35">
      <c r="A53" s="242" t="s">
        <v>209</v>
      </c>
      <c r="B53" s="226">
        <v>0</v>
      </c>
      <c r="C53" s="226">
        <v>0</v>
      </c>
      <c r="D53" s="226">
        <v>0</v>
      </c>
      <c r="E53" s="226">
        <v>0</v>
      </c>
      <c r="F53" s="226">
        <v>0</v>
      </c>
      <c r="G53" s="226">
        <v>0</v>
      </c>
      <c r="H53" s="226">
        <v>0</v>
      </c>
      <c r="I53" s="226">
        <v>0</v>
      </c>
      <c r="J53" s="226">
        <v>0</v>
      </c>
      <c r="K53" s="226">
        <v>0</v>
      </c>
      <c r="L53" s="226">
        <v>0</v>
      </c>
      <c r="M53" s="226">
        <v>0</v>
      </c>
      <c r="N53" s="226">
        <v>0</v>
      </c>
      <c r="O53" s="226">
        <v>0</v>
      </c>
      <c r="P53" s="226">
        <v>0</v>
      </c>
      <c r="Q53" s="226">
        <v>0</v>
      </c>
      <c r="R53" s="226">
        <v>0</v>
      </c>
      <c r="S53" s="226">
        <v>0</v>
      </c>
      <c r="T53" s="226">
        <v>0</v>
      </c>
      <c r="U53" s="226">
        <v>0</v>
      </c>
      <c r="V53" s="226">
        <v>0</v>
      </c>
      <c r="W53" s="226">
        <v>0</v>
      </c>
      <c r="X53" s="226">
        <v>0</v>
      </c>
      <c r="Y53" s="226">
        <v>0</v>
      </c>
      <c r="Z53" s="226">
        <v>0</v>
      </c>
      <c r="AA53" s="226">
        <v>0</v>
      </c>
      <c r="AB53" s="226">
        <v>0</v>
      </c>
      <c r="AC53" s="226">
        <v>0</v>
      </c>
      <c r="AD53" s="226">
        <v>0</v>
      </c>
      <c r="AE53" s="226">
        <v>0</v>
      </c>
      <c r="AF53" s="226">
        <v>0</v>
      </c>
      <c r="AG53" s="226">
        <v>0</v>
      </c>
      <c r="AH53" s="226">
        <v>0</v>
      </c>
      <c r="AI53" s="226">
        <v>0</v>
      </c>
      <c r="AJ53" s="226">
        <v>0</v>
      </c>
      <c r="AK53" s="226">
        <v>0</v>
      </c>
      <c r="AL53" s="226">
        <v>0</v>
      </c>
      <c r="AM53" s="226">
        <v>0</v>
      </c>
      <c r="AN53" s="226">
        <v>0</v>
      </c>
      <c r="AO53" s="226">
        <v>0</v>
      </c>
      <c r="AP53" s="226">
        <v>0</v>
      </c>
      <c r="AQ53" s="226">
        <v>0</v>
      </c>
      <c r="AR53" s="226">
        <v>0</v>
      </c>
      <c r="AS53" s="226">
        <v>0</v>
      </c>
      <c r="AT53" s="226">
        <v>0</v>
      </c>
      <c r="AU53" s="226">
        <v>0</v>
      </c>
      <c r="AV53" s="226">
        <v>0</v>
      </c>
      <c r="AW53" s="226">
        <v>0</v>
      </c>
      <c r="AX53" s="226">
        <v>0</v>
      </c>
      <c r="AY53" s="226">
        <v>0</v>
      </c>
      <c r="AZ53" s="226">
        <v>0</v>
      </c>
    </row>
    <row r="54" spans="1:52" hidden="1" x14ac:dyDescent="0.35">
      <c r="A54" s="240"/>
      <c r="B54" s="241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  <c r="AS54" s="241"/>
      <c r="AT54" s="241"/>
      <c r="AU54" s="241"/>
      <c r="AV54" s="241"/>
      <c r="AW54" s="241"/>
      <c r="AX54" s="241"/>
      <c r="AY54" s="241"/>
      <c r="AZ54" s="241"/>
    </row>
    <row r="55" spans="1:52" hidden="1" x14ac:dyDescent="0.35">
      <c r="A55" s="242"/>
      <c r="B55" s="226"/>
      <c r="C55" s="226"/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6"/>
      <c r="AX55" s="226"/>
      <c r="AY55" s="226"/>
      <c r="AZ55" s="226"/>
    </row>
    <row r="56" spans="1:52" hidden="1" x14ac:dyDescent="0.35">
      <c r="A56" s="242"/>
      <c r="B56" s="226"/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  <c r="AY56" s="226"/>
      <c r="AZ56" s="226"/>
    </row>
    <row r="57" spans="1:52" hidden="1" x14ac:dyDescent="0.35">
      <c r="A57" s="242"/>
      <c r="B57" s="226"/>
      <c r="C57" s="226"/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</row>
    <row r="58" spans="1:52" hidden="1" x14ac:dyDescent="0.35">
      <c r="A58" s="242"/>
      <c r="B58" s="226"/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/>
    </row>
    <row r="59" spans="1:52" hidden="1" x14ac:dyDescent="0.35">
      <c r="A59" s="242"/>
      <c r="B59" s="226"/>
      <c r="C59" s="226"/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6"/>
      <c r="AZ59" s="226"/>
    </row>
    <row r="60" spans="1:52" hidden="1" x14ac:dyDescent="0.35">
      <c r="A60" s="242"/>
      <c r="B60" s="226"/>
      <c r="C60" s="226"/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</row>
    <row r="61" spans="1:52" hidden="1" x14ac:dyDescent="0.35">
      <c r="A61" s="242"/>
      <c r="B61" s="226"/>
      <c r="C61" s="226"/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26"/>
      <c r="AJ61" s="226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26"/>
      <c r="AX61" s="226"/>
      <c r="AY61" s="226"/>
      <c r="AZ61" s="226"/>
    </row>
    <row r="62" spans="1:52" x14ac:dyDescent="0.35">
      <c r="A62" s="240" t="s">
        <v>199</v>
      </c>
      <c r="B62" s="241">
        <v>0</v>
      </c>
      <c r="C62" s="241">
        <v>0</v>
      </c>
      <c r="D62" s="241">
        <v>0</v>
      </c>
      <c r="E62" s="241">
        <v>0</v>
      </c>
      <c r="F62" s="241">
        <v>0</v>
      </c>
      <c r="G62" s="241">
        <v>0</v>
      </c>
      <c r="H62" s="241">
        <v>0</v>
      </c>
      <c r="I62" s="241">
        <v>0</v>
      </c>
      <c r="J62" s="241">
        <v>3.0102499334068562</v>
      </c>
      <c r="K62" s="241">
        <v>3.7313228198384607</v>
      </c>
      <c r="L62" s="241">
        <v>7.3490202543602532</v>
      </c>
      <c r="M62" s="241">
        <v>11.492231144487054</v>
      </c>
      <c r="N62" s="241">
        <v>106.8941000588793</v>
      </c>
      <c r="O62" s="241">
        <v>453.02056610611055</v>
      </c>
      <c r="P62" s="241">
        <v>1413.2938138701738</v>
      </c>
      <c r="Q62" s="241">
        <v>2897.4455713570082</v>
      </c>
      <c r="R62" s="241">
        <v>4718.515494943691</v>
      </c>
      <c r="S62" s="241">
        <v>6858.1472909664126</v>
      </c>
      <c r="T62" s="241">
        <v>9311.3202654663583</v>
      </c>
      <c r="U62" s="241">
        <v>12720.034868200957</v>
      </c>
      <c r="V62" s="241">
        <v>17089.247576104954</v>
      </c>
      <c r="W62" s="241">
        <v>30201.132033732141</v>
      </c>
      <c r="X62" s="241">
        <v>47643.542528198872</v>
      </c>
      <c r="Y62" s="241">
        <v>69478.856886474125</v>
      </c>
      <c r="Z62" s="241">
        <v>93250.09965165508</v>
      </c>
      <c r="AA62" s="241">
        <v>118626.15207009955</v>
      </c>
      <c r="AB62" s="241">
        <v>143810.42323198944</v>
      </c>
      <c r="AC62" s="241">
        <v>169148.21426607392</v>
      </c>
      <c r="AD62" s="241">
        <v>193358.9907876146</v>
      </c>
      <c r="AE62" s="241">
        <v>216736.16294482333</v>
      </c>
      <c r="AF62" s="241">
        <v>240743.00757566109</v>
      </c>
      <c r="AG62" s="241">
        <v>265230.54313468136</v>
      </c>
      <c r="AH62" s="241">
        <v>290480.5890624848</v>
      </c>
      <c r="AI62" s="241">
        <v>316199.04094929958</v>
      </c>
      <c r="AJ62" s="241">
        <v>342547.83156912151</v>
      </c>
      <c r="AK62" s="241">
        <v>369240.26295214728</v>
      </c>
      <c r="AL62" s="241">
        <v>395978.41783129692</v>
      </c>
      <c r="AM62" s="241">
        <v>422327.81414981018</v>
      </c>
      <c r="AN62" s="241">
        <v>447817.89473753143</v>
      </c>
      <c r="AO62" s="241">
        <v>472192.39844936744</v>
      </c>
      <c r="AP62" s="241">
        <v>494734.84385125764</v>
      </c>
      <c r="AQ62" s="241">
        <v>514508.67250190466</v>
      </c>
      <c r="AR62" s="241">
        <v>530813.69339781604</v>
      </c>
      <c r="AS62" s="241">
        <v>543405.57358941447</v>
      </c>
      <c r="AT62" s="241">
        <v>552069.08384169952</v>
      </c>
      <c r="AU62" s="241">
        <v>556763.68834233622</v>
      </c>
      <c r="AV62" s="241">
        <v>557410.11356583447</v>
      </c>
      <c r="AW62" s="241">
        <v>554481.41264218895</v>
      </c>
      <c r="AX62" s="241">
        <v>548128.21610190603</v>
      </c>
      <c r="AY62" s="241">
        <v>538746.29353844014</v>
      </c>
      <c r="AZ62" s="241">
        <v>526996.08861454576</v>
      </c>
    </row>
    <row r="63" spans="1:52" x14ac:dyDescent="0.35">
      <c r="A63" s="242" t="s">
        <v>206</v>
      </c>
      <c r="B63" s="226">
        <v>0</v>
      </c>
      <c r="C63" s="226">
        <v>0</v>
      </c>
      <c r="D63" s="226">
        <v>0</v>
      </c>
      <c r="E63" s="226">
        <v>0</v>
      </c>
      <c r="F63" s="226">
        <v>0</v>
      </c>
      <c r="G63" s="226">
        <v>0</v>
      </c>
      <c r="H63" s="226">
        <v>0</v>
      </c>
      <c r="I63" s="226">
        <v>0</v>
      </c>
      <c r="J63" s="226">
        <v>0</v>
      </c>
      <c r="K63" s="226">
        <v>0</v>
      </c>
      <c r="L63" s="226">
        <v>0</v>
      </c>
      <c r="M63" s="226">
        <v>0</v>
      </c>
      <c r="N63" s="226">
        <v>0</v>
      </c>
      <c r="O63" s="226">
        <v>0</v>
      </c>
      <c r="P63" s="226">
        <v>0</v>
      </c>
      <c r="Q63" s="226">
        <v>0</v>
      </c>
      <c r="R63" s="226">
        <v>0</v>
      </c>
      <c r="S63" s="226">
        <v>0</v>
      </c>
      <c r="T63" s="226">
        <v>0</v>
      </c>
      <c r="U63" s="226">
        <v>0</v>
      </c>
      <c r="V63" s="226">
        <v>0</v>
      </c>
      <c r="W63" s="226">
        <v>0</v>
      </c>
      <c r="X63" s="226">
        <v>0</v>
      </c>
      <c r="Y63" s="226">
        <v>0</v>
      </c>
      <c r="Z63" s="226">
        <v>0</v>
      </c>
      <c r="AA63" s="226">
        <v>0</v>
      </c>
      <c r="AB63" s="226">
        <v>0</v>
      </c>
      <c r="AC63" s="226">
        <v>0</v>
      </c>
      <c r="AD63" s="226">
        <v>0</v>
      </c>
      <c r="AE63" s="226">
        <v>0</v>
      </c>
      <c r="AF63" s="226">
        <v>0</v>
      </c>
      <c r="AG63" s="226">
        <v>0</v>
      </c>
      <c r="AH63" s="226">
        <v>0</v>
      </c>
      <c r="AI63" s="226">
        <v>0</v>
      </c>
      <c r="AJ63" s="226">
        <v>0</v>
      </c>
      <c r="AK63" s="226">
        <v>0</v>
      </c>
      <c r="AL63" s="226">
        <v>0</v>
      </c>
      <c r="AM63" s="226">
        <v>0</v>
      </c>
      <c r="AN63" s="226">
        <v>0</v>
      </c>
      <c r="AO63" s="226">
        <v>0</v>
      </c>
      <c r="AP63" s="226">
        <v>0</v>
      </c>
      <c r="AQ63" s="226">
        <v>0</v>
      </c>
      <c r="AR63" s="226">
        <v>0</v>
      </c>
      <c r="AS63" s="226">
        <v>0</v>
      </c>
      <c r="AT63" s="226">
        <v>0</v>
      </c>
      <c r="AU63" s="226">
        <v>0</v>
      </c>
      <c r="AV63" s="226">
        <v>0</v>
      </c>
      <c r="AW63" s="226">
        <v>0</v>
      </c>
      <c r="AX63" s="226">
        <v>0</v>
      </c>
      <c r="AY63" s="226">
        <v>0</v>
      </c>
      <c r="AZ63" s="226">
        <v>0</v>
      </c>
    </row>
    <row r="64" spans="1:52" x14ac:dyDescent="0.35">
      <c r="A64" s="242" t="s">
        <v>196</v>
      </c>
      <c r="B64" s="226">
        <v>0</v>
      </c>
      <c r="C64" s="226">
        <v>0</v>
      </c>
      <c r="D64" s="226">
        <v>0</v>
      </c>
      <c r="E64" s="226">
        <v>0</v>
      </c>
      <c r="F64" s="226">
        <v>0</v>
      </c>
      <c r="G64" s="226">
        <v>0</v>
      </c>
      <c r="H64" s="226">
        <v>0</v>
      </c>
      <c r="I64" s="226">
        <v>0</v>
      </c>
      <c r="J64" s="226">
        <v>3.0102499334068562</v>
      </c>
      <c r="K64" s="226">
        <v>3.7313228198384607</v>
      </c>
      <c r="L64" s="226">
        <v>7.3490202543602532</v>
      </c>
      <c r="M64" s="226">
        <v>11.492231144487054</v>
      </c>
      <c r="N64" s="226">
        <v>106.8941000588793</v>
      </c>
      <c r="O64" s="226">
        <v>453.02056610611055</v>
      </c>
      <c r="P64" s="226">
        <v>1413.2938138701738</v>
      </c>
      <c r="Q64" s="226">
        <v>2897.4455713570082</v>
      </c>
      <c r="R64" s="226">
        <v>4718.515494943691</v>
      </c>
      <c r="S64" s="226">
        <v>6858.1472909664126</v>
      </c>
      <c r="T64" s="226">
        <v>9311.3202654663583</v>
      </c>
      <c r="U64" s="226">
        <v>12720.034868200957</v>
      </c>
      <c r="V64" s="226">
        <v>17089.247576104954</v>
      </c>
      <c r="W64" s="226">
        <v>30201.090020497766</v>
      </c>
      <c r="X64" s="226">
        <v>47643.435330421489</v>
      </c>
      <c r="Y64" s="226">
        <v>69478.664424615417</v>
      </c>
      <c r="Z64" s="226">
        <v>93249.807407437562</v>
      </c>
      <c r="AA64" s="226">
        <v>118625.76035723947</v>
      </c>
      <c r="AB64" s="226">
        <v>143809.93279070623</v>
      </c>
      <c r="AC64" s="226">
        <v>169147.62588163203</v>
      </c>
      <c r="AD64" s="226">
        <v>193358.30577480546</v>
      </c>
      <c r="AE64" s="226">
        <v>216735.38246451537</v>
      </c>
      <c r="AF64" s="226">
        <v>240742.11817635037</v>
      </c>
      <c r="AG64" s="226">
        <v>265229.52747056406</v>
      </c>
      <c r="AH64" s="226">
        <v>290479.45000594918</v>
      </c>
      <c r="AI64" s="226">
        <v>316197.73895010061</v>
      </c>
      <c r="AJ64" s="226">
        <v>342546.37090084521</v>
      </c>
      <c r="AK64" s="226">
        <v>369238.62814504519</v>
      </c>
      <c r="AL64" s="226">
        <v>395976.61351105274</v>
      </c>
      <c r="AM64" s="226">
        <v>422325.84485185851</v>
      </c>
      <c r="AN64" s="226">
        <v>447815.76537208731</v>
      </c>
      <c r="AO64" s="226">
        <v>472190.11233819323</v>
      </c>
      <c r="AP64" s="226">
        <v>494732.4064045283</v>
      </c>
      <c r="AQ64" s="226">
        <v>514506.08988808468</v>
      </c>
      <c r="AR64" s="226">
        <v>530810.97253684199</v>
      </c>
      <c r="AS64" s="226">
        <v>543402.73953332775</v>
      </c>
      <c r="AT64" s="226">
        <v>552066.15190361184</v>
      </c>
      <c r="AU64" s="226">
        <v>556760.67217820627</v>
      </c>
      <c r="AV64" s="226">
        <v>557407.07797659363</v>
      </c>
      <c r="AW64" s="226">
        <v>554478.39373353252</v>
      </c>
      <c r="AX64" s="226">
        <v>548125.19016803417</v>
      </c>
      <c r="AY64" s="226">
        <v>538743.30589506926</v>
      </c>
      <c r="AZ64" s="226">
        <v>526993.17744799994</v>
      </c>
    </row>
    <row r="65" spans="1:52" x14ac:dyDescent="0.35">
      <c r="A65" s="242" t="s">
        <v>207</v>
      </c>
      <c r="B65" s="226">
        <v>0</v>
      </c>
      <c r="C65" s="226">
        <v>0</v>
      </c>
      <c r="D65" s="226">
        <v>0</v>
      </c>
      <c r="E65" s="226">
        <v>0</v>
      </c>
      <c r="F65" s="226">
        <v>0</v>
      </c>
      <c r="G65" s="226">
        <v>0</v>
      </c>
      <c r="H65" s="226">
        <v>0</v>
      </c>
      <c r="I65" s="226">
        <v>0</v>
      </c>
      <c r="J65" s="226">
        <v>0</v>
      </c>
      <c r="K65" s="226">
        <v>0</v>
      </c>
      <c r="L65" s="226">
        <v>0</v>
      </c>
      <c r="M65" s="226">
        <v>0</v>
      </c>
      <c r="N65" s="226">
        <v>0</v>
      </c>
      <c r="O65" s="226">
        <v>0</v>
      </c>
      <c r="P65" s="226">
        <v>0</v>
      </c>
      <c r="Q65" s="226">
        <v>0</v>
      </c>
      <c r="R65" s="226">
        <v>0</v>
      </c>
      <c r="S65" s="226">
        <v>0</v>
      </c>
      <c r="T65" s="226">
        <v>0</v>
      </c>
      <c r="U65" s="226">
        <v>0</v>
      </c>
      <c r="V65" s="226">
        <v>0</v>
      </c>
      <c r="W65" s="226">
        <v>0</v>
      </c>
      <c r="X65" s="226">
        <v>0</v>
      </c>
      <c r="Y65" s="226">
        <v>0</v>
      </c>
      <c r="Z65" s="226">
        <v>0</v>
      </c>
      <c r="AA65" s="226">
        <v>0</v>
      </c>
      <c r="AB65" s="226">
        <v>0</v>
      </c>
      <c r="AC65" s="226">
        <v>0</v>
      </c>
      <c r="AD65" s="226">
        <v>0</v>
      </c>
      <c r="AE65" s="226">
        <v>0</v>
      </c>
      <c r="AF65" s="226">
        <v>0</v>
      </c>
      <c r="AG65" s="226">
        <v>0</v>
      </c>
      <c r="AH65" s="226">
        <v>0</v>
      </c>
      <c r="AI65" s="226">
        <v>0</v>
      </c>
      <c r="AJ65" s="226">
        <v>0</v>
      </c>
      <c r="AK65" s="226">
        <v>0</v>
      </c>
      <c r="AL65" s="226">
        <v>0</v>
      </c>
      <c r="AM65" s="226">
        <v>0</v>
      </c>
      <c r="AN65" s="226">
        <v>0</v>
      </c>
      <c r="AO65" s="226">
        <v>0</v>
      </c>
      <c r="AP65" s="226">
        <v>0</v>
      </c>
      <c r="AQ65" s="226">
        <v>0</v>
      </c>
      <c r="AR65" s="226">
        <v>0</v>
      </c>
      <c r="AS65" s="226">
        <v>0</v>
      </c>
      <c r="AT65" s="226">
        <v>0</v>
      </c>
      <c r="AU65" s="226">
        <v>0</v>
      </c>
      <c r="AV65" s="226">
        <v>0</v>
      </c>
      <c r="AW65" s="226">
        <v>0</v>
      </c>
      <c r="AX65" s="226">
        <v>0</v>
      </c>
      <c r="AY65" s="226">
        <v>0</v>
      </c>
      <c r="AZ65" s="226">
        <v>0</v>
      </c>
    </row>
    <row r="66" spans="1:52" x14ac:dyDescent="0.35">
      <c r="A66" s="242" t="s">
        <v>208</v>
      </c>
      <c r="B66" s="226">
        <v>0</v>
      </c>
      <c r="C66" s="226">
        <v>0</v>
      </c>
      <c r="D66" s="226">
        <v>0</v>
      </c>
      <c r="E66" s="226">
        <v>0</v>
      </c>
      <c r="F66" s="226">
        <v>0</v>
      </c>
      <c r="G66" s="226">
        <v>0</v>
      </c>
      <c r="H66" s="226">
        <v>0</v>
      </c>
      <c r="I66" s="226">
        <v>0</v>
      </c>
      <c r="J66" s="226">
        <v>0</v>
      </c>
      <c r="K66" s="226">
        <v>0</v>
      </c>
      <c r="L66" s="226">
        <v>0</v>
      </c>
      <c r="M66" s="226">
        <v>0</v>
      </c>
      <c r="N66" s="226">
        <v>0</v>
      </c>
      <c r="O66" s="226">
        <v>0</v>
      </c>
      <c r="P66" s="226">
        <v>0</v>
      </c>
      <c r="Q66" s="226">
        <v>0</v>
      </c>
      <c r="R66" s="226">
        <v>0</v>
      </c>
      <c r="S66" s="226">
        <v>0</v>
      </c>
      <c r="T66" s="226">
        <v>0</v>
      </c>
      <c r="U66" s="226">
        <v>0</v>
      </c>
      <c r="V66" s="226">
        <v>0</v>
      </c>
      <c r="W66" s="226">
        <v>0</v>
      </c>
      <c r="X66" s="226">
        <v>0</v>
      </c>
      <c r="Y66" s="226">
        <v>0</v>
      </c>
      <c r="Z66" s="226">
        <v>0</v>
      </c>
      <c r="AA66" s="226">
        <v>0</v>
      </c>
      <c r="AB66" s="226">
        <v>0</v>
      </c>
      <c r="AC66" s="226">
        <v>0</v>
      </c>
      <c r="AD66" s="226">
        <v>0</v>
      </c>
      <c r="AE66" s="226">
        <v>0</v>
      </c>
      <c r="AF66" s="226">
        <v>0</v>
      </c>
      <c r="AG66" s="226">
        <v>0</v>
      </c>
      <c r="AH66" s="226">
        <v>0</v>
      </c>
      <c r="AI66" s="226">
        <v>0</v>
      </c>
      <c r="AJ66" s="226">
        <v>0</v>
      </c>
      <c r="AK66" s="226">
        <v>0</v>
      </c>
      <c r="AL66" s="226">
        <v>0</v>
      </c>
      <c r="AM66" s="226">
        <v>0</v>
      </c>
      <c r="AN66" s="226">
        <v>0</v>
      </c>
      <c r="AO66" s="226">
        <v>0</v>
      </c>
      <c r="AP66" s="226">
        <v>0</v>
      </c>
      <c r="AQ66" s="226">
        <v>0</v>
      </c>
      <c r="AR66" s="226">
        <v>0</v>
      </c>
      <c r="AS66" s="226">
        <v>0</v>
      </c>
      <c r="AT66" s="226">
        <v>0</v>
      </c>
      <c r="AU66" s="226">
        <v>0</v>
      </c>
      <c r="AV66" s="226">
        <v>0</v>
      </c>
      <c r="AW66" s="226">
        <v>0</v>
      </c>
      <c r="AX66" s="226">
        <v>0</v>
      </c>
      <c r="AY66" s="226">
        <v>0</v>
      </c>
      <c r="AZ66" s="226">
        <v>0</v>
      </c>
    </row>
    <row r="67" spans="1:52" x14ac:dyDescent="0.35">
      <c r="A67" s="242" t="s">
        <v>197</v>
      </c>
      <c r="B67" s="226">
        <v>0</v>
      </c>
      <c r="C67" s="226">
        <v>0</v>
      </c>
      <c r="D67" s="226">
        <v>0</v>
      </c>
      <c r="E67" s="226">
        <v>0</v>
      </c>
      <c r="F67" s="226">
        <v>0</v>
      </c>
      <c r="G67" s="226">
        <v>0</v>
      </c>
      <c r="H67" s="226">
        <v>0</v>
      </c>
      <c r="I67" s="226">
        <v>0</v>
      </c>
      <c r="J67" s="226">
        <v>0</v>
      </c>
      <c r="K67" s="226">
        <v>0</v>
      </c>
      <c r="L67" s="226">
        <v>0</v>
      </c>
      <c r="M67" s="226">
        <v>0</v>
      </c>
      <c r="N67" s="226">
        <v>0</v>
      </c>
      <c r="O67" s="226">
        <v>0</v>
      </c>
      <c r="P67" s="226">
        <v>0</v>
      </c>
      <c r="Q67" s="226">
        <v>0</v>
      </c>
      <c r="R67" s="226">
        <v>0</v>
      </c>
      <c r="S67" s="226">
        <v>0</v>
      </c>
      <c r="T67" s="226">
        <v>0</v>
      </c>
      <c r="U67" s="226">
        <v>0</v>
      </c>
      <c r="V67" s="226">
        <v>0</v>
      </c>
      <c r="W67" s="226">
        <v>4.2013234376765553E-2</v>
      </c>
      <c r="X67" s="226">
        <v>0.1071977773815054</v>
      </c>
      <c r="Y67" s="226">
        <v>0.19246185870313964</v>
      </c>
      <c r="Z67" s="226">
        <v>0.29224421751235985</v>
      </c>
      <c r="AA67" s="226">
        <v>0.39171286007548628</v>
      </c>
      <c r="AB67" s="226">
        <v>0.49044128322343128</v>
      </c>
      <c r="AC67" s="226">
        <v>0.58838444189598127</v>
      </c>
      <c r="AD67" s="226">
        <v>0.68501280913229334</v>
      </c>
      <c r="AE67" s="226">
        <v>0.78048030796805001</v>
      </c>
      <c r="AF67" s="226">
        <v>0.88939931071531608</v>
      </c>
      <c r="AG67" s="226">
        <v>1.0156641172770016</v>
      </c>
      <c r="AH67" s="226">
        <v>1.1390565356243416</v>
      </c>
      <c r="AI67" s="226">
        <v>1.3019991989848771</v>
      </c>
      <c r="AJ67" s="226">
        <v>1.4606682763006147</v>
      </c>
      <c r="AK67" s="226">
        <v>1.6348071021022073</v>
      </c>
      <c r="AL67" s="226">
        <v>1.8043202441979027</v>
      </c>
      <c r="AM67" s="226">
        <v>1.9692979516724847</v>
      </c>
      <c r="AN67" s="226">
        <v>2.1293654440995198</v>
      </c>
      <c r="AO67" s="226">
        <v>2.2861111742119906</v>
      </c>
      <c r="AP67" s="226">
        <v>2.4374467293659512</v>
      </c>
      <c r="AQ67" s="226">
        <v>2.5826138199689619</v>
      </c>
      <c r="AR67" s="226">
        <v>2.7208609739947653</v>
      </c>
      <c r="AS67" s="226">
        <v>2.8340560867244218</v>
      </c>
      <c r="AT67" s="226">
        <v>2.9319380876885561</v>
      </c>
      <c r="AU67" s="226">
        <v>3.016164129928097</v>
      </c>
      <c r="AV67" s="226">
        <v>3.0355892408302227</v>
      </c>
      <c r="AW67" s="226">
        <v>3.018908656454693</v>
      </c>
      <c r="AX67" s="226">
        <v>3.0259338718218296</v>
      </c>
      <c r="AY67" s="226">
        <v>2.9876433709106274</v>
      </c>
      <c r="AZ67" s="226">
        <v>2.9111665458305658</v>
      </c>
    </row>
    <row r="68" spans="1:52" x14ac:dyDescent="0.35">
      <c r="A68" s="242" t="s">
        <v>198</v>
      </c>
      <c r="B68" s="226">
        <v>0</v>
      </c>
      <c r="C68" s="226">
        <v>0</v>
      </c>
      <c r="D68" s="226">
        <v>0</v>
      </c>
      <c r="E68" s="226">
        <v>0</v>
      </c>
      <c r="F68" s="226">
        <v>0</v>
      </c>
      <c r="G68" s="226">
        <v>0</v>
      </c>
      <c r="H68" s="226">
        <v>0</v>
      </c>
      <c r="I68" s="226">
        <v>0</v>
      </c>
      <c r="J68" s="226">
        <v>0</v>
      </c>
      <c r="K68" s="226">
        <v>0</v>
      </c>
      <c r="L68" s="226">
        <v>0</v>
      </c>
      <c r="M68" s="226">
        <v>0</v>
      </c>
      <c r="N68" s="226">
        <v>0</v>
      </c>
      <c r="O68" s="226">
        <v>0</v>
      </c>
      <c r="P68" s="226">
        <v>0</v>
      </c>
      <c r="Q68" s="226">
        <v>0</v>
      </c>
      <c r="R68" s="226">
        <v>0</v>
      </c>
      <c r="S68" s="226">
        <v>0</v>
      </c>
      <c r="T68" s="226">
        <v>0</v>
      </c>
      <c r="U68" s="226">
        <v>0</v>
      </c>
      <c r="V68" s="226">
        <v>0</v>
      </c>
      <c r="W68" s="226">
        <v>0</v>
      </c>
      <c r="X68" s="226">
        <v>0</v>
      </c>
      <c r="Y68" s="226">
        <v>0</v>
      </c>
      <c r="Z68" s="226">
        <v>0</v>
      </c>
      <c r="AA68" s="226">
        <v>0</v>
      </c>
      <c r="AB68" s="226">
        <v>0</v>
      </c>
      <c r="AC68" s="226">
        <v>0</v>
      </c>
      <c r="AD68" s="226">
        <v>0</v>
      </c>
      <c r="AE68" s="226">
        <v>0</v>
      </c>
      <c r="AF68" s="226">
        <v>0</v>
      </c>
      <c r="AG68" s="226">
        <v>0</v>
      </c>
      <c r="AH68" s="226">
        <v>0</v>
      </c>
      <c r="AI68" s="226">
        <v>0</v>
      </c>
      <c r="AJ68" s="226">
        <v>0</v>
      </c>
      <c r="AK68" s="226">
        <v>0</v>
      </c>
      <c r="AL68" s="226">
        <v>0</v>
      </c>
      <c r="AM68" s="226">
        <v>0</v>
      </c>
      <c r="AN68" s="226">
        <v>0</v>
      </c>
      <c r="AO68" s="226">
        <v>0</v>
      </c>
      <c r="AP68" s="226">
        <v>0</v>
      </c>
      <c r="AQ68" s="226">
        <v>0</v>
      </c>
      <c r="AR68" s="226">
        <v>0</v>
      </c>
      <c r="AS68" s="226">
        <v>0</v>
      </c>
      <c r="AT68" s="226">
        <v>0</v>
      </c>
      <c r="AU68" s="226">
        <v>0</v>
      </c>
      <c r="AV68" s="226">
        <v>0</v>
      </c>
      <c r="AW68" s="226">
        <v>0</v>
      </c>
      <c r="AX68" s="226">
        <v>0</v>
      </c>
      <c r="AY68" s="226">
        <v>0</v>
      </c>
      <c r="AZ68" s="226">
        <v>0</v>
      </c>
    </row>
    <row r="69" spans="1:52" x14ac:dyDescent="0.35">
      <c r="A69" s="242" t="s">
        <v>209</v>
      </c>
      <c r="B69" s="226">
        <v>0</v>
      </c>
      <c r="C69" s="226">
        <v>0</v>
      </c>
      <c r="D69" s="226">
        <v>0</v>
      </c>
      <c r="E69" s="226">
        <v>0</v>
      </c>
      <c r="F69" s="226">
        <v>0</v>
      </c>
      <c r="G69" s="226">
        <v>0</v>
      </c>
      <c r="H69" s="226">
        <v>0</v>
      </c>
      <c r="I69" s="226">
        <v>0</v>
      </c>
      <c r="J69" s="226">
        <v>0</v>
      </c>
      <c r="K69" s="226">
        <v>0</v>
      </c>
      <c r="L69" s="226">
        <v>0</v>
      </c>
      <c r="M69" s="226">
        <v>0</v>
      </c>
      <c r="N69" s="226">
        <v>0</v>
      </c>
      <c r="O69" s="226">
        <v>0</v>
      </c>
      <c r="P69" s="226">
        <v>0</v>
      </c>
      <c r="Q69" s="226">
        <v>0</v>
      </c>
      <c r="R69" s="226">
        <v>0</v>
      </c>
      <c r="S69" s="226">
        <v>0</v>
      </c>
      <c r="T69" s="226">
        <v>0</v>
      </c>
      <c r="U69" s="226">
        <v>0</v>
      </c>
      <c r="V69" s="226">
        <v>0</v>
      </c>
      <c r="W69" s="226">
        <v>0</v>
      </c>
      <c r="X69" s="226">
        <v>0</v>
      </c>
      <c r="Y69" s="226">
        <v>0</v>
      </c>
      <c r="Z69" s="226">
        <v>0</v>
      </c>
      <c r="AA69" s="226">
        <v>0</v>
      </c>
      <c r="AB69" s="226">
        <v>0</v>
      </c>
      <c r="AC69" s="226">
        <v>0</v>
      </c>
      <c r="AD69" s="226">
        <v>0</v>
      </c>
      <c r="AE69" s="226">
        <v>0</v>
      </c>
      <c r="AF69" s="226">
        <v>0</v>
      </c>
      <c r="AG69" s="226">
        <v>0</v>
      </c>
      <c r="AH69" s="226">
        <v>0</v>
      </c>
      <c r="AI69" s="226">
        <v>0</v>
      </c>
      <c r="AJ69" s="226">
        <v>0</v>
      </c>
      <c r="AK69" s="226">
        <v>0</v>
      </c>
      <c r="AL69" s="226">
        <v>0</v>
      </c>
      <c r="AM69" s="226">
        <v>0</v>
      </c>
      <c r="AN69" s="226">
        <v>0</v>
      </c>
      <c r="AO69" s="226">
        <v>0</v>
      </c>
      <c r="AP69" s="226">
        <v>0</v>
      </c>
      <c r="AQ69" s="226">
        <v>0</v>
      </c>
      <c r="AR69" s="226">
        <v>0</v>
      </c>
      <c r="AS69" s="226">
        <v>0</v>
      </c>
      <c r="AT69" s="226">
        <v>0</v>
      </c>
      <c r="AU69" s="226">
        <v>0</v>
      </c>
      <c r="AV69" s="226">
        <v>0</v>
      </c>
      <c r="AW69" s="226">
        <v>0</v>
      </c>
      <c r="AX69" s="226">
        <v>0</v>
      </c>
      <c r="AY69" s="226">
        <v>0</v>
      </c>
      <c r="AZ69" s="226">
        <v>0</v>
      </c>
    </row>
    <row r="70" spans="1:52" x14ac:dyDescent="0.35">
      <c r="A70" s="240" t="s">
        <v>200</v>
      </c>
      <c r="B70" s="241">
        <v>0</v>
      </c>
      <c r="C70" s="241">
        <v>0</v>
      </c>
      <c r="D70" s="241">
        <v>0</v>
      </c>
      <c r="E70" s="241">
        <v>9.9128139572046636E-2</v>
      </c>
      <c r="F70" s="241">
        <v>0.15221866108217463</v>
      </c>
      <c r="G70" s="241">
        <v>0.16768868122147221</v>
      </c>
      <c r="H70" s="241">
        <v>0.97215196969298157</v>
      </c>
      <c r="I70" s="241">
        <v>1.4801524265624613</v>
      </c>
      <c r="J70" s="241">
        <v>26.95673181489693</v>
      </c>
      <c r="K70" s="241">
        <v>54.366716863165138</v>
      </c>
      <c r="L70" s="241">
        <v>188.83575046611486</v>
      </c>
      <c r="M70" s="241">
        <v>537.05331478684218</v>
      </c>
      <c r="N70" s="241">
        <v>837.52824145248803</v>
      </c>
      <c r="O70" s="241">
        <v>1386.1822969266227</v>
      </c>
      <c r="P70" s="241">
        <v>2097.791078214857</v>
      </c>
      <c r="Q70" s="241">
        <v>3236.2974273826026</v>
      </c>
      <c r="R70" s="241">
        <v>5162.2943492549357</v>
      </c>
      <c r="S70" s="241">
        <v>7301.3010205586297</v>
      </c>
      <c r="T70" s="241">
        <v>10163.262075030125</v>
      </c>
      <c r="U70" s="241">
        <v>14277.209215090274</v>
      </c>
      <c r="V70" s="241">
        <v>19366.745537615461</v>
      </c>
      <c r="W70" s="241">
        <v>57928.841708402753</v>
      </c>
      <c r="X70" s="241">
        <v>104233.93674499964</v>
      </c>
      <c r="Y70" s="241">
        <v>159925.27878749737</v>
      </c>
      <c r="Z70" s="241">
        <v>211411.21567483264</v>
      </c>
      <c r="AA70" s="241">
        <v>260335.02067863656</v>
      </c>
      <c r="AB70" s="241">
        <v>302116.20204919437</v>
      </c>
      <c r="AC70" s="241">
        <v>340053.56253009441</v>
      </c>
      <c r="AD70" s="241">
        <v>370780.88716073654</v>
      </c>
      <c r="AE70" s="241">
        <v>397863.6792324105</v>
      </c>
      <c r="AF70" s="241">
        <v>427126.85099281522</v>
      </c>
      <c r="AG70" s="241">
        <v>459436.95863120048</v>
      </c>
      <c r="AH70" s="241">
        <v>496190.070255642</v>
      </c>
      <c r="AI70" s="241">
        <v>537207.20707124111</v>
      </c>
      <c r="AJ70" s="241">
        <v>583304.67150689638</v>
      </c>
      <c r="AK70" s="241">
        <v>635094.48656565824</v>
      </c>
      <c r="AL70" s="241">
        <v>692779.63890191843</v>
      </c>
      <c r="AM70" s="241">
        <v>755976.14525776869</v>
      </c>
      <c r="AN70" s="241">
        <v>824202.23142484063</v>
      </c>
      <c r="AO70" s="241">
        <v>896877.13268279773</v>
      </c>
      <c r="AP70" s="241">
        <v>973232.31048689364</v>
      </c>
      <c r="AQ70" s="241">
        <v>1051922.0169821887</v>
      </c>
      <c r="AR70" s="241">
        <v>1131787.0089472979</v>
      </c>
      <c r="AS70" s="241">
        <v>1211873.2275656313</v>
      </c>
      <c r="AT70" s="241">
        <v>1292478.9944811657</v>
      </c>
      <c r="AU70" s="241">
        <v>1372450.8778474822</v>
      </c>
      <c r="AV70" s="241">
        <v>1451692.155247007</v>
      </c>
      <c r="AW70" s="241">
        <v>1529745.5345954683</v>
      </c>
      <c r="AX70" s="241">
        <v>1606943.1455992917</v>
      </c>
      <c r="AY70" s="241">
        <v>1682730.119433936</v>
      </c>
      <c r="AZ70" s="241">
        <v>1757653.2036344698</v>
      </c>
    </row>
    <row r="71" spans="1:52" x14ac:dyDescent="0.35">
      <c r="A71" s="242" t="s">
        <v>201</v>
      </c>
      <c r="B71" s="226">
        <v>0</v>
      </c>
      <c r="C71" s="226">
        <v>0</v>
      </c>
      <c r="D71" s="226">
        <v>0</v>
      </c>
      <c r="E71" s="226">
        <v>9.9128139572046636E-2</v>
      </c>
      <c r="F71" s="226">
        <v>0.15221866108217463</v>
      </c>
      <c r="G71" s="226">
        <v>0.16768868122147221</v>
      </c>
      <c r="H71" s="226">
        <v>0.97215196969298157</v>
      </c>
      <c r="I71" s="226">
        <v>1.4801524265624613</v>
      </c>
      <c r="J71" s="226">
        <v>26.95673181489693</v>
      </c>
      <c r="K71" s="226">
        <v>54.366716863165138</v>
      </c>
      <c r="L71" s="226">
        <v>188.83575046611486</v>
      </c>
      <c r="M71" s="226">
        <v>537.05331478684218</v>
      </c>
      <c r="N71" s="226">
        <v>837.52824145248803</v>
      </c>
      <c r="O71" s="226">
        <v>1386.1822969266227</v>
      </c>
      <c r="P71" s="226">
        <v>2097.791078214857</v>
      </c>
      <c r="Q71" s="226">
        <v>3236.2974273826026</v>
      </c>
      <c r="R71" s="226">
        <v>5162.018762785412</v>
      </c>
      <c r="S71" s="226">
        <v>7300.4127887423138</v>
      </c>
      <c r="T71" s="226">
        <v>10160.807137877811</v>
      </c>
      <c r="U71" s="226">
        <v>14270.418079302912</v>
      </c>
      <c r="V71" s="226">
        <v>19349.846907678355</v>
      </c>
      <c r="W71" s="226">
        <v>57827.689859979102</v>
      </c>
      <c r="X71" s="226">
        <v>103947.75126449828</v>
      </c>
      <c r="Y71" s="226">
        <v>159247.5354263293</v>
      </c>
      <c r="Z71" s="226">
        <v>210076.72075928713</v>
      </c>
      <c r="AA71" s="226">
        <v>257922.06996324583</v>
      </c>
      <c r="AB71" s="226">
        <v>298126.62050470425</v>
      </c>
      <c r="AC71" s="226">
        <v>333761.02797694772</v>
      </c>
      <c r="AD71" s="226">
        <v>361434.43175548356</v>
      </c>
      <c r="AE71" s="226">
        <v>384454.56401749182</v>
      </c>
      <c r="AF71" s="226">
        <v>408046.55070628953</v>
      </c>
      <c r="AG71" s="226">
        <v>432811.63651941024</v>
      </c>
      <c r="AH71" s="226">
        <v>459905.35185724631</v>
      </c>
      <c r="AI71" s="226">
        <v>489042.13844728871</v>
      </c>
      <c r="AJ71" s="226">
        <v>521028.51017266337</v>
      </c>
      <c r="AK71" s="226">
        <v>556649.00927489705</v>
      </c>
      <c r="AL71" s="226">
        <v>596269.0720476571</v>
      </c>
      <c r="AM71" s="226">
        <v>639856.62393378955</v>
      </c>
      <c r="AN71" s="226">
        <v>687219.43817874696</v>
      </c>
      <c r="AO71" s="226">
        <v>738121.57836734783</v>
      </c>
      <c r="AP71" s="226">
        <v>792148.85594975948</v>
      </c>
      <c r="AQ71" s="226">
        <v>848432.07310466701</v>
      </c>
      <c r="AR71" s="226">
        <v>906002.40240962035</v>
      </c>
      <c r="AS71" s="226">
        <v>964165.87838212668</v>
      </c>
      <c r="AT71" s="226">
        <v>1023314.8158841792</v>
      </c>
      <c r="AU71" s="226">
        <v>1082467.6779959328</v>
      </c>
      <c r="AV71" s="226">
        <v>1141546.6299750556</v>
      </c>
      <c r="AW71" s="226">
        <v>1200090.0649111478</v>
      </c>
      <c r="AX71" s="226">
        <v>1258299.3802323285</v>
      </c>
      <c r="AY71" s="226">
        <v>1315730.7104872973</v>
      </c>
      <c r="AZ71" s="226">
        <v>1372725.9551167686</v>
      </c>
    </row>
    <row r="72" spans="1:52" x14ac:dyDescent="0.35">
      <c r="A72" s="242" t="s">
        <v>202</v>
      </c>
      <c r="B72" s="226">
        <v>0</v>
      </c>
      <c r="C72" s="226">
        <v>0</v>
      </c>
      <c r="D72" s="226">
        <v>0</v>
      </c>
      <c r="E72" s="226">
        <v>0</v>
      </c>
      <c r="F72" s="226">
        <v>0</v>
      </c>
      <c r="G72" s="226">
        <v>0</v>
      </c>
      <c r="H72" s="226">
        <v>0</v>
      </c>
      <c r="I72" s="226">
        <v>0</v>
      </c>
      <c r="J72" s="226">
        <v>0</v>
      </c>
      <c r="K72" s="226">
        <v>0</v>
      </c>
      <c r="L72" s="226">
        <v>0</v>
      </c>
      <c r="M72" s="226">
        <v>0</v>
      </c>
      <c r="N72" s="226">
        <v>0</v>
      </c>
      <c r="O72" s="226">
        <v>0</v>
      </c>
      <c r="P72" s="226">
        <v>0</v>
      </c>
      <c r="Q72" s="226">
        <v>0</v>
      </c>
      <c r="R72" s="226">
        <v>0.27558646952360766</v>
      </c>
      <c r="S72" s="226">
        <v>0.88823181631571868</v>
      </c>
      <c r="T72" s="226">
        <v>2.4549371523130348</v>
      </c>
      <c r="U72" s="226">
        <v>6.7911357873622453</v>
      </c>
      <c r="V72" s="226">
        <v>16.898629937104815</v>
      </c>
      <c r="W72" s="226">
        <v>101.15184842364776</v>
      </c>
      <c r="X72" s="226">
        <v>286.18548050135746</v>
      </c>
      <c r="Y72" s="226">
        <v>677.74336116807183</v>
      </c>
      <c r="Z72" s="226">
        <v>1334.4949155455045</v>
      </c>
      <c r="AA72" s="226">
        <v>2412.9507153907371</v>
      </c>
      <c r="AB72" s="226">
        <v>3989.5815444901382</v>
      </c>
      <c r="AC72" s="226">
        <v>6292.5345531466655</v>
      </c>
      <c r="AD72" s="226">
        <v>9346.4554052529638</v>
      </c>
      <c r="AE72" s="226">
        <v>13409.115214918682</v>
      </c>
      <c r="AF72" s="226">
        <v>19080.300286525664</v>
      </c>
      <c r="AG72" s="226">
        <v>26625.322111790272</v>
      </c>
      <c r="AH72" s="226">
        <v>36284.718398395678</v>
      </c>
      <c r="AI72" s="226">
        <v>48165.068623952422</v>
      </c>
      <c r="AJ72" s="226">
        <v>62276.161334232958</v>
      </c>
      <c r="AK72" s="226">
        <v>78445.477290761191</v>
      </c>
      <c r="AL72" s="226">
        <v>96510.566854261269</v>
      </c>
      <c r="AM72" s="226">
        <v>116119.52132397913</v>
      </c>
      <c r="AN72" s="226">
        <v>136982.79324609364</v>
      </c>
      <c r="AO72" s="226">
        <v>158755.55431544987</v>
      </c>
      <c r="AP72" s="226">
        <v>181083.45453713409</v>
      </c>
      <c r="AQ72" s="226">
        <v>203489.94387752176</v>
      </c>
      <c r="AR72" s="226">
        <v>225784.60653767749</v>
      </c>
      <c r="AS72" s="226">
        <v>247707.34918350459</v>
      </c>
      <c r="AT72" s="226">
        <v>269164.1785969864</v>
      </c>
      <c r="AU72" s="226">
        <v>289983.19985154946</v>
      </c>
      <c r="AV72" s="226">
        <v>310145.5252719514</v>
      </c>
      <c r="AW72" s="226">
        <v>329655.4696843205</v>
      </c>
      <c r="AX72" s="226">
        <v>348643.76536696311</v>
      </c>
      <c r="AY72" s="226">
        <v>366999.40894663864</v>
      </c>
      <c r="AZ72" s="226">
        <v>384927.24851770105</v>
      </c>
    </row>
    <row r="73" spans="1:52" x14ac:dyDescent="0.35">
      <c r="A73" s="242" t="s">
        <v>203</v>
      </c>
      <c r="B73" s="226">
        <v>0</v>
      </c>
      <c r="C73" s="226">
        <v>0</v>
      </c>
      <c r="D73" s="226">
        <v>0</v>
      </c>
      <c r="E73" s="226">
        <v>0</v>
      </c>
      <c r="F73" s="226">
        <v>0</v>
      </c>
      <c r="G73" s="226">
        <v>0</v>
      </c>
      <c r="H73" s="226">
        <v>0</v>
      </c>
      <c r="I73" s="226">
        <v>0</v>
      </c>
      <c r="J73" s="226">
        <v>0</v>
      </c>
      <c r="K73" s="226">
        <v>0</v>
      </c>
      <c r="L73" s="226">
        <v>0</v>
      </c>
      <c r="M73" s="226">
        <v>0</v>
      </c>
      <c r="N73" s="226">
        <v>0</v>
      </c>
      <c r="O73" s="226">
        <v>0</v>
      </c>
      <c r="P73" s="226">
        <v>0</v>
      </c>
      <c r="Q73" s="226">
        <v>0</v>
      </c>
      <c r="R73" s="226">
        <v>0</v>
      </c>
      <c r="S73" s="226">
        <v>0</v>
      </c>
      <c r="T73" s="226">
        <v>0</v>
      </c>
      <c r="U73" s="226">
        <v>0</v>
      </c>
      <c r="V73" s="226">
        <v>0</v>
      </c>
      <c r="W73" s="226">
        <v>0</v>
      </c>
      <c r="X73" s="226">
        <v>0</v>
      </c>
      <c r="Y73" s="226">
        <v>0</v>
      </c>
      <c r="Z73" s="226">
        <v>0</v>
      </c>
      <c r="AA73" s="226">
        <v>0</v>
      </c>
      <c r="AB73" s="226">
        <v>0</v>
      </c>
      <c r="AC73" s="226">
        <v>0</v>
      </c>
      <c r="AD73" s="226">
        <v>0</v>
      </c>
      <c r="AE73" s="226">
        <v>0</v>
      </c>
      <c r="AF73" s="226">
        <v>0</v>
      </c>
      <c r="AG73" s="226">
        <v>0</v>
      </c>
      <c r="AH73" s="226">
        <v>0</v>
      </c>
      <c r="AI73" s="226">
        <v>0</v>
      </c>
      <c r="AJ73" s="226">
        <v>0</v>
      </c>
      <c r="AK73" s="226">
        <v>0</v>
      </c>
      <c r="AL73" s="226">
        <v>0</v>
      </c>
      <c r="AM73" s="226">
        <v>0</v>
      </c>
      <c r="AN73" s="226">
        <v>0</v>
      </c>
      <c r="AO73" s="226">
        <v>0</v>
      </c>
      <c r="AP73" s="226">
        <v>0</v>
      </c>
      <c r="AQ73" s="226">
        <v>0</v>
      </c>
      <c r="AR73" s="226">
        <v>0</v>
      </c>
      <c r="AS73" s="226">
        <v>0</v>
      </c>
      <c r="AT73" s="226">
        <v>0</v>
      </c>
      <c r="AU73" s="226">
        <v>0</v>
      </c>
      <c r="AV73" s="226">
        <v>0</v>
      </c>
      <c r="AW73" s="226">
        <v>0</v>
      </c>
      <c r="AX73" s="226">
        <v>0</v>
      </c>
      <c r="AY73" s="226">
        <v>0</v>
      </c>
      <c r="AZ73" s="226">
        <v>0</v>
      </c>
    </row>
    <row r="74" spans="1:52" x14ac:dyDescent="0.35">
      <c r="A74" s="242" t="s">
        <v>210</v>
      </c>
      <c r="B74" s="226">
        <v>0</v>
      </c>
      <c r="C74" s="226">
        <v>0</v>
      </c>
      <c r="D74" s="226">
        <v>0</v>
      </c>
      <c r="E74" s="226">
        <v>0</v>
      </c>
      <c r="F74" s="226">
        <v>0</v>
      </c>
      <c r="G74" s="226">
        <v>0</v>
      </c>
      <c r="H74" s="226">
        <v>0</v>
      </c>
      <c r="I74" s="226">
        <v>0</v>
      </c>
      <c r="J74" s="226">
        <v>0</v>
      </c>
      <c r="K74" s="226">
        <v>0</v>
      </c>
      <c r="L74" s="226">
        <v>0</v>
      </c>
      <c r="M74" s="226">
        <v>0</v>
      </c>
      <c r="N74" s="226">
        <v>0</v>
      </c>
      <c r="O74" s="226">
        <v>0</v>
      </c>
      <c r="P74" s="226">
        <v>0</v>
      </c>
      <c r="Q74" s="226">
        <v>0</v>
      </c>
      <c r="R74" s="226">
        <v>0</v>
      </c>
      <c r="S74" s="226">
        <v>0</v>
      </c>
      <c r="T74" s="226">
        <v>0</v>
      </c>
      <c r="U74" s="226">
        <v>0</v>
      </c>
      <c r="V74" s="226">
        <v>0</v>
      </c>
      <c r="W74" s="226">
        <v>0</v>
      </c>
      <c r="X74" s="226">
        <v>0</v>
      </c>
      <c r="Y74" s="226">
        <v>0</v>
      </c>
      <c r="Z74" s="226">
        <v>0</v>
      </c>
      <c r="AA74" s="226">
        <v>0</v>
      </c>
      <c r="AB74" s="226">
        <v>0</v>
      </c>
      <c r="AC74" s="226">
        <v>0</v>
      </c>
      <c r="AD74" s="226">
        <v>0</v>
      </c>
      <c r="AE74" s="226">
        <v>0</v>
      </c>
      <c r="AF74" s="226">
        <v>0</v>
      </c>
      <c r="AG74" s="226">
        <v>0</v>
      </c>
      <c r="AH74" s="226">
        <v>0</v>
      </c>
      <c r="AI74" s="226">
        <v>0</v>
      </c>
      <c r="AJ74" s="226">
        <v>0</v>
      </c>
      <c r="AK74" s="226">
        <v>0</v>
      </c>
      <c r="AL74" s="226">
        <v>0</v>
      </c>
      <c r="AM74" s="226">
        <v>0</v>
      </c>
      <c r="AN74" s="226">
        <v>0</v>
      </c>
      <c r="AO74" s="226">
        <v>0</v>
      </c>
      <c r="AP74" s="226">
        <v>0</v>
      </c>
      <c r="AQ74" s="226">
        <v>0</v>
      </c>
      <c r="AR74" s="226">
        <v>0</v>
      </c>
      <c r="AS74" s="226">
        <v>0</v>
      </c>
      <c r="AT74" s="226">
        <v>0</v>
      </c>
      <c r="AU74" s="226">
        <v>0</v>
      </c>
      <c r="AV74" s="226">
        <v>0</v>
      </c>
      <c r="AW74" s="226">
        <v>0</v>
      </c>
      <c r="AX74" s="226">
        <v>0</v>
      </c>
      <c r="AY74" s="226">
        <v>0</v>
      </c>
      <c r="AZ74" s="226">
        <v>0</v>
      </c>
    </row>
    <row r="75" spans="1:52" x14ac:dyDescent="0.35">
      <c r="A75" s="240" t="s">
        <v>204</v>
      </c>
      <c r="B75" s="241">
        <v>0</v>
      </c>
      <c r="C75" s="241">
        <v>0</v>
      </c>
      <c r="D75" s="241">
        <v>0</v>
      </c>
      <c r="E75" s="241">
        <v>0</v>
      </c>
      <c r="F75" s="241">
        <v>0</v>
      </c>
      <c r="G75" s="241">
        <v>0</v>
      </c>
      <c r="H75" s="241">
        <v>0</v>
      </c>
      <c r="I75" s="241">
        <v>0</v>
      </c>
      <c r="J75" s="241">
        <v>0</v>
      </c>
      <c r="K75" s="241">
        <v>0</v>
      </c>
      <c r="L75" s="241">
        <v>0</v>
      </c>
      <c r="M75" s="241">
        <v>0</v>
      </c>
      <c r="N75" s="241">
        <v>0</v>
      </c>
      <c r="O75" s="241">
        <v>0</v>
      </c>
      <c r="P75" s="241">
        <v>0</v>
      </c>
      <c r="Q75" s="241">
        <v>0</v>
      </c>
      <c r="R75" s="241">
        <v>10.284582003729426</v>
      </c>
      <c r="S75" s="241">
        <v>21.961224432264334</v>
      </c>
      <c r="T75" s="241">
        <v>35.091797289015645</v>
      </c>
      <c r="U75" s="241">
        <v>53.886085313309074</v>
      </c>
      <c r="V75" s="241">
        <v>86.17570200485109</v>
      </c>
      <c r="W75" s="241">
        <v>104.75896623289572</v>
      </c>
      <c r="X75" s="241">
        <v>108.47457462429144</v>
      </c>
      <c r="Y75" s="241">
        <v>110.87845385443373</v>
      </c>
      <c r="Z75" s="241">
        <v>111.50561950448639</v>
      </c>
      <c r="AA75" s="241">
        <v>110.25609468628411</v>
      </c>
      <c r="AB75" s="241">
        <v>107.1783070271332</v>
      </c>
      <c r="AC75" s="241">
        <v>102.36556200154055</v>
      </c>
      <c r="AD75" s="241">
        <v>96.917288753622074</v>
      </c>
      <c r="AE75" s="241">
        <v>106.27471710893978</v>
      </c>
      <c r="AF75" s="241">
        <v>314.50263686284052</v>
      </c>
      <c r="AG75" s="241">
        <v>823.08629041823963</v>
      </c>
      <c r="AH75" s="241">
        <v>1670.9717943928417</v>
      </c>
      <c r="AI75" s="241">
        <v>2889.0794868750781</v>
      </c>
      <c r="AJ75" s="241">
        <v>4495.7962514756782</v>
      </c>
      <c r="AK75" s="241">
        <v>6498.3043023155851</v>
      </c>
      <c r="AL75" s="241">
        <v>8895.8820345224449</v>
      </c>
      <c r="AM75" s="241">
        <v>11680.853233336393</v>
      </c>
      <c r="AN75" s="241">
        <v>14833.598205660001</v>
      </c>
      <c r="AO75" s="241">
        <v>18344.581676641959</v>
      </c>
      <c r="AP75" s="241">
        <v>22201.167986995479</v>
      </c>
      <c r="AQ75" s="241">
        <v>26398.145931391831</v>
      </c>
      <c r="AR75" s="241">
        <v>30930.832328784119</v>
      </c>
      <c r="AS75" s="241">
        <v>35791.026858847254</v>
      </c>
      <c r="AT75" s="241">
        <v>40964.308373723397</v>
      </c>
      <c r="AU75" s="241">
        <v>46440.20296693116</v>
      </c>
      <c r="AV75" s="241">
        <v>52156.168399012633</v>
      </c>
      <c r="AW75" s="241">
        <v>58138.472883621551</v>
      </c>
      <c r="AX75" s="241">
        <v>64340.47813050713</v>
      </c>
      <c r="AY75" s="241">
        <v>70723.018094862724</v>
      </c>
      <c r="AZ75" s="241">
        <v>77228.48680745509</v>
      </c>
    </row>
    <row r="76" spans="1:52" x14ac:dyDescent="0.35">
      <c r="A76" s="242" t="s">
        <v>205</v>
      </c>
      <c r="B76" s="226">
        <v>0</v>
      </c>
      <c r="C76" s="226">
        <v>0</v>
      </c>
      <c r="D76" s="226">
        <v>0</v>
      </c>
      <c r="E76" s="226">
        <v>0</v>
      </c>
      <c r="F76" s="226">
        <v>0</v>
      </c>
      <c r="G76" s="226">
        <v>0</v>
      </c>
      <c r="H76" s="226">
        <v>0</v>
      </c>
      <c r="I76" s="226">
        <v>0</v>
      </c>
      <c r="J76" s="226">
        <v>0</v>
      </c>
      <c r="K76" s="226">
        <v>0</v>
      </c>
      <c r="L76" s="226">
        <v>0</v>
      </c>
      <c r="M76" s="226">
        <v>0</v>
      </c>
      <c r="N76" s="226">
        <v>0</v>
      </c>
      <c r="O76" s="226">
        <v>0</v>
      </c>
      <c r="P76" s="226">
        <v>0</v>
      </c>
      <c r="Q76" s="226">
        <v>0</v>
      </c>
      <c r="R76" s="226">
        <v>0.74174634231784653</v>
      </c>
      <c r="S76" s="226">
        <v>1.7769809813006399</v>
      </c>
      <c r="T76" s="226">
        <v>3.1451550623900131</v>
      </c>
      <c r="U76" s="226">
        <v>5.4617052109964934</v>
      </c>
      <c r="V76" s="226">
        <v>10.154101139389653</v>
      </c>
      <c r="W76" s="226">
        <v>15.54349877106265</v>
      </c>
      <c r="X76" s="226">
        <v>17.131266990299778</v>
      </c>
      <c r="Y76" s="226">
        <v>18.591367911032382</v>
      </c>
      <c r="Z76" s="226">
        <v>19.746322983425433</v>
      </c>
      <c r="AA76" s="226">
        <v>20.592196383732073</v>
      </c>
      <c r="AB76" s="226">
        <v>21.060615062688846</v>
      </c>
      <c r="AC76" s="226">
        <v>21.305474709477846</v>
      </c>
      <c r="AD76" s="226">
        <v>21.46668255482674</v>
      </c>
      <c r="AE76" s="226">
        <v>28.318159520725377</v>
      </c>
      <c r="AF76" s="226">
        <v>132.16282643452496</v>
      </c>
      <c r="AG76" s="226">
        <v>401.56837573728006</v>
      </c>
      <c r="AH76" s="226">
        <v>881.7514398011391</v>
      </c>
      <c r="AI76" s="226">
        <v>1614.785808263126</v>
      </c>
      <c r="AJ76" s="226">
        <v>2635.7851689573272</v>
      </c>
      <c r="AK76" s="226">
        <v>3973.987352578949</v>
      </c>
      <c r="AL76" s="226">
        <v>5650.3654718273219</v>
      </c>
      <c r="AM76" s="226">
        <v>7682.8242625855264</v>
      </c>
      <c r="AN76" s="226">
        <v>10072.370354627767</v>
      </c>
      <c r="AO76" s="226">
        <v>12827.290035654927</v>
      </c>
      <c r="AP76" s="226">
        <v>15952.246029053058</v>
      </c>
      <c r="AQ76" s="226">
        <v>19457.373625892538</v>
      </c>
      <c r="AR76" s="226">
        <v>23340.906383311591</v>
      </c>
      <c r="AS76" s="226">
        <v>27601.62114029441</v>
      </c>
      <c r="AT76" s="226">
        <v>32230.647517406771</v>
      </c>
      <c r="AU76" s="226">
        <v>37221.983921766667</v>
      </c>
      <c r="AV76" s="226">
        <v>42512.679837479169</v>
      </c>
      <c r="AW76" s="226">
        <v>48123.7577753691</v>
      </c>
      <c r="AX76" s="226">
        <v>54003.631430155292</v>
      </c>
      <c r="AY76" s="226">
        <v>60110.10237587773</v>
      </c>
      <c r="AZ76" s="226">
        <v>66380.613481638371</v>
      </c>
    </row>
    <row r="77" spans="1:52" x14ac:dyDescent="0.35">
      <c r="A77" s="242" t="s">
        <v>211</v>
      </c>
      <c r="B77" s="226">
        <v>0</v>
      </c>
      <c r="C77" s="226">
        <v>0</v>
      </c>
      <c r="D77" s="226">
        <v>0</v>
      </c>
      <c r="E77" s="226">
        <v>0</v>
      </c>
      <c r="F77" s="226">
        <v>0</v>
      </c>
      <c r="G77" s="226">
        <v>0</v>
      </c>
      <c r="H77" s="226">
        <v>0</v>
      </c>
      <c r="I77" s="226">
        <v>0</v>
      </c>
      <c r="J77" s="226">
        <v>0</v>
      </c>
      <c r="K77" s="226">
        <v>0</v>
      </c>
      <c r="L77" s="226">
        <v>0</v>
      </c>
      <c r="M77" s="226">
        <v>0</v>
      </c>
      <c r="N77" s="226">
        <v>0</v>
      </c>
      <c r="O77" s="226">
        <v>0</v>
      </c>
      <c r="P77" s="226">
        <v>0</v>
      </c>
      <c r="Q77" s="226">
        <v>0</v>
      </c>
      <c r="R77" s="226">
        <v>9.5428356614115799</v>
      </c>
      <c r="S77" s="226">
        <v>20.184243450963695</v>
      </c>
      <c r="T77" s="226">
        <v>31.946642226625631</v>
      </c>
      <c r="U77" s="226">
        <v>48.424380102312583</v>
      </c>
      <c r="V77" s="226">
        <v>76.021600865461437</v>
      </c>
      <c r="W77" s="226">
        <v>89.215467461833072</v>
      </c>
      <c r="X77" s="226">
        <v>91.343307633991657</v>
      </c>
      <c r="Y77" s="226">
        <v>92.287085943401351</v>
      </c>
      <c r="Z77" s="226">
        <v>91.759296521060961</v>
      </c>
      <c r="AA77" s="226">
        <v>89.663898302552042</v>
      </c>
      <c r="AB77" s="226">
        <v>86.117691964444361</v>
      </c>
      <c r="AC77" s="226">
        <v>81.060087292062704</v>
      </c>
      <c r="AD77" s="226">
        <v>75.450606198795327</v>
      </c>
      <c r="AE77" s="226">
        <v>77.956557588214409</v>
      </c>
      <c r="AF77" s="226">
        <v>182.33981042831559</v>
      </c>
      <c r="AG77" s="226">
        <v>421.51791468095956</v>
      </c>
      <c r="AH77" s="226">
        <v>789.22035459170263</v>
      </c>
      <c r="AI77" s="226">
        <v>1274.2936786119521</v>
      </c>
      <c r="AJ77" s="226">
        <v>1860.0110825183515</v>
      </c>
      <c r="AK77" s="226">
        <v>2524.3169497366362</v>
      </c>
      <c r="AL77" s="226">
        <v>3245.516562695122</v>
      </c>
      <c r="AM77" s="226">
        <v>3998.0289707508668</v>
      </c>
      <c r="AN77" s="226">
        <v>4761.2278510322349</v>
      </c>
      <c r="AO77" s="226">
        <v>5517.2916409870313</v>
      </c>
      <c r="AP77" s="226">
        <v>6248.9219579424198</v>
      </c>
      <c r="AQ77" s="226">
        <v>6940.7723054992948</v>
      </c>
      <c r="AR77" s="226">
        <v>7589.9259454725279</v>
      </c>
      <c r="AS77" s="226">
        <v>8189.4057185528418</v>
      </c>
      <c r="AT77" s="226">
        <v>8733.6608563166228</v>
      </c>
      <c r="AU77" s="226">
        <v>9218.2190451644947</v>
      </c>
      <c r="AV77" s="226">
        <v>9643.4885615334661</v>
      </c>
      <c r="AW77" s="226">
        <v>10014.715108252451</v>
      </c>
      <c r="AX77" s="226">
        <v>10336.846700351836</v>
      </c>
      <c r="AY77" s="226">
        <v>10612.915718984992</v>
      </c>
      <c r="AZ77" s="226">
        <v>10847.873325816725</v>
      </c>
    </row>
    <row r="78" spans="1:52" x14ac:dyDescent="0.35">
      <c r="A78" s="238" t="s">
        <v>23</v>
      </c>
      <c r="B78" s="239">
        <v>551228.43005596381</v>
      </c>
      <c r="C78" s="239">
        <v>550406.45862715039</v>
      </c>
      <c r="D78" s="239">
        <v>541832.01722966915</v>
      </c>
      <c r="E78" s="239">
        <v>548582.48283452599</v>
      </c>
      <c r="F78" s="239">
        <v>549685.44441803708</v>
      </c>
      <c r="G78" s="239">
        <v>548563.74724689964</v>
      </c>
      <c r="H78" s="239">
        <v>546312.19096466829</v>
      </c>
      <c r="I78" s="239">
        <v>558742.09557727713</v>
      </c>
      <c r="J78" s="239">
        <v>569191.93137622019</v>
      </c>
      <c r="K78" s="239">
        <v>547031.16548895219</v>
      </c>
      <c r="L78" s="239">
        <v>542333.08937649301</v>
      </c>
      <c r="M78" s="239">
        <v>544297.94262121571</v>
      </c>
      <c r="N78" s="239">
        <v>539923.2643906544</v>
      </c>
      <c r="O78" s="239">
        <v>537060.46177873341</v>
      </c>
      <c r="P78" s="239">
        <v>532352.71167054272</v>
      </c>
      <c r="Q78" s="239">
        <v>543488.40750075632</v>
      </c>
      <c r="R78" s="239">
        <v>545256.47774571704</v>
      </c>
      <c r="S78" s="239">
        <v>557231.03521607455</v>
      </c>
      <c r="T78" s="239">
        <v>566570.54009434534</v>
      </c>
      <c r="U78" s="239">
        <v>574354.27025914681</v>
      </c>
      <c r="V78" s="239">
        <v>580691.29413857625</v>
      </c>
      <c r="W78" s="239">
        <v>585924.73019561789</v>
      </c>
      <c r="X78" s="239">
        <v>589754.95349858166</v>
      </c>
      <c r="Y78" s="239">
        <v>593617.88418934215</v>
      </c>
      <c r="Z78" s="239">
        <v>597292.46331189747</v>
      </c>
      <c r="AA78" s="239">
        <v>601129.8848533713</v>
      </c>
      <c r="AB78" s="239">
        <v>604289.49205056485</v>
      </c>
      <c r="AC78" s="239">
        <v>607433.0233337289</v>
      </c>
      <c r="AD78" s="239">
        <v>611050.63307948143</v>
      </c>
      <c r="AE78" s="239">
        <v>614865.88451655058</v>
      </c>
      <c r="AF78" s="239">
        <v>618864.90783461195</v>
      </c>
      <c r="AG78" s="239">
        <v>622745.45254196913</v>
      </c>
      <c r="AH78" s="239">
        <v>626438.33010717912</v>
      </c>
      <c r="AI78" s="239">
        <v>630717.41038574791</v>
      </c>
      <c r="AJ78" s="239">
        <v>635724.85251070571</v>
      </c>
      <c r="AK78" s="239">
        <v>640776.70813328424</v>
      </c>
      <c r="AL78" s="239">
        <v>645557.16699162882</v>
      </c>
      <c r="AM78" s="239">
        <v>650222.47499265906</v>
      </c>
      <c r="AN78" s="239">
        <v>654604.04355571815</v>
      </c>
      <c r="AO78" s="239">
        <v>658983.2402287483</v>
      </c>
      <c r="AP78" s="239">
        <v>664260.8994280037</v>
      </c>
      <c r="AQ78" s="239">
        <v>669676.58024095453</v>
      </c>
      <c r="AR78" s="239">
        <v>675175.39680481376</v>
      </c>
      <c r="AS78" s="239">
        <v>680849.83845593873</v>
      </c>
      <c r="AT78" s="239">
        <v>686778.61677084549</v>
      </c>
      <c r="AU78" s="239">
        <v>692955.75862119428</v>
      </c>
      <c r="AV78" s="239">
        <v>699189.2481898081</v>
      </c>
      <c r="AW78" s="239">
        <v>705774.03386093525</v>
      </c>
      <c r="AX78" s="239">
        <v>712870.76593889133</v>
      </c>
      <c r="AY78" s="239">
        <v>720060.38231545174</v>
      </c>
      <c r="AZ78" s="239">
        <v>727545.1927798586</v>
      </c>
    </row>
    <row r="79" spans="1:52" x14ac:dyDescent="0.35">
      <c r="A79" s="240" t="s">
        <v>195</v>
      </c>
      <c r="B79" s="241">
        <v>549493.79348806979</v>
      </c>
      <c r="C79" s="241">
        <v>548659.19924638164</v>
      </c>
      <c r="D79" s="241">
        <v>540089.44736512436</v>
      </c>
      <c r="E79" s="241">
        <v>546850.64419652754</v>
      </c>
      <c r="F79" s="241">
        <v>547976.37687795993</v>
      </c>
      <c r="G79" s="241">
        <v>546359.17280964029</v>
      </c>
      <c r="H79" s="241">
        <v>544134.48984172812</v>
      </c>
      <c r="I79" s="241">
        <v>556606.75267381093</v>
      </c>
      <c r="J79" s="241">
        <v>567010.9445463767</v>
      </c>
      <c r="K79" s="241">
        <v>544949.06737566763</v>
      </c>
      <c r="L79" s="241">
        <v>540015.32386179583</v>
      </c>
      <c r="M79" s="241">
        <v>541920.83193723543</v>
      </c>
      <c r="N79" s="241">
        <v>537544.67682088271</v>
      </c>
      <c r="O79" s="241">
        <v>533572.97382340371</v>
      </c>
      <c r="P79" s="241">
        <v>528913.40022932854</v>
      </c>
      <c r="Q79" s="241">
        <v>539808.22796609928</v>
      </c>
      <c r="R79" s="241">
        <v>540941.17278107163</v>
      </c>
      <c r="S79" s="241">
        <v>551727.38255490223</v>
      </c>
      <c r="T79" s="241">
        <v>559594.96187112923</v>
      </c>
      <c r="U79" s="241">
        <v>565679.50416465255</v>
      </c>
      <c r="V79" s="241">
        <v>570135.68195612507</v>
      </c>
      <c r="W79" s="241">
        <v>573067.61936835875</v>
      </c>
      <c r="X79" s="241">
        <v>574183.60906947067</v>
      </c>
      <c r="Y79" s="241">
        <v>574922.76173518144</v>
      </c>
      <c r="Z79" s="241">
        <v>575068.40856136219</v>
      </c>
      <c r="AA79" s="241">
        <v>574996.33375213773</v>
      </c>
      <c r="AB79" s="241">
        <v>573930.07347029436</v>
      </c>
      <c r="AC79" s="241">
        <v>572489.396772334</v>
      </c>
      <c r="AD79" s="241">
        <v>571145.00111477252</v>
      </c>
      <c r="AE79" s="241">
        <v>569562.89752920484</v>
      </c>
      <c r="AF79" s="241">
        <v>567698.07312837115</v>
      </c>
      <c r="AG79" s="241">
        <v>565162.97146993491</v>
      </c>
      <c r="AH79" s="241">
        <v>561864.61916046333</v>
      </c>
      <c r="AI79" s="241">
        <v>558666.16224449209</v>
      </c>
      <c r="AJ79" s="241">
        <v>555714.67577148997</v>
      </c>
      <c r="AK79" s="241">
        <v>552428.11552175856</v>
      </c>
      <c r="AL79" s="241">
        <v>548568.67099885794</v>
      </c>
      <c r="AM79" s="241">
        <v>544213.62799375923</v>
      </c>
      <c r="AN79" s="241">
        <v>539304.0719536239</v>
      </c>
      <c r="AO79" s="241">
        <v>534022.69229488517</v>
      </c>
      <c r="AP79" s="241">
        <v>529099.12326698634</v>
      </c>
      <c r="AQ79" s="241">
        <v>523774.4454104731</v>
      </c>
      <c r="AR79" s="241">
        <v>518099.04777229467</v>
      </c>
      <c r="AS79" s="241">
        <v>512142.08482722437</v>
      </c>
      <c r="AT79" s="241">
        <v>506065.8396086478</v>
      </c>
      <c r="AU79" s="241">
        <v>499786.18804442737</v>
      </c>
      <c r="AV79" s="241">
        <v>493311.2335540402</v>
      </c>
      <c r="AW79" s="241">
        <v>486754.37442898052</v>
      </c>
      <c r="AX79" s="241">
        <v>480573.54531994549</v>
      </c>
      <c r="AY79" s="241">
        <v>474190.58546981338</v>
      </c>
      <c r="AZ79" s="241">
        <v>468029.94574645942</v>
      </c>
    </row>
    <row r="80" spans="1:52" x14ac:dyDescent="0.35">
      <c r="A80" s="242" t="s">
        <v>206</v>
      </c>
      <c r="B80" s="226">
        <v>827.10584123806427</v>
      </c>
      <c r="C80" s="226">
        <v>764.33191383361645</v>
      </c>
      <c r="D80" s="226">
        <v>689.09684537150338</v>
      </c>
      <c r="E80" s="226">
        <v>670.30291476261027</v>
      </c>
      <c r="F80" s="226">
        <v>1437.7999348732437</v>
      </c>
      <c r="G80" s="226">
        <v>1374.0438074361959</v>
      </c>
      <c r="H80" s="226">
        <v>1362.2749176854891</v>
      </c>
      <c r="I80" s="226">
        <v>1356.8515809587927</v>
      </c>
      <c r="J80" s="226">
        <v>1382.7448857059542</v>
      </c>
      <c r="K80" s="226">
        <v>1350.7778539987548</v>
      </c>
      <c r="L80" s="226">
        <v>1313.1898270293179</v>
      </c>
      <c r="M80" s="226">
        <v>1239.9474734650182</v>
      </c>
      <c r="N80" s="226">
        <v>1192.3054187913185</v>
      </c>
      <c r="O80" s="226">
        <v>1131.3573676551634</v>
      </c>
      <c r="P80" s="226">
        <v>1130.3491693077358</v>
      </c>
      <c r="Q80" s="226">
        <v>983.06236435623703</v>
      </c>
      <c r="R80" s="226">
        <v>954.86943868628498</v>
      </c>
      <c r="S80" s="226">
        <v>936.16347409697357</v>
      </c>
      <c r="T80" s="226">
        <v>886.43609407562451</v>
      </c>
      <c r="U80" s="226">
        <v>856.66502042089041</v>
      </c>
      <c r="V80" s="226">
        <v>845.8243723642496</v>
      </c>
      <c r="W80" s="226">
        <v>855.7577505340148</v>
      </c>
      <c r="X80" s="226">
        <v>879.59193983003604</v>
      </c>
      <c r="Y80" s="226">
        <v>911.07659965929508</v>
      </c>
      <c r="Z80" s="226">
        <v>949.83954722062174</v>
      </c>
      <c r="AA80" s="226">
        <v>992.52431087327773</v>
      </c>
      <c r="AB80" s="226">
        <v>1028.8460515005188</v>
      </c>
      <c r="AC80" s="226">
        <v>1062.442334299232</v>
      </c>
      <c r="AD80" s="226">
        <v>1089.1730968498241</v>
      </c>
      <c r="AE80" s="226">
        <v>1111.6505922018773</v>
      </c>
      <c r="AF80" s="226">
        <v>1127.4800300090408</v>
      </c>
      <c r="AG80" s="226">
        <v>1138.1461709218504</v>
      </c>
      <c r="AH80" s="226">
        <v>1144.7560574048459</v>
      </c>
      <c r="AI80" s="226">
        <v>1149.1872143801904</v>
      </c>
      <c r="AJ80" s="226">
        <v>1151.7220651138746</v>
      </c>
      <c r="AK80" s="226">
        <v>1146.8601507501589</v>
      </c>
      <c r="AL80" s="226">
        <v>1138.2765972054226</v>
      </c>
      <c r="AM80" s="226">
        <v>1128.8389880770346</v>
      </c>
      <c r="AN80" s="226">
        <v>1115.2057024851297</v>
      </c>
      <c r="AO80" s="226">
        <v>1101.6711027164577</v>
      </c>
      <c r="AP80" s="226">
        <v>1090.8040497202494</v>
      </c>
      <c r="AQ80" s="226">
        <v>1078.6023201175551</v>
      </c>
      <c r="AR80" s="226">
        <v>1068.217166161583</v>
      </c>
      <c r="AS80" s="226">
        <v>1054.3362372845979</v>
      </c>
      <c r="AT80" s="226">
        <v>1040.3790097279066</v>
      </c>
      <c r="AU80" s="226">
        <v>1028.312482905028</v>
      </c>
      <c r="AV80" s="226">
        <v>1015.7074491579339</v>
      </c>
      <c r="AW80" s="226">
        <v>1005.1387259237058</v>
      </c>
      <c r="AX80" s="226">
        <v>989.57323289036333</v>
      </c>
      <c r="AY80" s="226">
        <v>976.33538698696373</v>
      </c>
      <c r="AZ80" s="226">
        <v>964.89548586518117</v>
      </c>
    </row>
    <row r="81" spans="1:52" x14ac:dyDescent="0.35">
      <c r="A81" s="242" t="s">
        <v>196</v>
      </c>
      <c r="B81" s="226">
        <v>2516.353126100661</v>
      </c>
      <c r="C81" s="226">
        <v>2378.2203089713294</v>
      </c>
      <c r="D81" s="226">
        <v>2271.4519281143312</v>
      </c>
      <c r="E81" s="226">
        <v>1933.447124754299</v>
      </c>
      <c r="F81" s="226">
        <v>1735.7868478854268</v>
      </c>
      <c r="G81" s="226">
        <v>1550.1136212790391</v>
      </c>
      <c r="H81" s="226">
        <v>1393.6786624764832</v>
      </c>
      <c r="I81" s="226">
        <v>1270.5244044074402</v>
      </c>
      <c r="J81" s="226">
        <v>1179.0336823390774</v>
      </c>
      <c r="K81" s="226">
        <v>1030.7558347477093</v>
      </c>
      <c r="L81" s="226">
        <v>933.44280601259015</v>
      </c>
      <c r="M81" s="226">
        <v>852.3256211115214</v>
      </c>
      <c r="N81" s="226">
        <v>773.16675758354904</v>
      </c>
      <c r="O81" s="226">
        <v>809.68253514053151</v>
      </c>
      <c r="P81" s="226">
        <v>670.18507265834262</v>
      </c>
      <c r="Q81" s="226">
        <v>615.80206249370565</v>
      </c>
      <c r="R81" s="226">
        <v>593.24059656175348</v>
      </c>
      <c r="S81" s="226">
        <v>584.53147315898013</v>
      </c>
      <c r="T81" s="226">
        <v>547.20109420816186</v>
      </c>
      <c r="U81" s="226">
        <v>537.18725322658952</v>
      </c>
      <c r="V81" s="226">
        <v>547.57636468292856</v>
      </c>
      <c r="W81" s="226">
        <v>567.93315449831175</v>
      </c>
      <c r="X81" s="226">
        <v>595.95712434596203</v>
      </c>
      <c r="Y81" s="226">
        <v>628.10260928434161</v>
      </c>
      <c r="Z81" s="226">
        <v>660.20629546307828</v>
      </c>
      <c r="AA81" s="226">
        <v>688.840711692132</v>
      </c>
      <c r="AB81" s="226">
        <v>710.67113836681585</v>
      </c>
      <c r="AC81" s="226">
        <v>727.52590783604705</v>
      </c>
      <c r="AD81" s="226">
        <v>740.01639787829754</v>
      </c>
      <c r="AE81" s="226">
        <v>749.99267860117163</v>
      </c>
      <c r="AF81" s="226">
        <v>756.97892979309563</v>
      </c>
      <c r="AG81" s="226">
        <v>758.81601068045029</v>
      </c>
      <c r="AH81" s="226">
        <v>757.89762053225047</v>
      </c>
      <c r="AI81" s="226">
        <v>754.67928007683201</v>
      </c>
      <c r="AJ81" s="226">
        <v>747.09074410220273</v>
      </c>
      <c r="AK81" s="226">
        <v>735.48455552374787</v>
      </c>
      <c r="AL81" s="226">
        <v>725.22257743698685</v>
      </c>
      <c r="AM81" s="226">
        <v>712.85954599232412</v>
      </c>
      <c r="AN81" s="226">
        <v>701.25793863640047</v>
      </c>
      <c r="AO81" s="226">
        <v>689.34058745878906</v>
      </c>
      <c r="AP81" s="226">
        <v>677.08878797789725</v>
      </c>
      <c r="AQ81" s="226">
        <v>665.06326492378878</v>
      </c>
      <c r="AR81" s="226">
        <v>652.81819536541514</v>
      </c>
      <c r="AS81" s="226">
        <v>640.33773739012634</v>
      </c>
      <c r="AT81" s="226">
        <v>625.85706227932963</v>
      </c>
      <c r="AU81" s="226">
        <v>614.47622371969089</v>
      </c>
      <c r="AV81" s="226">
        <v>602.75749875791564</v>
      </c>
      <c r="AW81" s="226">
        <v>590.12880214157269</v>
      </c>
      <c r="AX81" s="226">
        <v>571.74998040722267</v>
      </c>
      <c r="AY81" s="226">
        <v>556.67120345767034</v>
      </c>
      <c r="AZ81" s="226">
        <v>543.54321427457376</v>
      </c>
    </row>
    <row r="82" spans="1:52" x14ac:dyDescent="0.35">
      <c r="A82" s="242" t="s">
        <v>207</v>
      </c>
      <c r="B82" s="226">
        <v>3020.860275066495</v>
      </c>
      <c r="C82" s="226">
        <v>4762.4026924088384</v>
      </c>
      <c r="D82" s="226">
        <v>4957.3694138092251</v>
      </c>
      <c r="E82" s="226">
        <v>7208.3492608086563</v>
      </c>
      <c r="F82" s="226">
        <v>7943.8776914702803</v>
      </c>
      <c r="G82" s="226">
        <v>8842.1471651864813</v>
      </c>
      <c r="H82" s="226">
        <v>11146.29847600432</v>
      </c>
      <c r="I82" s="226">
        <v>12733.847924925842</v>
      </c>
      <c r="J82" s="226">
        <v>13578.579274881484</v>
      </c>
      <c r="K82" s="226">
        <v>15752.112110029491</v>
      </c>
      <c r="L82" s="226">
        <v>17180.400142411632</v>
      </c>
      <c r="M82" s="226">
        <v>19567.926385392726</v>
      </c>
      <c r="N82" s="226">
        <v>22127.721894626506</v>
      </c>
      <c r="O82" s="226">
        <v>22418.073416388896</v>
      </c>
      <c r="P82" s="226">
        <v>23088.02301085482</v>
      </c>
      <c r="Q82" s="226">
        <v>33182.745988862516</v>
      </c>
      <c r="R82" s="226">
        <v>34803.445404150079</v>
      </c>
      <c r="S82" s="226">
        <v>36816.551926913882</v>
      </c>
      <c r="T82" s="226">
        <v>38973.341083309977</v>
      </c>
      <c r="U82" s="226">
        <v>41240.927263820071</v>
      </c>
      <c r="V82" s="226">
        <v>43530.405461294984</v>
      </c>
      <c r="W82" s="226">
        <v>45813.825205744353</v>
      </c>
      <c r="X82" s="226">
        <v>48024.768390017867</v>
      </c>
      <c r="Y82" s="226">
        <v>50279.582021103248</v>
      </c>
      <c r="Z82" s="226">
        <v>52526.81958304959</v>
      </c>
      <c r="AA82" s="226">
        <v>54738.986015740491</v>
      </c>
      <c r="AB82" s="226">
        <v>56854.2011062046</v>
      </c>
      <c r="AC82" s="226">
        <v>58923.675845596947</v>
      </c>
      <c r="AD82" s="226">
        <v>61002.743440716185</v>
      </c>
      <c r="AE82" s="226">
        <v>63123.668222266038</v>
      </c>
      <c r="AF82" s="226">
        <v>65266.054060832736</v>
      </c>
      <c r="AG82" s="226">
        <v>67408.670689613602</v>
      </c>
      <c r="AH82" s="226">
        <v>69487.308180270062</v>
      </c>
      <c r="AI82" s="226">
        <v>71545.049345527164</v>
      </c>
      <c r="AJ82" s="226">
        <v>73633.502171290296</v>
      </c>
      <c r="AK82" s="226">
        <v>75569.550506110827</v>
      </c>
      <c r="AL82" s="226">
        <v>77329.960702146636</v>
      </c>
      <c r="AM82" s="226">
        <v>78902.9968572246</v>
      </c>
      <c r="AN82" s="226">
        <v>80296.50839604967</v>
      </c>
      <c r="AO82" s="226">
        <v>81495.965010349697</v>
      </c>
      <c r="AP82" s="226">
        <v>82659.131804987715</v>
      </c>
      <c r="AQ82" s="226">
        <v>83609.403025824286</v>
      </c>
      <c r="AR82" s="226">
        <v>84389.029315195628</v>
      </c>
      <c r="AS82" s="226">
        <v>84992.379027860283</v>
      </c>
      <c r="AT82" s="226">
        <v>85474.889791164154</v>
      </c>
      <c r="AU82" s="226">
        <v>85788.056148344564</v>
      </c>
      <c r="AV82" s="226">
        <v>85920.494792454032</v>
      </c>
      <c r="AW82" s="226">
        <v>85909.388449592981</v>
      </c>
      <c r="AX82" s="226">
        <v>85815.766732288219</v>
      </c>
      <c r="AY82" s="226">
        <v>85557.621888988084</v>
      </c>
      <c r="AZ82" s="226">
        <v>85191.817138063809</v>
      </c>
    </row>
    <row r="83" spans="1:52" x14ac:dyDescent="0.35">
      <c r="A83" s="242" t="s">
        <v>197</v>
      </c>
      <c r="B83" s="226">
        <v>543129.47424566455</v>
      </c>
      <c r="C83" s="226">
        <v>540754.24433116789</v>
      </c>
      <c r="D83" s="226">
        <v>532171.52917782927</v>
      </c>
      <c r="E83" s="226">
        <v>537038.54489620193</v>
      </c>
      <c r="F83" s="226">
        <v>536858.91240373102</v>
      </c>
      <c r="G83" s="226">
        <v>534592.86821573856</v>
      </c>
      <c r="H83" s="226">
        <v>530232.23778556183</v>
      </c>
      <c r="I83" s="226">
        <v>541245.5287635189</v>
      </c>
      <c r="J83" s="226">
        <v>550870.58670345019</v>
      </c>
      <c r="K83" s="226">
        <v>526815.42157689168</v>
      </c>
      <c r="L83" s="226">
        <v>520588.29108634224</v>
      </c>
      <c r="M83" s="226">
        <v>520260.63245726621</v>
      </c>
      <c r="N83" s="226">
        <v>513451.48274988134</v>
      </c>
      <c r="O83" s="226">
        <v>509213.86050421913</v>
      </c>
      <c r="P83" s="226">
        <v>504024.84297650767</v>
      </c>
      <c r="Q83" s="226">
        <v>505026.61755038681</v>
      </c>
      <c r="R83" s="226">
        <v>504589.61734167347</v>
      </c>
      <c r="S83" s="226">
        <v>513390.13568073238</v>
      </c>
      <c r="T83" s="226">
        <v>519187.98359953542</v>
      </c>
      <c r="U83" s="226">
        <v>523044.72462718497</v>
      </c>
      <c r="V83" s="226">
        <v>525211.87575778295</v>
      </c>
      <c r="W83" s="226">
        <v>525830.10325758206</v>
      </c>
      <c r="X83" s="226">
        <v>524683.29161527683</v>
      </c>
      <c r="Y83" s="226">
        <v>523101.4604752814</v>
      </c>
      <c r="Z83" s="226">
        <v>520924.76980379707</v>
      </c>
      <c r="AA83" s="226">
        <v>518564.32303399488</v>
      </c>
      <c r="AB83" s="226">
        <v>515314.68737897638</v>
      </c>
      <c r="AC83" s="226">
        <v>511737.0381959207</v>
      </c>
      <c r="AD83" s="226">
        <v>508250.61519186845</v>
      </c>
      <c r="AE83" s="226">
        <v>504482.01042213826</v>
      </c>
      <c r="AF83" s="226">
        <v>500401.78369273554</v>
      </c>
      <c r="AG83" s="226">
        <v>495642.05075050832</v>
      </c>
      <c r="AH83" s="226">
        <v>490159.24586233171</v>
      </c>
      <c r="AI83" s="226">
        <v>484765.95587153966</v>
      </c>
      <c r="AJ83" s="226">
        <v>479546.32619399478</v>
      </c>
      <c r="AK83" s="226">
        <v>474098.39888803527</v>
      </c>
      <c r="AL83" s="226">
        <v>468192.94241471746</v>
      </c>
      <c r="AM83" s="226">
        <v>461904.7318697609</v>
      </c>
      <c r="AN83" s="226">
        <v>455148.27033405297</v>
      </c>
      <c r="AO83" s="226">
        <v>448114.60139906331</v>
      </c>
      <c r="AP83" s="226">
        <v>441372.73513216327</v>
      </c>
      <c r="AQ83" s="226">
        <v>434357.42247725121</v>
      </c>
      <c r="AR83" s="226">
        <v>427066.70174558286</v>
      </c>
      <c r="AS83" s="226">
        <v>419572.51849916542</v>
      </c>
      <c r="AT83" s="226">
        <v>411993.42181297782</v>
      </c>
      <c r="AU83" s="226">
        <v>404261.08414405101</v>
      </c>
      <c r="AV83" s="226">
        <v>396446.76340029633</v>
      </c>
      <c r="AW83" s="226">
        <v>388598.64757610118</v>
      </c>
      <c r="AX83" s="226">
        <v>381107.6331238689</v>
      </c>
      <c r="AY83" s="226">
        <v>373436.01713174646</v>
      </c>
      <c r="AZ83" s="226">
        <v>365941.28624352725</v>
      </c>
    </row>
    <row r="84" spans="1:52" x14ac:dyDescent="0.35">
      <c r="A84" s="242" t="s">
        <v>198</v>
      </c>
      <c r="B84" s="226">
        <v>0</v>
      </c>
      <c r="C84" s="226">
        <v>0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0</v>
      </c>
      <c r="P84" s="226">
        <v>0</v>
      </c>
      <c r="Q84" s="226">
        <v>0</v>
      </c>
      <c r="R84" s="226">
        <v>0</v>
      </c>
      <c r="S84" s="226">
        <v>0</v>
      </c>
      <c r="T84" s="226">
        <v>0</v>
      </c>
      <c r="U84" s="226">
        <v>0</v>
      </c>
      <c r="V84" s="226">
        <v>0</v>
      </c>
      <c r="W84" s="226">
        <v>0</v>
      </c>
      <c r="X84" s="226">
        <v>0</v>
      </c>
      <c r="Y84" s="226">
        <v>0</v>
      </c>
      <c r="Z84" s="226">
        <v>0</v>
      </c>
      <c r="AA84" s="226">
        <v>0.66279186098015663</v>
      </c>
      <c r="AB84" s="226">
        <v>3.7821292542816223</v>
      </c>
      <c r="AC84" s="226">
        <v>7.9881933562031264</v>
      </c>
      <c r="AD84" s="226">
        <v>12.186972009446885</v>
      </c>
      <c r="AE84" s="226">
        <v>18.019581191955918</v>
      </c>
      <c r="AF84" s="226">
        <v>28.731350428529481</v>
      </c>
      <c r="AG84" s="226">
        <v>41.883920949059423</v>
      </c>
      <c r="AH84" s="226">
        <v>62.734209278095491</v>
      </c>
      <c r="AI84" s="226">
        <v>89.879632255919901</v>
      </c>
      <c r="AJ84" s="226">
        <v>127.5785869032491</v>
      </c>
      <c r="AK84" s="226">
        <v>172.93652908330776</v>
      </c>
      <c r="AL84" s="226">
        <v>236.32280588775646</v>
      </c>
      <c r="AM84" s="226">
        <v>320.89032038166897</v>
      </c>
      <c r="AN84" s="226">
        <v>430.25355577473653</v>
      </c>
      <c r="AO84" s="226">
        <v>570.57932148223722</v>
      </c>
      <c r="AP84" s="226">
        <v>740.75848405013062</v>
      </c>
      <c r="AQ84" s="226">
        <v>951.6895364198856</v>
      </c>
      <c r="AR84" s="226">
        <v>1222.6214473276566</v>
      </c>
      <c r="AS84" s="226">
        <v>1571.7722493648614</v>
      </c>
      <c r="AT84" s="226">
        <v>2004.2057439076852</v>
      </c>
      <c r="AU84" s="226">
        <v>2553.1691881949919</v>
      </c>
      <c r="AV84" s="226">
        <v>3220.8116402856817</v>
      </c>
      <c r="AW84" s="226">
        <v>4041.9803258204488</v>
      </c>
      <c r="AX84" s="226">
        <v>5041.1838981706242</v>
      </c>
      <c r="AY84" s="226">
        <v>6258.8053672089909</v>
      </c>
      <c r="AZ84" s="226">
        <v>7698.4210311011266</v>
      </c>
    </row>
    <row r="85" spans="1:52" x14ac:dyDescent="0.35">
      <c r="A85" s="242" t="s">
        <v>212</v>
      </c>
      <c r="B85" s="226">
        <v>0</v>
      </c>
      <c r="C85" s="226">
        <v>0</v>
      </c>
      <c r="D85" s="226">
        <v>0</v>
      </c>
      <c r="E85" s="226">
        <v>0</v>
      </c>
      <c r="F85" s="226">
        <v>0</v>
      </c>
      <c r="G85" s="226">
        <v>0</v>
      </c>
      <c r="H85" s="226">
        <v>0</v>
      </c>
      <c r="I85" s="226">
        <v>0</v>
      </c>
      <c r="J85" s="226">
        <v>0</v>
      </c>
      <c r="K85" s="226">
        <v>0</v>
      </c>
      <c r="L85" s="226">
        <v>0</v>
      </c>
      <c r="M85" s="226">
        <v>0</v>
      </c>
      <c r="N85" s="226">
        <v>0</v>
      </c>
      <c r="O85" s="226">
        <v>0</v>
      </c>
      <c r="P85" s="226">
        <v>0</v>
      </c>
      <c r="Q85" s="226">
        <v>0</v>
      </c>
      <c r="R85" s="226">
        <v>0</v>
      </c>
      <c r="S85" s="226">
        <v>0</v>
      </c>
      <c r="T85" s="226">
        <v>0</v>
      </c>
      <c r="U85" s="226">
        <v>0</v>
      </c>
      <c r="V85" s="226">
        <v>0</v>
      </c>
      <c r="W85" s="226">
        <v>0</v>
      </c>
      <c r="X85" s="226">
        <v>0</v>
      </c>
      <c r="Y85" s="226">
        <v>2.5400298530599206</v>
      </c>
      <c r="Z85" s="226">
        <v>6.7733318317791174</v>
      </c>
      <c r="AA85" s="226">
        <v>10.996887975992315</v>
      </c>
      <c r="AB85" s="226">
        <v>17.88566599173738</v>
      </c>
      <c r="AC85" s="226">
        <v>30.726295324900708</v>
      </c>
      <c r="AD85" s="226">
        <v>50.266015450249249</v>
      </c>
      <c r="AE85" s="226">
        <v>77.556032805611238</v>
      </c>
      <c r="AF85" s="226">
        <v>117.04506457229732</v>
      </c>
      <c r="AG85" s="226">
        <v>173.40392726157162</v>
      </c>
      <c r="AH85" s="226">
        <v>252.67723064632122</v>
      </c>
      <c r="AI85" s="226">
        <v>361.41090071233253</v>
      </c>
      <c r="AJ85" s="226">
        <v>508.45601008556326</v>
      </c>
      <c r="AK85" s="226">
        <v>704.8848922552603</v>
      </c>
      <c r="AL85" s="226">
        <v>945.94590146360019</v>
      </c>
      <c r="AM85" s="226">
        <v>1243.3104123228086</v>
      </c>
      <c r="AN85" s="226">
        <v>1612.5760266249708</v>
      </c>
      <c r="AO85" s="226">
        <v>2050.5348738146317</v>
      </c>
      <c r="AP85" s="226">
        <v>2558.6050080869986</v>
      </c>
      <c r="AQ85" s="226">
        <v>3112.2647859363788</v>
      </c>
      <c r="AR85" s="226">
        <v>3699.6599026614899</v>
      </c>
      <c r="AS85" s="226">
        <v>4310.7410761590572</v>
      </c>
      <c r="AT85" s="226">
        <v>4927.0861885909671</v>
      </c>
      <c r="AU85" s="226">
        <v>5541.0898572120941</v>
      </c>
      <c r="AV85" s="226">
        <v>6104.6987730883293</v>
      </c>
      <c r="AW85" s="226">
        <v>6609.0905494006238</v>
      </c>
      <c r="AX85" s="226">
        <v>7047.6383523200957</v>
      </c>
      <c r="AY85" s="226">
        <v>7405.1344914251549</v>
      </c>
      <c r="AZ85" s="226">
        <v>7689.9826336274609</v>
      </c>
    </row>
    <row r="86" spans="1:52" hidden="1" x14ac:dyDescent="0.35">
      <c r="A86" s="240"/>
      <c r="B86" s="241"/>
      <c r="C86" s="241"/>
      <c r="D86" s="241"/>
      <c r="E86" s="241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</row>
    <row r="87" spans="1:52" hidden="1" x14ac:dyDescent="0.35">
      <c r="A87" s="242"/>
      <c r="B87" s="226"/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</row>
    <row r="88" spans="1:52" hidden="1" x14ac:dyDescent="0.35">
      <c r="A88" s="242"/>
      <c r="B88" s="226"/>
      <c r="C88" s="226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  <c r="AA88" s="226"/>
      <c r="AB88" s="226"/>
      <c r="AC88" s="226"/>
      <c r="AD88" s="226"/>
      <c r="AE88" s="226"/>
      <c r="AF88" s="226"/>
      <c r="AG88" s="226"/>
      <c r="AH88" s="226"/>
      <c r="AI88" s="226"/>
      <c r="AJ88" s="226"/>
      <c r="AK88" s="226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6"/>
      <c r="AX88" s="226"/>
      <c r="AY88" s="226"/>
      <c r="AZ88" s="226"/>
    </row>
    <row r="89" spans="1:52" hidden="1" x14ac:dyDescent="0.35">
      <c r="A89" s="242"/>
      <c r="B89" s="226"/>
      <c r="C89" s="226"/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226"/>
      <c r="AB89" s="226"/>
      <c r="AC89" s="226"/>
      <c r="AD89" s="226"/>
      <c r="AE89" s="226"/>
      <c r="AF89" s="226"/>
      <c r="AG89" s="226"/>
      <c r="AH89" s="226"/>
      <c r="AI89" s="226"/>
      <c r="AJ89" s="226"/>
      <c r="AK89" s="226"/>
      <c r="AL89" s="226"/>
      <c r="AM89" s="226"/>
      <c r="AN89" s="226"/>
      <c r="AO89" s="226"/>
      <c r="AP89" s="226"/>
      <c r="AQ89" s="226"/>
      <c r="AR89" s="226"/>
      <c r="AS89" s="226"/>
      <c r="AT89" s="226"/>
      <c r="AU89" s="226"/>
      <c r="AV89" s="226"/>
      <c r="AW89" s="226"/>
      <c r="AX89" s="226"/>
      <c r="AY89" s="226"/>
      <c r="AZ89" s="226"/>
    </row>
    <row r="90" spans="1:52" hidden="1" x14ac:dyDescent="0.35">
      <c r="A90" s="242"/>
      <c r="B90" s="226"/>
      <c r="C90" s="226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</row>
    <row r="91" spans="1:52" hidden="1" x14ac:dyDescent="0.35">
      <c r="A91" s="242"/>
      <c r="B91" s="226"/>
      <c r="C91" s="226"/>
      <c r="D91" s="226"/>
      <c r="E91" s="226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  <c r="AA91" s="226"/>
      <c r="AB91" s="226"/>
      <c r="AC91" s="226"/>
      <c r="AD91" s="226"/>
      <c r="AE91" s="226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6"/>
      <c r="AT91" s="226"/>
      <c r="AU91" s="226"/>
      <c r="AV91" s="226"/>
      <c r="AW91" s="226"/>
      <c r="AX91" s="226"/>
      <c r="AY91" s="226"/>
      <c r="AZ91" s="226"/>
    </row>
    <row r="92" spans="1:52" hidden="1" x14ac:dyDescent="0.35">
      <c r="A92" s="242"/>
      <c r="B92" s="226"/>
      <c r="C92" s="226"/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  <c r="AB92" s="226"/>
      <c r="AC92" s="226"/>
      <c r="AD92" s="226"/>
      <c r="AE92" s="226"/>
      <c r="AF92" s="226"/>
      <c r="AG92" s="226"/>
      <c r="AH92" s="226"/>
      <c r="AI92" s="226"/>
      <c r="AJ92" s="226"/>
      <c r="AK92" s="226"/>
      <c r="AL92" s="226"/>
      <c r="AM92" s="226"/>
      <c r="AN92" s="226"/>
      <c r="AO92" s="226"/>
      <c r="AP92" s="226"/>
      <c r="AQ92" s="226"/>
      <c r="AR92" s="226"/>
      <c r="AS92" s="226"/>
      <c r="AT92" s="226"/>
      <c r="AU92" s="226"/>
      <c r="AV92" s="226"/>
      <c r="AW92" s="226"/>
      <c r="AX92" s="226"/>
      <c r="AY92" s="226"/>
      <c r="AZ92" s="226"/>
    </row>
    <row r="93" spans="1:52" x14ac:dyDescent="0.35">
      <c r="A93" s="240" t="s">
        <v>199</v>
      </c>
      <c r="B93" s="241">
        <v>0</v>
      </c>
      <c r="C93" s="241">
        <v>0</v>
      </c>
      <c r="D93" s="241">
        <v>0</v>
      </c>
      <c r="E93" s="241">
        <v>0</v>
      </c>
      <c r="F93" s="241">
        <v>0</v>
      </c>
      <c r="G93" s="241">
        <v>0</v>
      </c>
      <c r="H93" s="241">
        <v>0</v>
      </c>
      <c r="I93" s="241">
        <v>0</v>
      </c>
      <c r="J93" s="241">
        <v>0</v>
      </c>
      <c r="K93" s="241">
        <v>0</v>
      </c>
      <c r="L93" s="241">
        <v>0</v>
      </c>
      <c r="M93" s="241">
        <v>0</v>
      </c>
      <c r="N93" s="241">
        <v>0</v>
      </c>
      <c r="O93" s="241">
        <v>0</v>
      </c>
      <c r="P93" s="241">
        <v>0</v>
      </c>
      <c r="Q93" s="241">
        <v>0</v>
      </c>
      <c r="R93" s="241">
        <v>208.55419430057862</v>
      </c>
      <c r="S93" s="241">
        <v>512.35704646874581</v>
      </c>
      <c r="T93" s="241">
        <v>858.73858663560372</v>
      </c>
      <c r="U93" s="241">
        <v>1237.9744384638673</v>
      </c>
      <c r="V93" s="241">
        <v>1639.7353728600879</v>
      </c>
      <c r="W93" s="241">
        <v>2060.19358363422</v>
      </c>
      <c r="X93" s="241">
        <v>2485.4484914130885</v>
      </c>
      <c r="Y93" s="241">
        <v>2920.1808358930612</v>
      </c>
      <c r="Z93" s="241">
        <v>3349.0342480755762</v>
      </c>
      <c r="AA93" s="241">
        <v>3756.6935111087787</v>
      </c>
      <c r="AB93" s="241">
        <v>4134.358375853988</v>
      </c>
      <c r="AC93" s="241">
        <v>4492.1863284323381</v>
      </c>
      <c r="AD93" s="241">
        <v>4818.7944233655435</v>
      </c>
      <c r="AE93" s="241">
        <v>5134.3688067254097</v>
      </c>
      <c r="AF93" s="241">
        <v>5438.8800954494864</v>
      </c>
      <c r="AG93" s="241">
        <v>5729.2010235838443</v>
      </c>
      <c r="AH93" s="241">
        <v>6018.5139982300325</v>
      </c>
      <c r="AI93" s="241">
        <v>6291.6680786865954</v>
      </c>
      <c r="AJ93" s="241">
        <v>6557.1746988645637</v>
      </c>
      <c r="AK93" s="241">
        <v>6797.5835375707848</v>
      </c>
      <c r="AL93" s="241">
        <v>7033.726836942199</v>
      </c>
      <c r="AM93" s="241">
        <v>7255.5764817291001</v>
      </c>
      <c r="AN93" s="241">
        <v>7461.0137344340656</v>
      </c>
      <c r="AO93" s="241">
        <v>7667.078590457535</v>
      </c>
      <c r="AP93" s="241">
        <v>7876.4982005199427</v>
      </c>
      <c r="AQ93" s="241">
        <v>8074.8921524011948</v>
      </c>
      <c r="AR93" s="241">
        <v>8270.8649411439565</v>
      </c>
      <c r="AS93" s="241">
        <v>8464.6882005569896</v>
      </c>
      <c r="AT93" s="241">
        <v>8649.7157927354674</v>
      </c>
      <c r="AU93" s="241">
        <v>8843.7369455703865</v>
      </c>
      <c r="AV93" s="241">
        <v>9023.6264586682082</v>
      </c>
      <c r="AW93" s="241">
        <v>9212.5718967076173</v>
      </c>
      <c r="AX93" s="241">
        <v>9373.5100461505244</v>
      </c>
      <c r="AY93" s="241">
        <v>9546.9089773507894</v>
      </c>
      <c r="AZ93" s="241">
        <v>9723.5167511609397</v>
      </c>
    </row>
    <row r="94" spans="1:52" x14ac:dyDescent="0.35">
      <c r="A94" s="242" t="s">
        <v>206</v>
      </c>
      <c r="B94" s="226">
        <v>0</v>
      </c>
      <c r="C94" s="226">
        <v>0</v>
      </c>
      <c r="D94" s="226">
        <v>0</v>
      </c>
      <c r="E94" s="226">
        <v>0</v>
      </c>
      <c r="F94" s="226">
        <v>0</v>
      </c>
      <c r="G94" s="226">
        <v>0</v>
      </c>
      <c r="H94" s="226">
        <v>0</v>
      </c>
      <c r="I94" s="226">
        <v>0</v>
      </c>
      <c r="J94" s="226">
        <v>0</v>
      </c>
      <c r="K94" s="226">
        <v>0</v>
      </c>
      <c r="L94" s="226">
        <v>0</v>
      </c>
      <c r="M94" s="226">
        <v>0</v>
      </c>
      <c r="N94" s="226">
        <v>0</v>
      </c>
      <c r="O94" s="226">
        <v>0</v>
      </c>
      <c r="P94" s="226">
        <v>0</v>
      </c>
      <c r="Q94" s="226">
        <v>0</v>
      </c>
      <c r="R94" s="226">
        <v>0</v>
      </c>
      <c r="S94" s="226">
        <v>0</v>
      </c>
      <c r="T94" s="226">
        <v>0</v>
      </c>
      <c r="U94" s="226">
        <v>0</v>
      </c>
      <c r="V94" s="226">
        <v>0</v>
      </c>
      <c r="W94" s="226">
        <v>0</v>
      </c>
      <c r="X94" s="226">
        <v>0</v>
      </c>
      <c r="Y94" s="226">
        <v>0</v>
      </c>
      <c r="Z94" s="226">
        <v>0</v>
      </c>
      <c r="AA94" s="226">
        <v>0</v>
      </c>
      <c r="AB94" s="226">
        <v>0</v>
      </c>
      <c r="AC94" s="226">
        <v>0</v>
      </c>
      <c r="AD94" s="226">
        <v>0</v>
      </c>
      <c r="AE94" s="226">
        <v>0</v>
      </c>
      <c r="AF94" s="226">
        <v>0</v>
      </c>
      <c r="AG94" s="226">
        <v>0</v>
      </c>
      <c r="AH94" s="226">
        <v>0</v>
      </c>
      <c r="AI94" s="226">
        <v>0</v>
      </c>
      <c r="AJ94" s="226">
        <v>0</v>
      </c>
      <c r="AK94" s="226">
        <v>0</v>
      </c>
      <c r="AL94" s="226">
        <v>0</v>
      </c>
      <c r="AM94" s="226">
        <v>0</v>
      </c>
      <c r="AN94" s="226">
        <v>0</v>
      </c>
      <c r="AO94" s="226">
        <v>0</v>
      </c>
      <c r="AP94" s="226">
        <v>0</v>
      </c>
      <c r="AQ94" s="226">
        <v>0</v>
      </c>
      <c r="AR94" s="226">
        <v>0</v>
      </c>
      <c r="AS94" s="226">
        <v>0</v>
      </c>
      <c r="AT94" s="226">
        <v>0</v>
      </c>
      <c r="AU94" s="226">
        <v>0</v>
      </c>
      <c r="AV94" s="226">
        <v>0</v>
      </c>
      <c r="AW94" s="226">
        <v>0</v>
      </c>
      <c r="AX94" s="226">
        <v>0</v>
      </c>
      <c r="AY94" s="226">
        <v>0</v>
      </c>
      <c r="AZ94" s="226">
        <v>0</v>
      </c>
    </row>
    <row r="95" spans="1:52" x14ac:dyDescent="0.35">
      <c r="A95" s="242" t="s">
        <v>196</v>
      </c>
      <c r="B95" s="226">
        <v>0</v>
      </c>
      <c r="C95" s="226">
        <v>0</v>
      </c>
      <c r="D95" s="226">
        <v>0</v>
      </c>
      <c r="E95" s="226">
        <v>0</v>
      </c>
      <c r="F95" s="226">
        <v>0</v>
      </c>
      <c r="G95" s="226">
        <v>0</v>
      </c>
      <c r="H95" s="226">
        <v>0</v>
      </c>
      <c r="I95" s="226">
        <v>0</v>
      </c>
      <c r="J95" s="226">
        <v>0</v>
      </c>
      <c r="K95" s="226">
        <v>0</v>
      </c>
      <c r="L95" s="226">
        <v>0</v>
      </c>
      <c r="M95" s="226">
        <v>0</v>
      </c>
      <c r="N95" s="226">
        <v>0</v>
      </c>
      <c r="O95" s="226">
        <v>0</v>
      </c>
      <c r="P95" s="226">
        <v>0</v>
      </c>
      <c r="Q95" s="226">
        <v>0</v>
      </c>
      <c r="R95" s="226">
        <v>148.56074083847935</v>
      </c>
      <c r="S95" s="226">
        <v>368.65143613697819</v>
      </c>
      <c r="T95" s="226">
        <v>620.59583487379871</v>
      </c>
      <c r="U95" s="226">
        <v>895.95026425122467</v>
      </c>
      <c r="V95" s="226">
        <v>1185.7253178849799</v>
      </c>
      <c r="W95" s="226">
        <v>1488.7508886704395</v>
      </c>
      <c r="X95" s="226">
        <v>1794.5086696389424</v>
      </c>
      <c r="Y95" s="226">
        <v>2106.031064880754</v>
      </c>
      <c r="Z95" s="226">
        <v>2413.4676841797545</v>
      </c>
      <c r="AA95" s="226">
        <v>2703.9616816058524</v>
      </c>
      <c r="AB95" s="226">
        <v>2969.2283163798597</v>
      </c>
      <c r="AC95" s="226">
        <v>3218.996011674858</v>
      </c>
      <c r="AD95" s="226">
        <v>3456.1285288984373</v>
      </c>
      <c r="AE95" s="226">
        <v>3681.2987071278699</v>
      </c>
      <c r="AF95" s="226">
        <v>3902.7352462594449</v>
      </c>
      <c r="AG95" s="226">
        <v>4115.0992358701069</v>
      </c>
      <c r="AH95" s="226">
        <v>4321.3076038001273</v>
      </c>
      <c r="AI95" s="226">
        <v>4517.5889808179363</v>
      </c>
      <c r="AJ95" s="226">
        <v>4712.0526047833746</v>
      </c>
      <c r="AK95" s="226">
        <v>4891.8772683470806</v>
      </c>
      <c r="AL95" s="226">
        <v>5068.3055621226868</v>
      </c>
      <c r="AM95" s="226">
        <v>5237.9685170881357</v>
      </c>
      <c r="AN95" s="226">
        <v>5396.7681141601333</v>
      </c>
      <c r="AO95" s="226">
        <v>5550.187968040249</v>
      </c>
      <c r="AP95" s="226">
        <v>5706.1802896093295</v>
      </c>
      <c r="AQ95" s="226">
        <v>5856.6989365794425</v>
      </c>
      <c r="AR95" s="226">
        <v>5998.9429262600734</v>
      </c>
      <c r="AS95" s="226">
        <v>6141.9524408581028</v>
      </c>
      <c r="AT95" s="226">
        <v>6277.401643774203</v>
      </c>
      <c r="AU95" s="226">
        <v>6417.9231553862346</v>
      </c>
      <c r="AV95" s="226">
        <v>6548.5348389479814</v>
      </c>
      <c r="AW95" s="226">
        <v>6687.8661738142391</v>
      </c>
      <c r="AX95" s="226">
        <v>6811.5886558236407</v>
      </c>
      <c r="AY95" s="226">
        <v>6940.9900581931479</v>
      </c>
      <c r="AZ95" s="226">
        <v>7071.3269214477614</v>
      </c>
    </row>
    <row r="96" spans="1:52" x14ac:dyDescent="0.35">
      <c r="A96" s="242" t="s">
        <v>207</v>
      </c>
      <c r="B96" s="226">
        <v>0</v>
      </c>
      <c r="C96" s="226">
        <v>0</v>
      </c>
      <c r="D96" s="226">
        <v>0</v>
      </c>
      <c r="E96" s="226">
        <v>0</v>
      </c>
      <c r="F96" s="226">
        <v>0</v>
      </c>
      <c r="G96" s="226">
        <v>0</v>
      </c>
      <c r="H96" s="226">
        <v>0</v>
      </c>
      <c r="I96" s="226">
        <v>0</v>
      </c>
      <c r="J96" s="226">
        <v>0</v>
      </c>
      <c r="K96" s="226">
        <v>0</v>
      </c>
      <c r="L96" s="226">
        <v>0</v>
      </c>
      <c r="M96" s="226">
        <v>0</v>
      </c>
      <c r="N96" s="226">
        <v>0</v>
      </c>
      <c r="O96" s="226">
        <v>0</v>
      </c>
      <c r="P96" s="226">
        <v>0</v>
      </c>
      <c r="Q96" s="226">
        <v>0</v>
      </c>
      <c r="R96" s="226">
        <v>0</v>
      </c>
      <c r="S96" s="226">
        <v>0</v>
      </c>
      <c r="T96" s="226">
        <v>0</v>
      </c>
      <c r="U96" s="226">
        <v>0</v>
      </c>
      <c r="V96" s="226">
        <v>0</v>
      </c>
      <c r="W96" s="226">
        <v>0</v>
      </c>
      <c r="X96" s="226">
        <v>0</v>
      </c>
      <c r="Y96" s="226">
        <v>0</v>
      </c>
      <c r="Z96" s="226">
        <v>0</v>
      </c>
      <c r="AA96" s="226">
        <v>0</v>
      </c>
      <c r="AB96" s="226">
        <v>0</v>
      </c>
      <c r="AC96" s="226">
        <v>0</v>
      </c>
      <c r="AD96" s="226">
        <v>0</v>
      </c>
      <c r="AE96" s="226">
        <v>0</v>
      </c>
      <c r="AF96" s="226">
        <v>0</v>
      </c>
      <c r="AG96" s="226">
        <v>0</v>
      </c>
      <c r="AH96" s="226">
        <v>0</v>
      </c>
      <c r="AI96" s="226">
        <v>0</v>
      </c>
      <c r="AJ96" s="226">
        <v>0</v>
      </c>
      <c r="AK96" s="226">
        <v>0</v>
      </c>
      <c r="AL96" s="226">
        <v>0</v>
      </c>
      <c r="AM96" s="226">
        <v>0</v>
      </c>
      <c r="AN96" s="226">
        <v>0</v>
      </c>
      <c r="AO96" s="226">
        <v>0</v>
      </c>
      <c r="AP96" s="226">
        <v>0</v>
      </c>
      <c r="AQ96" s="226">
        <v>0</v>
      </c>
      <c r="AR96" s="226">
        <v>0</v>
      </c>
      <c r="AS96" s="226">
        <v>0</v>
      </c>
      <c r="AT96" s="226">
        <v>0</v>
      </c>
      <c r="AU96" s="226">
        <v>0</v>
      </c>
      <c r="AV96" s="226">
        <v>0</v>
      </c>
      <c r="AW96" s="226">
        <v>0</v>
      </c>
      <c r="AX96" s="226">
        <v>0</v>
      </c>
      <c r="AY96" s="226">
        <v>0</v>
      </c>
      <c r="AZ96" s="226">
        <v>0</v>
      </c>
    </row>
    <row r="97" spans="1:52" x14ac:dyDescent="0.35">
      <c r="A97" s="242" t="s">
        <v>197</v>
      </c>
      <c r="B97" s="226">
        <v>0</v>
      </c>
      <c r="C97" s="226">
        <v>0</v>
      </c>
      <c r="D97" s="226">
        <v>0</v>
      </c>
      <c r="E97" s="226">
        <v>0</v>
      </c>
      <c r="F97" s="226">
        <v>0</v>
      </c>
      <c r="G97" s="226">
        <v>0</v>
      </c>
      <c r="H97" s="226">
        <v>0</v>
      </c>
      <c r="I97" s="226">
        <v>0</v>
      </c>
      <c r="J97" s="226">
        <v>0</v>
      </c>
      <c r="K97" s="226">
        <v>0</v>
      </c>
      <c r="L97" s="226">
        <v>0</v>
      </c>
      <c r="M97" s="226">
        <v>0</v>
      </c>
      <c r="N97" s="226">
        <v>0</v>
      </c>
      <c r="O97" s="226">
        <v>0</v>
      </c>
      <c r="P97" s="226">
        <v>0</v>
      </c>
      <c r="Q97" s="226">
        <v>0</v>
      </c>
      <c r="R97" s="226">
        <v>59.993453462099261</v>
      </c>
      <c r="S97" s="226">
        <v>143.70561033176762</v>
      </c>
      <c r="T97" s="226">
        <v>238.14275176180499</v>
      </c>
      <c r="U97" s="226">
        <v>342.02417421264266</v>
      </c>
      <c r="V97" s="226">
        <v>454.01005497510812</v>
      </c>
      <c r="W97" s="226">
        <v>571.44269496378024</v>
      </c>
      <c r="X97" s="226">
        <v>690.93982177414603</v>
      </c>
      <c r="Y97" s="226">
        <v>814.14977101230727</v>
      </c>
      <c r="Z97" s="226">
        <v>935.56656389582156</v>
      </c>
      <c r="AA97" s="226">
        <v>1052.7318295029263</v>
      </c>
      <c r="AB97" s="226">
        <v>1165.1300594741285</v>
      </c>
      <c r="AC97" s="226">
        <v>1273.1903167574801</v>
      </c>
      <c r="AD97" s="226">
        <v>1362.665894467106</v>
      </c>
      <c r="AE97" s="226">
        <v>1453.0700995975403</v>
      </c>
      <c r="AF97" s="226">
        <v>1536.1448491900414</v>
      </c>
      <c r="AG97" s="226">
        <v>1614.1017877137378</v>
      </c>
      <c r="AH97" s="226">
        <v>1697.2063944299052</v>
      </c>
      <c r="AI97" s="226">
        <v>1774.0790978686593</v>
      </c>
      <c r="AJ97" s="226">
        <v>1845.1220940811888</v>
      </c>
      <c r="AK97" s="226">
        <v>1905.7062692237041</v>
      </c>
      <c r="AL97" s="226">
        <v>1965.4212748195123</v>
      </c>
      <c r="AM97" s="226">
        <v>2017.6079646409644</v>
      </c>
      <c r="AN97" s="226">
        <v>2064.2456202739327</v>
      </c>
      <c r="AO97" s="226">
        <v>2116.8906224172865</v>
      </c>
      <c r="AP97" s="226">
        <v>2170.3179109106131</v>
      </c>
      <c r="AQ97" s="226">
        <v>2218.1932158217523</v>
      </c>
      <c r="AR97" s="226">
        <v>2271.9220148838826</v>
      </c>
      <c r="AS97" s="226">
        <v>2322.7357596988859</v>
      </c>
      <c r="AT97" s="226">
        <v>2372.3141489612653</v>
      </c>
      <c r="AU97" s="226">
        <v>2425.8137901841524</v>
      </c>
      <c r="AV97" s="226">
        <v>2475.0916197202264</v>
      </c>
      <c r="AW97" s="226">
        <v>2524.7057228933791</v>
      </c>
      <c r="AX97" s="226">
        <v>2561.9213903268833</v>
      </c>
      <c r="AY97" s="226">
        <v>2605.918919157642</v>
      </c>
      <c r="AZ97" s="226">
        <v>2652.1898297131784</v>
      </c>
    </row>
    <row r="98" spans="1:52" x14ac:dyDescent="0.35">
      <c r="A98" s="242" t="s">
        <v>198</v>
      </c>
      <c r="B98" s="226">
        <v>0</v>
      </c>
      <c r="C98" s="226">
        <v>0</v>
      </c>
      <c r="D98" s="226">
        <v>0</v>
      </c>
      <c r="E98" s="226">
        <v>0</v>
      </c>
      <c r="F98" s="226">
        <v>0</v>
      </c>
      <c r="G98" s="226">
        <v>0</v>
      </c>
      <c r="H98" s="226">
        <v>0</v>
      </c>
      <c r="I98" s="226">
        <v>0</v>
      </c>
      <c r="J98" s="226">
        <v>0</v>
      </c>
      <c r="K98" s="226">
        <v>0</v>
      </c>
      <c r="L98" s="226">
        <v>0</v>
      </c>
      <c r="M98" s="226">
        <v>0</v>
      </c>
      <c r="N98" s="226">
        <v>0</v>
      </c>
      <c r="O98" s="226">
        <v>0</v>
      </c>
      <c r="P98" s="226">
        <v>0</v>
      </c>
      <c r="Q98" s="226">
        <v>0</v>
      </c>
      <c r="R98" s="226">
        <v>0</v>
      </c>
      <c r="S98" s="226">
        <v>0</v>
      </c>
      <c r="T98" s="226">
        <v>0</v>
      </c>
      <c r="U98" s="226">
        <v>0</v>
      </c>
      <c r="V98" s="226">
        <v>0</v>
      </c>
      <c r="W98" s="226">
        <v>0</v>
      </c>
      <c r="X98" s="226">
        <v>0</v>
      </c>
      <c r="Y98" s="226">
        <v>0</v>
      </c>
      <c r="Z98" s="226">
        <v>0</v>
      </c>
      <c r="AA98" s="226">
        <v>0</v>
      </c>
      <c r="AB98" s="226">
        <v>0</v>
      </c>
      <c r="AC98" s="226">
        <v>0</v>
      </c>
      <c r="AD98" s="226">
        <v>0</v>
      </c>
      <c r="AE98" s="226">
        <v>0</v>
      </c>
      <c r="AF98" s="226">
        <v>0</v>
      </c>
      <c r="AG98" s="226">
        <v>0</v>
      </c>
      <c r="AH98" s="226">
        <v>0</v>
      </c>
      <c r="AI98" s="226">
        <v>0</v>
      </c>
      <c r="AJ98" s="226">
        <v>0</v>
      </c>
      <c r="AK98" s="226">
        <v>0</v>
      </c>
      <c r="AL98" s="226">
        <v>0</v>
      </c>
      <c r="AM98" s="226">
        <v>0</v>
      </c>
      <c r="AN98" s="226">
        <v>0</v>
      </c>
      <c r="AO98" s="226">
        <v>0</v>
      </c>
      <c r="AP98" s="226">
        <v>0</v>
      </c>
      <c r="AQ98" s="226">
        <v>0</v>
      </c>
      <c r="AR98" s="226">
        <v>0</v>
      </c>
      <c r="AS98" s="226">
        <v>0</v>
      </c>
      <c r="AT98" s="226">
        <v>0</v>
      </c>
      <c r="AU98" s="226">
        <v>0</v>
      </c>
      <c r="AV98" s="226">
        <v>0</v>
      </c>
      <c r="AW98" s="226">
        <v>0</v>
      </c>
      <c r="AX98" s="226">
        <v>0</v>
      </c>
      <c r="AY98" s="226">
        <v>0</v>
      </c>
      <c r="AZ98" s="226">
        <v>0</v>
      </c>
    </row>
    <row r="99" spans="1:52" x14ac:dyDescent="0.35">
      <c r="A99" s="242" t="s">
        <v>212</v>
      </c>
      <c r="B99" s="226">
        <v>0</v>
      </c>
      <c r="C99" s="226">
        <v>0</v>
      </c>
      <c r="D99" s="226">
        <v>0</v>
      </c>
      <c r="E99" s="226">
        <v>0</v>
      </c>
      <c r="F99" s="226">
        <v>0</v>
      </c>
      <c r="G99" s="226">
        <v>0</v>
      </c>
      <c r="H99" s="226">
        <v>0</v>
      </c>
      <c r="I99" s="226">
        <v>0</v>
      </c>
      <c r="J99" s="226">
        <v>0</v>
      </c>
      <c r="K99" s="226">
        <v>0</v>
      </c>
      <c r="L99" s="226">
        <v>0</v>
      </c>
      <c r="M99" s="226">
        <v>0</v>
      </c>
      <c r="N99" s="226">
        <v>0</v>
      </c>
      <c r="O99" s="226">
        <v>0</v>
      </c>
      <c r="P99" s="226">
        <v>0</v>
      </c>
      <c r="Q99" s="226">
        <v>0</v>
      </c>
      <c r="R99" s="226">
        <v>0</v>
      </c>
      <c r="S99" s="226">
        <v>0</v>
      </c>
      <c r="T99" s="226">
        <v>0</v>
      </c>
      <c r="U99" s="226">
        <v>0</v>
      </c>
      <c r="V99" s="226">
        <v>0</v>
      </c>
      <c r="W99" s="226">
        <v>0</v>
      </c>
      <c r="X99" s="226">
        <v>0</v>
      </c>
      <c r="Y99" s="226">
        <v>0</v>
      </c>
      <c r="Z99" s="226">
        <v>0</v>
      </c>
      <c r="AA99" s="226">
        <v>0</v>
      </c>
      <c r="AB99" s="226">
        <v>0</v>
      </c>
      <c r="AC99" s="226">
        <v>0</v>
      </c>
      <c r="AD99" s="226">
        <v>0</v>
      </c>
      <c r="AE99" s="226">
        <v>0</v>
      </c>
      <c r="AF99" s="226">
        <v>0</v>
      </c>
      <c r="AG99" s="226">
        <v>0</v>
      </c>
      <c r="AH99" s="226">
        <v>0</v>
      </c>
      <c r="AI99" s="226">
        <v>0</v>
      </c>
      <c r="AJ99" s="226">
        <v>0</v>
      </c>
      <c r="AK99" s="226">
        <v>0</v>
      </c>
      <c r="AL99" s="226">
        <v>0</v>
      </c>
      <c r="AM99" s="226">
        <v>0</v>
      </c>
      <c r="AN99" s="226">
        <v>0</v>
      </c>
      <c r="AO99" s="226">
        <v>0</v>
      </c>
      <c r="AP99" s="226">
        <v>0</v>
      </c>
      <c r="AQ99" s="226">
        <v>0</v>
      </c>
      <c r="AR99" s="226">
        <v>0</v>
      </c>
      <c r="AS99" s="226">
        <v>0</v>
      </c>
      <c r="AT99" s="226">
        <v>0</v>
      </c>
      <c r="AU99" s="226">
        <v>0</v>
      </c>
      <c r="AV99" s="226">
        <v>0</v>
      </c>
      <c r="AW99" s="226">
        <v>0</v>
      </c>
      <c r="AX99" s="226">
        <v>0</v>
      </c>
      <c r="AY99" s="226">
        <v>0</v>
      </c>
      <c r="AZ99" s="226">
        <v>0</v>
      </c>
    </row>
    <row r="100" spans="1:52" x14ac:dyDescent="0.35">
      <c r="A100" s="240" t="s">
        <v>200</v>
      </c>
      <c r="B100" s="241">
        <v>1734.6365678939817</v>
      </c>
      <c r="C100" s="241">
        <v>1747.2593807687517</v>
      </c>
      <c r="D100" s="241">
        <v>1742.5698645447549</v>
      </c>
      <c r="E100" s="241">
        <v>1731.8386379984347</v>
      </c>
      <c r="F100" s="241">
        <v>1709.0675400771529</v>
      </c>
      <c r="G100" s="241">
        <v>2204.5744372593244</v>
      </c>
      <c r="H100" s="241">
        <v>2177.7011229401141</v>
      </c>
      <c r="I100" s="241">
        <v>2135.3429034661767</v>
      </c>
      <c r="J100" s="241">
        <v>2180.9868298434999</v>
      </c>
      <c r="K100" s="241">
        <v>2082.0981132845491</v>
      </c>
      <c r="L100" s="241">
        <v>2317.7655146971915</v>
      </c>
      <c r="M100" s="241">
        <v>2377.1106839802601</v>
      </c>
      <c r="N100" s="241">
        <v>2378.5875697716319</v>
      </c>
      <c r="O100" s="241">
        <v>3487.4879553297383</v>
      </c>
      <c r="P100" s="241">
        <v>3439.3114412141563</v>
      </c>
      <c r="Q100" s="241">
        <v>3680.1795346570188</v>
      </c>
      <c r="R100" s="241">
        <v>4106.0687403312677</v>
      </c>
      <c r="S100" s="241">
        <v>4988.0275001702094</v>
      </c>
      <c r="T100" s="241">
        <v>6111.006042755298</v>
      </c>
      <c r="U100" s="241">
        <v>7428.4105843442785</v>
      </c>
      <c r="V100" s="241">
        <v>8903.5894483858574</v>
      </c>
      <c r="W100" s="241">
        <v>10784.642884442985</v>
      </c>
      <c r="X100" s="241">
        <v>13073.642049586713</v>
      </c>
      <c r="Y100" s="241">
        <v>15762.730063570041</v>
      </c>
      <c r="Z100" s="241">
        <v>18862.911468273855</v>
      </c>
      <c r="AA100" s="241">
        <v>22364.938403789845</v>
      </c>
      <c r="AB100" s="241">
        <v>26213.430971512022</v>
      </c>
      <c r="AC100" s="241">
        <v>30440.168284006191</v>
      </c>
      <c r="AD100" s="241">
        <v>35075.975144904442</v>
      </c>
      <c r="AE100" s="241">
        <v>40158.199789426049</v>
      </c>
      <c r="AF100" s="241">
        <v>45655.368978606872</v>
      </c>
      <c r="AG100" s="241">
        <v>51542.451517425761</v>
      </c>
      <c r="AH100" s="241">
        <v>57792.667171723253</v>
      </c>
      <c r="AI100" s="241">
        <v>64298.793720909489</v>
      </c>
      <c r="AJ100" s="241">
        <v>71022.804104694282</v>
      </c>
      <c r="AK100" s="241">
        <v>77876.846571321963</v>
      </c>
      <c r="AL100" s="241">
        <v>84762.352494374383</v>
      </c>
      <c r="AM100" s="241">
        <v>91772.958154973283</v>
      </c>
      <c r="AN100" s="241">
        <v>98820.65269244097</v>
      </c>
      <c r="AO100" s="241">
        <v>106000.22779783953</v>
      </c>
      <c r="AP100" s="241">
        <v>113478.60596843516</v>
      </c>
      <c r="AQ100" s="241">
        <v>121267.07783529199</v>
      </c>
      <c r="AR100" s="241">
        <v>129306.05888493377</v>
      </c>
      <c r="AS100" s="241">
        <v>137611.4578539608</v>
      </c>
      <c r="AT100" s="241">
        <v>146154.30219439027</v>
      </c>
      <c r="AU100" s="241">
        <v>155004.23834565183</v>
      </c>
      <c r="AV100" s="241">
        <v>164040.2161312094</v>
      </c>
      <c r="AW100" s="241">
        <v>173368.41311544881</v>
      </c>
      <c r="AX100" s="241">
        <v>182817.10375303967</v>
      </c>
      <c r="AY100" s="241">
        <v>192485.21168570351</v>
      </c>
      <c r="AZ100" s="241">
        <v>202253.00824050099</v>
      </c>
    </row>
    <row r="101" spans="1:52" x14ac:dyDescent="0.35">
      <c r="A101" s="242" t="s">
        <v>201</v>
      </c>
      <c r="B101" s="226">
        <v>1734.6365678939817</v>
      </c>
      <c r="C101" s="226">
        <v>1747.2593807687517</v>
      </c>
      <c r="D101" s="226">
        <v>1742.5698645447549</v>
      </c>
      <c r="E101" s="226">
        <v>1731.8386379984347</v>
      </c>
      <c r="F101" s="226">
        <v>1709.0675400771529</v>
      </c>
      <c r="G101" s="226">
        <v>2204.5744372593244</v>
      </c>
      <c r="H101" s="226">
        <v>2177.7011229401141</v>
      </c>
      <c r="I101" s="226">
        <v>2135.3429034661767</v>
      </c>
      <c r="J101" s="226">
        <v>2180.9868298434999</v>
      </c>
      <c r="K101" s="226">
        <v>2082.0981132845491</v>
      </c>
      <c r="L101" s="226">
        <v>2317.7655146971915</v>
      </c>
      <c r="M101" s="226">
        <v>2377.1106839802601</v>
      </c>
      <c r="N101" s="226">
        <v>2378.5875697716319</v>
      </c>
      <c r="O101" s="226">
        <v>3487.4879553297383</v>
      </c>
      <c r="P101" s="226">
        <v>3439.3114412141563</v>
      </c>
      <c r="Q101" s="226">
        <v>3680.1795346570188</v>
      </c>
      <c r="R101" s="226">
        <v>4106.0687403312677</v>
      </c>
      <c r="S101" s="226">
        <v>4988.0275001702094</v>
      </c>
      <c r="T101" s="226">
        <v>6111.006042755298</v>
      </c>
      <c r="U101" s="226">
        <v>7428.4105843442785</v>
      </c>
      <c r="V101" s="226">
        <v>8903.5894483858574</v>
      </c>
      <c r="W101" s="226">
        <v>10784.642884442985</v>
      </c>
      <c r="X101" s="226">
        <v>13073.642049586713</v>
      </c>
      <c r="Y101" s="226">
        <v>15762.065540534926</v>
      </c>
      <c r="Z101" s="226">
        <v>18857.462279141728</v>
      </c>
      <c r="AA101" s="226">
        <v>22352.129265678617</v>
      </c>
      <c r="AB101" s="226">
        <v>26188.2639878788</v>
      </c>
      <c r="AC101" s="226">
        <v>30394.364471115088</v>
      </c>
      <c r="AD101" s="226">
        <v>34998.031228255357</v>
      </c>
      <c r="AE101" s="226">
        <v>40035.36095909791</v>
      </c>
      <c r="AF101" s="226">
        <v>45466.769629989096</v>
      </c>
      <c r="AG101" s="226">
        <v>51262.190250256877</v>
      </c>
      <c r="AH101" s="226">
        <v>57387.526630051616</v>
      </c>
      <c r="AI101" s="226">
        <v>63723.391888216654</v>
      </c>
      <c r="AJ101" s="226">
        <v>70221.327022970101</v>
      </c>
      <c r="AK101" s="226">
        <v>76784.485460909651</v>
      </c>
      <c r="AL101" s="226">
        <v>83303.129783498705</v>
      </c>
      <c r="AM101" s="226">
        <v>89847.259370893138</v>
      </c>
      <c r="AN101" s="226">
        <v>96310.559103867097</v>
      </c>
      <c r="AO101" s="226">
        <v>102758.60961941894</v>
      </c>
      <c r="AP101" s="226">
        <v>109349.54124568174</v>
      </c>
      <c r="AQ101" s="226">
        <v>116048.90641934928</v>
      </c>
      <c r="AR101" s="226">
        <v>122759.6833848769</v>
      </c>
      <c r="AS101" s="226">
        <v>129448.34522470916</v>
      </c>
      <c r="AT101" s="226">
        <v>136078.53206211943</v>
      </c>
      <c r="AU101" s="226">
        <v>142653.50892178321</v>
      </c>
      <c r="AV101" s="226">
        <v>149079.31656864518</v>
      </c>
      <c r="AW101" s="226">
        <v>155370.85876055539</v>
      </c>
      <c r="AX101" s="226">
        <v>161376.3096812474</v>
      </c>
      <c r="AY101" s="226">
        <v>167148.12436779376</v>
      </c>
      <c r="AZ101" s="226">
        <v>172585.91035841833</v>
      </c>
    </row>
    <row r="102" spans="1:52" x14ac:dyDescent="0.35">
      <c r="A102" s="242" t="s">
        <v>202</v>
      </c>
      <c r="B102" s="226">
        <v>0</v>
      </c>
      <c r="C102" s="226">
        <v>0</v>
      </c>
      <c r="D102" s="226">
        <v>0</v>
      </c>
      <c r="E102" s="226">
        <v>0</v>
      </c>
      <c r="F102" s="226">
        <v>0</v>
      </c>
      <c r="G102" s="226">
        <v>0</v>
      </c>
      <c r="H102" s="226">
        <v>0</v>
      </c>
      <c r="I102" s="226">
        <v>0</v>
      </c>
      <c r="J102" s="226">
        <v>0</v>
      </c>
      <c r="K102" s="226">
        <v>0</v>
      </c>
      <c r="L102" s="226">
        <v>0</v>
      </c>
      <c r="M102" s="226">
        <v>0</v>
      </c>
      <c r="N102" s="226">
        <v>0</v>
      </c>
      <c r="O102" s="226">
        <v>0</v>
      </c>
      <c r="P102" s="226">
        <v>0</v>
      </c>
      <c r="Q102" s="226">
        <v>0</v>
      </c>
      <c r="R102" s="226">
        <v>0</v>
      </c>
      <c r="S102" s="226">
        <v>0</v>
      </c>
      <c r="T102" s="226">
        <v>0</v>
      </c>
      <c r="U102" s="226">
        <v>0</v>
      </c>
      <c r="V102" s="226">
        <v>0</v>
      </c>
      <c r="W102" s="226">
        <v>0</v>
      </c>
      <c r="X102" s="226">
        <v>0</v>
      </c>
      <c r="Y102" s="226">
        <v>0</v>
      </c>
      <c r="Z102" s="226">
        <v>0.66335897543253142</v>
      </c>
      <c r="AA102" s="226">
        <v>3.2007433210770864</v>
      </c>
      <c r="AB102" s="226">
        <v>7.3031953499215829</v>
      </c>
      <c r="AC102" s="226">
        <v>12.75664188190707</v>
      </c>
      <c r="AD102" s="226">
        <v>20.995012812656014</v>
      </c>
      <c r="AE102" s="226">
        <v>34.217141266679931</v>
      </c>
      <c r="AF102" s="226">
        <v>53.199916897063396</v>
      </c>
      <c r="AG102" s="226">
        <v>79.817776023394686</v>
      </c>
      <c r="AH102" s="226">
        <v>113.4502205857779</v>
      </c>
      <c r="AI102" s="226">
        <v>157.08491455363369</v>
      </c>
      <c r="AJ102" s="226">
        <v>214.66348204281704</v>
      </c>
      <c r="AK102" s="226">
        <v>289.44867787557655</v>
      </c>
      <c r="AL102" s="226">
        <v>382.77116733070221</v>
      </c>
      <c r="AM102" s="226">
        <v>500.9307070244559</v>
      </c>
      <c r="AN102" s="226">
        <v>637.65512619920673</v>
      </c>
      <c r="AO102" s="226">
        <v>794.93578052434873</v>
      </c>
      <c r="AP102" s="226">
        <v>982.42462213668568</v>
      </c>
      <c r="AQ102" s="226">
        <v>1210.4754629763938</v>
      </c>
      <c r="AR102" s="226">
        <v>1485.2418086650289</v>
      </c>
      <c r="AS102" s="226">
        <v>1804.6599016569924</v>
      </c>
      <c r="AT102" s="226">
        <v>2160.8491690129208</v>
      </c>
      <c r="AU102" s="226">
        <v>2568.5514640299489</v>
      </c>
      <c r="AV102" s="226">
        <v>3027.5240669903783</v>
      </c>
      <c r="AW102" s="226">
        <v>3556.7965871234146</v>
      </c>
      <c r="AX102" s="226">
        <v>4141.6824153971711</v>
      </c>
      <c r="AY102" s="226">
        <v>4804.8799090069651</v>
      </c>
      <c r="AZ102" s="226">
        <v>5523.9027083979199</v>
      </c>
    </row>
    <row r="103" spans="1:52" x14ac:dyDescent="0.35">
      <c r="A103" s="242" t="s">
        <v>203</v>
      </c>
      <c r="B103" s="226">
        <v>0</v>
      </c>
      <c r="C103" s="226">
        <v>0</v>
      </c>
      <c r="D103" s="226">
        <v>0</v>
      </c>
      <c r="E103" s="226">
        <v>0</v>
      </c>
      <c r="F103" s="226">
        <v>0</v>
      </c>
      <c r="G103" s="226">
        <v>0</v>
      </c>
      <c r="H103" s="226">
        <v>0</v>
      </c>
      <c r="I103" s="226">
        <v>0</v>
      </c>
      <c r="J103" s="226">
        <v>0</v>
      </c>
      <c r="K103" s="226">
        <v>0</v>
      </c>
      <c r="L103" s="226">
        <v>0</v>
      </c>
      <c r="M103" s="226">
        <v>0</v>
      </c>
      <c r="N103" s="226">
        <v>0</v>
      </c>
      <c r="O103" s="226">
        <v>0</v>
      </c>
      <c r="P103" s="226">
        <v>0</v>
      </c>
      <c r="Q103" s="226">
        <v>0</v>
      </c>
      <c r="R103" s="226">
        <v>0</v>
      </c>
      <c r="S103" s="226">
        <v>0</v>
      </c>
      <c r="T103" s="226">
        <v>0</v>
      </c>
      <c r="U103" s="226">
        <v>0</v>
      </c>
      <c r="V103" s="226">
        <v>0</v>
      </c>
      <c r="W103" s="226">
        <v>0</v>
      </c>
      <c r="X103" s="226">
        <v>0</v>
      </c>
      <c r="Y103" s="226">
        <v>0.66452303511567956</v>
      </c>
      <c r="Z103" s="226">
        <v>4.785830156696079</v>
      </c>
      <c r="AA103" s="226">
        <v>9.6083947901495907</v>
      </c>
      <c r="AB103" s="226">
        <v>17.863788283297563</v>
      </c>
      <c r="AC103" s="226">
        <v>33.047171009195445</v>
      </c>
      <c r="AD103" s="226">
        <v>56.948903836429857</v>
      </c>
      <c r="AE103" s="226">
        <v>88.621689061462135</v>
      </c>
      <c r="AF103" s="226">
        <v>135.39943172071261</v>
      </c>
      <c r="AG103" s="226">
        <v>200.44349114548933</v>
      </c>
      <c r="AH103" s="226">
        <v>291.69032108585583</v>
      </c>
      <c r="AI103" s="226">
        <v>418.31691813920105</v>
      </c>
      <c r="AJ103" s="226">
        <v>586.81359968136087</v>
      </c>
      <c r="AK103" s="226">
        <v>802.91243253672451</v>
      </c>
      <c r="AL103" s="226">
        <v>1076.4515435449748</v>
      </c>
      <c r="AM103" s="226">
        <v>1424.7680770556929</v>
      </c>
      <c r="AN103" s="226">
        <v>1872.4384623746632</v>
      </c>
      <c r="AO103" s="226">
        <v>2446.6823978962348</v>
      </c>
      <c r="AP103" s="226">
        <v>3146.6401006167307</v>
      </c>
      <c r="AQ103" s="226">
        <v>4007.6959529663081</v>
      </c>
      <c r="AR103" s="226">
        <v>5061.1336913918331</v>
      </c>
      <c r="AS103" s="226">
        <v>6358.4527275946602</v>
      </c>
      <c r="AT103" s="226">
        <v>7914.9209632579286</v>
      </c>
      <c r="AU103" s="226">
        <v>9782.1779598386784</v>
      </c>
      <c r="AV103" s="226">
        <v>11933.375495573837</v>
      </c>
      <c r="AW103" s="226">
        <v>14440.75776776999</v>
      </c>
      <c r="AX103" s="226">
        <v>17299.111656395115</v>
      </c>
      <c r="AY103" s="226">
        <v>20532.207408902777</v>
      </c>
      <c r="AZ103" s="226">
        <v>24143.195173684755</v>
      </c>
    </row>
    <row r="104" spans="1:52" x14ac:dyDescent="0.35">
      <c r="A104" s="242" t="s">
        <v>210</v>
      </c>
      <c r="B104" s="226">
        <v>0</v>
      </c>
      <c r="C104" s="226">
        <v>0</v>
      </c>
      <c r="D104" s="226">
        <v>0</v>
      </c>
      <c r="E104" s="226">
        <v>0</v>
      </c>
      <c r="F104" s="226">
        <v>0</v>
      </c>
      <c r="G104" s="226">
        <v>0</v>
      </c>
      <c r="H104" s="226">
        <v>0</v>
      </c>
      <c r="I104" s="226">
        <v>0</v>
      </c>
      <c r="J104" s="226">
        <v>0</v>
      </c>
      <c r="K104" s="226">
        <v>0</v>
      </c>
      <c r="L104" s="226">
        <v>0</v>
      </c>
      <c r="M104" s="226">
        <v>0</v>
      </c>
      <c r="N104" s="226">
        <v>0</v>
      </c>
      <c r="O104" s="226">
        <v>0</v>
      </c>
      <c r="P104" s="226">
        <v>0</v>
      </c>
      <c r="Q104" s="226">
        <v>0</v>
      </c>
      <c r="R104" s="226">
        <v>0</v>
      </c>
      <c r="S104" s="226">
        <v>0</v>
      </c>
      <c r="T104" s="226">
        <v>0</v>
      </c>
      <c r="U104" s="226">
        <v>0</v>
      </c>
      <c r="V104" s="226">
        <v>0</v>
      </c>
      <c r="W104" s="226">
        <v>0</v>
      </c>
      <c r="X104" s="226">
        <v>0</v>
      </c>
      <c r="Y104" s="226">
        <v>0</v>
      </c>
      <c r="Z104" s="226">
        <v>0</v>
      </c>
      <c r="AA104" s="226">
        <v>0</v>
      </c>
      <c r="AB104" s="226">
        <v>0</v>
      </c>
      <c r="AC104" s="226">
        <v>0</v>
      </c>
      <c r="AD104" s="226">
        <v>0</v>
      </c>
      <c r="AE104" s="226">
        <v>0</v>
      </c>
      <c r="AF104" s="226">
        <v>0</v>
      </c>
      <c r="AG104" s="226">
        <v>0</v>
      </c>
      <c r="AH104" s="226">
        <v>0</v>
      </c>
      <c r="AI104" s="226">
        <v>0</v>
      </c>
      <c r="AJ104" s="226">
        <v>0</v>
      </c>
      <c r="AK104" s="226">
        <v>0</v>
      </c>
      <c r="AL104" s="226">
        <v>0</v>
      </c>
      <c r="AM104" s="226">
        <v>0</v>
      </c>
      <c r="AN104" s="226">
        <v>0</v>
      </c>
      <c r="AO104" s="226">
        <v>0</v>
      </c>
      <c r="AP104" s="226">
        <v>0</v>
      </c>
      <c r="AQ104" s="226">
        <v>0</v>
      </c>
      <c r="AR104" s="226">
        <v>0</v>
      </c>
      <c r="AS104" s="226">
        <v>0</v>
      </c>
      <c r="AT104" s="226">
        <v>0</v>
      </c>
      <c r="AU104" s="226">
        <v>0</v>
      </c>
      <c r="AV104" s="226">
        <v>0</v>
      </c>
      <c r="AW104" s="226">
        <v>0</v>
      </c>
      <c r="AX104" s="226">
        <v>0</v>
      </c>
      <c r="AY104" s="226">
        <v>0</v>
      </c>
      <c r="AZ104" s="226">
        <v>0</v>
      </c>
    </row>
    <row r="105" spans="1:52" x14ac:dyDescent="0.35">
      <c r="A105" s="240" t="s">
        <v>204</v>
      </c>
      <c r="B105" s="241">
        <v>0</v>
      </c>
      <c r="C105" s="241">
        <v>0</v>
      </c>
      <c r="D105" s="241">
        <v>0</v>
      </c>
      <c r="E105" s="241">
        <v>0</v>
      </c>
      <c r="F105" s="241">
        <v>0</v>
      </c>
      <c r="G105" s="241">
        <v>0</v>
      </c>
      <c r="H105" s="241">
        <v>0</v>
      </c>
      <c r="I105" s="241">
        <v>0</v>
      </c>
      <c r="J105" s="241">
        <v>0</v>
      </c>
      <c r="K105" s="241">
        <v>0</v>
      </c>
      <c r="L105" s="241">
        <v>0</v>
      </c>
      <c r="M105" s="241">
        <v>0</v>
      </c>
      <c r="N105" s="241">
        <v>0</v>
      </c>
      <c r="O105" s="241">
        <v>0</v>
      </c>
      <c r="P105" s="241">
        <v>0</v>
      </c>
      <c r="Q105" s="241">
        <v>0</v>
      </c>
      <c r="R105" s="241">
        <v>0.6820300136213826</v>
      </c>
      <c r="S105" s="241">
        <v>3.2681145334065307</v>
      </c>
      <c r="T105" s="241">
        <v>5.8335938252414925</v>
      </c>
      <c r="U105" s="241">
        <v>8.3810716859953445</v>
      </c>
      <c r="V105" s="241">
        <v>12.287361205154276</v>
      </c>
      <c r="W105" s="241">
        <v>12.274359181996417</v>
      </c>
      <c r="X105" s="241">
        <v>12.253888111104825</v>
      </c>
      <c r="Y105" s="241">
        <v>12.211554697645285</v>
      </c>
      <c r="Z105" s="241">
        <v>12.109034185935117</v>
      </c>
      <c r="AA105" s="241">
        <v>11.919186334978928</v>
      </c>
      <c r="AB105" s="241">
        <v>11.629232904540403</v>
      </c>
      <c r="AC105" s="241">
        <v>11.271948956365105</v>
      </c>
      <c r="AD105" s="241">
        <v>10.862396438980522</v>
      </c>
      <c r="AE105" s="241">
        <v>10.418391194350676</v>
      </c>
      <c r="AF105" s="241">
        <v>72.585632184380472</v>
      </c>
      <c r="AG105" s="241">
        <v>310.82853102458694</v>
      </c>
      <c r="AH105" s="241">
        <v>762.52977676256637</v>
      </c>
      <c r="AI105" s="241">
        <v>1460.7863416596972</v>
      </c>
      <c r="AJ105" s="241">
        <v>2430.1979356568395</v>
      </c>
      <c r="AK105" s="241">
        <v>3674.1625026329375</v>
      </c>
      <c r="AL105" s="241">
        <v>5192.4166614542146</v>
      </c>
      <c r="AM105" s="241">
        <v>6980.3123621974246</v>
      </c>
      <c r="AN105" s="241">
        <v>9018.3051752191714</v>
      </c>
      <c r="AO105" s="241">
        <v>11293.241545565983</v>
      </c>
      <c r="AP105" s="241">
        <v>13806.671992062234</v>
      </c>
      <c r="AQ105" s="241">
        <v>16560.164842788243</v>
      </c>
      <c r="AR105" s="241">
        <v>19499.425206441458</v>
      </c>
      <c r="AS105" s="241">
        <v>22631.607574196474</v>
      </c>
      <c r="AT105" s="241">
        <v>25908.759175071944</v>
      </c>
      <c r="AU105" s="241">
        <v>29321.595285544787</v>
      </c>
      <c r="AV105" s="241">
        <v>32814.172045890227</v>
      </c>
      <c r="AW105" s="241">
        <v>36438.674419798277</v>
      </c>
      <c r="AX105" s="241">
        <v>40106.606819755631</v>
      </c>
      <c r="AY105" s="241">
        <v>43837.676182584066</v>
      </c>
      <c r="AZ105" s="241">
        <v>47538.722041737339</v>
      </c>
    </row>
    <row r="106" spans="1:52" x14ac:dyDescent="0.35">
      <c r="A106" s="242" t="s">
        <v>205</v>
      </c>
      <c r="B106" s="226">
        <v>0</v>
      </c>
      <c r="C106" s="226">
        <v>0</v>
      </c>
      <c r="D106" s="226">
        <v>0</v>
      </c>
      <c r="E106" s="226">
        <v>0</v>
      </c>
      <c r="F106" s="226">
        <v>0</v>
      </c>
      <c r="G106" s="226">
        <v>0</v>
      </c>
      <c r="H106" s="226">
        <v>0</v>
      </c>
      <c r="I106" s="226">
        <v>0</v>
      </c>
      <c r="J106" s="226">
        <v>0</v>
      </c>
      <c r="K106" s="226">
        <v>0</v>
      </c>
      <c r="L106" s="226">
        <v>0</v>
      </c>
      <c r="M106" s="226">
        <v>0</v>
      </c>
      <c r="N106" s="226">
        <v>0</v>
      </c>
      <c r="O106" s="226">
        <v>0</v>
      </c>
      <c r="P106" s="226">
        <v>0</v>
      </c>
      <c r="Q106" s="226">
        <v>0</v>
      </c>
      <c r="R106" s="226">
        <v>0</v>
      </c>
      <c r="S106" s="226">
        <v>0</v>
      </c>
      <c r="T106" s="226">
        <v>0</v>
      </c>
      <c r="U106" s="226">
        <v>0</v>
      </c>
      <c r="V106" s="226">
        <v>0</v>
      </c>
      <c r="W106" s="226">
        <v>0</v>
      </c>
      <c r="X106" s="226">
        <v>0</v>
      </c>
      <c r="Y106" s="226">
        <v>0</v>
      </c>
      <c r="Z106" s="226">
        <v>0</v>
      </c>
      <c r="AA106" s="226">
        <v>0</v>
      </c>
      <c r="AB106" s="226">
        <v>0</v>
      </c>
      <c r="AC106" s="226">
        <v>0</v>
      </c>
      <c r="AD106" s="226">
        <v>0</v>
      </c>
      <c r="AE106" s="226">
        <v>0</v>
      </c>
      <c r="AF106" s="226">
        <v>34.179960250035769</v>
      </c>
      <c r="AG106" s="226">
        <v>176.74880559458285</v>
      </c>
      <c r="AH106" s="226">
        <v>466.81826096547536</v>
      </c>
      <c r="AI106" s="226">
        <v>936.33372833098304</v>
      </c>
      <c r="AJ106" s="226">
        <v>1616.5292652117471</v>
      </c>
      <c r="AK106" s="226">
        <v>2526.2466848094887</v>
      </c>
      <c r="AL106" s="226">
        <v>3675.1560884149776</v>
      </c>
      <c r="AM106" s="226">
        <v>5070.9366065917529</v>
      </c>
      <c r="AN106" s="226">
        <v>6717.2107940133319</v>
      </c>
      <c r="AO106" s="226">
        <v>8621.3129811868748</v>
      </c>
      <c r="AP106" s="226">
        <v>10784.238089518878</v>
      </c>
      <c r="AQ106" s="226">
        <v>13209.231718148894</v>
      </c>
      <c r="AR106" s="226">
        <v>15846.708033667599</v>
      </c>
      <c r="AS106" s="226">
        <v>18710.122385940958</v>
      </c>
      <c r="AT106" s="226">
        <v>21758.704557691115</v>
      </c>
      <c r="AU106" s="226">
        <v>24986.518712862493</v>
      </c>
      <c r="AV106" s="226">
        <v>28331.66468998733</v>
      </c>
      <c r="AW106" s="226">
        <v>31829.325717422547</v>
      </c>
      <c r="AX106" s="226">
        <v>35407.443638756929</v>
      </c>
      <c r="AY106" s="226">
        <v>39068.005727262243</v>
      </c>
      <c r="AZ106" s="226">
        <v>42711.077314622569</v>
      </c>
    </row>
    <row r="107" spans="1:52" x14ac:dyDescent="0.35">
      <c r="A107" s="242" t="s">
        <v>213</v>
      </c>
      <c r="B107" s="226">
        <v>0</v>
      </c>
      <c r="C107" s="226">
        <v>0</v>
      </c>
      <c r="D107" s="226">
        <v>0</v>
      </c>
      <c r="E107" s="226">
        <v>0</v>
      </c>
      <c r="F107" s="226">
        <v>0</v>
      </c>
      <c r="G107" s="226">
        <v>0</v>
      </c>
      <c r="H107" s="226">
        <v>0</v>
      </c>
      <c r="I107" s="226">
        <v>0</v>
      </c>
      <c r="J107" s="226">
        <v>0</v>
      </c>
      <c r="K107" s="226">
        <v>0</v>
      </c>
      <c r="L107" s="226">
        <v>0</v>
      </c>
      <c r="M107" s="226">
        <v>0</v>
      </c>
      <c r="N107" s="226">
        <v>0</v>
      </c>
      <c r="O107" s="226">
        <v>0</v>
      </c>
      <c r="P107" s="226">
        <v>0</v>
      </c>
      <c r="Q107" s="226">
        <v>0</v>
      </c>
      <c r="R107" s="226">
        <v>0.6820300136213826</v>
      </c>
      <c r="S107" s="226">
        <v>3.2681145334065307</v>
      </c>
      <c r="T107" s="226">
        <v>5.8335938252414925</v>
      </c>
      <c r="U107" s="226">
        <v>8.3810716859953445</v>
      </c>
      <c r="V107" s="226">
        <v>12.287361205154276</v>
      </c>
      <c r="W107" s="226">
        <v>12.274359181996417</v>
      </c>
      <c r="X107" s="226">
        <v>12.253888111104825</v>
      </c>
      <c r="Y107" s="226">
        <v>12.211554697645285</v>
      </c>
      <c r="Z107" s="226">
        <v>12.109034185935117</v>
      </c>
      <c r="AA107" s="226">
        <v>11.919186334978928</v>
      </c>
      <c r="AB107" s="226">
        <v>11.629232904540403</v>
      </c>
      <c r="AC107" s="226">
        <v>11.271948956365105</v>
      </c>
      <c r="AD107" s="226">
        <v>10.862396438980522</v>
      </c>
      <c r="AE107" s="226">
        <v>10.418391194350676</v>
      </c>
      <c r="AF107" s="226">
        <v>38.40567193434471</v>
      </c>
      <c r="AG107" s="226">
        <v>134.07972543000412</v>
      </c>
      <c r="AH107" s="226">
        <v>295.71151579709101</v>
      </c>
      <c r="AI107" s="226">
        <v>524.45261332871416</v>
      </c>
      <c r="AJ107" s="226">
        <v>813.66867044509252</v>
      </c>
      <c r="AK107" s="226">
        <v>1147.9158178234491</v>
      </c>
      <c r="AL107" s="226">
        <v>1517.2605730392368</v>
      </c>
      <c r="AM107" s="226">
        <v>1909.3757556056721</v>
      </c>
      <c r="AN107" s="226">
        <v>2301.094381205839</v>
      </c>
      <c r="AO107" s="226">
        <v>2671.9285643791077</v>
      </c>
      <c r="AP107" s="226">
        <v>3022.4339025433555</v>
      </c>
      <c r="AQ107" s="226">
        <v>3350.933124639349</v>
      </c>
      <c r="AR107" s="226">
        <v>3652.7171727738587</v>
      </c>
      <c r="AS107" s="226">
        <v>3921.4851882555176</v>
      </c>
      <c r="AT107" s="226">
        <v>4150.0546173808307</v>
      </c>
      <c r="AU107" s="226">
        <v>4335.0765726822938</v>
      </c>
      <c r="AV107" s="226">
        <v>4482.5073559028961</v>
      </c>
      <c r="AW107" s="226">
        <v>4609.3487023757334</v>
      </c>
      <c r="AX107" s="226">
        <v>4699.163180998703</v>
      </c>
      <c r="AY107" s="226">
        <v>4769.6704553218196</v>
      </c>
      <c r="AZ107" s="226">
        <v>4827.6447271147717</v>
      </c>
    </row>
    <row r="108" spans="1:52" x14ac:dyDescent="0.35">
      <c r="A108" s="236" t="s">
        <v>32</v>
      </c>
      <c r="B108" s="237">
        <v>1564050.6293841489</v>
      </c>
      <c r="C108" s="237">
        <v>1610007.4732960542</v>
      </c>
      <c r="D108" s="237">
        <v>1660332.790036476</v>
      </c>
      <c r="E108" s="237">
        <v>1669390.7999427482</v>
      </c>
      <c r="F108" s="237">
        <v>1813531.0881692215</v>
      </c>
      <c r="G108" s="237">
        <v>1859123.9947862723</v>
      </c>
      <c r="H108" s="237">
        <v>1915952.0635174266</v>
      </c>
      <c r="I108" s="237">
        <v>1987617.1003863974</v>
      </c>
      <c r="J108" s="237">
        <v>1955419.1507630125</v>
      </c>
      <c r="K108" s="237">
        <v>1770665.9317804151</v>
      </c>
      <c r="L108" s="237">
        <v>1822387.1631872188</v>
      </c>
      <c r="M108" s="237">
        <v>1813067.1663256537</v>
      </c>
      <c r="N108" s="237">
        <v>1756616.2886227965</v>
      </c>
      <c r="O108" s="237">
        <v>1782500.8798489678</v>
      </c>
      <c r="P108" s="237">
        <v>1791256.257901767</v>
      </c>
      <c r="Q108" s="237">
        <v>1839969.9161456032</v>
      </c>
      <c r="R108" s="237">
        <v>1931829.0771491681</v>
      </c>
      <c r="S108" s="237">
        <v>2010762.6745223445</v>
      </c>
      <c r="T108" s="237">
        <v>2072976.3793789903</v>
      </c>
      <c r="U108" s="237">
        <v>2119197.2335376469</v>
      </c>
      <c r="V108" s="237">
        <v>2153917.4632464144</v>
      </c>
      <c r="W108" s="237">
        <v>2184805.4785123309</v>
      </c>
      <c r="X108" s="237">
        <v>2212028.481228834</v>
      </c>
      <c r="Y108" s="237">
        <v>2238907.6547248475</v>
      </c>
      <c r="Z108" s="237">
        <v>2263693.7424290255</v>
      </c>
      <c r="AA108" s="237">
        <v>2287595.7903849841</v>
      </c>
      <c r="AB108" s="237">
        <v>2312217.6872635838</v>
      </c>
      <c r="AC108" s="237">
        <v>2337159.5122805177</v>
      </c>
      <c r="AD108" s="237">
        <v>2362316.2921920633</v>
      </c>
      <c r="AE108" s="237">
        <v>2387840.4271953097</v>
      </c>
      <c r="AF108" s="237">
        <v>2413675.5210737432</v>
      </c>
      <c r="AG108" s="237">
        <v>2438890.8317792369</v>
      </c>
      <c r="AH108" s="237">
        <v>2465334.2680275342</v>
      </c>
      <c r="AI108" s="237">
        <v>2489668.1567380801</v>
      </c>
      <c r="AJ108" s="237">
        <v>2514353.1073356769</v>
      </c>
      <c r="AK108" s="237">
        <v>2539181.0510957721</v>
      </c>
      <c r="AL108" s="237">
        <v>2564443.8739724355</v>
      </c>
      <c r="AM108" s="237">
        <v>2590178.6796480296</v>
      </c>
      <c r="AN108" s="237">
        <v>2616704.1866465975</v>
      </c>
      <c r="AO108" s="237">
        <v>2643302.6689806785</v>
      </c>
      <c r="AP108" s="237">
        <v>2670313.2098680669</v>
      </c>
      <c r="AQ108" s="237">
        <v>2698901.5321407793</v>
      </c>
      <c r="AR108" s="237">
        <v>2728638.3567547249</v>
      </c>
      <c r="AS108" s="237">
        <v>2758664.7506479686</v>
      </c>
      <c r="AT108" s="237">
        <v>2789785.3066108222</v>
      </c>
      <c r="AU108" s="237">
        <v>2821342.6226338767</v>
      </c>
      <c r="AV108" s="237">
        <v>2852955.130482778</v>
      </c>
      <c r="AW108" s="237">
        <v>2884627.403686841</v>
      </c>
      <c r="AX108" s="237">
        <v>2916762.7949120016</v>
      </c>
      <c r="AY108" s="237">
        <v>2949005.7003125236</v>
      </c>
      <c r="AZ108" s="237">
        <v>2982013.7083282494</v>
      </c>
    </row>
    <row r="109" spans="1:52" x14ac:dyDescent="0.35">
      <c r="A109" s="238" t="s">
        <v>33</v>
      </c>
      <c r="B109" s="239">
        <v>86604.524271236427</v>
      </c>
      <c r="C109" s="239">
        <v>90531.048187131833</v>
      </c>
      <c r="D109" s="239">
        <v>92199.176176595094</v>
      </c>
      <c r="E109" s="239">
        <v>96176.783372807273</v>
      </c>
      <c r="F109" s="239">
        <v>99830.838466100802</v>
      </c>
      <c r="G109" s="239">
        <v>103193.32924858369</v>
      </c>
      <c r="H109" s="239">
        <v>105213.2175448479</v>
      </c>
      <c r="I109" s="239">
        <v>111318.7752065708</v>
      </c>
      <c r="J109" s="239">
        <v>110758.79982957151</v>
      </c>
      <c r="K109" s="239">
        <v>109811.76495922846</v>
      </c>
      <c r="L109" s="239">
        <v>112165.05405351076</v>
      </c>
      <c r="M109" s="239">
        <v>113488.34392143246</v>
      </c>
      <c r="N109" s="239">
        <v>111168.04196071165</v>
      </c>
      <c r="O109" s="239">
        <v>111432.26157378779</v>
      </c>
      <c r="P109" s="239">
        <v>114741.53092255992</v>
      </c>
      <c r="Q109" s="239">
        <v>117316.14408828289</v>
      </c>
      <c r="R109" s="239">
        <v>120063.96611192659</v>
      </c>
      <c r="S109" s="239">
        <v>123511.56564784792</v>
      </c>
      <c r="T109" s="239">
        <v>126805.72324437361</v>
      </c>
      <c r="U109" s="239">
        <v>129693.11396758321</v>
      </c>
      <c r="V109" s="239">
        <v>132353.86897264022</v>
      </c>
      <c r="W109" s="239">
        <v>134763.73251750332</v>
      </c>
      <c r="X109" s="239">
        <v>136985.09160446425</v>
      </c>
      <c r="Y109" s="239">
        <v>139277.13802227069</v>
      </c>
      <c r="Z109" s="239">
        <v>141613.44338501079</v>
      </c>
      <c r="AA109" s="239">
        <v>143891.61159005854</v>
      </c>
      <c r="AB109" s="239">
        <v>146257.10888849644</v>
      </c>
      <c r="AC109" s="239">
        <v>148786.70085677903</v>
      </c>
      <c r="AD109" s="239">
        <v>151309.87135138028</v>
      </c>
      <c r="AE109" s="239">
        <v>153847.62747795743</v>
      </c>
      <c r="AF109" s="239">
        <v>156408.46858745816</v>
      </c>
      <c r="AG109" s="239">
        <v>158979.50375797649</v>
      </c>
      <c r="AH109" s="239">
        <v>161552.89509956163</v>
      </c>
      <c r="AI109" s="239">
        <v>163969.96506710516</v>
      </c>
      <c r="AJ109" s="239">
        <v>166426.29009164876</v>
      </c>
      <c r="AK109" s="239">
        <v>168926.40269482404</v>
      </c>
      <c r="AL109" s="239">
        <v>171458.6315911772</v>
      </c>
      <c r="AM109" s="239">
        <v>174090.45411627443</v>
      </c>
      <c r="AN109" s="239">
        <v>176785.80065038535</v>
      </c>
      <c r="AO109" s="239">
        <v>179546.39895165412</v>
      </c>
      <c r="AP109" s="239">
        <v>182370.54400665319</v>
      </c>
      <c r="AQ109" s="239">
        <v>185345.15916066337</v>
      </c>
      <c r="AR109" s="239">
        <v>188387.83152299779</v>
      </c>
      <c r="AS109" s="239">
        <v>191512.24195012974</v>
      </c>
      <c r="AT109" s="239">
        <v>194730.59543357432</v>
      </c>
      <c r="AU109" s="239">
        <v>198082.50208876765</v>
      </c>
      <c r="AV109" s="239">
        <v>201513.72518136559</v>
      </c>
      <c r="AW109" s="239">
        <v>204963.42904304573</v>
      </c>
      <c r="AX109" s="239">
        <v>208471.26756621231</v>
      </c>
      <c r="AY109" s="239">
        <v>212019.44584675418</v>
      </c>
      <c r="AZ109" s="239">
        <v>215611.36061352692</v>
      </c>
    </row>
    <row r="110" spans="1:52" x14ac:dyDescent="0.35">
      <c r="A110" s="240" t="s">
        <v>195</v>
      </c>
      <c r="B110" s="241">
        <v>86593.128903252538</v>
      </c>
      <c r="C110" s="241">
        <v>90518.427201508865</v>
      </c>
      <c r="D110" s="241">
        <v>92186.155854358774</v>
      </c>
      <c r="E110" s="241">
        <v>96163.681190951174</v>
      </c>
      <c r="F110" s="241">
        <v>99814.084406536524</v>
      </c>
      <c r="G110" s="241">
        <v>103176.89095316558</v>
      </c>
      <c r="H110" s="241">
        <v>105196.74495599419</v>
      </c>
      <c r="I110" s="241">
        <v>111302.18668200419</v>
      </c>
      <c r="J110" s="241">
        <v>110743.02412728123</v>
      </c>
      <c r="K110" s="241">
        <v>109795.2743930187</v>
      </c>
      <c r="L110" s="241">
        <v>112148.30232477165</v>
      </c>
      <c r="M110" s="241">
        <v>113468.19535741284</v>
      </c>
      <c r="N110" s="241">
        <v>111133.35632404276</v>
      </c>
      <c r="O110" s="241">
        <v>111381.80036620994</v>
      </c>
      <c r="P110" s="241">
        <v>114670.30931407461</v>
      </c>
      <c r="Q110" s="241">
        <v>117222.21024007452</v>
      </c>
      <c r="R110" s="241">
        <v>119911.49463425123</v>
      </c>
      <c r="S110" s="241">
        <v>123269.7671350272</v>
      </c>
      <c r="T110" s="241">
        <v>126446.58995394708</v>
      </c>
      <c r="U110" s="241">
        <v>129191.35842800002</v>
      </c>
      <c r="V110" s="241">
        <v>131166.65784191011</v>
      </c>
      <c r="W110" s="241">
        <v>132836.84934003168</v>
      </c>
      <c r="X110" s="241">
        <v>134314.95881687073</v>
      </c>
      <c r="Y110" s="241">
        <v>135866.49992735387</v>
      </c>
      <c r="Z110" s="241">
        <v>137368.03201139782</v>
      </c>
      <c r="AA110" s="241">
        <v>138617.87367807887</v>
      </c>
      <c r="AB110" s="241">
        <v>139766.25919457091</v>
      </c>
      <c r="AC110" s="241">
        <v>140894.85415211206</v>
      </c>
      <c r="AD110" s="241">
        <v>141832.70590204161</v>
      </c>
      <c r="AE110" s="241">
        <v>142592.89351841455</v>
      </c>
      <c r="AF110" s="241">
        <v>143148.90221379005</v>
      </c>
      <c r="AG110" s="241">
        <v>143462.70432815177</v>
      </c>
      <c r="AH110" s="241">
        <v>143479.03059095188</v>
      </c>
      <c r="AI110" s="241">
        <v>143079.28876395425</v>
      </c>
      <c r="AJ110" s="241">
        <v>142419.77666688489</v>
      </c>
      <c r="AK110" s="241">
        <v>141528.75453239417</v>
      </c>
      <c r="AL110" s="241">
        <v>140416.43723196426</v>
      </c>
      <c r="AM110" s="241">
        <v>139187.42307781553</v>
      </c>
      <c r="AN110" s="241">
        <v>137868.56600810625</v>
      </c>
      <c r="AO110" s="241">
        <v>136540.04448635704</v>
      </c>
      <c r="AP110" s="241">
        <v>135255.18127056857</v>
      </c>
      <c r="AQ110" s="241">
        <v>134159.07807459965</v>
      </c>
      <c r="AR110" s="241">
        <v>133222.30501015819</v>
      </c>
      <c r="AS110" s="241">
        <v>132513.17769223481</v>
      </c>
      <c r="AT110" s="241">
        <v>132023.28808890135</v>
      </c>
      <c r="AU110" s="241">
        <v>131795.37285944339</v>
      </c>
      <c r="AV110" s="241">
        <v>131780.71168022696</v>
      </c>
      <c r="AW110" s="241">
        <v>131946.76270132588</v>
      </c>
      <c r="AX110" s="241">
        <v>132284.51959374105</v>
      </c>
      <c r="AY110" s="241">
        <v>132720.02609796345</v>
      </c>
      <c r="AZ110" s="241">
        <v>133261.52771045454</v>
      </c>
    </row>
    <row r="111" spans="1:52" x14ac:dyDescent="0.35">
      <c r="A111" s="242" t="s">
        <v>206</v>
      </c>
      <c r="B111" s="226">
        <v>189.85323466647822</v>
      </c>
      <c r="C111" s="226">
        <v>286.58892847505217</v>
      </c>
      <c r="D111" s="226">
        <v>408.56772847708913</v>
      </c>
      <c r="E111" s="226">
        <v>476.72537881057366</v>
      </c>
      <c r="F111" s="226">
        <v>510.68468659959279</v>
      </c>
      <c r="G111" s="226">
        <v>545.37720157728893</v>
      </c>
      <c r="H111" s="226">
        <v>600.70302540384932</v>
      </c>
      <c r="I111" s="226">
        <v>613.3385179227173</v>
      </c>
      <c r="J111" s="226">
        <v>628.64800608579674</v>
      </c>
      <c r="K111" s="226">
        <v>602.23393923025401</v>
      </c>
      <c r="L111" s="226">
        <v>617.43909968628941</v>
      </c>
      <c r="M111" s="226">
        <v>620.66675528037865</v>
      </c>
      <c r="N111" s="226">
        <v>612.43595348506039</v>
      </c>
      <c r="O111" s="226">
        <v>605.28569787437209</v>
      </c>
      <c r="P111" s="226">
        <v>617.13257722869366</v>
      </c>
      <c r="Q111" s="226">
        <v>599.636173717926</v>
      </c>
      <c r="R111" s="226">
        <v>577.08976770412801</v>
      </c>
      <c r="S111" s="226">
        <v>565.67335453493445</v>
      </c>
      <c r="T111" s="226">
        <v>550.60884236883021</v>
      </c>
      <c r="U111" s="226">
        <v>550.59003744515553</v>
      </c>
      <c r="V111" s="226">
        <v>542.58775188815866</v>
      </c>
      <c r="W111" s="226">
        <v>547.96550577114795</v>
      </c>
      <c r="X111" s="226">
        <v>562.86570341182028</v>
      </c>
      <c r="Y111" s="226">
        <v>587.30334353067678</v>
      </c>
      <c r="Z111" s="226">
        <v>616.2552210741942</v>
      </c>
      <c r="AA111" s="226">
        <v>644.31590373366544</v>
      </c>
      <c r="AB111" s="226">
        <v>670.98360154380771</v>
      </c>
      <c r="AC111" s="226">
        <v>695.45398954467362</v>
      </c>
      <c r="AD111" s="226">
        <v>716.52118878570923</v>
      </c>
      <c r="AE111" s="226">
        <v>733.90303507116971</v>
      </c>
      <c r="AF111" s="226">
        <v>748.47722846917873</v>
      </c>
      <c r="AG111" s="226">
        <v>759.95133664398622</v>
      </c>
      <c r="AH111" s="226">
        <v>768.83382519878762</v>
      </c>
      <c r="AI111" s="226">
        <v>774.90567217720422</v>
      </c>
      <c r="AJ111" s="226">
        <v>778.78034543885281</v>
      </c>
      <c r="AK111" s="226">
        <v>780.32723709998788</v>
      </c>
      <c r="AL111" s="226">
        <v>780.01506509752221</v>
      </c>
      <c r="AM111" s="226">
        <v>777.8884627470261</v>
      </c>
      <c r="AN111" s="226">
        <v>774.82857361799506</v>
      </c>
      <c r="AO111" s="226">
        <v>771.20178315374756</v>
      </c>
      <c r="AP111" s="226">
        <v>767.64670582039412</v>
      </c>
      <c r="AQ111" s="226">
        <v>764.64666846597072</v>
      </c>
      <c r="AR111" s="226">
        <v>762.56557573776468</v>
      </c>
      <c r="AS111" s="226">
        <v>761.20944931960605</v>
      </c>
      <c r="AT111" s="226">
        <v>761.00008819280254</v>
      </c>
      <c r="AU111" s="226">
        <v>762.01814787646072</v>
      </c>
      <c r="AV111" s="226">
        <v>764.40356784617882</v>
      </c>
      <c r="AW111" s="226">
        <v>767.38918134445669</v>
      </c>
      <c r="AX111" s="226">
        <v>771.6147598956112</v>
      </c>
      <c r="AY111" s="226">
        <v>776.7078513154471</v>
      </c>
      <c r="AZ111" s="226">
        <v>782.72531376167342</v>
      </c>
    </row>
    <row r="112" spans="1:52" x14ac:dyDescent="0.35">
      <c r="A112" s="242" t="s">
        <v>196</v>
      </c>
      <c r="B112" s="226">
        <v>10045.253936941212</v>
      </c>
      <c r="C112" s="226">
        <v>9590.7945748154616</v>
      </c>
      <c r="D112" s="226">
        <v>8976.4406712483269</v>
      </c>
      <c r="E112" s="226">
        <v>8484.166190736094</v>
      </c>
      <c r="F112" s="226">
        <v>7836.8811490599846</v>
      </c>
      <c r="G112" s="226">
        <v>7345.4237816173027</v>
      </c>
      <c r="H112" s="226">
        <v>6887.7806169569976</v>
      </c>
      <c r="I112" s="226">
        <v>6510.3610932330002</v>
      </c>
      <c r="J112" s="226">
        <v>6052.8323750736117</v>
      </c>
      <c r="K112" s="226">
        <v>5653.2722967909804</v>
      </c>
      <c r="L112" s="226">
        <v>5355.5406673228063</v>
      </c>
      <c r="M112" s="226">
        <v>5050.0781960562954</v>
      </c>
      <c r="N112" s="226">
        <v>4720.7348408482094</v>
      </c>
      <c r="O112" s="226">
        <v>4568.2856884131079</v>
      </c>
      <c r="P112" s="226">
        <v>4417.9826705501146</v>
      </c>
      <c r="Q112" s="226">
        <v>4409.4864845661323</v>
      </c>
      <c r="R112" s="226">
        <v>4440.2270156680606</v>
      </c>
      <c r="S112" s="226">
        <v>4514.7206342401178</v>
      </c>
      <c r="T112" s="226">
        <v>4584.825462524359</v>
      </c>
      <c r="U112" s="226">
        <v>4667.0172825621366</v>
      </c>
      <c r="V112" s="226">
        <v>4795.5189552684051</v>
      </c>
      <c r="W112" s="226">
        <v>4920.4570881892205</v>
      </c>
      <c r="X112" s="226">
        <v>5037.7056381759394</v>
      </c>
      <c r="Y112" s="226">
        <v>5157.5540237972955</v>
      </c>
      <c r="Z112" s="226">
        <v>5274.7073373698877</v>
      </c>
      <c r="AA112" s="226">
        <v>5385.9679547687256</v>
      </c>
      <c r="AB112" s="226">
        <v>5491.5809559984773</v>
      </c>
      <c r="AC112" s="226">
        <v>5592.604547608451</v>
      </c>
      <c r="AD112" s="226">
        <v>5679.3276065040736</v>
      </c>
      <c r="AE112" s="226">
        <v>5751.1278859022968</v>
      </c>
      <c r="AF112" s="226">
        <v>5806.3992092132494</v>
      </c>
      <c r="AG112" s="226">
        <v>5844.4642383900355</v>
      </c>
      <c r="AH112" s="226">
        <v>5864.4316377524883</v>
      </c>
      <c r="AI112" s="226">
        <v>5869.0511307837505</v>
      </c>
      <c r="AJ112" s="226">
        <v>5861.9983067543735</v>
      </c>
      <c r="AK112" s="226">
        <v>5845.5589672804117</v>
      </c>
      <c r="AL112" s="226">
        <v>5820.9540715743769</v>
      </c>
      <c r="AM112" s="226">
        <v>5791.3832276691983</v>
      </c>
      <c r="AN112" s="226">
        <v>5757.7568180246226</v>
      </c>
      <c r="AO112" s="226">
        <v>5723.6248826021556</v>
      </c>
      <c r="AP112" s="226">
        <v>5691.0300552100352</v>
      </c>
      <c r="AQ112" s="226">
        <v>5663.9089739536175</v>
      </c>
      <c r="AR112" s="226">
        <v>5643.9245015118677</v>
      </c>
      <c r="AS112" s="226">
        <v>5632.3696960792731</v>
      </c>
      <c r="AT112" s="226">
        <v>5629.3745457588784</v>
      </c>
      <c r="AU112" s="226">
        <v>5636.1869979944358</v>
      </c>
      <c r="AV112" s="226">
        <v>5652.0776523002278</v>
      </c>
      <c r="AW112" s="226">
        <v>5675.4168775362068</v>
      </c>
      <c r="AX112" s="226">
        <v>5706.2228471741291</v>
      </c>
      <c r="AY112" s="226">
        <v>5743.7779106418129</v>
      </c>
      <c r="AZ112" s="226">
        <v>5788.7293357618955</v>
      </c>
    </row>
    <row r="113" spans="1:52" x14ac:dyDescent="0.35">
      <c r="A113" s="242" t="s">
        <v>207</v>
      </c>
      <c r="B113" s="226">
        <v>16.95352532004906</v>
      </c>
      <c r="C113" s="226">
        <v>20.103254216698843</v>
      </c>
      <c r="D113" s="226">
        <v>24.264581788851476</v>
      </c>
      <c r="E113" s="226">
        <v>29.308772128405746</v>
      </c>
      <c r="F113" s="226">
        <v>33.711781244337132</v>
      </c>
      <c r="G113" s="226">
        <v>39.468526279149579</v>
      </c>
      <c r="H113" s="226">
        <v>96.275364399060422</v>
      </c>
      <c r="I113" s="226">
        <v>120.14121445429765</v>
      </c>
      <c r="J113" s="226">
        <v>157.46342869693592</v>
      </c>
      <c r="K113" s="226">
        <v>210.36633966843047</v>
      </c>
      <c r="L113" s="226">
        <v>269.52579229419575</v>
      </c>
      <c r="M113" s="226">
        <v>284.76562462676827</v>
      </c>
      <c r="N113" s="226">
        <v>284.2614506850897</v>
      </c>
      <c r="O113" s="226">
        <v>295.13020065518128</v>
      </c>
      <c r="P113" s="226">
        <v>316.85795830449268</v>
      </c>
      <c r="Q113" s="226">
        <v>328.79533002535788</v>
      </c>
      <c r="R113" s="226">
        <v>344.47325768525565</v>
      </c>
      <c r="S113" s="226">
        <v>365.7104456805605</v>
      </c>
      <c r="T113" s="226">
        <v>390.35767233145395</v>
      </c>
      <c r="U113" s="226">
        <v>416.33050852181566</v>
      </c>
      <c r="V113" s="226">
        <v>439.41305456645284</v>
      </c>
      <c r="W113" s="226">
        <v>467.13544166022939</v>
      </c>
      <c r="X113" s="226">
        <v>498.77782188907253</v>
      </c>
      <c r="Y113" s="226">
        <v>538.3709719310425</v>
      </c>
      <c r="Z113" s="226">
        <v>584.0052905250044</v>
      </c>
      <c r="AA113" s="226">
        <v>633.58000464573979</v>
      </c>
      <c r="AB113" s="226">
        <v>687.31311989346148</v>
      </c>
      <c r="AC113" s="226">
        <v>743.89818693905397</v>
      </c>
      <c r="AD113" s="226">
        <v>802.98047897786444</v>
      </c>
      <c r="AE113" s="226">
        <v>864.35376488507768</v>
      </c>
      <c r="AF113" s="226">
        <v>928.28537763091629</v>
      </c>
      <c r="AG113" s="226">
        <v>994.48777827789195</v>
      </c>
      <c r="AH113" s="226">
        <v>1062.4608107863</v>
      </c>
      <c r="AI113" s="226">
        <v>1131.635623752989</v>
      </c>
      <c r="AJ113" s="226">
        <v>1202.2562362047022</v>
      </c>
      <c r="AK113" s="226">
        <v>1274.1590271023913</v>
      </c>
      <c r="AL113" s="226">
        <v>1347.854866829477</v>
      </c>
      <c r="AM113" s="226">
        <v>1423.0356550814738</v>
      </c>
      <c r="AN113" s="226">
        <v>1500.9023037806785</v>
      </c>
      <c r="AO113" s="226">
        <v>1581.8944404824103</v>
      </c>
      <c r="AP113" s="226">
        <v>1666.8590999690473</v>
      </c>
      <c r="AQ113" s="226">
        <v>1757.0331973257385</v>
      </c>
      <c r="AR113" s="226">
        <v>1854.9795847545363</v>
      </c>
      <c r="AS113" s="226">
        <v>1959.1811691072414</v>
      </c>
      <c r="AT113" s="226">
        <v>2072.6740641822857</v>
      </c>
      <c r="AU113" s="226">
        <v>2194.9697856479906</v>
      </c>
      <c r="AV113" s="226">
        <v>2326.355774386639</v>
      </c>
      <c r="AW113" s="226">
        <v>2465.5361840985861</v>
      </c>
      <c r="AX113" s="226">
        <v>2615.1256229537839</v>
      </c>
      <c r="AY113" s="226">
        <v>2771.7279270524473</v>
      </c>
      <c r="AZ113" s="226">
        <v>2938.5208006202888</v>
      </c>
    </row>
    <row r="114" spans="1:52" x14ac:dyDescent="0.35">
      <c r="A114" s="242" t="s">
        <v>208</v>
      </c>
      <c r="B114" s="226">
        <v>0</v>
      </c>
      <c r="C114" s="226">
        <v>0</v>
      </c>
      <c r="D114" s="226">
        <v>0</v>
      </c>
      <c r="E114" s="226">
        <v>0</v>
      </c>
      <c r="F114" s="226">
        <v>0</v>
      </c>
      <c r="G114" s="226">
        <v>0</v>
      </c>
      <c r="H114" s="226">
        <v>0</v>
      </c>
      <c r="I114" s="226">
        <v>0</v>
      </c>
      <c r="J114" s="226">
        <v>0</v>
      </c>
      <c r="K114" s="226">
        <v>0</v>
      </c>
      <c r="L114" s="226">
        <v>0</v>
      </c>
      <c r="M114" s="226">
        <v>0</v>
      </c>
      <c r="N114" s="226">
        <v>0</v>
      </c>
      <c r="O114" s="226">
        <v>0</v>
      </c>
      <c r="P114" s="226">
        <v>0</v>
      </c>
      <c r="Q114" s="226">
        <v>0</v>
      </c>
      <c r="R114" s="226">
        <v>1.1204986065446529</v>
      </c>
      <c r="S114" s="226">
        <v>2.7357778501835215</v>
      </c>
      <c r="T114" s="226">
        <v>4.8904836362024566</v>
      </c>
      <c r="U114" s="226">
        <v>7.548580988280821</v>
      </c>
      <c r="V114" s="226">
        <v>13.588787631838652</v>
      </c>
      <c r="W114" s="226">
        <v>19.689021088965468</v>
      </c>
      <c r="X114" s="226">
        <v>25.86869359615017</v>
      </c>
      <c r="Y114" s="226">
        <v>32.086544929022502</v>
      </c>
      <c r="Z114" s="226">
        <v>38.807581749704418</v>
      </c>
      <c r="AA114" s="226">
        <v>46.561377303543843</v>
      </c>
      <c r="AB114" s="226">
        <v>55.387749583372106</v>
      </c>
      <c r="AC114" s="226">
        <v>65.364804218264183</v>
      </c>
      <c r="AD114" s="226">
        <v>76.599522064128692</v>
      </c>
      <c r="AE114" s="226">
        <v>89.293610931912454</v>
      </c>
      <c r="AF114" s="226">
        <v>103.72779042825886</v>
      </c>
      <c r="AG114" s="226">
        <v>119.9763503935504</v>
      </c>
      <c r="AH114" s="226">
        <v>138.43767969104672</v>
      </c>
      <c r="AI114" s="226">
        <v>158.92242316680532</v>
      </c>
      <c r="AJ114" s="226">
        <v>182.02460535967899</v>
      </c>
      <c r="AK114" s="226">
        <v>207.80818445869284</v>
      </c>
      <c r="AL114" s="226">
        <v>236.63103853167922</v>
      </c>
      <c r="AM114" s="226">
        <v>268.65632190291751</v>
      </c>
      <c r="AN114" s="226">
        <v>304.30412681615684</v>
      </c>
      <c r="AO114" s="226">
        <v>343.77604081232874</v>
      </c>
      <c r="AP114" s="226">
        <v>387.66948575727611</v>
      </c>
      <c r="AQ114" s="226">
        <v>436.44340170614771</v>
      </c>
      <c r="AR114" s="226">
        <v>490.78430182614846</v>
      </c>
      <c r="AS114" s="226">
        <v>551.02174418400682</v>
      </c>
      <c r="AT114" s="226">
        <v>617.92327710182474</v>
      </c>
      <c r="AU114" s="226">
        <v>691.86482737265874</v>
      </c>
      <c r="AV114" s="226">
        <v>773.62341428517448</v>
      </c>
      <c r="AW114" s="226">
        <v>862.80125343968291</v>
      </c>
      <c r="AX114" s="226">
        <v>960.61737817482697</v>
      </c>
      <c r="AY114" s="226">
        <v>1067.4371121640754</v>
      </c>
      <c r="AZ114" s="226">
        <v>1183.2278107780767</v>
      </c>
    </row>
    <row r="115" spans="1:52" x14ac:dyDescent="0.35">
      <c r="A115" s="242" t="s">
        <v>197</v>
      </c>
      <c r="B115" s="226">
        <v>76341.068206324795</v>
      </c>
      <c r="C115" s="226">
        <v>80620.940444001651</v>
      </c>
      <c r="D115" s="226">
        <v>82776.882872844508</v>
      </c>
      <c r="E115" s="226">
        <v>87173.480849276093</v>
      </c>
      <c r="F115" s="226">
        <v>91432.80678963261</v>
      </c>
      <c r="G115" s="226">
        <v>95246.621443691838</v>
      </c>
      <c r="H115" s="226">
        <v>97611.98594923428</v>
      </c>
      <c r="I115" s="226">
        <v>104058.34585639418</v>
      </c>
      <c r="J115" s="226">
        <v>103904.08031742489</v>
      </c>
      <c r="K115" s="226">
        <v>103329.40181732904</v>
      </c>
      <c r="L115" s="226">
        <v>105905.79676546836</v>
      </c>
      <c r="M115" s="226">
        <v>107512.6847814494</v>
      </c>
      <c r="N115" s="226">
        <v>105515.92407902441</v>
      </c>
      <c r="O115" s="226">
        <v>105913.09877926727</v>
      </c>
      <c r="P115" s="226">
        <v>109318.3361079913</v>
      </c>
      <c r="Q115" s="226">
        <v>111884.2922517651</v>
      </c>
      <c r="R115" s="226">
        <v>114548.57962553766</v>
      </c>
      <c r="S115" s="226">
        <v>117820.91487492953</v>
      </c>
      <c r="T115" s="226">
        <v>120915.87455325198</v>
      </c>
      <c r="U115" s="226">
        <v>123549.80692521206</v>
      </c>
      <c r="V115" s="226">
        <v>125375.44677000976</v>
      </c>
      <c r="W115" s="226">
        <v>126881.43805136076</v>
      </c>
      <c r="X115" s="226">
        <v>128189.48036222537</v>
      </c>
      <c r="Y115" s="226">
        <v>129550.80044934628</v>
      </c>
      <c r="Z115" s="226">
        <v>130853.69691199515</v>
      </c>
      <c r="AA115" s="226">
        <v>131906.65164511994</v>
      </c>
      <c r="AB115" s="226">
        <v>132859.88630043124</v>
      </c>
      <c r="AC115" s="226">
        <v>133796.01747425389</v>
      </c>
      <c r="AD115" s="226">
        <v>134555.22032466429</v>
      </c>
      <c r="AE115" s="226">
        <v>135151.43647861056</v>
      </c>
      <c r="AF115" s="226">
        <v>135558.27202335608</v>
      </c>
      <c r="AG115" s="226">
        <v>135738.85932472593</v>
      </c>
      <c r="AH115" s="226">
        <v>135638.286528247</v>
      </c>
      <c r="AI115" s="226">
        <v>135136.19449217524</v>
      </c>
      <c r="AJ115" s="226">
        <v>134383.48111438556</v>
      </c>
      <c r="AK115" s="226">
        <v>133406.1174567577</v>
      </c>
      <c r="AL115" s="226">
        <v>132211.47739730438</v>
      </c>
      <c r="AM115" s="226">
        <v>130900.83331840194</v>
      </c>
      <c r="AN115" s="226">
        <v>129497.14729243964</v>
      </c>
      <c r="AO115" s="226">
        <v>128075.42064742566</v>
      </c>
      <c r="AP115" s="226">
        <v>126684.05806005231</v>
      </c>
      <c r="AQ115" s="226">
        <v>125461.00086102559</v>
      </c>
      <c r="AR115" s="226">
        <v>124370.02196950109</v>
      </c>
      <c r="AS115" s="226">
        <v>123477.92429701585</v>
      </c>
      <c r="AT115" s="226">
        <v>122769.80481268463</v>
      </c>
      <c r="AU115" s="226">
        <v>122284.71307473849</v>
      </c>
      <c r="AV115" s="226">
        <v>121970.11781301557</v>
      </c>
      <c r="AW115" s="226">
        <v>121794.64722693768</v>
      </c>
      <c r="AX115" s="226">
        <v>121740.35592622271</v>
      </c>
      <c r="AY115" s="226">
        <v>121732.95683098178</v>
      </c>
      <c r="AZ115" s="226">
        <v>121772.52642598854</v>
      </c>
    </row>
    <row r="116" spans="1:52" x14ac:dyDescent="0.35">
      <c r="A116" s="242" t="s">
        <v>198</v>
      </c>
      <c r="B116" s="226">
        <v>0</v>
      </c>
      <c r="C116" s="226">
        <v>0</v>
      </c>
      <c r="D116" s="226">
        <v>0</v>
      </c>
      <c r="E116" s="226">
        <v>0</v>
      </c>
      <c r="F116" s="226">
        <v>0</v>
      </c>
      <c r="G116" s="226">
        <v>0</v>
      </c>
      <c r="H116" s="226">
        <v>0</v>
      </c>
      <c r="I116" s="226">
        <v>0</v>
      </c>
      <c r="J116" s="226">
        <v>0</v>
      </c>
      <c r="K116" s="226">
        <v>0</v>
      </c>
      <c r="L116" s="226">
        <v>0</v>
      </c>
      <c r="M116" s="226">
        <v>0</v>
      </c>
      <c r="N116" s="226">
        <v>0</v>
      </c>
      <c r="O116" s="226">
        <v>0</v>
      </c>
      <c r="P116" s="226">
        <v>0</v>
      </c>
      <c r="Q116" s="226">
        <v>0</v>
      </c>
      <c r="R116" s="226">
        <v>4.4690495644711635E-3</v>
      </c>
      <c r="S116" s="226">
        <v>1.2047791887204723E-2</v>
      </c>
      <c r="T116" s="226">
        <v>3.2939834263540468E-2</v>
      </c>
      <c r="U116" s="226">
        <v>6.5093270581220858E-2</v>
      </c>
      <c r="V116" s="226">
        <v>0.10252254548257725</v>
      </c>
      <c r="W116" s="226">
        <v>0.16423196135801396</v>
      </c>
      <c r="X116" s="226">
        <v>0.26059757236242237</v>
      </c>
      <c r="Y116" s="226">
        <v>0.38459381956035837</v>
      </c>
      <c r="Z116" s="226">
        <v>0.55966868388844138</v>
      </c>
      <c r="AA116" s="226">
        <v>0.79679250724441752</v>
      </c>
      <c r="AB116" s="226">
        <v>1.1074671205401072</v>
      </c>
      <c r="AC116" s="226">
        <v>1.5151495477261059</v>
      </c>
      <c r="AD116" s="226">
        <v>2.0567810455401005</v>
      </c>
      <c r="AE116" s="226">
        <v>2.7787430135331301</v>
      </c>
      <c r="AF116" s="226">
        <v>3.7405846923544499</v>
      </c>
      <c r="AG116" s="226">
        <v>4.9652997203811831</v>
      </c>
      <c r="AH116" s="226">
        <v>6.5801092762686171</v>
      </c>
      <c r="AI116" s="226">
        <v>8.5794218982610815</v>
      </c>
      <c r="AJ116" s="226">
        <v>11.236058741726973</v>
      </c>
      <c r="AK116" s="226">
        <v>14.783659695013002</v>
      </c>
      <c r="AL116" s="226">
        <v>19.504792626832447</v>
      </c>
      <c r="AM116" s="226">
        <v>25.626092012971622</v>
      </c>
      <c r="AN116" s="226">
        <v>33.626893427159864</v>
      </c>
      <c r="AO116" s="226">
        <v>44.12669188071245</v>
      </c>
      <c r="AP116" s="226">
        <v>57.917863759497173</v>
      </c>
      <c r="AQ116" s="226">
        <v>76.044972122578912</v>
      </c>
      <c r="AR116" s="226">
        <v>100.02907682679351</v>
      </c>
      <c r="AS116" s="226">
        <v>131.47133652884168</v>
      </c>
      <c r="AT116" s="226">
        <v>172.51130098092673</v>
      </c>
      <c r="AU116" s="226">
        <v>225.62002581333232</v>
      </c>
      <c r="AV116" s="226">
        <v>294.13345839314832</v>
      </c>
      <c r="AW116" s="226">
        <v>380.97197796924667</v>
      </c>
      <c r="AX116" s="226">
        <v>490.58305931999433</v>
      </c>
      <c r="AY116" s="226">
        <v>627.41846580787501</v>
      </c>
      <c r="AZ116" s="226">
        <v>795.79802354405876</v>
      </c>
    </row>
    <row r="117" spans="1:52" x14ac:dyDescent="0.35">
      <c r="A117" s="242" t="s">
        <v>209</v>
      </c>
      <c r="B117" s="226">
        <v>0</v>
      </c>
      <c r="C117" s="226">
        <v>0</v>
      </c>
      <c r="D117" s="226">
        <v>0</v>
      </c>
      <c r="E117" s="226">
        <v>0</v>
      </c>
      <c r="F117" s="226">
        <v>0</v>
      </c>
      <c r="G117" s="226">
        <v>0</v>
      </c>
      <c r="H117" s="226">
        <v>0</v>
      </c>
      <c r="I117" s="226">
        <v>0</v>
      </c>
      <c r="J117" s="226">
        <v>0</v>
      </c>
      <c r="K117" s="226">
        <v>0</v>
      </c>
      <c r="L117" s="226">
        <v>0</v>
      </c>
      <c r="M117" s="226">
        <v>0</v>
      </c>
      <c r="N117" s="226">
        <v>0</v>
      </c>
      <c r="O117" s="226">
        <v>0</v>
      </c>
      <c r="P117" s="226">
        <v>0</v>
      </c>
      <c r="Q117" s="226">
        <v>0</v>
      </c>
      <c r="R117" s="226">
        <v>0</v>
      </c>
      <c r="S117" s="226">
        <v>0</v>
      </c>
      <c r="T117" s="226">
        <v>0</v>
      </c>
      <c r="U117" s="226">
        <v>0</v>
      </c>
      <c r="V117" s="226">
        <v>0</v>
      </c>
      <c r="W117" s="226">
        <v>0</v>
      </c>
      <c r="X117" s="226">
        <v>0</v>
      </c>
      <c r="Y117" s="226">
        <v>0</v>
      </c>
      <c r="Z117" s="226">
        <v>0</v>
      </c>
      <c r="AA117" s="226">
        <v>0</v>
      </c>
      <c r="AB117" s="226">
        <v>0</v>
      </c>
      <c r="AC117" s="226">
        <v>0</v>
      </c>
      <c r="AD117" s="226">
        <v>0</v>
      </c>
      <c r="AE117" s="226">
        <v>0</v>
      </c>
      <c r="AF117" s="226">
        <v>0</v>
      </c>
      <c r="AG117" s="226">
        <v>0</v>
      </c>
      <c r="AH117" s="226">
        <v>0</v>
      </c>
      <c r="AI117" s="226">
        <v>0</v>
      </c>
      <c r="AJ117" s="226">
        <v>0</v>
      </c>
      <c r="AK117" s="226">
        <v>0</v>
      </c>
      <c r="AL117" s="226">
        <v>0</v>
      </c>
      <c r="AM117" s="226">
        <v>0</v>
      </c>
      <c r="AN117" s="226">
        <v>0</v>
      </c>
      <c r="AO117" s="226">
        <v>0</v>
      </c>
      <c r="AP117" s="226">
        <v>0</v>
      </c>
      <c r="AQ117" s="226">
        <v>0</v>
      </c>
      <c r="AR117" s="226">
        <v>0</v>
      </c>
      <c r="AS117" s="226">
        <v>0</v>
      </c>
      <c r="AT117" s="226">
        <v>0</v>
      </c>
      <c r="AU117" s="226">
        <v>0</v>
      </c>
      <c r="AV117" s="226">
        <v>0</v>
      </c>
      <c r="AW117" s="226">
        <v>0</v>
      </c>
      <c r="AX117" s="226">
        <v>0</v>
      </c>
      <c r="AY117" s="226">
        <v>0</v>
      </c>
      <c r="AZ117" s="226">
        <v>0</v>
      </c>
    </row>
    <row r="118" spans="1:52" hidden="1" x14ac:dyDescent="0.35">
      <c r="A118" s="240"/>
      <c r="B118" s="241"/>
      <c r="C118" s="241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  <c r="AK118" s="241"/>
      <c r="AL118" s="241"/>
      <c r="AM118" s="241"/>
      <c r="AN118" s="241"/>
      <c r="AO118" s="241"/>
      <c r="AP118" s="241"/>
      <c r="AQ118" s="241"/>
      <c r="AR118" s="241"/>
      <c r="AS118" s="241"/>
      <c r="AT118" s="241"/>
      <c r="AU118" s="241"/>
      <c r="AV118" s="241"/>
      <c r="AW118" s="241"/>
      <c r="AX118" s="241"/>
      <c r="AY118" s="241"/>
      <c r="AZ118" s="241"/>
    </row>
    <row r="119" spans="1:52" hidden="1" x14ac:dyDescent="0.35">
      <c r="A119" s="242"/>
      <c r="B119" s="226"/>
      <c r="C119" s="226"/>
      <c r="D119" s="226"/>
      <c r="E119" s="226"/>
      <c r="F119" s="226"/>
      <c r="G119" s="226"/>
      <c r="H119" s="226"/>
      <c r="I119" s="226"/>
      <c r="J119" s="226"/>
      <c r="K119" s="226"/>
      <c r="L119" s="226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  <c r="AA119" s="226"/>
      <c r="AB119" s="226"/>
      <c r="AC119" s="226"/>
      <c r="AD119" s="226"/>
      <c r="AE119" s="226"/>
      <c r="AF119" s="226"/>
      <c r="AG119" s="226"/>
      <c r="AH119" s="226"/>
      <c r="AI119" s="226"/>
      <c r="AJ119" s="226"/>
      <c r="AK119" s="226"/>
      <c r="AL119" s="226"/>
      <c r="AM119" s="226"/>
      <c r="AN119" s="226"/>
      <c r="AO119" s="226"/>
      <c r="AP119" s="226"/>
      <c r="AQ119" s="226"/>
      <c r="AR119" s="226"/>
      <c r="AS119" s="226"/>
      <c r="AT119" s="226"/>
      <c r="AU119" s="226"/>
      <c r="AV119" s="226"/>
      <c r="AW119" s="226"/>
      <c r="AX119" s="226"/>
      <c r="AY119" s="226"/>
      <c r="AZ119" s="226"/>
    </row>
    <row r="120" spans="1:52" hidden="1" x14ac:dyDescent="0.35">
      <c r="A120" s="242"/>
      <c r="B120" s="226"/>
      <c r="C120" s="226"/>
      <c r="D120" s="226"/>
      <c r="E120" s="226"/>
      <c r="F120" s="226"/>
      <c r="G120" s="226"/>
      <c r="H120" s="226"/>
      <c r="I120" s="226"/>
      <c r="J120" s="226"/>
      <c r="K120" s="226"/>
      <c r="L120" s="226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  <c r="AA120" s="226"/>
      <c r="AB120" s="226"/>
      <c r="AC120" s="226"/>
      <c r="AD120" s="226"/>
      <c r="AE120" s="226"/>
      <c r="AF120" s="226"/>
      <c r="AG120" s="226"/>
      <c r="AH120" s="226"/>
      <c r="AI120" s="226"/>
      <c r="AJ120" s="226"/>
      <c r="AK120" s="226"/>
      <c r="AL120" s="226"/>
      <c r="AM120" s="226"/>
      <c r="AN120" s="226"/>
      <c r="AO120" s="226"/>
      <c r="AP120" s="226"/>
      <c r="AQ120" s="226"/>
      <c r="AR120" s="226"/>
      <c r="AS120" s="226"/>
      <c r="AT120" s="226"/>
      <c r="AU120" s="226"/>
      <c r="AV120" s="226"/>
      <c r="AW120" s="226"/>
      <c r="AX120" s="226"/>
      <c r="AY120" s="226"/>
      <c r="AZ120" s="226"/>
    </row>
    <row r="121" spans="1:52" hidden="1" x14ac:dyDescent="0.35">
      <c r="A121" s="242"/>
      <c r="B121" s="226"/>
      <c r="C121" s="226"/>
      <c r="D121" s="226"/>
      <c r="E121" s="226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  <c r="AA121" s="226"/>
      <c r="AB121" s="226"/>
      <c r="AC121" s="226"/>
      <c r="AD121" s="226"/>
      <c r="AE121" s="226"/>
      <c r="AF121" s="226"/>
      <c r="AG121" s="226"/>
      <c r="AH121" s="226"/>
      <c r="AI121" s="226"/>
      <c r="AJ121" s="226"/>
      <c r="AK121" s="226"/>
      <c r="AL121" s="226"/>
      <c r="AM121" s="226"/>
      <c r="AN121" s="226"/>
      <c r="AO121" s="226"/>
      <c r="AP121" s="226"/>
      <c r="AQ121" s="226"/>
      <c r="AR121" s="226"/>
      <c r="AS121" s="226"/>
      <c r="AT121" s="226"/>
      <c r="AU121" s="226"/>
      <c r="AV121" s="226"/>
      <c r="AW121" s="226"/>
      <c r="AX121" s="226"/>
      <c r="AY121" s="226"/>
      <c r="AZ121" s="226"/>
    </row>
    <row r="122" spans="1:52" hidden="1" x14ac:dyDescent="0.35">
      <c r="A122" s="242"/>
      <c r="B122" s="226"/>
      <c r="C122" s="226"/>
      <c r="D122" s="226"/>
      <c r="E122" s="226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  <c r="AA122" s="226"/>
      <c r="AB122" s="226"/>
      <c r="AC122" s="226"/>
      <c r="AD122" s="226"/>
      <c r="AE122" s="226"/>
      <c r="AF122" s="226"/>
      <c r="AG122" s="226"/>
      <c r="AH122" s="226"/>
      <c r="AI122" s="226"/>
      <c r="AJ122" s="226"/>
      <c r="AK122" s="226"/>
      <c r="AL122" s="226"/>
      <c r="AM122" s="226"/>
      <c r="AN122" s="226"/>
      <c r="AO122" s="226"/>
      <c r="AP122" s="226"/>
      <c r="AQ122" s="226"/>
      <c r="AR122" s="226"/>
      <c r="AS122" s="226"/>
      <c r="AT122" s="226"/>
      <c r="AU122" s="226"/>
      <c r="AV122" s="226"/>
      <c r="AW122" s="226"/>
      <c r="AX122" s="226"/>
      <c r="AY122" s="226"/>
      <c r="AZ122" s="226"/>
    </row>
    <row r="123" spans="1:52" hidden="1" x14ac:dyDescent="0.35">
      <c r="A123" s="242"/>
      <c r="B123" s="226"/>
      <c r="C123" s="226"/>
      <c r="D123" s="226"/>
      <c r="E123" s="226"/>
      <c r="F123" s="226"/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6"/>
      <c r="Y123" s="226"/>
      <c r="Z123" s="226"/>
      <c r="AA123" s="226"/>
      <c r="AB123" s="226"/>
      <c r="AC123" s="226"/>
      <c r="AD123" s="226"/>
      <c r="AE123" s="226"/>
      <c r="AF123" s="226"/>
      <c r="AG123" s="226"/>
      <c r="AH123" s="226"/>
      <c r="AI123" s="226"/>
      <c r="AJ123" s="226"/>
      <c r="AK123" s="226"/>
      <c r="AL123" s="226"/>
      <c r="AM123" s="226"/>
      <c r="AN123" s="226"/>
      <c r="AO123" s="226"/>
      <c r="AP123" s="226"/>
      <c r="AQ123" s="226"/>
      <c r="AR123" s="226"/>
      <c r="AS123" s="226"/>
      <c r="AT123" s="226"/>
      <c r="AU123" s="226"/>
      <c r="AV123" s="226"/>
      <c r="AW123" s="226"/>
      <c r="AX123" s="226"/>
      <c r="AY123" s="226"/>
      <c r="AZ123" s="226"/>
    </row>
    <row r="124" spans="1:52" hidden="1" x14ac:dyDescent="0.35">
      <c r="A124" s="242"/>
      <c r="B124" s="226"/>
      <c r="C124" s="226"/>
      <c r="D124" s="226"/>
      <c r="E124" s="226"/>
      <c r="F124" s="226"/>
      <c r="G124" s="226"/>
      <c r="H124" s="226"/>
      <c r="I124" s="226"/>
      <c r="J124" s="226"/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  <c r="AA124" s="226"/>
      <c r="AB124" s="226"/>
      <c r="AC124" s="226"/>
      <c r="AD124" s="226"/>
      <c r="AE124" s="226"/>
      <c r="AF124" s="226"/>
      <c r="AG124" s="226"/>
      <c r="AH124" s="226"/>
      <c r="AI124" s="226"/>
      <c r="AJ124" s="226"/>
      <c r="AK124" s="226"/>
      <c r="AL124" s="226"/>
      <c r="AM124" s="226"/>
      <c r="AN124" s="226"/>
      <c r="AO124" s="226"/>
      <c r="AP124" s="226"/>
      <c r="AQ124" s="226"/>
      <c r="AR124" s="226"/>
      <c r="AS124" s="226"/>
      <c r="AT124" s="226"/>
      <c r="AU124" s="226"/>
      <c r="AV124" s="226"/>
      <c r="AW124" s="226"/>
      <c r="AX124" s="226"/>
      <c r="AY124" s="226"/>
      <c r="AZ124" s="226"/>
    </row>
    <row r="125" spans="1:52" hidden="1" x14ac:dyDescent="0.35">
      <c r="A125" s="242"/>
      <c r="B125" s="226"/>
      <c r="C125" s="226"/>
      <c r="D125" s="226"/>
      <c r="E125" s="226"/>
      <c r="F125" s="226"/>
      <c r="G125" s="226"/>
      <c r="H125" s="226"/>
      <c r="I125" s="226"/>
      <c r="J125" s="226"/>
      <c r="K125" s="226"/>
      <c r="L125" s="226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  <c r="AA125" s="226"/>
      <c r="AB125" s="226"/>
      <c r="AC125" s="226"/>
      <c r="AD125" s="226"/>
      <c r="AE125" s="226"/>
      <c r="AF125" s="226"/>
      <c r="AG125" s="226"/>
      <c r="AH125" s="226"/>
      <c r="AI125" s="226"/>
      <c r="AJ125" s="226"/>
      <c r="AK125" s="226"/>
      <c r="AL125" s="226"/>
      <c r="AM125" s="226"/>
      <c r="AN125" s="226"/>
      <c r="AO125" s="226"/>
      <c r="AP125" s="226"/>
      <c r="AQ125" s="226"/>
      <c r="AR125" s="226"/>
      <c r="AS125" s="226"/>
      <c r="AT125" s="226"/>
      <c r="AU125" s="226"/>
      <c r="AV125" s="226"/>
      <c r="AW125" s="226"/>
      <c r="AX125" s="226"/>
      <c r="AY125" s="226"/>
      <c r="AZ125" s="226"/>
    </row>
    <row r="126" spans="1:52" x14ac:dyDescent="0.35">
      <c r="A126" s="240" t="s">
        <v>199</v>
      </c>
      <c r="B126" s="241">
        <v>0</v>
      </c>
      <c r="C126" s="241">
        <v>0</v>
      </c>
      <c r="D126" s="241">
        <v>0</v>
      </c>
      <c r="E126" s="241">
        <v>0</v>
      </c>
      <c r="F126" s="241">
        <v>0</v>
      </c>
      <c r="G126" s="241">
        <v>0</v>
      </c>
      <c r="H126" s="241">
        <v>0</v>
      </c>
      <c r="I126" s="241">
        <v>0</v>
      </c>
      <c r="J126" s="241">
        <v>0</v>
      </c>
      <c r="K126" s="241">
        <v>0</v>
      </c>
      <c r="L126" s="241">
        <v>0</v>
      </c>
      <c r="M126" s="241">
        <v>0</v>
      </c>
      <c r="N126" s="241">
        <v>0</v>
      </c>
      <c r="O126" s="241">
        <v>0</v>
      </c>
      <c r="P126" s="241">
        <v>0</v>
      </c>
      <c r="Q126" s="241">
        <v>0</v>
      </c>
      <c r="R126" s="241">
        <v>36.434959374155554</v>
      </c>
      <c r="S126" s="241">
        <v>95.183340573181539</v>
      </c>
      <c r="T126" s="241">
        <v>175.5209752874317</v>
      </c>
      <c r="U126" s="241">
        <v>275.85644177806853</v>
      </c>
      <c r="V126" s="241">
        <v>570.88026709222879</v>
      </c>
      <c r="W126" s="241">
        <v>964.38143245071171</v>
      </c>
      <c r="X126" s="241">
        <v>1423.7411109020452</v>
      </c>
      <c r="Y126" s="241">
        <v>1932.6214780802422</v>
      </c>
      <c r="Z126" s="241">
        <v>2528.3051133500539</v>
      </c>
      <c r="AA126" s="241">
        <v>3257.2626584248042</v>
      </c>
      <c r="AB126" s="241">
        <v>4110.7751983264379</v>
      </c>
      <c r="AC126" s="241">
        <v>5078.0632986645132</v>
      </c>
      <c r="AD126" s="241">
        <v>6150.0244313647763</v>
      </c>
      <c r="AE126" s="241">
        <v>7320.0081108227496</v>
      </c>
      <c r="AF126" s="241">
        <v>8592.6925294337998</v>
      </c>
      <c r="AG126" s="241">
        <v>9970.2255790986692</v>
      </c>
      <c r="AH126" s="241">
        <v>11472.595164094982</v>
      </c>
      <c r="AI126" s="241">
        <v>13069.67410649054</v>
      </c>
      <c r="AJ126" s="241">
        <v>14782.380707272941</v>
      </c>
      <c r="AK126" s="241">
        <v>16590.146156486458</v>
      </c>
      <c r="AL126" s="241">
        <v>18478.140760581264</v>
      </c>
      <c r="AM126" s="241">
        <v>20417.816076507159</v>
      </c>
      <c r="AN126" s="241">
        <v>22377.392291052274</v>
      </c>
      <c r="AO126" s="241">
        <v>24305.223807724011</v>
      </c>
      <c r="AP126" s="241">
        <v>26169.365216829989</v>
      </c>
      <c r="AQ126" s="241">
        <v>27923.825651570143</v>
      </c>
      <c r="AR126" s="241">
        <v>29529.721710753034</v>
      </c>
      <c r="AS126" s="241">
        <v>30955.90416258906</v>
      </c>
      <c r="AT126" s="241">
        <v>32207.631629548381</v>
      </c>
      <c r="AU126" s="241">
        <v>33273.305328127601</v>
      </c>
      <c r="AV126" s="241">
        <v>34161.59426267587</v>
      </c>
      <c r="AW126" s="241">
        <v>34856.878437303792</v>
      </c>
      <c r="AX126" s="241">
        <v>35393.50275409576</v>
      </c>
      <c r="AY126" s="241">
        <v>35799.73738924908</v>
      </c>
      <c r="AZ126" s="241">
        <v>36089.564003107647</v>
      </c>
    </row>
    <row r="127" spans="1:52" x14ac:dyDescent="0.35">
      <c r="A127" s="242" t="s">
        <v>206</v>
      </c>
      <c r="B127" s="226">
        <v>0</v>
      </c>
      <c r="C127" s="226">
        <v>0</v>
      </c>
      <c r="D127" s="226">
        <v>0</v>
      </c>
      <c r="E127" s="226">
        <v>0</v>
      </c>
      <c r="F127" s="226">
        <v>0</v>
      </c>
      <c r="G127" s="226">
        <v>0</v>
      </c>
      <c r="H127" s="226">
        <v>0</v>
      </c>
      <c r="I127" s="226">
        <v>0</v>
      </c>
      <c r="J127" s="226">
        <v>0</v>
      </c>
      <c r="K127" s="226">
        <v>0</v>
      </c>
      <c r="L127" s="226">
        <v>0</v>
      </c>
      <c r="M127" s="226">
        <v>0</v>
      </c>
      <c r="N127" s="226">
        <v>0</v>
      </c>
      <c r="O127" s="226">
        <v>0</v>
      </c>
      <c r="P127" s="226">
        <v>0</v>
      </c>
      <c r="Q127" s="226">
        <v>0</v>
      </c>
      <c r="R127" s="226">
        <v>0</v>
      </c>
      <c r="S127" s="226">
        <v>0</v>
      </c>
      <c r="T127" s="226">
        <v>0</v>
      </c>
      <c r="U127" s="226">
        <v>0</v>
      </c>
      <c r="V127" s="226">
        <v>0</v>
      </c>
      <c r="W127" s="226">
        <v>0</v>
      </c>
      <c r="X127" s="226">
        <v>0</v>
      </c>
      <c r="Y127" s="226">
        <v>0</v>
      </c>
      <c r="Z127" s="226">
        <v>0</v>
      </c>
      <c r="AA127" s="226">
        <v>0</v>
      </c>
      <c r="AB127" s="226">
        <v>0</v>
      </c>
      <c r="AC127" s="226">
        <v>0</v>
      </c>
      <c r="AD127" s="226">
        <v>0</v>
      </c>
      <c r="AE127" s="226">
        <v>0</v>
      </c>
      <c r="AF127" s="226">
        <v>0</v>
      </c>
      <c r="AG127" s="226">
        <v>0</v>
      </c>
      <c r="AH127" s="226">
        <v>0</v>
      </c>
      <c r="AI127" s="226">
        <v>0</v>
      </c>
      <c r="AJ127" s="226">
        <v>0</v>
      </c>
      <c r="AK127" s="226">
        <v>0</v>
      </c>
      <c r="AL127" s="226">
        <v>0</v>
      </c>
      <c r="AM127" s="226">
        <v>0</v>
      </c>
      <c r="AN127" s="226">
        <v>0</v>
      </c>
      <c r="AO127" s="226">
        <v>0</v>
      </c>
      <c r="AP127" s="226">
        <v>0</v>
      </c>
      <c r="AQ127" s="226">
        <v>0</v>
      </c>
      <c r="AR127" s="226">
        <v>0</v>
      </c>
      <c r="AS127" s="226">
        <v>0</v>
      </c>
      <c r="AT127" s="226">
        <v>0</v>
      </c>
      <c r="AU127" s="226">
        <v>0</v>
      </c>
      <c r="AV127" s="226">
        <v>0</v>
      </c>
      <c r="AW127" s="226">
        <v>0</v>
      </c>
      <c r="AX127" s="226">
        <v>0</v>
      </c>
      <c r="AY127" s="226">
        <v>0</v>
      </c>
      <c r="AZ127" s="226">
        <v>0</v>
      </c>
    </row>
    <row r="128" spans="1:52" x14ac:dyDescent="0.35">
      <c r="A128" s="242" t="s">
        <v>196</v>
      </c>
      <c r="B128" s="226">
        <v>0</v>
      </c>
      <c r="C128" s="226">
        <v>0</v>
      </c>
      <c r="D128" s="226">
        <v>0</v>
      </c>
      <c r="E128" s="226">
        <v>0</v>
      </c>
      <c r="F128" s="226">
        <v>0</v>
      </c>
      <c r="G128" s="226">
        <v>0</v>
      </c>
      <c r="H128" s="226">
        <v>0</v>
      </c>
      <c r="I128" s="226">
        <v>0</v>
      </c>
      <c r="J128" s="226">
        <v>0</v>
      </c>
      <c r="K128" s="226">
        <v>0</v>
      </c>
      <c r="L128" s="226">
        <v>0</v>
      </c>
      <c r="M128" s="226">
        <v>0</v>
      </c>
      <c r="N128" s="226">
        <v>0</v>
      </c>
      <c r="O128" s="226">
        <v>0</v>
      </c>
      <c r="P128" s="226">
        <v>0</v>
      </c>
      <c r="Q128" s="226">
        <v>0</v>
      </c>
      <c r="R128" s="226">
        <v>3.4489596200965198</v>
      </c>
      <c r="S128" s="226">
        <v>8.6230189694776289</v>
      </c>
      <c r="T128" s="226">
        <v>15.706639313057044</v>
      </c>
      <c r="U128" s="226">
        <v>24.579085152887053</v>
      </c>
      <c r="V128" s="226">
        <v>51.43915051684548</v>
      </c>
      <c r="W128" s="226">
        <v>87.077058135486212</v>
      </c>
      <c r="X128" s="226">
        <v>128.40781104845476</v>
      </c>
      <c r="Y128" s="226">
        <v>173.940535743033</v>
      </c>
      <c r="Z128" s="226">
        <v>227.10382169492243</v>
      </c>
      <c r="AA128" s="226">
        <v>292.32713143869069</v>
      </c>
      <c r="AB128" s="226">
        <v>368.91793401712329</v>
      </c>
      <c r="AC128" s="226">
        <v>455.9457903958957</v>
      </c>
      <c r="AD128" s="226">
        <v>552.65511250940563</v>
      </c>
      <c r="AE128" s="226">
        <v>658.64671987031534</v>
      </c>
      <c r="AF128" s="226">
        <v>774.38800433728193</v>
      </c>
      <c r="AG128" s="226">
        <v>900.21073356083355</v>
      </c>
      <c r="AH128" s="226">
        <v>1038.0945472017083</v>
      </c>
      <c r="AI128" s="226">
        <v>1185.5438747983865</v>
      </c>
      <c r="AJ128" s="226">
        <v>1344.3294856537718</v>
      </c>
      <c r="AK128" s="226">
        <v>1513.2164288450961</v>
      </c>
      <c r="AL128" s="226">
        <v>1690.4328936638296</v>
      </c>
      <c r="AM128" s="226">
        <v>1874.0497718446024</v>
      </c>
      <c r="AN128" s="226">
        <v>2060.6653329599635</v>
      </c>
      <c r="AO128" s="226">
        <v>2246.2862389039933</v>
      </c>
      <c r="AP128" s="226">
        <v>2427.3370294615338</v>
      </c>
      <c r="AQ128" s="226">
        <v>2600.0892110628429</v>
      </c>
      <c r="AR128" s="226">
        <v>2760.4647842213512</v>
      </c>
      <c r="AS128" s="226">
        <v>2906.0729748838125</v>
      </c>
      <c r="AT128" s="226">
        <v>3036.7555161125588</v>
      </c>
      <c r="AU128" s="226">
        <v>3151.8111851341655</v>
      </c>
      <c r="AV128" s="226">
        <v>3251.452513577658</v>
      </c>
      <c r="AW128" s="226">
        <v>3334.5963644097446</v>
      </c>
      <c r="AX128" s="226">
        <v>3403.9918368079607</v>
      </c>
      <c r="AY128" s="226">
        <v>3462.675404823096</v>
      </c>
      <c r="AZ128" s="226">
        <v>3511.5275575333271</v>
      </c>
    </row>
    <row r="129" spans="1:52" x14ac:dyDescent="0.35">
      <c r="A129" s="242" t="s">
        <v>207</v>
      </c>
      <c r="B129" s="226">
        <v>0</v>
      </c>
      <c r="C129" s="226">
        <v>0</v>
      </c>
      <c r="D129" s="226">
        <v>0</v>
      </c>
      <c r="E129" s="226">
        <v>0</v>
      </c>
      <c r="F129" s="226">
        <v>0</v>
      </c>
      <c r="G129" s="226">
        <v>0</v>
      </c>
      <c r="H129" s="226">
        <v>0</v>
      </c>
      <c r="I129" s="226">
        <v>0</v>
      </c>
      <c r="J129" s="226">
        <v>0</v>
      </c>
      <c r="K129" s="226">
        <v>0</v>
      </c>
      <c r="L129" s="226">
        <v>0</v>
      </c>
      <c r="M129" s="226">
        <v>0</v>
      </c>
      <c r="N129" s="226">
        <v>0</v>
      </c>
      <c r="O129" s="226">
        <v>0</v>
      </c>
      <c r="P129" s="226">
        <v>0</v>
      </c>
      <c r="Q129" s="226">
        <v>0</v>
      </c>
      <c r="R129" s="226">
        <v>0</v>
      </c>
      <c r="S129" s="226">
        <v>0</v>
      </c>
      <c r="T129" s="226">
        <v>0</v>
      </c>
      <c r="U129" s="226">
        <v>0</v>
      </c>
      <c r="V129" s="226">
        <v>0</v>
      </c>
      <c r="W129" s="226">
        <v>0</v>
      </c>
      <c r="X129" s="226">
        <v>0</v>
      </c>
      <c r="Y129" s="226">
        <v>0</v>
      </c>
      <c r="Z129" s="226">
        <v>0</v>
      </c>
      <c r="AA129" s="226">
        <v>0</v>
      </c>
      <c r="AB129" s="226">
        <v>0</v>
      </c>
      <c r="AC129" s="226">
        <v>0</v>
      </c>
      <c r="AD129" s="226">
        <v>0</v>
      </c>
      <c r="AE129" s="226">
        <v>0</v>
      </c>
      <c r="AF129" s="226">
        <v>0</v>
      </c>
      <c r="AG129" s="226">
        <v>0</v>
      </c>
      <c r="AH129" s="226">
        <v>0</v>
      </c>
      <c r="AI129" s="226">
        <v>0</v>
      </c>
      <c r="AJ129" s="226">
        <v>0</v>
      </c>
      <c r="AK129" s="226">
        <v>0</v>
      </c>
      <c r="AL129" s="226">
        <v>0</v>
      </c>
      <c r="AM129" s="226">
        <v>0</v>
      </c>
      <c r="AN129" s="226">
        <v>0</v>
      </c>
      <c r="AO129" s="226">
        <v>0</v>
      </c>
      <c r="AP129" s="226">
        <v>0</v>
      </c>
      <c r="AQ129" s="226">
        <v>0</v>
      </c>
      <c r="AR129" s="226">
        <v>0</v>
      </c>
      <c r="AS129" s="226">
        <v>0</v>
      </c>
      <c r="AT129" s="226">
        <v>0</v>
      </c>
      <c r="AU129" s="226">
        <v>0</v>
      </c>
      <c r="AV129" s="226">
        <v>0</v>
      </c>
      <c r="AW129" s="226">
        <v>0</v>
      </c>
      <c r="AX129" s="226">
        <v>0</v>
      </c>
      <c r="AY129" s="226">
        <v>0</v>
      </c>
      <c r="AZ129" s="226">
        <v>0</v>
      </c>
    </row>
    <row r="130" spans="1:52" x14ac:dyDescent="0.35">
      <c r="A130" s="242" t="s">
        <v>208</v>
      </c>
      <c r="B130" s="226">
        <v>0</v>
      </c>
      <c r="C130" s="226">
        <v>0</v>
      </c>
      <c r="D130" s="226">
        <v>0</v>
      </c>
      <c r="E130" s="226">
        <v>0</v>
      </c>
      <c r="F130" s="226">
        <v>0</v>
      </c>
      <c r="G130" s="226">
        <v>0</v>
      </c>
      <c r="H130" s="226">
        <v>0</v>
      </c>
      <c r="I130" s="226">
        <v>0</v>
      </c>
      <c r="J130" s="226">
        <v>0</v>
      </c>
      <c r="K130" s="226">
        <v>0</v>
      </c>
      <c r="L130" s="226">
        <v>0</v>
      </c>
      <c r="M130" s="226">
        <v>0</v>
      </c>
      <c r="N130" s="226">
        <v>0</v>
      </c>
      <c r="O130" s="226">
        <v>0</v>
      </c>
      <c r="P130" s="226">
        <v>0</v>
      </c>
      <c r="Q130" s="226">
        <v>0</v>
      </c>
      <c r="R130" s="226">
        <v>0</v>
      </c>
      <c r="S130" s="226">
        <v>0</v>
      </c>
      <c r="T130" s="226">
        <v>0</v>
      </c>
      <c r="U130" s="226">
        <v>0</v>
      </c>
      <c r="V130" s="226">
        <v>0</v>
      </c>
      <c r="W130" s="226">
        <v>0</v>
      </c>
      <c r="X130" s="226">
        <v>0</v>
      </c>
      <c r="Y130" s="226">
        <v>0</v>
      </c>
      <c r="Z130" s="226">
        <v>0</v>
      </c>
      <c r="AA130" s="226">
        <v>0</v>
      </c>
      <c r="AB130" s="226">
        <v>0</v>
      </c>
      <c r="AC130" s="226">
        <v>0</v>
      </c>
      <c r="AD130" s="226">
        <v>0</v>
      </c>
      <c r="AE130" s="226">
        <v>0</v>
      </c>
      <c r="AF130" s="226">
        <v>0</v>
      </c>
      <c r="AG130" s="226">
        <v>0</v>
      </c>
      <c r="AH130" s="226">
        <v>0</v>
      </c>
      <c r="AI130" s="226">
        <v>0</v>
      </c>
      <c r="AJ130" s="226">
        <v>0</v>
      </c>
      <c r="AK130" s="226">
        <v>0</v>
      </c>
      <c r="AL130" s="226">
        <v>0</v>
      </c>
      <c r="AM130" s="226">
        <v>0</v>
      </c>
      <c r="AN130" s="226">
        <v>0</v>
      </c>
      <c r="AO130" s="226">
        <v>0</v>
      </c>
      <c r="AP130" s="226">
        <v>0</v>
      </c>
      <c r="AQ130" s="226">
        <v>0</v>
      </c>
      <c r="AR130" s="226">
        <v>0</v>
      </c>
      <c r="AS130" s="226">
        <v>0</v>
      </c>
      <c r="AT130" s="226">
        <v>0</v>
      </c>
      <c r="AU130" s="226">
        <v>0</v>
      </c>
      <c r="AV130" s="226">
        <v>0</v>
      </c>
      <c r="AW130" s="226">
        <v>0</v>
      </c>
      <c r="AX130" s="226">
        <v>0</v>
      </c>
      <c r="AY130" s="226">
        <v>0</v>
      </c>
      <c r="AZ130" s="226">
        <v>0</v>
      </c>
    </row>
    <row r="131" spans="1:52" x14ac:dyDescent="0.35">
      <c r="A131" s="242" t="s">
        <v>197</v>
      </c>
      <c r="B131" s="226">
        <v>0</v>
      </c>
      <c r="C131" s="226">
        <v>0</v>
      </c>
      <c r="D131" s="226">
        <v>0</v>
      </c>
      <c r="E131" s="226">
        <v>0</v>
      </c>
      <c r="F131" s="226">
        <v>0</v>
      </c>
      <c r="G131" s="226">
        <v>0</v>
      </c>
      <c r="H131" s="226">
        <v>0</v>
      </c>
      <c r="I131" s="226">
        <v>0</v>
      </c>
      <c r="J131" s="226">
        <v>0</v>
      </c>
      <c r="K131" s="226">
        <v>0</v>
      </c>
      <c r="L131" s="226">
        <v>0</v>
      </c>
      <c r="M131" s="226">
        <v>0</v>
      </c>
      <c r="N131" s="226">
        <v>0</v>
      </c>
      <c r="O131" s="226">
        <v>0</v>
      </c>
      <c r="P131" s="226">
        <v>0</v>
      </c>
      <c r="Q131" s="226">
        <v>0</v>
      </c>
      <c r="R131" s="226">
        <v>32.985999754059037</v>
      </c>
      <c r="S131" s="226">
        <v>86.560321603703912</v>
      </c>
      <c r="T131" s="226">
        <v>159.81433597437464</v>
      </c>
      <c r="U131" s="226">
        <v>251.27735662518148</v>
      </c>
      <c r="V131" s="226">
        <v>519.44111657538326</v>
      </c>
      <c r="W131" s="226">
        <v>877.30437431522546</v>
      </c>
      <c r="X131" s="226">
        <v>1295.3332998535905</v>
      </c>
      <c r="Y131" s="226">
        <v>1758.6809423372092</v>
      </c>
      <c r="Z131" s="226">
        <v>2301.2012916551316</v>
      </c>
      <c r="AA131" s="226">
        <v>2964.9355269861135</v>
      </c>
      <c r="AB131" s="226">
        <v>3741.8572643093148</v>
      </c>
      <c r="AC131" s="226">
        <v>4622.1175082686177</v>
      </c>
      <c r="AD131" s="226">
        <v>5597.3693188553707</v>
      </c>
      <c r="AE131" s="226">
        <v>6661.3613909524338</v>
      </c>
      <c r="AF131" s="226">
        <v>7818.3045250965188</v>
      </c>
      <c r="AG131" s="226">
        <v>9070.0148455378348</v>
      </c>
      <c r="AH131" s="226">
        <v>10434.500616893274</v>
      </c>
      <c r="AI131" s="226">
        <v>11884.130231692154</v>
      </c>
      <c r="AJ131" s="226">
        <v>13438.051221619169</v>
      </c>
      <c r="AK131" s="226">
        <v>15076.929727641364</v>
      </c>
      <c r="AL131" s="226">
        <v>16787.707866917433</v>
      </c>
      <c r="AM131" s="226">
        <v>18543.766304662557</v>
      </c>
      <c r="AN131" s="226">
        <v>20316.726958092309</v>
      </c>
      <c r="AO131" s="226">
        <v>22058.937568820016</v>
      </c>
      <c r="AP131" s="226">
        <v>23742.028187368454</v>
      </c>
      <c r="AQ131" s="226">
        <v>25323.736440507299</v>
      </c>
      <c r="AR131" s="226">
        <v>26769.256926531682</v>
      </c>
      <c r="AS131" s="226">
        <v>28049.831187705247</v>
      </c>
      <c r="AT131" s="226">
        <v>29170.876113435821</v>
      </c>
      <c r="AU131" s="226">
        <v>30121.494142993437</v>
      </c>
      <c r="AV131" s="226">
        <v>30910.141749098213</v>
      </c>
      <c r="AW131" s="226">
        <v>31522.28207289405</v>
      </c>
      <c r="AX131" s="226">
        <v>31989.5109172878</v>
      </c>
      <c r="AY131" s="226">
        <v>32337.061984425985</v>
      </c>
      <c r="AZ131" s="226">
        <v>32578.036445574322</v>
      </c>
    </row>
    <row r="132" spans="1:52" x14ac:dyDescent="0.35">
      <c r="A132" s="242" t="s">
        <v>198</v>
      </c>
      <c r="B132" s="226">
        <v>0</v>
      </c>
      <c r="C132" s="226">
        <v>0</v>
      </c>
      <c r="D132" s="226">
        <v>0</v>
      </c>
      <c r="E132" s="226">
        <v>0</v>
      </c>
      <c r="F132" s="226">
        <v>0</v>
      </c>
      <c r="G132" s="226">
        <v>0</v>
      </c>
      <c r="H132" s="226">
        <v>0</v>
      </c>
      <c r="I132" s="226">
        <v>0</v>
      </c>
      <c r="J132" s="226">
        <v>0</v>
      </c>
      <c r="K132" s="226">
        <v>0</v>
      </c>
      <c r="L132" s="226">
        <v>0</v>
      </c>
      <c r="M132" s="226">
        <v>0</v>
      </c>
      <c r="N132" s="226">
        <v>0</v>
      </c>
      <c r="O132" s="226">
        <v>0</v>
      </c>
      <c r="P132" s="226">
        <v>0</v>
      </c>
      <c r="Q132" s="226">
        <v>0</v>
      </c>
      <c r="R132" s="226">
        <v>0</v>
      </c>
      <c r="S132" s="226">
        <v>0</v>
      </c>
      <c r="T132" s="226">
        <v>0</v>
      </c>
      <c r="U132" s="226">
        <v>0</v>
      </c>
      <c r="V132" s="226">
        <v>0</v>
      </c>
      <c r="W132" s="226">
        <v>0</v>
      </c>
      <c r="X132" s="226">
        <v>0</v>
      </c>
      <c r="Y132" s="226">
        <v>0</v>
      </c>
      <c r="Z132" s="226">
        <v>0</v>
      </c>
      <c r="AA132" s="226">
        <v>0</v>
      </c>
      <c r="AB132" s="226">
        <v>0</v>
      </c>
      <c r="AC132" s="226">
        <v>0</v>
      </c>
      <c r="AD132" s="226">
        <v>0</v>
      </c>
      <c r="AE132" s="226">
        <v>0</v>
      </c>
      <c r="AF132" s="226">
        <v>0</v>
      </c>
      <c r="AG132" s="226">
        <v>0</v>
      </c>
      <c r="AH132" s="226">
        <v>0</v>
      </c>
      <c r="AI132" s="226">
        <v>0</v>
      </c>
      <c r="AJ132" s="226">
        <v>0</v>
      </c>
      <c r="AK132" s="226">
        <v>0</v>
      </c>
      <c r="AL132" s="226">
        <v>0</v>
      </c>
      <c r="AM132" s="226">
        <v>0</v>
      </c>
      <c r="AN132" s="226">
        <v>0</v>
      </c>
      <c r="AO132" s="226">
        <v>0</v>
      </c>
      <c r="AP132" s="226">
        <v>0</v>
      </c>
      <c r="AQ132" s="226">
        <v>0</v>
      </c>
      <c r="AR132" s="226">
        <v>0</v>
      </c>
      <c r="AS132" s="226">
        <v>0</v>
      </c>
      <c r="AT132" s="226">
        <v>0</v>
      </c>
      <c r="AU132" s="226">
        <v>0</v>
      </c>
      <c r="AV132" s="226">
        <v>0</v>
      </c>
      <c r="AW132" s="226">
        <v>0</v>
      </c>
      <c r="AX132" s="226">
        <v>0</v>
      </c>
      <c r="AY132" s="226">
        <v>0</v>
      </c>
      <c r="AZ132" s="226">
        <v>0</v>
      </c>
    </row>
    <row r="133" spans="1:52" x14ac:dyDescent="0.35">
      <c r="A133" s="242" t="s">
        <v>209</v>
      </c>
      <c r="B133" s="226">
        <v>0</v>
      </c>
      <c r="C133" s="226">
        <v>0</v>
      </c>
      <c r="D133" s="226">
        <v>0</v>
      </c>
      <c r="E133" s="226">
        <v>0</v>
      </c>
      <c r="F133" s="226">
        <v>0</v>
      </c>
      <c r="G133" s="226">
        <v>0</v>
      </c>
      <c r="H133" s="226">
        <v>0</v>
      </c>
      <c r="I133" s="226">
        <v>0</v>
      </c>
      <c r="J133" s="226">
        <v>0</v>
      </c>
      <c r="K133" s="226">
        <v>0</v>
      </c>
      <c r="L133" s="226">
        <v>0</v>
      </c>
      <c r="M133" s="226">
        <v>0</v>
      </c>
      <c r="N133" s="226">
        <v>0</v>
      </c>
      <c r="O133" s="226">
        <v>0</v>
      </c>
      <c r="P133" s="226">
        <v>0</v>
      </c>
      <c r="Q133" s="226">
        <v>0</v>
      </c>
      <c r="R133" s="226">
        <v>0</v>
      </c>
      <c r="S133" s="226">
        <v>0</v>
      </c>
      <c r="T133" s="226">
        <v>0</v>
      </c>
      <c r="U133" s="226">
        <v>0</v>
      </c>
      <c r="V133" s="226">
        <v>0</v>
      </c>
      <c r="W133" s="226">
        <v>0</v>
      </c>
      <c r="X133" s="226">
        <v>0</v>
      </c>
      <c r="Y133" s="226">
        <v>0</v>
      </c>
      <c r="Z133" s="226">
        <v>0</v>
      </c>
      <c r="AA133" s="226">
        <v>0</v>
      </c>
      <c r="AB133" s="226">
        <v>0</v>
      </c>
      <c r="AC133" s="226">
        <v>0</v>
      </c>
      <c r="AD133" s="226">
        <v>0</v>
      </c>
      <c r="AE133" s="226">
        <v>0</v>
      </c>
      <c r="AF133" s="226">
        <v>0</v>
      </c>
      <c r="AG133" s="226">
        <v>0</v>
      </c>
      <c r="AH133" s="226">
        <v>0</v>
      </c>
      <c r="AI133" s="226">
        <v>0</v>
      </c>
      <c r="AJ133" s="226">
        <v>0</v>
      </c>
      <c r="AK133" s="226">
        <v>0</v>
      </c>
      <c r="AL133" s="226">
        <v>0</v>
      </c>
      <c r="AM133" s="226">
        <v>0</v>
      </c>
      <c r="AN133" s="226">
        <v>0</v>
      </c>
      <c r="AO133" s="226">
        <v>0</v>
      </c>
      <c r="AP133" s="226">
        <v>0</v>
      </c>
      <c r="AQ133" s="226">
        <v>0</v>
      </c>
      <c r="AR133" s="226">
        <v>0</v>
      </c>
      <c r="AS133" s="226">
        <v>0</v>
      </c>
      <c r="AT133" s="226">
        <v>0</v>
      </c>
      <c r="AU133" s="226">
        <v>0</v>
      </c>
      <c r="AV133" s="226">
        <v>0</v>
      </c>
      <c r="AW133" s="226">
        <v>0</v>
      </c>
      <c r="AX133" s="226">
        <v>0</v>
      </c>
      <c r="AY133" s="226">
        <v>0</v>
      </c>
      <c r="AZ133" s="226">
        <v>0</v>
      </c>
    </row>
    <row r="134" spans="1:52" x14ac:dyDescent="0.35">
      <c r="A134" s="240" t="s">
        <v>200</v>
      </c>
      <c r="B134" s="241">
        <v>11.39536798389341</v>
      </c>
      <c r="C134" s="241">
        <v>12.620985622962539</v>
      </c>
      <c r="D134" s="241">
        <v>13.020322236322402</v>
      </c>
      <c r="E134" s="241">
        <v>13.102181856099651</v>
      </c>
      <c r="F134" s="241">
        <v>16.754059564280151</v>
      </c>
      <c r="G134" s="241">
        <v>16.438295418109899</v>
      </c>
      <c r="H134" s="241">
        <v>16.472588853709855</v>
      </c>
      <c r="I134" s="241">
        <v>16.588524566610353</v>
      </c>
      <c r="J134" s="241">
        <v>15.775702290280636</v>
      </c>
      <c r="K134" s="241">
        <v>16.490566209756349</v>
      </c>
      <c r="L134" s="241">
        <v>16.751728739107413</v>
      </c>
      <c r="M134" s="241">
        <v>20.148564019618014</v>
      </c>
      <c r="N134" s="241">
        <v>34.685636668882715</v>
      </c>
      <c r="O134" s="241">
        <v>50.461207577857628</v>
      </c>
      <c r="P134" s="241">
        <v>71.221608485320601</v>
      </c>
      <c r="Q134" s="241">
        <v>93.933848208376304</v>
      </c>
      <c r="R134" s="241">
        <v>115.73629380473503</v>
      </c>
      <c r="S134" s="241">
        <v>145.849293414812</v>
      </c>
      <c r="T134" s="241">
        <v>182.21559317004656</v>
      </c>
      <c r="U134" s="241">
        <v>223.7357748338496</v>
      </c>
      <c r="V134" s="241">
        <v>611.65752846824148</v>
      </c>
      <c r="W134" s="241">
        <v>957.4249911344956</v>
      </c>
      <c r="X134" s="241">
        <v>1241.2775740551544</v>
      </c>
      <c r="Y134" s="241">
        <v>1472.9502544075131</v>
      </c>
      <c r="Z134" s="241">
        <v>1712.1434709464154</v>
      </c>
      <c r="AA134" s="241">
        <v>2011.7157109743598</v>
      </c>
      <c r="AB134" s="241">
        <v>2375.5830254906914</v>
      </c>
      <c r="AC134" s="241">
        <v>2809.6160505060216</v>
      </c>
      <c r="AD134" s="241">
        <v>3323.3339381453384</v>
      </c>
      <c r="AE134" s="241">
        <v>3930.8865877636194</v>
      </c>
      <c r="AF134" s="241">
        <v>4656.3234152162395</v>
      </c>
      <c r="AG134" s="241">
        <v>5518.7202079238095</v>
      </c>
      <c r="AH134" s="241">
        <v>6543.9090626522029</v>
      </c>
      <c r="AI134" s="241">
        <v>7721.1069160138895</v>
      </c>
      <c r="AJ134" s="241">
        <v>9067.6424032343784</v>
      </c>
      <c r="AK134" s="241">
        <v>10579.867849701428</v>
      </c>
      <c r="AL134" s="241">
        <v>12250.669107176969</v>
      </c>
      <c r="AM134" s="241">
        <v>14071.215107631155</v>
      </c>
      <c r="AN134" s="241">
        <v>16010.902761561178</v>
      </c>
      <c r="AO134" s="241">
        <v>18043.535443809993</v>
      </c>
      <c r="AP134" s="241">
        <v>20145.952734018188</v>
      </c>
      <c r="AQ134" s="241">
        <v>22305.219714033603</v>
      </c>
      <c r="AR134" s="241">
        <v>24506.753979181587</v>
      </c>
      <c r="AS134" s="241">
        <v>26727.025963650594</v>
      </c>
      <c r="AT134" s="241">
        <v>28980.813197787356</v>
      </c>
      <c r="AU134" s="241">
        <v>31275.881889087585</v>
      </c>
      <c r="AV134" s="241">
        <v>33599.664834670839</v>
      </c>
      <c r="AW134" s="241">
        <v>35939.91443702385</v>
      </c>
      <c r="AX134" s="241">
        <v>38310.704603102386</v>
      </c>
      <c r="AY134" s="241">
        <v>40739.029119432722</v>
      </c>
      <c r="AZ134" s="241">
        <v>43211.328406148998</v>
      </c>
    </row>
    <row r="135" spans="1:52" x14ac:dyDescent="0.35">
      <c r="A135" s="242" t="s">
        <v>201</v>
      </c>
      <c r="B135" s="226">
        <v>11.39536798389341</v>
      </c>
      <c r="C135" s="226">
        <v>12.620985622962539</v>
      </c>
      <c r="D135" s="226">
        <v>13.020322236322402</v>
      </c>
      <c r="E135" s="226">
        <v>13.102181856099651</v>
      </c>
      <c r="F135" s="226">
        <v>16.754059564280151</v>
      </c>
      <c r="G135" s="226">
        <v>16.438295418109899</v>
      </c>
      <c r="H135" s="226">
        <v>16.472588853709855</v>
      </c>
      <c r="I135" s="226">
        <v>16.588524566610353</v>
      </c>
      <c r="J135" s="226">
        <v>15.775702290280636</v>
      </c>
      <c r="K135" s="226">
        <v>16.490566209756349</v>
      </c>
      <c r="L135" s="226">
        <v>16.751728739107413</v>
      </c>
      <c r="M135" s="226">
        <v>20.148564019618014</v>
      </c>
      <c r="N135" s="226">
        <v>34.685636668882715</v>
      </c>
      <c r="O135" s="226">
        <v>50.461207577857628</v>
      </c>
      <c r="P135" s="226">
        <v>71.221608485320601</v>
      </c>
      <c r="Q135" s="226">
        <v>93.933848208376304</v>
      </c>
      <c r="R135" s="226">
        <v>115.73182475517055</v>
      </c>
      <c r="S135" s="226">
        <v>145.82933860976766</v>
      </c>
      <c r="T135" s="226">
        <v>182.16164266830106</v>
      </c>
      <c r="U135" s="226">
        <v>223.59163803577673</v>
      </c>
      <c r="V135" s="226">
        <v>610.49150695676565</v>
      </c>
      <c r="W135" s="226">
        <v>954.44071362499926</v>
      </c>
      <c r="X135" s="226">
        <v>1235.3246661234352</v>
      </c>
      <c r="Y135" s="226">
        <v>1462.2210583318583</v>
      </c>
      <c r="Z135" s="226">
        <v>1692.5120588323334</v>
      </c>
      <c r="AA135" s="226">
        <v>1974.0639554808774</v>
      </c>
      <c r="AB135" s="226">
        <v>2304.5296263803971</v>
      </c>
      <c r="AC135" s="226">
        <v>2681.6206016257552</v>
      </c>
      <c r="AD135" s="226">
        <v>3104.581589427949</v>
      </c>
      <c r="AE135" s="226">
        <v>3576.4271846331594</v>
      </c>
      <c r="AF135" s="226">
        <v>4107.8957432283541</v>
      </c>
      <c r="AG135" s="226">
        <v>4706.5441673393798</v>
      </c>
      <c r="AH135" s="226">
        <v>5387.4931107465909</v>
      </c>
      <c r="AI135" s="226">
        <v>6140.1888531837385</v>
      </c>
      <c r="AJ135" s="226">
        <v>6977.0633948587538</v>
      </c>
      <c r="AK135" s="226">
        <v>7898.5194011162266</v>
      </c>
      <c r="AL135" s="226">
        <v>8902.5312698983271</v>
      </c>
      <c r="AM135" s="226">
        <v>9989.362139226112</v>
      </c>
      <c r="AN135" s="226">
        <v>11139.623460238901</v>
      </c>
      <c r="AO135" s="226">
        <v>12341.971177230946</v>
      </c>
      <c r="AP135" s="226">
        <v>13584.790211917429</v>
      </c>
      <c r="AQ135" s="226">
        <v>14865.538351734134</v>
      </c>
      <c r="AR135" s="226">
        <v>16177.498556483886</v>
      </c>
      <c r="AS135" s="226">
        <v>17505.496769013054</v>
      </c>
      <c r="AT135" s="226">
        <v>18862.649213580855</v>
      </c>
      <c r="AU135" s="226">
        <v>20259.103427304624</v>
      </c>
      <c r="AV135" s="226">
        <v>21681.626943095736</v>
      </c>
      <c r="AW135" s="226">
        <v>23125.584000751867</v>
      </c>
      <c r="AX135" s="226">
        <v>24595.66481571244</v>
      </c>
      <c r="AY135" s="226">
        <v>26111.727523253365</v>
      </c>
      <c r="AZ135" s="226">
        <v>27668.97245193486</v>
      </c>
    </row>
    <row r="136" spans="1:52" x14ac:dyDescent="0.35">
      <c r="A136" s="242" t="s">
        <v>202</v>
      </c>
      <c r="B136" s="226">
        <v>0</v>
      </c>
      <c r="C136" s="226">
        <v>0</v>
      </c>
      <c r="D136" s="226">
        <v>0</v>
      </c>
      <c r="E136" s="226">
        <v>0</v>
      </c>
      <c r="F136" s="226">
        <v>0</v>
      </c>
      <c r="G136" s="226">
        <v>0</v>
      </c>
      <c r="H136" s="226">
        <v>0</v>
      </c>
      <c r="I136" s="226">
        <v>0</v>
      </c>
      <c r="J136" s="226">
        <v>0</v>
      </c>
      <c r="K136" s="226">
        <v>0</v>
      </c>
      <c r="L136" s="226">
        <v>0</v>
      </c>
      <c r="M136" s="226">
        <v>0</v>
      </c>
      <c r="N136" s="226">
        <v>0</v>
      </c>
      <c r="O136" s="226">
        <v>0</v>
      </c>
      <c r="P136" s="226">
        <v>0</v>
      </c>
      <c r="Q136" s="226">
        <v>0</v>
      </c>
      <c r="R136" s="226">
        <v>4.4690495644711635E-3</v>
      </c>
      <c r="S136" s="226">
        <v>1.9954805044344385E-2</v>
      </c>
      <c r="T136" s="226">
        <v>5.3950501745491063E-2</v>
      </c>
      <c r="U136" s="226">
        <v>0.14413679807286883</v>
      </c>
      <c r="V136" s="226">
        <v>1.1660215114758303</v>
      </c>
      <c r="W136" s="226">
        <v>2.9842775094962999</v>
      </c>
      <c r="X136" s="226">
        <v>5.952907931719289</v>
      </c>
      <c r="Y136" s="226">
        <v>10.729196075654624</v>
      </c>
      <c r="Z136" s="226">
        <v>19.631412114082039</v>
      </c>
      <c r="AA136" s="226">
        <v>37.651755493482476</v>
      </c>
      <c r="AB136" s="226">
        <v>71.053399110294492</v>
      </c>
      <c r="AC136" s="226">
        <v>127.99544888026639</v>
      </c>
      <c r="AD136" s="226">
        <v>218.75234871738951</v>
      </c>
      <c r="AE136" s="226">
        <v>354.4594031304602</v>
      </c>
      <c r="AF136" s="226">
        <v>548.42767198788499</v>
      </c>
      <c r="AG136" s="226">
        <v>812.17604058442942</v>
      </c>
      <c r="AH136" s="226">
        <v>1156.4159519056125</v>
      </c>
      <c r="AI136" s="226">
        <v>1580.9180628301508</v>
      </c>
      <c r="AJ136" s="226">
        <v>2090.5790083756242</v>
      </c>
      <c r="AK136" s="226">
        <v>2681.3484485852014</v>
      </c>
      <c r="AL136" s="226">
        <v>3348.1378372786417</v>
      </c>
      <c r="AM136" s="226">
        <v>4081.8529684050432</v>
      </c>
      <c r="AN136" s="226">
        <v>4871.2793013222772</v>
      </c>
      <c r="AO136" s="226">
        <v>5701.5642665790474</v>
      </c>
      <c r="AP136" s="226">
        <v>6561.1625221007607</v>
      </c>
      <c r="AQ136" s="226">
        <v>7439.6813622994678</v>
      </c>
      <c r="AR136" s="226">
        <v>8329.2554226977027</v>
      </c>
      <c r="AS136" s="226">
        <v>9221.5291946375382</v>
      </c>
      <c r="AT136" s="226">
        <v>10118.1639842065</v>
      </c>
      <c r="AU136" s="226">
        <v>11016.778461782958</v>
      </c>
      <c r="AV136" s="226">
        <v>11918.037891575101</v>
      </c>
      <c r="AW136" s="226">
        <v>12814.330436271981</v>
      </c>
      <c r="AX136" s="226">
        <v>13715.039787389947</v>
      </c>
      <c r="AY136" s="226">
        <v>14627.301596179359</v>
      </c>
      <c r="AZ136" s="226">
        <v>15542.355954214134</v>
      </c>
    </row>
    <row r="137" spans="1:52" x14ac:dyDescent="0.35">
      <c r="A137" s="242" t="s">
        <v>203</v>
      </c>
      <c r="B137" s="226">
        <v>0</v>
      </c>
      <c r="C137" s="226">
        <v>0</v>
      </c>
      <c r="D137" s="226">
        <v>0</v>
      </c>
      <c r="E137" s="226">
        <v>0</v>
      </c>
      <c r="F137" s="226">
        <v>0</v>
      </c>
      <c r="G137" s="226">
        <v>0</v>
      </c>
      <c r="H137" s="226">
        <v>0</v>
      </c>
      <c r="I137" s="226">
        <v>0</v>
      </c>
      <c r="J137" s="226">
        <v>0</v>
      </c>
      <c r="K137" s="226">
        <v>0</v>
      </c>
      <c r="L137" s="226">
        <v>0</v>
      </c>
      <c r="M137" s="226">
        <v>0</v>
      </c>
      <c r="N137" s="226">
        <v>0</v>
      </c>
      <c r="O137" s="226">
        <v>0</v>
      </c>
      <c r="P137" s="226">
        <v>0</v>
      </c>
      <c r="Q137" s="226">
        <v>0</v>
      </c>
      <c r="R137" s="226">
        <v>0</v>
      </c>
      <c r="S137" s="226">
        <v>0</v>
      </c>
      <c r="T137" s="226">
        <v>0</v>
      </c>
      <c r="U137" s="226">
        <v>0</v>
      </c>
      <c r="V137" s="226">
        <v>0</v>
      </c>
      <c r="W137" s="226">
        <v>0</v>
      </c>
      <c r="X137" s="226">
        <v>0</v>
      </c>
      <c r="Y137" s="226">
        <v>0</v>
      </c>
      <c r="Z137" s="226">
        <v>0</v>
      </c>
      <c r="AA137" s="226">
        <v>0</v>
      </c>
      <c r="AB137" s="226">
        <v>0</v>
      </c>
      <c r="AC137" s="226">
        <v>0</v>
      </c>
      <c r="AD137" s="226">
        <v>0</v>
      </c>
      <c r="AE137" s="226">
        <v>0</v>
      </c>
      <c r="AF137" s="226">
        <v>0</v>
      </c>
      <c r="AG137" s="226">
        <v>0</v>
      </c>
      <c r="AH137" s="226">
        <v>0</v>
      </c>
      <c r="AI137" s="226">
        <v>0</v>
      </c>
      <c r="AJ137" s="226">
        <v>0</v>
      </c>
      <c r="AK137" s="226">
        <v>0</v>
      </c>
      <c r="AL137" s="226">
        <v>0</v>
      </c>
      <c r="AM137" s="226">
        <v>0</v>
      </c>
      <c r="AN137" s="226">
        <v>0</v>
      </c>
      <c r="AO137" s="226">
        <v>0</v>
      </c>
      <c r="AP137" s="226">
        <v>0</v>
      </c>
      <c r="AQ137" s="226">
        <v>0</v>
      </c>
      <c r="AR137" s="226">
        <v>0</v>
      </c>
      <c r="AS137" s="226">
        <v>0</v>
      </c>
      <c r="AT137" s="226">
        <v>0</v>
      </c>
      <c r="AU137" s="226">
        <v>0</v>
      </c>
      <c r="AV137" s="226">
        <v>0</v>
      </c>
      <c r="AW137" s="226">
        <v>0</v>
      </c>
      <c r="AX137" s="226">
        <v>0</v>
      </c>
      <c r="AY137" s="226">
        <v>0</v>
      </c>
      <c r="AZ137" s="226">
        <v>0</v>
      </c>
    </row>
    <row r="138" spans="1:52" x14ac:dyDescent="0.35">
      <c r="A138" s="242" t="s">
        <v>210</v>
      </c>
      <c r="B138" s="226">
        <v>0</v>
      </c>
      <c r="C138" s="226">
        <v>0</v>
      </c>
      <c r="D138" s="226">
        <v>0</v>
      </c>
      <c r="E138" s="226">
        <v>0</v>
      </c>
      <c r="F138" s="226">
        <v>0</v>
      </c>
      <c r="G138" s="226">
        <v>0</v>
      </c>
      <c r="H138" s="226">
        <v>0</v>
      </c>
      <c r="I138" s="226">
        <v>0</v>
      </c>
      <c r="J138" s="226">
        <v>0</v>
      </c>
      <c r="K138" s="226">
        <v>0</v>
      </c>
      <c r="L138" s="226">
        <v>0</v>
      </c>
      <c r="M138" s="226">
        <v>0</v>
      </c>
      <c r="N138" s="226">
        <v>0</v>
      </c>
      <c r="O138" s="226">
        <v>0</v>
      </c>
      <c r="P138" s="226">
        <v>0</v>
      </c>
      <c r="Q138" s="226">
        <v>0</v>
      </c>
      <c r="R138" s="226">
        <v>0</v>
      </c>
      <c r="S138" s="226">
        <v>0</v>
      </c>
      <c r="T138" s="226">
        <v>0</v>
      </c>
      <c r="U138" s="226">
        <v>0</v>
      </c>
      <c r="V138" s="226">
        <v>0</v>
      </c>
      <c r="W138" s="226">
        <v>0</v>
      </c>
      <c r="X138" s="226">
        <v>0</v>
      </c>
      <c r="Y138" s="226">
        <v>0</v>
      </c>
      <c r="Z138" s="226">
        <v>0</v>
      </c>
      <c r="AA138" s="226">
        <v>0</v>
      </c>
      <c r="AB138" s="226">
        <v>0</v>
      </c>
      <c r="AC138" s="226">
        <v>0</v>
      </c>
      <c r="AD138" s="226">
        <v>0</v>
      </c>
      <c r="AE138" s="226">
        <v>0</v>
      </c>
      <c r="AF138" s="226">
        <v>0</v>
      </c>
      <c r="AG138" s="226">
        <v>0</v>
      </c>
      <c r="AH138" s="226">
        <v>0</v>
      </c>
      <c r="AI138" s="226">
        <v>0</v>
      </c>
      <c r="AJ138" s="226">
        <v>0</v>
      </c>
      <c r="AK138" s="226">
        <v>0</v>
      </c>
      <c r="AL138" s="226">
        <v>0</v>
      </c>
      <c r="AM138" s="226">
        <v>0</v>
      </c>
      <c r="AN138" s="226">
        <v>0</v>
      </c>
      <c r="AO138" s="226">
        <v>0</v>
      </c>
      <c r="AP138" s="226">
        <v>0</v>
      </c>
      <c r="AQ138" s="226">
        <v>0</v>
      </c>
      <c r="AR138" s="226">
        <v>0</v>
      </c>
      <c r="AS138" s="226">
        <v>0</v>
      </c>
      <c r="AT138" s="226">
        <v>0</v>
      </c>
      <c r="AU138" s="226">
        <v>0</v>
      </c>
      <c r="AV138" s="226">
        <v>0</v>
      </c>
      <c r="AW138" s="226">
        <v>0</v>
      </c>
      <c r="AX138" s="226">
        <v>0</v>
      </c>
      <c r="AY138" s="226">
        <v>0</v>
      </c>
      <c r="AZ138" s="226">
        <v>0</v>
      </c>
    </row>
    <row r="139" spans="1:52" x14ac:dyDescent="0.35">
      <c r="A139" s="240" t="s">
        <v>204</v>
      </c>
      <c r="B139" s="241">
        <v>0</v>
      </c>
      <c r="C139" s="241">
        <v>0</v>
      </c>
      <c r="D139" s="241">
        <v>0</v>
      </c>
      <c r="E139" s="241">
        <v>0</v>
      </c>
      <c r="F139" s="241">
        <v>0</v>
      </c>
      <c r="G139" s="241">
        <v>0</v>
      </c>
      <c r="H139" s="241">
        <v>0</v>
      </c>
      <c r="I139" s="241">
        <v>0</v>
      </c>
      <c r="J139" s="241">
        <v>0</v>
      </c>
      <c r="K139" s="241">
        <v>0</v>
      </c>
      <c r="L139" s="241">
        <v>0</v>
      </c>
      <c r="M139" s="241">
        <v>0</v>
      </c>
      <c r="N139" s="241">
        <v>0</v>
      </c>
      <c r="O139" s="241">
        <v>0</v>
      </c>
      <c r="P139" s="241">
        <v>0</v>
      </c>
      <c r="Q139" s="241">
        <v>0</v>
      </c>
      <c r="R139" s="241">
        <v>0.30022449648242672</v>
      </c>
      <c r="S139" s="241">
        <v>0.76587883272237056</v>
      </c>
      <c r="T139" s="241">
        <v>1.3967219690522676</v>
      </c>
      <c r="U139" s="241">
        <v>2.1633229712651958</v>
      </c>
      <c r="V139" s="241">
        <v>4.6733351696395902</v>
      </c>
      <c r="W139" s="241">
        <v>5.0767538864082278</v>
      </c>
      <c r="X139" s="241">
        <v>5.1141026363217996</v>
      </c>
      <c r="Y139" s="241">
        <v>5.066362429064954</v>
      </c>
      <c r="Z139" s="241">
        <v>4.9627893165161883</v>
      </c>
      <c r="AA139" s="241">
        <v>4.7595425805337968</v>
      </c>
      <c r="AB139" s="241">
        <v>4.4914701083886861</v>
      </c>
      <c r="AC139" s="241">
        <v>4.1673554964225197</v>
      </c>
      <c r="AD139" s="241">
        <v>3.8070798285608847</v>
      </c>
      <c r="AE139" s="241">
        <v>3.83926095649994</v>
      </c>
      <c r="AF139" s="241">
        <v>10.550429018063209</v>
      </c>
      <c r="AG139" s="241">
        <v>27.853642802214381</v>
      </c>
      <c r="AH139" s="241">
        <v>57.360281862563014</v>
      </c>
      <c r="AI139" s="241">
        <v>99.89528064649457</v>
      </c>
      <c r="AJ139" s="241">
        <v>156.49031425654695</v>
      </c>
      <c r="AK139" s="241">
        <v>227.63415624195522</v>
      </c>
      <c r="AL139" s="241">
        <v>313.38449145470099</v>
      </c>
      <c r="AM139" s="241">
        <v>413.99985432059384</v>
      </c>
      <c r="AN139" s="241">
        <v>528.93958966564605</v>
      </c>
      <c r="AO139" s="241">
        <v>657.59521376307885</v>
      </c>
      <c r="AP139" s="241">
        <v>800.04478523643297</v>
      </c>
      <c r="AQ139" s="241">
        <v>957.0357204600067</v>
      </c>
      <c r="AR139" s="241">
        <v>1129.0508229049703</v>
      </c>
      <c r="AS139" s="241">
        <v>1316.1341316552589</v>
      </c>
      <c r="AT139" s="241">
        <v>1518.862517337215</v>
      </c>
      <c r="AU139" s="241">
        <v>1737.9420121090752</v>
      </c>
      <c r="AV139" s="241">
        <v>1971.754403791904</v>
      </c>
      <c r="AW139" s="241">
        <v>2219.873467392229</v>
      </c>
      <c r="AX139" s="241">
        <v>2482.5406152731171</v>
      </c>
      <c r="AY139" s="241">
        <v>2760.6532401089235</v>
      </c>
      <c r="AZ139" s="241">
        <v>3048.9404938157259</v>
      </c>
    </row>
    <row r="140" spans="1:52" x14ac:dyDescent="0.35">
      <c r="A140" s="242" t="s">
        <v>205</v>
      </c>
      <c r="B140" s="226">
        <v>0</v>
      </c>
      <c r="C140" s="226">
        <v>0</v>
      </c>
      <c r="D140" s="226">
        <v>0</v>
      </c>
      <c r="E140" s="226">
        <v>0</v>
      </c>
      <c r="F140" s="226">
        <v>0</v>
      </c>
      <c r="G140" s="226">
        <v>0</v>
      </c>
      <c r="H140" s="226">
        <v>0</v>
      </c>
      <c r="I140" s="226">
        <v>0</v>
      </c>
      <c r="J140" s="226">
        <v>0</v>
      </c>
      <c r="K140" s="226">
        <v>0</v>
      </c>
      <c r="L140" s="226">
        <v>0</v>
      </c>
      <c r="M140" s="226">
        <v>0</v>
      </c>
      <c r="N140" s="226">
        <v>0</v>
      </c>
      <c r="O140" s="226">
        <v>0</v>
      </c>
      <c r="P140" s="226">
        <v>0</v>
      </c>
      <c r="Q140" s="226">
        <v>0</v>
      </c>
      <c r="R140" s="226">
        <v>1.6508765329696074E-2</v>
      </c>
      <c r="S140" s="226">
        <v>4.9486260061000528E-2</v>
      </c>
      <c r="T140" s="226">
        <v>0.10901392848070915</v>
      </c>
      <c r="U140" s="226">
        <v>0.19650481509390691</v>
      </c>
      <c r="V140" s="226">
        <v>0.76873697733288038</v>
      </c>
      <c r="W140" s="226">
        <v>0.86536661164122408</v>
      </c>
      <c r="X140" s="226">
        <v>0.89187999872927137</v>
      </c>
      <c r="Y140" s="226">
        <v>0.90119036255313101</v>
      </c>
      <c r="Z140" s="226">
        <v>0.89967605423998398</v>
      </c>
      <c r="AA140" s="226">
        <v>0.88570211605362692</v>
      </c>
      <c r="AB140" s="226">
        <v>0.86518397755441068</v>
      </c>
      <c r="AC140" s="226">
        <v>0.83399760541080392</v>
      </c>
      <c r="AD140" s="226">
        <v>0.80509063502200018</v>
      </c>
      <c r="AE140" s="226">
        <v>0.95499704169094712</v>
      </c>
      <c r="AF140" s="226">
        <v>4.3097842604613374</v>
      </c>
      <c r="AG140" s="226">
        <v>13.415909153724421</v>
      </c>
      <c r="AH140" s="226">
        <v>30.005211647583096</v>
      </c>
      <c r="AI140" s="226">
        <v>55.38676940035959</v>
      </c>
      <c r="AJ140" s="226">
        <v>91.037175844913463</v>
      </c>
      <c r="AK140" s="226">
        <v>138.19169819573366</v>
      </c>
      <c r="AL140" s="226">
        <v>197.74624264700549</v>
      </c>
      <c r="AM140" s="226">
        <v>270.80924696993605</v>
      </c>
      <c r="AN140" s="226">
        <v>357.71197593637697</v>
      </c>
      <c r="AO140" s="226">
        <v>458.63125721883421</v>
      </c>
      <c r="AP140" s="226">
        <v>574.1870895293481</v>
      </c>
      <c r="AQ140" s="226">
        <v>705.56119284327042</v>
      </c>
      <c r="AR140" s="226">
        <v>853.31103281904848</v>
      </c>
      <c r="AS140" s="226">
        <v>1017.7717389728515</v>
      </c>
      <c r="AT140" s="226">
        <v>1199.5197888044454</v>
      </c>
      <c r="AU140" s="226">
        <v>1399.2063946420997</v>
      </c>
      <c r="AV140" s="226">
        <v>1615.1293624389643</v>
      </c>
      <c r="AW140" s="226">
        <v>1846.9128734705719</v>
      </c>
      <c r="AX140" s="226">
        <v>2094.3965708716414</v>
      </c>
      <c r="AY140" s="226">
        <v>2358.0770198550003</v>
      </c>
      <c r="AZ140" s="226">
        <v>2633.1368360936967</v>
      </c>
    </row>
    <row r="141" spans="1:52" x14ac:dyDescent="0.35">
      <c r="A141" s="242" t="s">
        <v>211</v>
      </c>
      <c r="B141" s="226">
        <v>0</v>
      </c>
      <c r="C141" s="226">
        <v>0</v>
      </c>
      <c r="D141" s="226">
        <v>0</v>
      </c>
      <c r="E141" s="226">
        <v>0</v>
      </c>
      <c r="F141" s="226">
        <v>0</v>
      </c>
      <c r="G141" s="226">
        <v>0</v>
      </c>
      <c r="H141" s="226">
        <v>0</v>
      </c>
      <c r="I141" s="226">
        <v>0</v>
      </c>
      <c r="J141" s="226">
        <v>0</v>
      </c>
      <c r="K141" s="226">
        <v>0</v>
      </c>
      <c r="L141" s="226">
        <v>0</v>
      </c>
      <c r="M141" s="226">
        <v>0</v>
      </c>
      <c r="N141" s="226">
        <v>0</v>
      </c>
      <c r="O141" s="226">
        <v>0</v>
      </c>
      <c r="P141" s="226">
        <v>0</v>
      </c>
      <c r="Q141" s="226">
        <v>0</v>
      </c>
      <c r="R141" s="226">
        <v>0.28371573115273063</v>
      </c>
      <c r="S141" s="226">
        <v>0.71639257266137002</v>
      </c>
      <c r="T141" s="226">
        <v>1.2877080405715584</v>
      </c>
      <c r="U141" s="226">
        <v>1.966818156171289</v>
      </c>
      <c r="V141" s="226">
        <v>3.9045981923067097</v>
      </c>
      <c r="W141" s="226">
        <v>4.211387274767004</v>
      </c>
      <c r="X141" s="226">
        <v>4.2222226375925285</v>
      </c>
      <c r="Y141" s="226">
        <v>4.1651720665118228</v>
      </c>
      <c r="Z141" s="226">
        <v>4.0631132622762047</v>
      </c>
      <c r="AA141" s="226">
        <v>3.8738404644801703</v>
      </c>
      <c r="AB141" s="226">
        <v>3.6262861308342758</v>
      </c>
      <c r="AC141" s="226">
        <v>3.3333578910117154</v>
      </c>
      <c r="AD141" s="226">
        <v>3.0019891935388845</v>
      </c>
      <c r="AE141" s="226">
        <v>2.8842639148089928</v>
      </c>
      <c r="AF141" s="226">
        <v>6.2406447576018715</v>
      </c>
      <c r="AG141" s="226">
        <v>14.437733648489962</v>
      </c>
      <c r="AH141" s="226">
        <v>27.355070214979918</v>
      </c>
      <c r="AI141" s="226">
        <v>44.508511246134987</v>
      </c>
      <c r="AJ141" s="226">
        <v>65.453138411633489</v>
      </c>
      <c r="AK141" s="226">
        <v>89.442458046221546</v>
      </c>
      <c r="AL141" s="226">
        <v>115.63824880769549</v>
      </c>
      <c r="AM141" s="226">
        <v>143.19060735065776</v>
      </c>
      <c r="AN141" s="226">
        <v>171.22761372926914</v>
      </c>
      <c r="AO141" s="226">
        <v>198.96395654424467</v>
      </c>
      <c r="AP141" s="226">
        <v>225.85769570708482</v>
      </c>
      <c r="AQ141" s="226">
        <v>251.47452761673628</v>
      </c>
      <c r="AR141" s="226">
        <v>275.73979008592192</v>
      </c>
      <c r="AS141" s="226">
        <v>298.36239268240735</v>
      </c>
      <c r="AT141" s="226">
        <v>319.34272853276963</v>
      </c>
      <c r="AU141" s="226">
        <v>338.73561746697555</v>
      </c>
      <c r="AV141" s="226">
        <v>356.6250413529396</v>
      </c>
      <c r="AW141" s="226">
        <v>372.96059392165705</v>
      </c>
      <c r="AX141" s="226">
        <v>388.14404440147547</v>
      </c>
      <c r="AY141" s="226">
        <v>402.57622025392322</v>
      </c>
      <c r="AZ141" s="226">
        <v>415.80365772202913</v>
      </c>
    </row>
    <row r="142" spans="1:52" x14ac:dyDescent="0.35">
      <c r="A142" s="238" t="s">
        <v>214</v>
      </c>
      <c r="B142" s="239">
        <v>1087092.3039825049</v>
      </c>
      <c r="C142" s="239">
        <v>1104189.1510507148</v>
      </c>
      <c r="D142" s="239">
        <v>1129547.850903929</v>
      </c>
      <c r="E142" s="239">
        <v>1127821.9957703492</v>
      </c>
      <c r="F142" s="239">
        <v>1200402.442857852</v>
      </c>
      <c r="G142" s="239">
        <v>1226104.4759942002</v>
      </c>
      <c r="H142" s="239">
        <v>1252212.4948490623</v>
      </c>
      <c r="I142" s="239">
        <v>1298091.6832652958</v>
      </c>
      <c r="J142" s="239">
        <v>1276122.4937646545</v>
      </c>
      <c r="K142" s="239">
        <v>1159024.1707857549</v>
      </c>
      <c r="L142" s="239">
        <v>1173393.3058906249</v>
      </c>
      <c r="M142" s="239">
        <v>1165428.2331077706</v>
      </c>
      <c r="N142" s="239">
        <v>1110888.7333522146</v>
      </c>
      <c r="O142" s="239">
        <v>1105567.5824506311</v>
      </c>
      <c r="P142" s="239">
        <v>1105982.6897140983</v>
      </c>
      <c r="Q142" s="239">
        <v>1143331.6759493628</v>
      </c>
      <c r="R142" s="239">
        <v>1203857.3537939568</v>
      </c>
      <c r="S142" s="239">
        <v>1253181.1814861642</v>
      </c>
      <c r="T142" s="239">
        <v>1290842.5610013753</v>
      </c>
      <c r="U142" s="239">
        <v>1317921.9560046198</v>
      </c>
      <c r="V142" s="239">
        <v>1337636.7433652577</v>
      </c>
      <c r="W142" s="239">
        <v>1355385.5883115784</v>
      </c>
      <c r="X142" s="239">
        <v>1371135.2030634352</v>
      </c>
      <c r="Y142" s="239">
        <v>1387048.6969022471</v>
      </c>
      <c r="Z142" s="239">
        <v>1401190.887420991</v>
      </c>
      <c r="AA142" s="239">
        <v>1415044.5216018204</v>
      </c>
      <c r="AB142" s="239">
        <v>1429206.2905244194</v>
      </c>
      <c r="AC142" s="239">
        <v>1443371.5456573365</v>
      </c>
      <c r="AD142" s="239">
        <v>1457678.1425181681</v>
      </c>
      <c r="AE142" s="239">
        <v>1472208.9379652161</v>
      </c>
      <c r="AF142" s="239">
        <v>1486659.7963855923</v>
      </c>
      <c r="AG142" s="239">
        <v>1500804.2306344954</v>
      </c>
      <c r="AH142" s="239">
        <v>1515922.3561551825</v>
      </c>
      <c r="AI142" s="239">
        <v>1529740.022693923</v>
      </c>
      <c r="AJ142" s="239">
        <v>1543744.8626542701</v>
      </c>
      <c r="AK142" s="239">
        <v>1557669.4266760589</v>
      </c>
      <c r="AL142" s="239">
        <v>1571747.7448536721</v>
      </c>
      <c r="AM142" s="239">
        <v>1585896.0034981687</v>
      </c>
      <c r="AN142" s="239">
        <v>1600498.0336451572</v>
      </c>
      <c r="AO142" s="239">
        <v>1614865.7303858993</v>
      </c>
      <c r="AP142" s="239">
        <v>1629254.0685571788</v>
      </c>
      <c r="AQ142" s="239">
        <v>1644705.107847793</v>
      </c>
      <c r="AR142" s="239">
        <v>1660681.9860162879</v>
      </c>
      <c r="AS142" s="239">
        <v>1676597.9604983118</v>
      </c>
      <c r="AT142" s="239">
        <v>1693353.1372300733</v>
      </c>
      <c r="AU142" s="239">
        <v>1710242.1464712389</v>
      </c>
      <c r="AV142" s="239">
        <v>1726894.6086641438</v>
      </c>
      <c r="AW142" s="239">
        <v>1743468.5046318795</v>
      </c>
      <c r="AX142" s="239">
        <v>1760242.0116502147</v>
      </c>
      <c r="AY142" s="239">
        <v>1776962.0873954734</v>
      </c>
      <c r="AZ142" s="239">
        <v>1794106.1252286148</v>
      </c>
    </row>
    <row r="143" spans="1:52" x14ac:dyDescent="0.35">
      <c r="A143" s="240" t="s">
        <v>195</v>
      </c>
      <c r="B143" s="241">
        <v>1087092.3039825049</v>
      </c>
      <c r="C143" s="241">
        <v>1104189.1510507148</v>
      </c>
      <c r="D143" s="241">
        <v>1129547.850903929</v>
      </c>
      <c r="E143" s="241">
        <v>1127821.9957703492</v>
      </c>
      <c r="F143" s="241">
        <v>1200402.442857852</v>
      </c>
      <c r="G143" s="241">
        <v>1226104.4759942002</v>
      </c>
      <c r="H143" s="241">
        <v>1252212.4948490623</v>
      </c>
      <c r="I143" s="241">
        <v>1298091.6832652958</v>
      </c>
      <c r="J143" s="241">
        <v>1276122.4937646545</v>
      </c>
      <c r="K143" s="241">
        <v>1159024.1707857549</v>
      </c>
      <c r="L143" s="241">
        <v>1173393.3058906249</v>
      </c>
      <c r="M143" s="241">
        <v>1165428.2331077706</v>
      </c>
      <c r="N143" s="241">
        <v>1110888.7333522146</v>
      </c>
      <c r="O143" s="241">
        <v>1105567.5824506311</v>
      </c>
      <c r="P143" s="241">
        <v>1105982.6897140983</v>
      </c>
      <c r="Q143" s="241">
        <v>1143331.6759493628</v>
      </c>
      <c r="R143" s="241">
        <v>1203853.9699975871</v>
      </c>
      <c r="S143" s="241">
        <v>1253173.4696053308</v>
      </c>
      <c r="T143" s="241">
        <v>1290828.4353011244</v>
      </c>
      <c r="U143" s="241">
        <v>1317899.5621885164</v>
      </c>
      <c r="V143" s="241">
        <v>1337603.9243626001</v>
      </c>
      <c r="W143" s="241">
        <v>1355352.6315662712</v>
      </c>
      <c r="X143" s="241">
        <v>1371102.3364240236</v>
      </c>
      <c r="Y143" s="241">
        <v>1387016.0256128125</v>
      </c>
      <c r="Z143" s="241">
        <v>1401158.6247822652</v>
      </c>
      <c r="AA143" s="241">
        <v>1415012.7763285374</v>
      </c>
      <c r="AB143" s="241">
        <v>1429175.2899015851</v>
      </c>
      <c r="AC143" s="241">
        <v>1443342.1584741098</v>
      </c>
      <c r="AD143" s="241">
        <v>1457649.7267684434</v>
      </c>
      <c r="AE143" s="241">
        <v>1472163.2899563829</v>
      </c>
      <c r="AF143" s="241">
        <v>1486410.4733594297</v>
      </c>
      <c r="AG143" s="241">
        <v>1500004.5913567366</v>
      </c>
      <c r="AH143" s="241">
        <v>1514164.7653828585</v>
      </c>
      <c r="AI143" s="241">
        <v>1526576.6546803985</v>
      </c>
      <c r="AJ143" s="241">
        <v>1538674.60088398</v>
      </c>
      <c r="AK143" s="241">
        <v>1550176.8326492738</v>
      </c>
      <c r="AL143" s="241">
        <v>1561270.3382415846</v>
      </c>
      <c r="AM143" s="241">
        <v>1571866.6804238439</v>
      </c>
      <c r="AN143" s="241">
        <v>1582359.0666745682</v>
      </c>
      <c r="AO143" s="241">
        <v>1592096.0311774679</v>
      </c>
      <c r="AP143" s="241">
        <v>1601345.3249677366</v>
      </c>
      <c r="AQ143" s="241">
        <v>1611144.8922973899</v>
      </c>
      <c r="AR143" s="241">
        <v>1620943.8340635367</v>
      </c>
      <c r="AS143" s="241">
        <v>1630187.9536693157</v>
      </c>
      <c r="AT143" s="241">
        <v>1639758.8854501839</v>
      </c>
      <c r="AU143" s="241">
        <v>1648950.8221583499</v>
      </c>
      <c r="AV143" s="241">
        <v>1657490.7847878782</v>
      </c>
      <c r="AW143" s="241">
        <v>1665480.8187749814</v>
      </c>
      <c r="AX143" s="241">
        <v>1673282.6906504345</v>
      </c>
      <c r="AY143" s="241">
        <v>1680660.2520943261</v>
      </c>
      <c r="AZ143" s="241">
        <v>1688181.5459867597</v>
      </c>
    </row>
    <row r="144" spans="1:52" x14ac:dyDescent="0.35">
      <c r="A144" s="242" t="s">
        <v>197</v>
      </c>
      <c r="B144" s="226">
        <v>1087092.3039825049</v>
      </c>
      <c r="C144" s="226">
        <v>1104189.1510507148</v>
      </c>
      <c r="D144" s="226">
        <v>1129547.850903929</v>
      </c>
      <c r="E144" s="226">
        <v>1127821.9957703492</v>
      </c>
      <c r="F144" s="226">
        <v>1200402.442857852</v>
      </c>
      <c r="G144" s="226">
        <v>1226104.4759942002</v>
      </c>
      <c r="H144" s="226">
        <v>1252212.4948490623</v>
      </c>
      <c r="I144" s="226">
        <v>1298091.6832652958</v>
      </c>
      <c r="J144" s="226">
        <v>1276122.4937646545</v>
      </c>
      <c r="K144" s="226">
        <v>1159024.1707857549</v>
      </c>
      <c r="L144" s="226">
        <v>1173393.3058906249</v>
      </c>
      <c r="M144" s="226">
        <v>1165428.2331077706</v>
      </c>
      <c r="N144" s="226">
        <v>1110888.7333522146</v>
      </c>
      <c r="O144" s="226">
        <v>1105567.5824506311</v>
      </c>
      <c r="P144" s="226">
        <v>1105982.6897140983</v>
      </c>
      <c r="Q144" s="226">
        <v>1143331.6759493628</v>
      </c>
      <c r="R144" s="226">
        <v>1203835.3396752495</v>
      </c>
      <c r="S144" s="226">
        <v>1253132.9831720407</v>
      </c>
      <c r="T144" s="226">
        <v>1290760.5402587578</v>
      </c>
      <c r="U144" s="226">
        <v>1317798.4003794065</v>
      </c>
      <c r="V144" s="226">
        <v>1337462.8346194006</v>
      </c>
      <c r="W144" s="226">
        <v>1355159.9535805916</v>
      </c>
      <c r="X144" s="226">
        <v>1370845.1599923689</v>
      </c>
      <c r="Y144" s="226">
        <v>1386679.4314768019</v>
      </c>
      <c r="Z144" s="226">
        <v>1400724.0152739142</v>
      </c>
      <c r="AA144" s="226">
        <v>1414455.3553905392</v>
      </c>
      <c r="AB144" s="226">
        <v>1428462.8159548747</v>
      </c>
      <c r="AC144" s="226">
        <v>1442437.8777350732</v>
      </c>
      <c r="AD144" s="226">
        <v>1456505.8231713574</v>
      </c>
      <c r="AE144" s="226">
        <v>1470725.6726885512</v>
      </c>
      <c r="AF144" s="226">
        <v>1484615.5212940455</v>
      </c>
      <c r="AG144" s="226">
        <v>1497769.6216604747</v>
      </c>
      <c r="AH144" s="226">
        <v>1511377.1084066927</v>
      </c>
      <c r="AI144" s="226">
        <v>1523098.4616830884</v>
      </c>
      <c r="AJ144" s="226">
        <v>1534326.172442486</v>
      </c>
      <c r="AK144" s="226">
        <v>1544741.442345896</v>
      </c>
      <c r="AL144" s="226">
        <v>1554473.8127793234</v>
      </c>
      <c r="AM144" s="226">
        <v>1563364.0363821185</v>
      </c>
      <c r="AN144" s="226">
        <v>1571703.4168209524</v>
      </c>
      <c r="AO144" s="226">
        <v>1578758.7652519543</v>
      </c>
      <c r="AP144" s="226">
        <v>1584638.9511022069</v>
      </c>
      <c r="AQ144" s="226">
        <v>1590256.5958150888</v>
      </c>
      <c r="AR144" s="226">
        <v>1594851.835884698</v>
      </c>
      <c r="AS144" s="226">
        <v>1597717.5642749693</v>
      </c>
      <c r="AT144" s="226">
        <v>1599418.9402196477</v>
      </c>
      <c r="AU144" s="226">
        <v>1599080.2579648369</v>
      </c>
      <c r="AV144" s="226">
        <v>1596108.9897314871</v>
      </c>
      <c r="AW144" s="226">
        <v>1590419.6628011756</v>
      </c>
      <c r="AX144" s="226">
        <v>1581994.1937280558</v>
      </c>
      <c r="AY144" s="226">
        <v>1570474.8672800246</v>
      </c>
      <c r="AZ144" s="226">
        <v>1556039.5261142286</v>
      </c>
    </row>
    <row r="145" spans="1:52" x14ac:dyDescent="0.35">
      <c r="A145" s="242" t="s">
        <v>198</v>
      </c>
      <c r="B145" s="226">
        <v>0</v>
      </c>
      <c r="C145" s="226">
        <v>0</v>
      </c>
      <c r="D145" s="226">
        <v>0</v>
      </c>
      <c r="E145" s="226">
        <v>0</v>
      </c>
      <c r="F145" s="226">
        <v>0</v>
      </c>
      <c r="G145" s="226">
        <v>0</v>
      </c>
      <c r="H145" s="226">
        <v>0</v>
      </c>
      <c r="I145" s="226">
        <v>0</v>
      </c>
      <c r="J145" s="226">
        <v>0</v>
      </c>
      <c r="K145" s="226">
        <v>0</v>
      </c>
      <c r="L145" s="226">
        <v>0</v>
      </c>
      <c r="M145" s="226">
        <v>0</v>
      </c>
      <c r="N145" s="226">
        <v>0</v>
      </c>
      <c r="O145" s="226">
        <v>0</v>
      </c>
      <c r="P145" s="226">
        <v>0</v>
      </c>
      <c r="Q145" s="226">
        <v>0</v>
      </c>
      <c r="R145" s="226">
        <v>1.3184428771254715</v>
      </c>
      <c r="S145" s="226">
        <v>2.9083645260461179</v>
      </c>
      <c r="T145" s="226">
        <v>4.5078168051388987</v>
      </c>
      <c r="U145" s="226">
        <v>7.4558826231562332</v>
      </c>
      <c r="V145" s="226">
        <v>11.102568694815712</v>
      </c>
      <c r="W145" s="226">
        <v>16.678716268975197</v>
      </c>
      <c r="X145" s="226">
        <v>24.417466464121613</v>
      </c>
      <c r="Y145" s="226">
        <v>34.624707489332152</v>
      </c>
      <c r="Z145" s="226">
        <v>47.707106567205358</v>
      </c>
      <c r="AA145" s="226">
        <v>65.85792013635249</v>
      </c>
      <c r="AB145" s="226">
        <v>89.367734877883876</v>
      </c>
      <c r="AC145" s="226">
        <v>119.8829908706641</v>
      </c>
      <c r="AD145" s="226">
        <v>160.01233184941816</v>
      </c>
      <c r="AE145" s="226">
        <v>212.38563655569939</v>
      </c>
      <c r="AF145" s="226">
        <v>275.77620148758149</v>
      </c>
      <c r="AG145" s="226">
        <v>355.6145603107949</v>
      </c>
      <c r="AH145" s="226">
        <v>461.12225952493753</v>
      </c>
      <c r="AI145" s="226">
        <v>600.18163982139424</v>
      </c>
      <c r="AJ145" s="226">
        <v>780.64000724191226</v>
      </c>
      <c r="AK145" s="226">
        <v>1012.0241011625532</v>
      </c>
      <c r="AL145" s="226">
        <v>1304.7237952737921</v>
      </c>
      <c r="AM145" s="226">
        <v>1680.3200156519285</v>
      </c>
      <c r="AN145" s="226">
        <v>2164.7154087882341</v>
      </c>
      <c r="AO145" s="226">
        <v>2782.2916949366941</v>
      </c>
      <c r="AP145" s="226">
        <v>3571.7814717305891</v>
      </c>
      <c r="AQ145" s="226">
        <v>4572.069075467457</v>
      </c>
      <c r="AR145" s="226">
        <v>5838.4253113583854</v>
      </c>
      <c r="AS145" s="226">
        <v>7413.5269582707961</v>
      </c>
      <c r="AT145" s="226">
        <v>9375.5794453651415</v>
      </c>
      <c r="AU145" s="226">
        <v>11775.606641776048</v>
      </c>
      <c r="AV145" s="226">
        <v>14694.054028829831</v>
      </c>
      <c r="AW145" s="226">
        <v>18175.906839905412</v>
      </c>
      <c r="AX145" s="226">
        <v>22304.758958113987</v>
      </c>
      <c r="AY145" s="226">
        <v>27093.145565337931</v>
      </c>
      <c r="AZ145" s="226">
        <v>32609.133795490336</v>
      </c>
    </row>
    <row r="146" spans="1:52" x14ac:dyDescent="0.35">
      <c r="A146" s="242" t="s">
        <v>96</v>
      </c>
      <c r="B146" s="226">
        <v>0</v>
      </c>
      <c r="C146" s="226">
        <v>0</v>
      </c>
      <c r="D146" s="226">
        <v>0</v>
      </c>
      <c r="E146" s="226">
        <v>0</v>
      </c>
      <c r="F146" s="226">
        <v>0</v>
      </c>
      <c r="G146" s="226">
        <v>0</v>
      </c>
      <c r="H146" s="226">
        <v>0</v>
      </c>
      <c r="I146" s="226">
        <v>0</v>
      </c>
      <c r="J146" s="226">
        <v>0</v>
      </c>
      <c r="K146" s="226">
        <v>0</v>
      </c>
      <c r="L146" s="226">
        <v>0</v>
      </c>
      <c r="M146" s="226">
        <v>0</v>
      </c>
      <c r="N146" s="226">
        <v>0</v>
      </c>
      <c r="O146" s="226">
        <v>0</v>
      </c>
      <c r="P146" s="226">
        <v>0</v>
      </c>
      <c r="Q146" s="226">
        <v>0</v>
      </c>
      <c r="R146" s="226">
        <v>16.958726085924994</v>
      </c>
      <c r="S146" s="226">
        <v>36.826668101140186</v>
      </c>
      <c r="T146" s="226">
        <v>61.031571747975377</v>
      </c>
      <c r="U146" s="226">
        <v>89.736220392171788</v>
      </c>
      <c r="V146" s="226">
        <v>124.11711418656398</v>
      </c>
      <c r="W146" s="226">
        <v>167.16107725037625</v>
      </c>
      <c r="X146" s="226">
        <v>218.45766592689338</v>
      </c>
      <c r="Y146" s="226">
        <v>280.20976882500815</v>
      </c>
      <c r="Z146" s="226">
        <v>354.01840838724576</v>
      </c>
      <c r="AA146" s="226">
        <v>443.52764195795868</v>
      </c>
      <c r="AB146" s="226">
        <v>554.10534208397303</v>
      </c>
      <c r="AC146" s="226">
        <v>686.59590868921975</v>
      </c>
      <c r="AD146" s="226">
        <v>847.02875040107244</v>
      </c>
      <c r="AE146" s="226">
        <v>1036.2114360079388</v>
      </c>
      <c r="AF146" s="226">
        <v>1259.5492907628802</v>
      </c>
      <c r="AG146" s="226">
        <v>1528.2863370571049</v>
      </c>
      <c r="AH146" s="226">
        <v>1853.5590309289182</v>
      </c>
      <c r="AI146" s="226">
        <v>2240.5846479591951</v>
      </c>
      <c r="AJ146" s="226">
        <v>2707.967636203658</v>
      </c>
      <c r="AK146" s="226">
        <v>3271.5468036285461</v>
      </c>
      <c r="AL146" s="226">
        <v>3953.8924435526505</v>
      </c>
      <c r="AM146" s="226">
        <v>4773.6432757599778</v>
      </c>
      <c r="AN146" s="226">
        <v>5762.1350583645553</v>
      </c>
      <c r="AO146" s="226">
        <v>6938.412071944249</v>
      </c>
      <c r="AP146" s="226">
        <v>8351.9456569791218</v>
      </c>
      <c r="AQ146" s="226">
        <v>10028.044254474986</v>
      </c>
      <c r="AR146" s="226">
        <v>12023.790105116737</v>
      </c>
      <c r="AS146" s="226">
        <v>14363.365145244194</v>
      </c>
      <c r="AT146" s="226">
        <v>17138.444705252416</v>
      </c>
      <c r="AU146" s="226">
        <v>20364.572636925437</v>
      </c>
      <c r="AV146" s="226">
        <v>24118.684082418102</v>
      </c>
      <c r="AW146" s="226">
        <v>28425.829149257799</v>
      </c>
      <c r="AX146" s="226">
        <v>33385.75624739199</v>
      </c>
      <c r="AY146" s="226">
        <v>39006.848794287442</v>
      </c>
      <c r="AZ146" s="226">
        <v>45400.109101688373</v>
      </c>
    </row>
    <row r="147" spans="1:52" x14ac:dyDescent="0.35">
      <c r="A147" s="242" t="s">
        <v>209</v>
      </c>
      <c r="B147" s="226">
        <v>0</v>
      </c>
      <c r="C147" s="226">
        <v>0</v>
      </c>
      <c r="D147" s="226">
        <v>0</v>
      </c>
      <c r="E147" s="226">
        <v>0</v>
      </c>
      <c r="F147" s="226">
        <v>0</v>
      </c>
      <c r="G147" s="226">
        <v>0</v>
      </c>
      <c r="H147" s="226">
        <v>0</v>
      </c>
      <c r="I147" s="226">
        <v>0</v>
      </c>
      <c r="J147" s="226">
        <v>0</v>
      </c>
      <c r="K147" s="226">
        <v>0</v>
      </c>
      <c r="L147" s="226">
        <v>0</v>
      </c>
      <c r="M147" s="226">
        <v>0</v>
      </c>
      <c r="N147" s="226">
        <v>0</v>
      </c>
      <c r="O147" s="226">
        <v>0</v>
      </c>
      <c r="P147" s="226">
        <v>0</v>
      </c>
      <c r="Q147" s="226">
        <v>0</v>
      </c>
      <c r="R147" s="226">
        <v>0.35315337446656186</v>
      </c>
      <c r="S147" s="226">
        <v>0.7514006631300818</v>
      </c>
      <c r="T147" s="226">
        <v>2.3556538135242637</v>
      </c>
      <c r="U147" s="226">
        <v>3.9697060944925764</v>
      </c>
      <c r="V147" s="226">
        <v>5.8700603181721736</v>
      </c>
      <c r="W147" s="226">
        <v>8.8381921603543034</v>
      </c>
      <c r="X147" s="226">
        <v>14.301299263567433</v>
      </c>
      <c r="Y147" s="226">
        <v>21.759659696339842</v>
      </c>
      <c r="Z147" s="226">
        <v>32.883993396452261</v>
      </c>
      <c r="AA147" s="226">
        <v>48.035375904153824</v>
      </c>
      <c r="AB147" s="226">
        <v>69.000869748500961</v>
      </c>
      <c r="AC147" s="226">
        <v>97.801839476613722</v>
      </c>
      <c r="AD147" s="226">
        <v>136.8625148354906</v>
      </c>
      <c r="AE147" s="226">
        <v>189.02019526802982</v>
      </c>
      <c r="AF147" s="226">
        <v>259.62657313384835</v>
      </c>
      <c r="AG147" s="226">
        <v>351.0687988941753</v>
      </c>
      <c r="AH147" s="226">
        <v>472.9756857119375</v>
      </c>
      <c r="AI147" s="226">
        <v>637.42670952950368</v>
      </c>
      <c r="AJ147" s="226">
        <v>859.82079804863099</v>
      </c>
      <c r="AK147" s="226">
        <v>1151.8193985867151</v>
      </c>
      <c r="AL147" s="226">
        <v>1537.9092234346786</v>
      </c>
      <c r="AM147" s="226">
        <v>2048.6807503137006</v>
      </c>
      <c r="AN147" s="226">
        <v>2728.7993864629429</v>
      </c>
      <c r="AO147" s="226">
        <v>3616.5621586324437</v>
      </c>
      <c r="AP147" s="226">
        <v>4782.6467368197455</v>
      </c>
      <c r="AQ147" s="226">
        <v>6288.1831523585552</v>
      </c>
      <c r="AR147" s="226">
        <v>8229.7827623634421</v>
      </c>
      <c r="AS147" s="226">
        <v>10693.49729083145</v>
      </c>
      <c r="AT147" s="226">
        <v>13825.921079918638</v>
      </c>
      <c r="AU147" s="226">
        <v>17730.384914811377</v>
      </c>
      <c r="AV147" s="226">
        <v>22569.056945143111</v>
      </c>
      <c r="AW147" s="226">
        <v>28459.41998464254</v>
      </c>
      <c r="AX147" s="226">
        <v>35597.981716872644</v>
      </c>
      <c r="AY147" s="226">
        <v>44085.390454675973</v>
      </c>
      <c r="AZ147" s="226">
        <v>54132.776975352659</v>
      </c>
    </row>
    <row r="148" spans="1:52" hidden="1" x14ac:dyDescent="0.35">
      <c r="A148" s="240"/>
      <c r="B148" s="241"/>
      <c r="C148" s="241"/>
      <c r="D148" s="241"/>
      <c r="E148" s="241"/>
      <c r="F148" s="241"/>
      <c r="G148" s="241"/>
      <c r="H148" s="241"/>
      <c r="I148" s="241"/>
      <c r="J148" s="241"/>
      <c r="K148" s="241"/>
      <c r="L148" s="241"/>
      <c r="M148" s="241"/>
      <c r="N148" s="241"/>
      <c r="O148" s="241"/>
      <c r="P148" s="241"/>
      <c r="Q148" s="241"/>
      <c r="R148" s="241"/>
      <c r="S148" s="241"/>
      <c r="T148" s="241"/>
      <c r="U148" s="241"/>
      <c r="V148" s="241"/>
      <c r="W148" s="241"/>
      <c r="X148" s="241"/>
      <c r="Y148" s="241"/>
      <c r="Z148" s="241"/>
      <c r="AA148" s="241"/>
      <c r="AB148" s="241"/>
      <c r="AC148" s="241"/>
      <c r="AD148" s="241"/>
      <c r="AE148" s="241"/>
      <c r="AF148" s="241"/>
      <c r="AG148" s="241"/>
      <c r="AH148" s="241"/>
      <c r="AI148" s="241"/>
      <c r="AJ148" s="241"/>
      <c r="AK148" s="241"/>
      <c r="AL148" s="241"/>
      <c r="AM148" s="241"/>
      <c r="AN148" s="241"/>
      <c r="AO148" s="241"/>
      <c r="AP148" s="241"/>
      <c r="AQ148" s="241"/>
      <c r="AR148" s="241"/>
      <c r="AS148" s="241"/>
      <c r="AT148" s="241"/>
      <c r="AU148" s="241"/>
      <c r="AV148" s="241"/>
      <c r="AW148" s="241"/>
      <c r="AX148" s="241"/>
      <c r="AY148" s="241"/>
      <c r="AZ148" s="241"/>
    </row>
    <row r="149" spans="1:52" hidden="1" x14ac:dyDescent="0.35">
      <c r="A149" s="242"/>
      <c r="B149" s="226"/>
      <c r="C149" s="226"/>
      <c r="D149" s="226"/>
      <c r="E149" s="226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6"/>
      <c r="S149" s="226"/>
      <c r="T149" s="226"/>
      <c r="U149" s="226"/>
      <c r="V149" s="226"/>
      <c r="W149" s="226"/>
      <c r="X149" s="226"/>
      <c r="Y149" s="226"/>
      <c r="Z149" s="226"/>
      <c r="AA149" s="226"/>
      <c r="AB149" s="226"/>
      <c r="AC149" s="226"/>
      <c r="AD149" s="226"/>
      <c r="AE149" s="226"/>
      <c r="AF149" s="226"/>
      <c r="AG149" s="226"/>
      <c r="AH149" s="226"/>
      <c r="AI149" s="226"/>
      <c r="AJ149" s="226"/>
      <c r="AK149" s="226"/>
      <c r="AL149" s="226"/>
      <c r="AM149" s="226"/>
      <c r="AN149" s="226"/>
      <c r="AO149" s="226"/>
      <c r="AP149" s="226"/>
      <c r="AQ149" s="226"/>
      <c r="AR149" s="226"/>
      <c r="AS149" s="226"/>
      <c r="AT149" s="226"/>
      <c r="AU149" s="226"/>
      <c r="AV149" s="226"/>
      <c r="AW149" s="226"/>
      <c r="AX149" s="226"/>
      <c r="AY149" s="226"/>
      <c r="AZ149" s="226"/>
    </row>
    <row r="150" spans="1:52" hidden="1" x14ac:dyDescent="0.35">
      <c r="A150" s="242"/>
      <c r="B150" s="226"/>
      <c r="C150" s="226"/>
      <c r="D150" s="226"/>
      <c r="E150" s="226"/>
      <c r="F150" s="226"/>
      <c r="G150" s="226"/>
      <c r="H150" s="226"/>
      <c r="I150" s="226"/>
      <c r="J150" s="226"/>
      <c r="K150" s="226"/>
      <c r="L150" s="226"/>
      <c r="M150" s="226"/>
      <c r="N150" s="226"/>
      <c r="O150" s="226"/>
      <c r="P150" s="226"/>
      <c r="Q150" s="226"/>
      <c r="R150" s="226"/>
      <c r="S150" s="226"/>
      <c r="T150" s="226"/>
      <c r="U150" s="226"/>
      <c r="V150" s="226"/>
      <c r="W150" s="226"/>
      <c r="X150" s="226"/>
      <c r="Y150" s="226"/>
      <c r="Z150" s="226"/>
      <c r="AA150" s="226"/>
      <c r="AB150" s="226"/>
      <c r="AC150" s="226"/>
      <c r="AD150" s="226"/>
      <c r="AE150" s="226"/>
      <c r="AF150" s="226"/>
      <c r="AG150" s="226"/>
      <c r="AH150" s="226"/>
      <c r="AI150" s="226"/>
      <c r="AJ150" s="226"/>
      <c r="AK150" s="226"/>
      <c r="AL150" s="226"/>
      <c r="AM150" s="226"/>
      <c r="AN150" s="226"/>
      <c r="AO150" s="226"/>
      <c r="AP150" s="226"/>
      <c r="AQ150" s="226"/>
      <c r="AR150" s="226"/>
      <c r="AS150" s="226"/>
      <c r="AT150" s="226"/>
      <c r="AU150" s="226"/>
      <c r="AV150" s="226"/>
      <c r="AW150" s="226"/>
      <c r="AX150" s="226"/>
      <c r="AY150" s="226"/>
      <c r="AZ150" s="226"/>
    </row>
    <row r="151" spans="1:52" hidden="1" x14ac:dyDescent="0.35">
      <c r="A151" s="242"/>
      <c r="B151" s="226"/>
      <c r="C151" s="226"/>
      <c r="D151" s="226"/>
      <c r="E151" s="226"/>
      <c r="F151" s="226"/>
      <c r="G151" s="226"/>
      <c r="H151" s="226"/>
      <c r="I151" s="226"/>
      <c r="J151" s="226"/>
      <c r="K151" s="226"/>
      <c r="L151" s="226"/>
      <c r="M151" s="226"/>
      <c r="N151" s="226"/>
      <c r="O151" s="226"/>
      <c r="P151" s="226"/>
      <c r="Q151" s="226"/>
      <c r="R151" s="226"/>
      <c r="S151" s="226"/>
      <c r="T151" s="226"/>
      <c r="U151" s="226"/>
      <c r="V151" s="226"/>
      <c r="W151" s="226"/>
      <c r="X151" s="226"/>
      <c r="Y151" s="226"/>
      <c r="Z151" s="226"/>
      <c r="AA151" s="226"/>
      <c r="AB151" s="226"/>
      <c r="AC151" s="226"/>
      <c r="AD151" s="226"/>
      <c r="AE151" s="226"/>
      <c r="AF151" s="226"/>
      <c r="AG151" s="226"/>
      <c r="AH151" s="226"/>
      <c r="AI151" s="226"/>
      <c r="AJ151" s="226"/>
      <c r="AK151" s="226"/>
      <c r="AL151" s="226"/>
      <c r="AM151" s="226"/>
      <c r="AN151" s="226"/>
      <c r="AO151" s="226"/>
      <c r="AP151" s="226"/>
      <c r="AQ151" s="226"/>
      <c r="AR151" s="226"/>
      <c r="AS151" s="226"/>
      <c r="AT151" s="226"/>
      <c r="AU151" s="226"/>
      <c r="AV151" s="226"/>
      <c r="AW151" s="226"/>
      <c r="AX151" s="226"/>
      <c r="AY151" s="226"/>
      <c r="AZ151" s="226"/>
    </row>
    <row r="152" spans="1:52" hidden="1" x14ac:dyDescent="0.35">
      <c r="A152" s="242"/>
      <c r="B152" s="226"/>
      <c r="C152" s="226"/>
      <c r="D152" s="226"/>
      <c r="E152" s="226"/>
      <c r="F152" s="226"/>
      <c r="G152" s="226"/>
      <c r="H152" s="226"/>
      <c r="I152" s="226"/>
      <c r="J152" s="226"/>
      <c r="K152" s="226"/>
      <c r="L152" s="226"/>
      <c r="M152" s="226"/>
      <c r="N152" s="226"/>
      <c r="O152" s="226"/>
      <c r="P152" s="226"/>
      <c r="Q152" s="226"/>
      <c r="R152" s="226"/>
      <c r="S152" s="226"/>
      <c r="T152" s="226"/>
      <c r="U152" s="226"/>
      <c r="V152" s="226"/>
      <c r="W152" s="226"/>
      <c r="X152" s="226"/>
      <c r="Y152" s="226"/>
      <c r="Z152" s="226"/>
      <c r="AA152" s="226"/>
      <c r="AB152" s="226"/>
      <c r="AC152" s="226"/>
      <c r="AD152" s="226"/>
      <c r="AE152" s="226"/>
      <c r="AF152" s="226"/>
      <c r="AG152" s="226"/>
      <c r="AH152" s="226"/>
      <c r="AI152" s="226"/>
      <c r="AJ152" s="226"/>
      <c r="AK152" s="226"/>
      <c r="AL152" s="226"/>
      <c r="AM152" s="226"/>
      <c r="AN152" s="226"/>
      <c r="AO152" s="226"/>
      <c r="AP152" s="226"/>
      <c r="AQ152" s="226"/>
      <c r="AR152" s="226"/>
      <c r="AS152" s="226"/>
      <c r="AT152" s="226"/>
      <c r="AU152" s="226"/>
      <c r="AV152" s="226"/>
      <c r="AW152" s="226"/>
      <c r="AX152" s="226"/>
      <c r="AY152" s="226"/>
      <c r="AZ152" s="226"/>
    </row>
    <row r="153" spans="1:52" x14ac:dyDescent="0.35">
      <c r="A153" s="240" t="s">
        <v>200</v>
      </c>
      <c r="B153" s="241">
        <v>0</v>
      </c>
      <c r="C153" s="241">
        <v>0</v>
      </c>
      <c r="D153" s="241">
        <v>0</v>
      </c>
      <c r="E153" s="241">
        <v>0</v>
      </c>
      <c r="F153" s="241">
        <v>0</v>
      </c>
      <c r="G153" s="241">
        <v>0</v>
      </c>
      <c r="H153" s="241">
        <v>0</v>
      </c>
      <c r="I153" s="241">
        <v>0</v>
      </c>
      <c r="J153" s="241">
        <v>0</v>
      </c>
      <c r="K153" s="241">
        <v>0</v>
      </c>
      <c r="L153" s="241">
        <v>0</v>
      </c>
      <c r="M153" s="241">
        <v>0</v>
      </c>
      <c r="N153" s="241">
        <v>0</v>
      </c>
      <c r="O153" s="241">
        <v>0</v>
      </c>
      <c r="P153" s="241">
        <v>0</v>
      </c>
      <c r="Q153" s="241">
        <v>0</v>
      </c>
      <c r="R153" s="241">
        <v>0</v>
      </c>
      <c r="S153" s="241">
        <v>0</v>
      </c>
      <c r="T153" s="241">
        <v>0.41270765663748071</v>
      </c>
      <c r="U153" s="241">
        <v>1.2271779563850749</v>
      </c>
      <c r="V153" s="241">
        <v>2.47579472423618</v>
      </c>
      <c r="W153" s="241">
        <v>2.6079419693263364</v>
      </c>
      <c r="X153" s="241">
        <v>2.6030773705838945</v>
      </c>
      <c r="Y153" s="241">
        <v>2.5950820339950851</v>
      </c>
      <c r="Z153" s="241">
        <v>2.5747443456471619</v>
      </c>
      <c r="AA153" s="241">
        <v>2.7206614244906806</v>
      </c>
      <c r="AB153" s="241">
        <v>2.8460301888152237</v>
      </c>
      <c r="AC153" s="241">
        <v>3.3638378791174031</v>
      </c>
      <c r="AD153" s="241">
        <v>5.3180432259924038</v>
      </c>
      <c r="AE153" s="241">
        <v>25.609183368588912</v>
      </c>
      <c r="AF153" s="241">
        <v>107.76120803502378</v>
      </c>
      <c r="AG153" s="241">
        <v>277.25483174806328</v>
      </c>
      <c r="AH153" s="241">
        <v>552.35440672318373</v>
      </c>
      <c r="AI153" s="241">
        <v>945.12728479257305</v>
      </c>
      <c r="AJ153" s="241">
        <v>1473.6912852589182</v>
      </c>
      <c r="AK153" s="241">
        <v>2145.7866136693128</v>
      </c>
      <c r="AL153" s="241">
        <v>2974.243824951508</v>
      </c>
      <c r="AM153" s="241">
        <v>3961.0408793917081</v>
      </c>
      <c r="AN153" s="241">
        <v>5110.2088021910895</v>
      </c>
      <c r="AO153" s="241">
        <v>6412.2894594551217</v>
      </c>
      <c r="AP153" s="241">
        <v>7862.9116942003338</v>
      </c>
      <c r="AQ153" s="241">
        <v>9458.5171608312576</v>
      </c>
      <c r="AR153" s="241">
        <v>11210.251599111043</v>
      </c>
      <c r="AS153" s="241">
        <v>13116.342703390423</v>
      </c>
      <c r="AT153" s="241">
        <v>15174.526460974093</v>
      </c>
      <c r="AU153" s="241">
        <v>17386.546840917083</v>
      </c>
      <c r="AV153" s="241">
        <v>19729.858659024572</v>
      </c>
      <c r="AW153" s="241">
        <v>22208.890769326659</v>
      </c>
      <c r="AX153" s="241">
        <v>24805.913982893726</v>
      </c>
      <c r="AY153" s="241">
        <v>27514.930557076776</v>
      </c>
      <c r="AZ153" s="241">
        <v>30310.443232656016</v>
      </c>
    </row>
    <row r="154" spans="1:52" x14ac:dyDescent="0.35">
      <c r="A154" s="242" t="s">
        <v>201</v>
      </c>
      <c r="B154" s="226">
        <v>0</v>
      </c>
      <c r="C154" s="226">
        <v>0</v>
      </c>
      <c r="D154" s="226">
        <v>0</v>
      </c>
      <c r="E154" s="226">
        <v>0</v>
      </c>
      <c r="F154" s="226">
        <v>0</v>
      </c>
      <c r="G154" s="226">
        <v>0</v>
      </c>
      <c r="H154" s="226">
        <v>0</v>
      </c>
      <c r="I154" s="226">
        <v>0</v>
      </c>
      <c r="J154" s="226">
        <v>0</v>
      </c>
      <c r="K154" s="226">
        <v>0</v>
      </c>
      <c r="L154" s="226">
        <v>0</v>
      </c>
      <c r="M154" s="226">
        <v>0</v>
      </c>
      <c r="N154" s="226">
        <v>0</v>
      </c>
      <c r="O154" s="226">
        <v>0</v>
      </c>
      <c r="P154" s="226">
        <v>0</v>
      </c>
      <c r="Q154" s="226">
        <v>0</v>
      </c>
      <c r="R154" s="226">
        <v>0</v>
      </c>
      <c r="S154" s="226">
        <v>0</v>
      </c>
      <c r="T154" s="226">
        <v>0</v>
      </c>
      <c r="U154" s="226">
        <v>0</v>
      </c>
      <c r="V154" s="226">
        <v>0</v>
      </c>
      <c r="W154" s="226">
        <v>0</v>
      </c>
      <c r="X154" s="226">
        <v>0</v>
      </c>
      <c r="Y154" s="226">
        <v>0</v>
      </c>
      <c r="Z154" s="226">
        <v>0</v>
      </c>
      <c r="AA154" s="226">
        <v>0</v>
      </c>
      <c r="AB154" s="226">
        <v>0</v>
      </c>
      <c r="AC154" s="226">
        <v>0</v>
      </c>
      <c r="AD154" s="226">
        <v>0</v>
      </c>
      <c r="AE154" s="226">
        <v>0</v>
      </c>
      <c r="AF154" s="226">
        <v>0</v>
      </c>
      <c r="AG154" s="226">
        <v>0</v>
      </c>
      <c r="AH154" s="226">
        <v>0</v>
      </c>
      <c r="AI154" s="226">
        <v>0</v>
      </c>
      <c r="AJ154" s="226">
        <v>0</v>
      </c>
      <c r="AK154" s="226">
        <v>0</v>
      </c>
      <c r="AL154" s="226">
        <v>0</v>
      </c>
      <c r="AM154" s="226">
        <v>0</v>
      </c>
      <c r="AN154" s="226">
        <v>0</v>
      </c>
      <c r="AO154" s="226">
        <v>0</v>
      </c>
      <c r="AP154" s="226">
        <v>0</v>
      </c>
      <c r="AQ154" s="226">
        <v>0</v>
      </c>
      <c r="AR154" s="226">
        <v>0</v>
      </c>
      <c r="AS154" s="226">
        <v>0</v>
      </c>
      <c r="AT154" s="226">
        <v>0</v>
      </c>
      <c r="AU154" s="226">
        <v>0</v>
      </c>
      <c r="AV154" s="226">
        <v>0</v>
      </c>
      <c r="AW154" s="226">
        <v>0</v>
      </c>
      <c r="AX154" s="226">
        <v>0</v>
      </c>
      <c r="AY154" s="226">
        <v>0</v>
      </c>
      <c r="AZ154" s="226">
        <v>0</v>
      </c>
    </row>
    <row r="155" spans="1:52" x14ac:dyDescent="0.35">
      <c r="A155" s="242" t="s">
        <v>202</v>
      </c>
      <c r="B155" s="226">
        <v>0</v>
      </c>
      <c r="C155" s="226">
        <v>0</v>
      </c>
      <c r="D155" s="226">
        <v>0</v>
      </c>
      <c r="E155" s="226">
        <v>0</v>
      </c>
      <c r="F155" s="226">
        <v>0</v>
      </c>
      <c r="G155" s="226">
        <v>0</v>
      </c>
      <c r="H155" s="226">
        <v>0</v>
      </c>
      <c r="I155" s="226">
        <v>0</v>
      </c>
      <c r="J155" s="226">
        <v>0</v>
      </c>
      <c r="K155" s="226">
        <v>0</v>
      </c>
      <c r="L155" s="226">
        <v>0</v>
      </c>
      <c r="M155" s="226">
        <v>0</v>
      </c>
      <c r="N155" s="226">
        <v>0</v>
      </c>
      <c r="O155" s="226">
        <v>0</v>
      </c>
      <c r="P155" s="226">
        <v>0</v>
      </c>
      <c r="Q155" s="226">
        <v>0</v>
      </c>
      <c r="R155" s="226">
        <v>0</v>
      </c>
      <c r="S155" s="226">
        <v>0</v>
      </c>
      <c r="T155" s="226">
        <v>0</v>
      </c>
      <c r="U155" s="226">
        <v>0</v>
      </c>
      <c r="V155" s="226">
        <v>0</v>
      </c>
      <c r="W155" s="226">
        <v>0</v>
      </c>
      <c r="X155" s="226">
        <v>0</v>
      </c>
      <c r="Y155" s="226">
        <v>0</v>
      </c>
      <c r="Z155" s="226">
        <v>0</v>
      </c>
      <c r="AA155" s="226">
        <v>0</v>
      </c>
      <c r="AB155" s="226">
        <v>0</v>
      </c>
      <c r="AC155" s="226">
        <v>0</v>
      </c>
      <c r="AD155" s="226">
        <v>0</v>
      </c>
      <c r="AE155" s="226">
        <v>0</v>
      </c>
      <c r="AF155" s="226">
        <v>0</v>
      </c>
      <c r="AG155" s="226">
        <v>0</v>
      </c>
      <c r="AH155" s="226">
        <v>0</v>
      </c>
      <c r="AI155" s="226">
        <v>0</v>
      </c>
      <c r="AJ155" s="226">
        <v>0</v>
      </c>
      <c r="AK155" s="226">
        <v>0</v>
      </c>
      <c r="AL155" s="226">
        <v>0</v>
      </c>
      <c r="AM155" s="226">
        <v>0</v>
      </c>
      <c r="AN155" s="226">
        <v>0</v>
      </c>
      <c r="AO155" s="226">
        <v>0</v>
      </c>
      <c r="AP155" s="226">
        <v>0</v>
      </c>
      <c r="AQ155" s="226">
        <v>0</v>
      </c>
      <c r="AR155" s="226">
        <v>0</v>
      </c>
      <c r="AS155" s="226">
        <v>0</v>
      </c>
      <c r="AT155" s="226">
        <v>0</v>
      </c>
      <c r="AU155" s="226">
        <v>0</v>
      </c>
      <c r="AV155" s="226">
        <v>0</v>
      </c>
      <c r="AW155" s="226">
        <v>0</v>
      </c>
      <c r="AX155" s="226">
        <v>0</v>
      </c>
      <c r="AY155" s="226">
        <v>0</v>
      </c>
      <c r="AZ155" s="226">
        <v>0</v>
      </c>
    </row>
    <row r="156" spans="1:52" x14ac:dyDescent="0.35">
      <c r="A156" s="242" t="s">
        <v>203</v>
      </c>
      <c r="B156" s="226">
        <v>0</v>
      </c>
      <c r="C156" s="226">
        <v>0</v>
      </c>
      <c r="D156" s="226">
        <v>0</v>
      </c>
      <c r="E156" s="226">
        <v>0</v>
      </c>
      <c r="F156" s="226">
        <v>0</v>
      </c>
      <c r="G156" s="226">
        <v>0</v>
      </c>
      <c r="H156" s="226">
        <v>0</v>
      </c>
      <c r="I156" s="226">
        <v>0</v>
      </c>
      <c r="J156" s="226">
        <v>0</v>
      </c>
      <c r="K156" s="226">
        <v>0</v>
      </c>
      <c r="L156" s="226">
        <v>0</v>
      </c>
      <c r="M156" s="226">
        <v>0</v>
      </c>
      <c r="N156" s="226">
        <v>0</v>
      </c>
      <c r="O156" s="226">
        <v>0</v>
      </c>
      <c r="P156" s="226">
        <v>0</v>
      </c>
      <c r="Q156" s="226">
        <v>0</v>
      </c>
      <c r="R156" s="226">
        <v>0</v>
      </c>
      <c r="S156" s="226">
        <v>0</v>
      </c>
      <c r="T156" s="226">
        <v>0.41270765663748071</v>
      </c>
      <c r="U156" s="226">
        <v>1.2271779563850749</v>
      </c>
      <c r="V156" s="226">
        <v>2.47579472423618</v>
      </c>
      <c r="W156" s="226">
        <v>2.6079419693263364</v>
      </c>
      <c r="X156" s="226">
        <v>2.6030773705838945</v>
      </c>
      <c r="Y156" s="226">
        <v>2.5950820339950851</v>
      </c>
      <c r="Z156" s="226">
        <v>2.5747443456471619</v>
      </c>
      <c r="AA156" s="226">
        <v>2.7206614244906806</v>
      </c>
      <c r="AB156" s="226">
        <v>2.8460301888152237</v>
      </c>
      <c r="AC156" s="226">
        <v>3.3638378791174031</v>
      </c>
      <c r="AD156" s="226">
        <v>5.3180432259924038</v>
      </c>
      <c r="AE156" s="226">
        <v>25.609183368588912</v>
      </c>
      <c r="AF156" s="226">
        <v>107.76120803502378</v>
      </c>
      <c r="AG156" s="226">
        <v>277.25483174806328</v>
      </c>
      <c r="AH156" s="226">
        <v>552.35440672318373</v>
      </c>
      <c r="AI156" s="226">
        <v>945.12728479257305</v>
      </c>
      <c r="AJ156" s="226">
        <v>1473.6912852589182</v>
      </c>
      <c r="AK156" s="226">
        <v>2145.7866136693128</v>
      </c>
      <c r="AL156" s="226">
        <v>2974.243824951508</v>
      </c>
      <c r="AM156" s="226">
        <v>3961.0408793917081</v>
      </c>
      <c r="AN156" s="226">
        <v>5110.2088021910895</v>
      </c>
      <c r="AO156" s="226">
        <v>6412.2894594551217</v>
      </c>
      <c r="AP156" s="226">
        <v>7862.9116942003338</v>
      </c>
      <c r="AQ156" s="226">
        <v>9458.5171608312576</v>
      </c>
      <c r="AR156" s="226">
        <v>11210.251599111043</v>
      </c>
      <c r="AS156" s="226">
        <v>13116.342703390423</v>
      </c>
      <c r="AT156" s="226">
        <v>15174.526460974093</v>
      </c>
      <c r="AU156" s="226">
        <v>17386.546840917083</v>
      </c>
      <c r="AV156" s="226">
        <v>19729.858659024572</v>
      </c>
      <c r="AW156" s="226">
        <v>22208.890769326659</v>
      </c>
      <c r="AX156" s="226">
        <v>24805.913982893726</v>
      </c>
      <c r="AY156" s="226">
        <v>27514.930557076776</v>
      </c>
      <c r="AZ156" s="226">
        <v>30310.443232656016</v>
      </c>
    </row>
    <row r="157" spans="1:52" x14ac:dyDescent="0.35">
      <c r="A157" s="242" t="s">
        <v>210</v>
      </c>
      <c r="B157" s="226">
        <v>0</v>
      </c>
      <c r="C157" s="226">
        <v>0</v>
      </c>
      <c r="D157" s="226">
        <v>0</v>
      </c>
      <c r="E157" s="226">
        <v>0</v>
      </c>
      <c r="F157" s="226">
        <v>0</v>
      </c>
      <c r="G157" s="226">
        <v>0</v>
      </c>
      <c r="H157" s="226">
        <v>0</v>
      </c>
      <c r="I157" s="226">
        <v>0</v>
      </c>
      <c r="J157" s="226">
        <v>0</v>
      </c>
      <c r="K157" s="226">
        <v>0</v>
      </c>
      <c r="L157" s="226">
        <v>0</v>
      </c>
      <c r="M157" s="226">
        <v>0</v>
      </c>
      <c r="N157" s="226">
        <v>0</v>
      </c>
      <c r="O157" s="226">
        <v>0</v>
      </c>
      <c r="P157" s="226">
        <v>0</v>
      </c>
      <c r="Q157" s="226">
        <v>0</v>
      </c>
      <c r="R157" s="226">
        <v>0</v>
      </c>
      <c r="S157" s="226">
        <v>0</v>
      </c>
      <c r="T157" s="226">
        <v>0</v>
      </c>
      <c r="U157" s="226">
        <v>0</v>
      </c>
      <c r="V157" s="226">
        <v>0</v>
      </c>
      <c r="W157" s="226">
        <v>0</v>
      </c>
      <c r="X157" s="226">
        <v>0</v>
      </c>
      <c r="Y157" s="226">
        <v>0</v>
      </c>
      <c r="Z157" s="226">
        <v>0</v>
      </c>
      <c r="AA157" s="226">
        <v>0</v>
      </c>
      <c r="AB157" s="226">
        <v>0</v>
      </c>
      <c r="AC157" s="226">
        <v>0</v>
      </c>
      <c r="AD157" s="226">
        <v>0</v>
      </c>
      <c r="AE157" s="226">
        <v>0</v>
      </c>
      <c r="AF157" s="226">
        <v>0</v>
      </c>
      <c r="AG157" s="226">
        <v>0</v>
      </c>
      <c r="AH157" s="226">
        <v>0</v>
      </c>
      <c r="AI157" s="226">
        <v>0</v>
      </c>
      <c r="AJ157" s="226">
        <v>0</v>
      </c>
      <c r="AK157" s="226">
        <v>0</v>
      </c>
      <c r="AL157" s="226">
        <v>0</v>
      </c>
      <c r="AM157" s="226">
        <v>0</v>
      </c>
      <c r="AN157" s="226">
        <v>0</v>
      </c>
      <c r="AO157" s="226">
        <v>0</v>
      </c>
      <c r="AP157" s="226">
        <v>0</v>
      </c>
      <c r="AQ157" s="226">
        <v>0</v>
      </c>
      <c r="AR157" s="226">
        <v>0</v>
      </c>
      <c r="AS157" s="226">
        <v>0</v>
      </c>
      <c r="AT157" s="226">
        <v>0</v>
      </c>
      <c r="AU157" s="226">
        <v>0</v>
      </c>
      <c r="AV157" s="226">
        <v>0</v>
      </c>
      <c r="AW157" s="226">
        <v>0</v>
      </c>
      <c r="AX157" s="226">
        <v>0</v>
      </c>
      <c r="AY157" s="226">
        <v>0</v>
      </c>
      <c r="AZ157" s="226">
        <v>0</v>
      </c>
    </row>
    <row r="158" spans="1:52" x14ac:dyDescent="0.35">
      <c r="A158" s="240" t="s">
        <v>204</v>
      </c>
      <c r="B158" s="241">
        <v>0</v>
      </c>
      <c r="C158" s="241">
        <v>0</v>
      </c>
      <c r="D158" s="241">
        <v>0</v>
      </c>
      <c r="E158" s="241">
        <v>0</v>
      </c>
      <c r="F158" s="241">
        <v>0</v>
      </c>
      <c r="G158" s="241">
        <v>0</v>
      </c>
      <c r="H158" s="241">
        <v>0</v>
      </c>
      <c r="I158" s="241">
        <v>0</v>
      </c>
      <c r="J158" s="241">
        <v>0</v>
      </c>
      <c r="K158" s="241">
        <v>0</v>
      </c>
      <c r="L158" s="241">
        <v>0</v>
      </c>
      <c r="M158" s="241">
        <v>0</v>
      </c>
      <c r="N158" s="241">
        <v>0</v>
      </c>
      <c r="O158" s="241">
        <v>0</v>
      </c>
      <c r="P158" s="241">
        <v>0</v>
      </c>
      <c r="Q158" s="241">
        <v>0</v>
      </c>
      <c r="R158" s="241">
        <v>3.3837963696721798</v>
      </c>
      <c r="S158" s="241">
        <v>7.7118808333391407</v>
      </c>
      <c r="T158" s="241">
        <v>13.712992594231695</v>
      </c>
      <c r="U158" s="241">
        <v>21.166638147177714</v>
      </c>
      <c r="V158" s="241">
        <v>30.343207933378554</v>
      </c>
      <c r="W158" s="241">
        <v>30.34880333783034</v>
      </c>
      <c r="X158" s="241">
        <v>30.263562040798003</v>
      </c>
      <c r="Y158" s="241">
        <v>30.076207400831105</v>
      </c>
      <c r="Z158" s="241">
        <v>29.68789438010025</v>
      </c>
      <c r="AA158" s="241">
        <v>29.024611858464446</v>
      </c>
      <c r="AB158" s="241">
        <v>28.154592645687011</v>
      </c>
      <c r="AC158" s="241">
        <v>26.023345347563783</v>
      </c>
      <c r="AD158" s="241">
        <v>23.097706498695022</v>
      </c>
      <c r="AE158" s="241">
        <v>20.038825464587767</v>
      </c>
      <c r="AF158" s="241">
        <v>141.56181812750935</v>
      </c>
      <c r="AG158" s="241">
        <v>522.38444601061212</v>
      </c>
      <c r="AH158" s="241">
        <v>1205.2363656006391</v>
      </c>
      <c r="AI158" s="241">
        <v>2218.2407287320584</v>
      </c>
      <c r="AJ158" s="241">
        <v>3596.5704850312186</v>
      </c>
      <c r="AK158" s="241">
        <v>5346.8074131158828</v>
      </c>
      <c r="AL158" s="241">
        <v>7503.1627871359515</v>
      </c>
      <c r="AM158" s="241">
        <v>10068.282194933152</v>
      </c>
      <c r="AN158" s="241">
        <v>13028.75816839797</v>
      </c>
      <c r="AO158" s="241">
        <v>16357.40974897633</v>
      </c>
      <c r="AP158" s="241">
        <v>20045.831895242078</v>
      </c>
      <c r="AQ158" s="241">
        <v>24101.698389571746</v>
      </c>
      <c r="AR158" s="241">
        <v>28527.900353640045</v>
      </c>
      <c r="AS158" s="241">
        <v>33293.66412560577</v>
      </c>
      <c r="AT158" s="241">
        <v>38419.725318915371</v>
      </c>
      <c r="AU158" s="241">
        <v>43904.77747197196</v>
      </c>
      <c r="AV158" s="241">
        <v>49673.965217241188</v>
      </c>
      <c r="AW158" s="241">
        <v>55778.79508757146</v>
      </c>
      <c r="AX158" s="241">
        <v>62153.407016886478</v>
      </c>
      <c r="AY158" s="241">
        <v>68786.904744070605</v>
      </c>
      <c r="AZ158" s="241">
        <v>75614.136009199137</v>
      </c>
    </row>
    <row r="159" spans="1:52" x14ac:dyDescent="0.35">
      <c r="A159" s="242" t="s">
        <v>205</v>
      </c>
      <c r="B159" s="226">
        <v>0</v>
      </c>
      <c r="C159" s="226">
        <v>0</v>
      </c>
      <c r="D159" s="226">
        <v>0</v>
      </c>
      <c r="E159" s="226">
        <v>0</v>
      </c>
      <c r="F159" s="226">
        <v>0</v>
      </c>
      <c r="G159" s="226">
        <v>0</v>
      </c>
      <c r="H159" s="226">
        <v>0</v>
      </c>
      <c r="I159" s="226">
        <v>0</v>
      </c>
      <c r="J159" s="226">
        <v>0</v>
      </c>
      <c r="K159" s="226">
        <v>0</v>
      </c>
      <c r="L159" s="226">
        <v>0</v>
      </c>
      <c r="M159" s="226">
        <v>0</v>
      </c>
      <c r="N159" s="226">
        <v>0</v>
      </c>
      <c r="O159" s="226">
        <v>0</v>
      </c>
      <c r="P159" s="226">
        <v>0</v>
      </c>
      <c r="Q159" s="226">
        <v>0</v>
      </c>
      <c r="R159" s="226">
        <v>0</v>
      </c>
      <c r="S159" s="226">
        <v>0</v>
      </c>
      <c r="T159" s="226">
        <v>0</v>
      </c>
      <c r="U159" s="226">
        <v>0.4125941238955671</v>
      </c>
      <c r="V159" s="226">
        <v>1.2284926449697255</v>
      </c>
      <c r="W159" s="226">
        <v>1.2280298563920213</v>
      </c>
      <c r="X159" s="226">
        <v>1.2270260518033542</v>
      </c>
      <c r="Y159" s="226">
        <v>1.2234757730424104</v>
      </c>
      <c r="Z159" s="226">
        <v>1.21661562749077</v>
      </c>
      <c r="AA159" s="226">
        <v>1.1979876979824648</v>
      </c>
      <c r="AB159" s="226">
        <v>1.1700768974234139</v>
      </c>
      <c r="AC159" s="226">
        <v>1.1343239498916031</v>
      </c>
      <c r="AD159" s="226">
        <v>1.0929056200589109</v>
      </c>
      <c r="AE159" s="226">
        <v>1.0478847185550051</v>
      </c>
      <c r="AF159" s="226">
        <v>59.108064598956304</v>
      </c>
      <c r="AG159" s="226">
        <v>253.88584493191746</v>
      </c>
      <c r="AH159" s="226">
        <v>629.36139888958689</v>
      </c>
      <c r="AI159" s="226">
        <v>1222.6673318160822</v>
      </c>
      <c r="AJ159" s="226">
        <v>2078.6668540757655</v>
      </c>
      <c r="AK159" s="226">
        <v>3226.1295590432333</v>
      </c>
      <c r="AL159" s="226">
        <v>4712.426013825997</v>
      </c>
      <c r="AM159" s="226">
        <v>6566.6309372703954</v>
      </c>
      <c r="AN159" s="226">
        <v>8792.8291992868271</v>
      </c>
      <c r="AO159" s="226">
        <v>11396.853360242481</v>
      </c>
      <c r="AP159" s="226">
        <v>14380.573665670287</v>
      </c>
      <c r="AQ159" s="226">
        <v>17775.795935993399</v>
      </c>
      <c r="AR159" s="226">
        <v>21582.167304968105</v>
      </c>
      <c r="AS159" s="226">
        <v>25783.288116773092</v>
      </c>
      <c r="AT159" s="226">
        <v>30390.101710172024</v>
      </c>
      <c r="AU159" s="226">
        <v>35415.374586835787</v>
      </c>
      <c r="AV159" s="226">
        <v>40768.516364444156</v>
      </c>
      <c r="AW159" s="226">
        <v>46499.25166867223</v>
      </c>
      <c r="AX159" s="226">
        <v>52535.133924530302</v>
      </c>
      <c r="AY159" s="226">
        <v>58867.632139990943</v>
      </c>
      <c r="AZ159" s="226">
        <v>65414.35167257717</v>
      </c>
    </row>
    <row r="160" spans="1:52" x14ac:dyDescent="0.35">
      <c r="A160" s="243" t="s">
        <v>211</v>
      </c>
      <c r="B160" s="228">
        <v>0</v>
      </c>
      <c r="C160" s="228">
        <v>0</v>
      </c>
      <c r="D160" s="228">
        <v>0</v>
      </c>
      <c r="E160" s="228">
        <v>0</v>
      </c>
      <c r="F160" s="228">
        <v>0</v>
      </c>
      <c r="G160" s="228">
        <v>0</v>
      </c>
      <c r="H160" s="228">
        <v>0</v>
      </c>
      <c r="I160" s="228">
        <v>0</v>
      </c>
      <c r="J160" s="228">
        <v>0</v>
      </c>
      <c r="K160" s="228">
        <v>0</v>
      </c>
      <c r="L160" s="228">
        <v>0</v>
      </c>
      <c r="M160" s="228">
        <v>0</v>
      </c>
      <c r="N160" s="228">
        <v>0</v>
      </c>
      <c r="O160" s="228">
        <v>0</v>
      </c>
      <c r="P160" s="228">
        <v>0</v>
      </c>
      <c r="Q160" s="228">
        <v>0</v>
      </c>
      <c r="R160" s="228">
        <v>3.3837963696721798</v>
      </c>
      <c r="S160" s="228">
        <v>7.7118808333391407</v>
      </c>
      <c r="T160" s="228">
        <v>13.712992594231695</v>
      </c>
      <c r="U160" s="228">
        <v>20.754044023282148</v>
      </c>
      <c r="V160" s="228">
        <v>29.114715288408828</v>
      </c>
      <c r="W160" s="228">
        <v>29.12077348143832</v>
      </c>
      <c r="X160" s="228">
        <v>29.03653598899465</v>
      </c>
      <c r="Y160" s="228">
        <v>28.852731627788696</v>
      </c>
      <c r="Z160" s="228">
        <v>28.471278752609479</v>
      </c>
      <c r="AA160" s="228">
        <v>27.82662416048198</v>
      </c>
      <c r="AB160" s="228">
        <v>26.984515748263597</v>
      </c>
      <c r="AC160" s="228">
        <v>24.889021397672181</v>
      </c>
      <c r="AD160" s="228">
        <v>22.004800878636111</v>
      </c>
      <c r="AE160" s="228">
        <v>18.990940746032763</v>
      </c>
      <c r="AF160" s="228">
        <v>82.453753528553037</v>
      </c>
      <c r="AG160" s="228">
        <v>268.49860107869466</v>
      </c>
      <c r="AH160" s="228">
        <v>575.87496671105237</v>
      </c>
      <c r="AI160" s="228">
        <v>995.57339691597622</v>
      </c>
      <c r="AJ160" s="228">
        <v>1517.9036309554531</v>
      </c>
      <c r="AK160" s="228">
        <v>2120.67785407265</v>
      </c>
      <c r="AL160" s="228">
        <v>2790.7367733099545</v>
      </c>
      <c r="AM160" s="228">
        <v>3501.6512576627565</v>
      </c>
      <c r="AN160" s="228">
        <v>4235.9289691111435</v>
      </c>
      <c r="AO160" s="228">
        <v>4960.5563887338485</v>
      </c>
      <c r="AP160" s="228">
        <v>5665.2582295717912</v>
      </c>
      <c r="AQ160" s="228">
        <v>6325.9024535783465</v>
      </c>
      <c r="AR160" s="228">
        <v>6945.7330486719402</v>
      </c>
      <c r="AS160" s="228">
        <v>7510.3760088326771</v>
      </c>
      <c r="AT160" s="228">
        <v>8029.6236087433463</v>
      </c>
      <c r="AU160" s="228">
        <v>8489.4028851361763</v>
      </c>
      <c r="AV160" s="228">
        <v>8905.4488527970334</v>
      </c>
      <c r="AW160" s="228">
        <v>9279.5434188992331</v>
      </c>
      <c r="AX160" s="228">
        <v>9618.2730923561758</v>
      </c>
      <c r="AY160" s="228">
        <v>9919.2726040796661</v>
      </c>
      <c r="AZ160" s="228">
        <v>10199.784336621973</v>
      </c>
    </row>
    <row r="161" spans="1:52" x14ac:dyDescent="0.35">
      <c r="A161" s="238" t="s">
        <v>215</v>
      </c>
      <c r="B161" s="239">
        <v>390353.80113040737</v>
      </c>
      <c r="C161" s="239">
        <v>415287.27405820769</v>
      </c>
      <c r="D161" s="239">
        <v>438585.76295595191</v>
      </c>
      <c r="E161" s="239">
        <v>445392.02079959156</v>
      </c>
      <c r="F161" s="239">
        <v>513297.80684526876</v>
      </c>
      <c r="G161" s="239">
        <v>529826.18954348855</v>
      </c>
      <c r="H161" s="239">
        <v>558526.35112351633</v>
      </c>
      <c r="I161" s="239">
        <v>578206.64191453077</v>
      </c>
      <c r="J161" s="239">
        <v>568537.85716878646</v>
      </c>
      <c r="K161" s="239">
        <v>501829.99603543169</v>
      </c>
      <c r="L161" s="239">
        <v>536828.8032430833</v>
      </c>
      <c r="M161" s="239">
        <v>534150.58929645061</v>
      </c>
      <c r="N161" s="239">
        <v>534559.51330987026</v>
      </c>
      <c r="O161" s="239">
        <v>565501.0358245488</v>
      </c>
      <c r="P161" s="239">
        <v>570532.03726510867</v>
      </c>
      <c r="Q161" s="239">
        <v>579322.0961079573</v>
      </c>
      <c r="R161" s="239">
        <v>607907.75724328484</v>
      </c>
      <c r="S161" s="239">
        <v>634069.9273883322</v>
      </c>
      <c r="T161" s="239">
        <v>655328.09513324138</v>
      </c>
      <c r="U161" s="239">
        <v>671582.16356544406</v>
      </c>
      <c r="V161" s="239">
        <v>683926.85090851621</v>
      </c>
      <c r="W161" s="239">
        <v>694656.15768324921</v>
      </c>
      <c r="X161" s="239">
        <v>703908.18656093464</v>
      </c>
      <c r="Y161" s="239">
        <v>712581.81980032951</v>
      </c>
      <c r="Z161" s="239">
        <v>720889.4116230238</v>
      </c>
      <c r="AA161" s="239">
        <v>728659.65719310509</v>
      </c>
      <c r="AB161" s="239">
        <v>736754.28785066807</v>
      </c>
      <c r="AC161" s="239">
        <v>745001.26576640224</v>
      </c>
      <c r="AD161" s="239">
        <v>753328.27832251461</v>
      </c>
      <c r="AE161" s="239">
        <v>761783.86175213626</v>
      </c>
      <c r="AF161" s="239">
        <v>770607.25610069267</v>
      </c>
      <c r="AG161" s="239">
        <v>779107.09738676518</v>
      </c>
      <c r="AH161" s="239">
        <v>787859.01677279</v>
      </c>
      <c r="AI161" s="239">
        <v>795958.16897705174</v>
      </c>
      <c r="AJ161" s="239">
        <v>804181.95458975818</v>
      </c>
      <c r="AK161" s="239">
        <v>812585.22172488924</v>
      </c>
      <c r="AL161" s="239">
        <v>821237.49752758606</v>
      </c>
      <c r="AM161" s="239">
        <v>830192.22203358647</v>
      </c>
      <c r="AN161" s="239">
        <v>839420.35235105478</v>
      </c>
      <c r="AO161" s="239">
        <v>848890.53964312538</v>
      </c>
      <c r="AP161" s="239">
        <v>858688.5973042351</v>
      </c>
      <c r="AQ161" s="239">
        <v>868851.26513232314</v>
      </c>
      <c r="AR161" s="239">
        <v>879568.53921543935</v>
      </c>
      <c r="AS161" s="239">
        <v>890554.5481995272</v>
      </c>
      <c r="AT161" s="239">
        <v>901701.57394717447</v>
      </c>
      <c r="AU161" s="239">
        <v>913017.97407387011</v>
      </c>
      <c r="AV161" s="239">
        <v>924546.79663726839</v>
      </c>
      <c r="AW161" s="239">
        <v>936195.47001191601</v>
      </c>
      <c r="AX161" s="239">
        <v>948049.51569557469</v>
      </c>
      <c r="AY161" s="239">
        <v>960024.16707029613</v>
      </c>
      <c r="AZ161" s="239">
        <v>972296.22248610761</v>
      </c>
    </row>
    <row r="162" spans="1:52" x14ac:dyDescent="0.35">
      <c r="A162" s="240" t="s">
        <v>195</v>
      </c>
      <c r="B162" s="241">
        <v>390353.80113040737</v>
      </c>
      <c r="C162" s="241">
        <v>415287.27405820769</v>
      </c>
      <c r="D162" s="241">
        <v>438585.76295595191</v>
      </c>
      <c r="E162" s="241">
        <v>445392.02079959156</v>
      </c>
      <c r="F162" s="241">
        <v>513297.80684526876</v>
      </c>
      <c r="G162" s="241">
        <v>529826.18954348855</v>
      </c>
      <c r="H162" s="241">
        <v>558526.35112351633</v>
      </c>
      <c r="I162" s="241">
        <v>578206.64191453077</v>
      </c>
      <c r="J162" s="241">
        <v>568537.85716878646</v>
      </c>
      <c r="K162" s="241">
        <v>501829.99603543169</v>
      </c>
      <c r="L162" s="241">
        <v>536828.8032430833</v>
      </c>
      <c r="M162" s="241">
        <v>534150.58929645061</v>
      </c>
      <c r="N162" s="241">
        <v>534559.51330987026</v>
      </c>
      <c r="O162" s="241">
        <v>565501.0358245488</v>
      </c>
      <c r="P162" s="241">
        <v>570532.03726510867</v>
      </c>
      <c r="Q162" s="241">
        <v>579322.0961079573</v>
      </c>
      <c r="R162" s="241">
        <v>607905.39346190577</v>
      </c>
      <c r="S162" s="241">
        <v>634065.1914973855</v>
      </c>
      <c r="T162" s="241">
        <v>655318.61315554066</v>
      </c>
      <c r="U162" s="241">
        <v>671566.77332378412</v>
      </c>
      <c r="V162" s="241">
        <v>683903.22453102958</v>
      </c>
      <c r="W162" s="241">
        <v>694632.68275035627</v>
      </c>
      <c r="X162" s="241">
        <v>703885.00892264559</v>
      </c>
      <c r="Y162" s="241">
        <v>712560.29940132808</v>
      </c>
      <c r="Z162" s="241">
        <v>720872.89823189308</v>
      </c>
      <c r="AA162" s="241">
        <v>728648.04887338914</v>
      </c>
      <c r="AB162" s="241">
        <v>736746.12819900387</v>
      </c>
      <c r="AC162" s="241">
        <v>744997.30908719357</v>
      </c>
      <c r="AD162" s="241">
        <v>753325.91972230212</v>
      </c>
      <c r="AE162" s="241">
        <v>761762.65506549261</v>
      </c>
      <c r="AF162" s="241">
        <v>770355.09922741482</v>
      </c>
      <c r="AG162" s="241">
        <v>778227.07228103431</v>
      </c>
      <c r="AH162" s="241">
        <v>785918.14181058982</v>
      </c>
      <c r="AI162" s="241">
        <v>792498.07806024863</v>
      </c>
      <c r="AJ162" s="241">
        <v>798778.46086290374</v>
      </c>
      <c r="AK162" s="241">
        <v>804823.25448450132</v>
      </c>
      <c r="AL162" s="241">
        <v>810732.41666160768</v>
      </c>
      <c r="AM162" s="241">
        <v>816601.96250165312</v>
      </c>
      <c r="AN162" s="241">
        <v>822482.91204777756</v>
      </c>
      <c r="AO162" s="241">
        <v>828338.45834810147</v>
      </c>
      <c r="AP162" s="241">
        <v>834248.37940494413</v>
      </c>
      <c r="AQ162" s="241">
        <v>840196.60710335895</v>
      </c>
      <c r="AR162" s="241">
        <v>846372.44871589344</v>
      </c>
      <c r="AS162" s="241">
        <v>852491.61868877069</v>
      </c>
      <c r="AT162" s="241">
        <v>858454.58040600782</v>
      </c>
      <c r="AU162" s="241">
        <v>864245.30725798069</v>
      </c>
      <c r="AV162" s="241">
        <v>869954.5584196382</v>
      </c>
      <c r="AW162" s="241">
        <v>875457.22620271391</v>
      </c>
      <c r="AX162" s="241">
        <v>880944.85589164135</v>
      </c>
      <c r="AY162" s="241">
        <v>886280.48935738159</v>
      </c>
      <c r="AZ162" s="241">
        <v>891596.0014086701</v>
      </c>
    </row>
    <row r="163" spans="1:52" x14ac:dyDescent="0.35">
      <c r="A163" s="242" t="s">
        <v>197</v>
      </c>
      <c r="B163" s="226">
        <v>390353.80113040737</v>
      </c>
      <c r="C163" s="226">
        <v>415287.27405820769</v>
      </c>
      <c r="D163" s="226">
        <v>438585.76295595191</v>
      </c>
      <c r="E163" s="226">
        <v>445392.02079959156</v>
      </c>
      <c r="F163" s="226">
        <v>513297.80684526876</v>
      </c>
      <c r="G163" s="226">
        <v>529826.18954348855</v>
      </c>
      <c r="H163" s="226">
        <v>558526.35112351633</v>
      </c>
      <c r="I163" s="226">
        <v>578206.64191453077</v>
      </c>
      <c r="J163" s="226">
        <v>568537.85716878646</v>
      </c>
      <c r="K163" s="226">
        <v>501829.99603543169</v>
      </c>
      <c r="L163" s="226">
        <v>536828.8032430833</v>
      </c>
      <c r="M163" s="226">
        <v>534150.58929645061</v>
      </c>
      <c r="N163" s="226">
        <v>534559.51330987026</v>
      </c>
      <c r="O163" s="226">
        <v>565501.0358245488</v>
      </c>
      <c r="P163" s="226">
        <v>570532.03726510867</v>
      </c>
      <c r="Q163" s="226">
        <v>579322.0961079573</v>
      </c>
      <c r="R163" s="226">
        <v>607892.39148730808</v>
      </c>
      <c r="S163" s="226">
        <v>634033.19958521088</v>
      </c>
      <c r="T163" s="226">
        <v>655262.93694227713</v>
      </c>
      <c r="U163" s="226">
        <v>671482.75808104302</v>
      </c>
      <c r="V163" s="226">
        <v>683784.000262841</v>
      </c>
      <c r="W163" s="226">
        <v>694471.54400306067</v>
      </c>
      <c r="X163" s="226">
        <v>703674.27883160592</v>
      </c>
      <c r="Y163" s="226">
        <v>712286.70359077095</v>
      </c>
      <c r="Z163" s="226">
        <v>720529.21949710231</v>
      </c>
      <c r="AA163" s="226">
        <v>728217.01682585373</v>
      </c>
      <c r="AB163" s="226">
        <v>736200.86134138156</v>
      </c>
      <c r="AC163" s="226">
        <v>744317.98825836007</v>
      </c>
      <c r="AD163" s="226">
        <v>752483.16065206367</v>
      </c>
      <c r="AE163" s="226">
        <v>760712.41009338212</v>
      </c>
      <c r="AF163" s="226">
        <v>769052.05286798975</v>
      </c>
      <c r="AG163" s="226">
        <v>776606.54249198746</v>
      </c>
      <c r="AH163" s="226">
        <v>783903.91391589318</v>
      </c>
      <c r="AI163" s="226">
        <v>789997.82343493693</v>
      </c>
      <c r="AJ163" s="226">
        <v>795679.0494444397</v>
      </c>
      <c r="AK163" s="226">
        <v>800996.7207453755</v>
      </c>
      <c r="AL163" s="226">
        <v>806001.4740166202</v>
      </c>
      <c r="AM163" s="226">
        <v>810749.66463777679</v>
      </c>
      <c r="AN163" s="226">
        <v>815237.6840002205</v>
      </c>
      <c r="AO163" s="226">
        <v>819346.13139148033</v>
      </c>
      <c r="AP163" s="226">
        <v>823087.92513442633</v>
      </c>
      <c r="AQ163" s="226">
        <v>826366.99885391106</v>
      </c>
      <c r="AR163" s="226">
        <v>829267.0449567812</v>
      </c>
      <c r="AS163" s="226">
        <v>831372.42430774716</v>
      </c>
      <c r="AT163" s="226">
        <v>832469.80635768722</v>
      </c>
      <c r="AU163" s="226">
        <v>832390.19613214314</v>
      </c>
      <c r="AV163" s="226">
        <v>831084.51342299383</v>
      </c>
      <c r="AW163" s="226">
        <v>828291.39228930254</v>
      </c>
      <c r="AX163" s="226">
        <v>824043.89264144504</v>
      </c>
      <c r="AY163" s="226">
        <v>818113.96621683601</v>
      </c>
      <c r="AZ163" s="226">
        <v>810555.6565712986</v>
      </c>
    </row>
    <row r="164" spans="1:52" x14ac:dyDescent="0.35">
      <c r="A164" s="242" t="s">
        <v>198</v>
      </c>
      <c r="B164" s="226">
        <v>0</v>
      </c>
      <c r="C164" s="226">
        <v>0</v>
      </c>
      <c r="D164" s="226">
        <v>0</v>
      </c>
      <c r="E164" s="226">
        <v>0</v>
      </c>
      <c r="F164" s="226">
        <v>0</v>
      </c>
      <c r="G164" s="226">
        <v>0</v>
      </c>
      <c r="H164" s="226">
        <v>0</v>
      </c>
      <c r="I164" s="226">
        <v>0</v>
      </c>
      <c r="J164" s="226">
        <v>0</v>
      </c>
      <c r="K164" s="226">
        <v>0</v>
      </c>
      <c r="L164" s="226">
        <v>0</v>
      </c>
      <c r="M164" s="226">
        <v>0</v>
      </c>
      <c r="N164" s="226">
        <v>0</v>
      </c>
      <c r="O164" s="226">
        <v>0</v>
      </c>
      <c r="P164" s="226">
        <v>0</v>
      </c>
      <c r="Q164" s="226">
        <v>0</v>
      </c>
      <c r="R164" s="226">
        <v>0</v>
      </c>
      <c r="S164" s="226">
        <v>0</v>
      </c>
      <c r="T164" s="226">
        <v>1.186321821954242</v>
      </c>
      <c r="U164" s="226">
        <v>2.3697909053594035</v>
      </c>
      <c r="V164" s="226">
        <v>4.7394958728797691</v>
      </c>
      <c r="W164" s="226">
        <v>7.0956422787826297</v>
      </c>
      <c r="X164" s="226">
        <v>10.609520534747167</v>
      </c>
      <c r="Y164" s="226">
        <v>16.425036680500757</v>
      </c>
      <c r="Z164" s="226">
        <v>24.508694711286875</v>
      </c>
      <c r="AA164" s="226">
        <v>37.148833238648415</v>
      </c>
      <c r="AB164" s="226">
        <v>53.385356823701528</v>
      </c>
      <c r="AC164" s="226">
        <v>74.23748436999638</v>
      </c>
      <c r="AD164" s="226">
        <v>99.830293276222719</v>
      </c>
      <c r="AE164" s="226">
        <v>134.61003404297011</v>
      </c>
      <c r="AF164" s="226">
        <v>178.4646478666069</v>
      </c>
      <c r="AG164" s="226">
        <v>233.90611567827102</v>
      </c>
      <c r="AH164" s="226">
        <v>308.88161249136778</v>
      </c>
      <c r="AI164" s="226">
        <v>399.35907098598904</v>
      </c>
      <c r="AJ164" s="226">
        <v>514.48932582746181</v>
      </c>
      <c r="AK164" s="226">
        <v>658.35361437915105</v>
      </c>
      <c r="AL164" s="226">
        <v>844.19586246141102</v>
      </c>
      <c r="AM164" s="226">
        <v>1082.2694472375408</v>
      </c>
      <c r="AN164" s="226">
        <v>1381.9827836153763</v>
      </c>
      <c r="AO164" s="226">
        <v>1760.6215371356545</v>
      </c>
      <c r="AP164" s="226">
        <v>2244.5277621047412</v>
      </c>
      <c r="AQ164" s="226">
        <v>2849.0196851694855</v>
      </c>
      <c r="AR164" s="226">
        <v>3599.807224693272</v>
      </c>
      <c r="AS164" s="226">
        <v>4532.135249119945</v>
      </c>
      <c r="AT164" s="226">
        <v>5672.2063490732953</v>
      </c>
      <c r="AU164" s="226">
        <v>7059.854305372477</v>
      </c>
      <c r="AV164" s="226">
        <v>8724.549135535779</v>
      </c>
      <c r="AW164" s="226">
        <v>10709.000104847652</v>
      </c>
      <c r="AX164" s="226">
        <v>13029.633747980111</v>
      </c>
      <c r="AY164" s="226">
        <v>15701.938678203036</v>
      </c>
      <c r="AZ164" s="226">
        <v>18718.462301562944</v>
      </c>
    </row>
    <row r="165" spans="1:52" x14ac:dyDescent="0.35">
      <c r="A165" s="242" t="s">
        <v>96</v>
      </c>
      <c r="B165" s="226">
        <v>0</v>
      </c>
      <c r="C165" s="226">
        <v>0</v>
      </c>
      <c r="D165" s="226">
        <v>0</v>
      </c>
      <c r="E165" s="226">
        <v>0</v>
      </c>
      <c r="F165" s="226">
        <v>0</v>
      </c>
      <c r="G165" s="226">
        <v>0</v>
      </c>
      <c r="H165" s="226">
        <v>0</v>
      </c>
      <c r="I165" s="226">
        <v>0</v>
      </c>
      <c r="J165" s="226">
        <v>0</v>
      </c>
      <c r="K165" s="226">
        <v>0</v>
      </c>
      <c r="L165" s="226">
        <v>0</v>
      </c>
      <c r="M165" s="226">
        <v>0</v>
      </c>
      <c r="N165" s="226">
        <v>0</v>
      </c>
      <c r="O165" s="226">
        <v>0</v>
      </c>
      <c r="P165" s="226">
        <v>0</v>
      </c>
      <c r="Q165" s="226">
        <v>0</v>
      </c>
      <c r="R165" s="226">
        <v>13.001974597640283</v>
      </c>
      <c r="S165" s="226">
        <v>31.991912174570313</v>
      </c>
      <c r="T165" s="226">
        <v>54.489891441503445</v>
      </c>
      <c r="U165" s="226">
        <v>81.645451835735187</v>
      </c>
      <c r="V165" s="226">
        <v>113.29871811599658</v>
      </c>
      <c r="W165" s="226">
        <v>150.48694783033858</v>
      </c>
      <c r="X165" s="226">
        <v>194.19729489305615</v>
      </c>
      <c r="Y165" s="226">
        <v>248.89417641821913</v>
      </c>
      <c r="Z165" s="226">
        <v>305.04389715778046</v>
      </c>
      <c r="AA165" s="226">
        <v>371.64705537489726</v>
      </c>
      <c r="AB165" s="226">
        <v>453.37401303787942</v>
      </c>
      <c r="AC165" s="226">
        <v>545.7504349170872</v>
      </c>
      <c r="AD165" s="226">
        <v>656.88131630343923</v>
      </c>
      <c r="AE165" s="226">
        <v>793.40904475143418</v>
      </c>
      <c r="AF165" s="226">
        <v>956.96687296742721</v>
      </c>
      <c r="AG165" s="226">
        <v>1156.5348913184871</v>
      </c>
      <c r="AH165" s="226">
        <v>1389.3680824695159</v>
      </c>
      <c r="AI165" s="226">
        <v>1671.4695243619672</v>
      </c>
      <c r="AJ165" s="226">
        <v>2010.0311167076925</v>
      </c>
      <c r="AK165" s="226">
        <v>2409.3762823384336</v>
      </c>
      <c r="AL165" s="226">
        <v>2883.6633667903884</v>
      </c>
      <c r="AM165" s="226">
        <v>3445.8856196713559</v>
      </c>
      <c r="AN165" s="226">
        <v>4119.9755246976274</v>
      </c>
      <c r="AO165" s="226">
        <v>4928.8406161668681</v>
      </c>
      <c r="AP165" s="226">
        <v>5894.8872591294967</v>
      </c>
      <c r="AQ165" s="226">
        <v>7035.7222067414468</v>
      </c>
      <c r="AR165" s="226">
        <v>8393.3044106015241</v>
      </c>
      <c r="AS165" s="226">
        <v>9992.8759647536972</v>
      </c>
      <c r="AT165" s="226">
        <v>11857.555139989445</v>
      </c>
      <c r="AU165" s="226">
        <v>14018.947332480304</v>
      </c>
      <c r="AV165" s="226">
        <v>16507.491599952122</v>
      </c>
      <c r="AW165" s="226">
        <v>19354.960882793199</v>
      </c>
      <c r="AX165" s="226">
        <v>22610.359471799315</v>
      </c>
      <c r="AY165" s="226">
        <v>26296.999923045125</v>
      </c>
      <c r="AZ165" s="226">
        <v>30469.401646668757</v>
      </c>
    </row>
    <row r="166" spans="1:52" x14ac:dyDescent="0.35">
      <c r="A166" s="242" t="s">
        <v>209</v>
      </c>
      <c r="B166" s="226">
        <v>0</v>
      </c>
      <c r="C166" s="226">
        <v>0</v>
      </c>
      <c r="D166" s="226">
        <v>0</v>
      </c>
      <c r="E166" s="226">
        <v>0</v>
      </c>
      <c r="F166" s="226">
        <v>0</v>
      </c>
      <c r="G166" s="226">
        <v>0</v>
      </c>
      <c r="H166" s="226">
        <v>0</v>
      </c>
      <c r="I166" s="226">
        <v>0</v>
      </c>
      <c r="J166" s="226">
        <v>0</v>
      </c>
      <c r="K166" s="226">
        <v>0</v>
      </c>
      <c r="L166" s="226">
        <v>0</v>
      </c>
      <c r="M166" s="226">
        <v>0</v>
      </c>
      <c r="N166" s="226">
        <v>0</v>
      </c>
      <c r="O166" s="226">
        <v>0</v>
      </c>
      <c r="P166" s="226">
        <v>0</v>
      </c>
      <c r="Q166" s="226">
        <v>0</v>
      </c>
      <c r="R166" s="226">
        <v>0</v>
      </c>
      <c r="S166" s="226">
        <v>0</v>
      </c>
      <c r="T166" s="226">
        <v>0</v>
      </c>
      <c r="U166" s="226">
        <v>0</v>
      </c>
      <c r="V166" s="226">
        <v>1.1860541997247827</v>
      </c>
      <c r="W166" s="226">
        <v>3.5561571865678205</v>
      </c>
      <c r="X166" s="226">
        <v>5.923275611784141</v>
      </c>
      <c r="Y166" s="226">
        <v>8.2765974584360311</v>
      </c>
      <c r="Z166" s="226">
        <v>14.126142921743382</v>
      </c>
      <c r="AA166" s="226">
        <v>22.236158921867002</v>
      </c>
      <c r="AB166" s="226">
        <v>38.507487760782944</v>
      </c>
      <c r="AC166" s="226">
        <v>59.332909546455085</v>
      </c>
      <c r="AD166" s="226">
        <v>86.047460658806799</v>
      </c>
      <c r="AE166" s="226">
        <v>122.22589331609295</v>
      </c>
      <c r="AF166" s="226">
        <v>167.61483859112417</v>
      </c>
      <c r="AG166" s="226">
        <v>230.08878205007622</v>
      </c>
      <c r="AH166" s="226">
        <v>315.97819973578498</v>
      </c>
      <c r="AI166" s="226">
        <v>429.42602996365861</v>
      </c>
      <c r="AJ166" s="226">
        <v>574.89097592887117</v>
      </c>
      <c r="AK166" s="226">
        <v>758.80384240823241</v>
      </c>
      <c r="AL166" s="226">
        <v>1003.0834157355787</v>
      </c>
      <c r="AM166" s="226">
        <v>1324.1427969675592</v>
      </c>
      <c r="AN166" s="226">
        <v>1743.2697392440816</v>
      </c>
      <c r="AO166" s="226">
        <v>2302.8648033186123</v>
      </c>
      <c r="AP166" s="226">
        <v>3021.0392492835235</v>
      </c>
      <c r="AQ166" s="226">
        <v>3944.866357536931</v>
      </c>
      <c r="AR166" s="226">
        <v>5112.2921238175322</v>
      </c>
      <c r="AS166" s="226">
        <v>6594.1831671498567</v>
      </c>
      <c r="AT166" s="226">
        <v>8455.0125592578024</v>
      </c>
      <c r="AU166" s="226">
        <v>10776.309487984769</v>
      </c>
      <c r="AV166" s="226">
        <v>13638.004261156562</v>
      </c>
      <c r="AW166" s="226">
        <v>17101.872925770633</v>
      </c>
      <c r="AX166" s="226">
        <v>21260.970030416865</v>
      </c>
      <c r="AY166" s="226">
        <v>26167.584539297357</v>
      </c>
      <c r="AZ166" s="226">
        <v>31852.480889139784</v>
      </c>
    </row>
    <row r="167" spans="1:52" hidden="1" x14ac:dyDescent="0.35">
      <c r="A167" s="240"/>
      <c r="B167" s="241"/>
      <c r="C167" s="241"/>
      <c r="D167" s="241"/>
      <c r="E167" s="241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241"/>
      <c r="T167" s="241"/>
      <c r="U167" s="241"/>
      <c r="V167" s="241"/>
      <c r="W167" s="241"/>
      <c r="X167" s="241"/>
      <c r="Y167" s="241"/>
      <c r="Z167" s="241"/>
      <c r="AA167" s="241"/>
      <c r="AB167" s="241"/>
      <c r="AC167" s="241"/>
      <c r="AD167" s="241"/>
      <c r="AE167" s="241"/>
      <c r="AF167" s="241"/>
      <c r="AG167" s="241"/>
      <c r="AH167" s="241"/>
      <c r="AI167" s="241"/>
      <c r="AJ167" s="241"/>
      <c r="AK167" s="241"/>
      <c r="AL167" s="241"/>
      <c r="AM167" s="241"/>
      <c r="AN167" s="241"/>
      <c r="AO167" s="241"/>
      <c r="AP167" s="241"/>
      <c r="AQ167" s="241"/>
      <c r="AR167" s="241"/>
      <c r="AS167" s="241"/>
      <c r="AT167" s="241"/>
      <c r="AU167" s="241"/>
      <c r="AV167" s="241"/>
      <c r="AW167" s="241"/>
      <c r="AX167" s="241"/>
      <c r="AY167" s="241"/>
      <c r="AZ167" s="241"/>
    </row>
    <row r="168" spans="1:52" hidden="1" x14ac:dyDescent="0.35">
      <c r="A168" s="242"/>
      <c r="B168" s="226"/>
      <c r="C168" s="226"/>
      <c r="D168" s="226"/>
      <c r="E168" s="226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226"/>
      <c r="S168" s="226"/>
      <c r="T168" s="226"/>
      <c r="U168" s="226"/>
      <c r="V168" s="226"/>
      <c r="W168" s="226"/>
      <c r="X168" s="226"/>
      <c r="Y168" s="226"/>
      <c r="Z168" s="226"/>
      <c r="AA168" s="226"/>
      <c r="AB168" s="226"/>
      <c r="AC168" s="226"/>
      <c r="AD168" s="226"/>
      <c r="AE168" s="226"/>
      <c r="AF168" s="226"/>
      <c r="AG168" s="226"/>
      <c r="AH168" s="226"/>
      <c r="AI168" s="226"/>
      <c r="AJ168" s="226"/>
      <c r="AK168" s="226"/>
      <c r="AL168" s="226"/>
      <c r="AM168" s="226"/>
      <c r="AN168" s="226"/>
      <c r="AO168" s="226"/>
      <c r="AP168" s="226"/>
      <c r="AQ168" s="226"/>
      <c r="AR168" s="226"/>
      <c r="AS168" s="226"/>
      <c r="AT168" s="226"/>
      <c r="AU168" s="226"/>
      <c r="AV168" s="226"/>
      <c r="AW168" s="226"/>
      <c r="AX168" s="226"/>
      <c r="AY168" s="226"/>
      <c r="AZ168" s="226"/>
    </row>
    <row r="169" spans="1:52" hidden="1" x14ac:dyDescent="0.35">
      <c r="A169" s="242"/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  <c r="AA169" s="226"/>
      <c r="AB169" s="226"/>
      <c r="AC169" s="226"/>
      <c r="AD169" s="226"/>
      <c r="AE169" s="226"/>
      <c r="AF169" s="226"/>
      <c r="AG169" s="226"/>
      <c r="AH169" s="226"/>
      <c r="AI169" s="226"/>
      <c r="AJ169" s="226"/>
      <c r="AK169" s="226"/>
      <c r="AL169" s="226"/>
      <c r="AM169" s="226"/>
      <c r="AN169" s="226"/>
      <c r="AO169" s="226"/>
      <c r="AP169" s="226"/>
      <c r="AQ169" s="226"/>
      <c r="AR169" s="226"/>
      <c r="AS169" s="226"/>
      <c r="AT169" s="226"/>
      <c r="AU169" s="226"/>
      <c r="AV169" s="226"/>
      <c r="AW169" s="226"/>
      <c r="AX169" s="226"/>
      <c r="AY169" s="226"/>
      <c r="AZ169" s="226"/>
    </row>
    <row r="170" spans="1:52" hidden="1" x14ac:dyDescent="0.35">
      <c r="A170" s="242"/>
      <c r="B170" s="226"/>
      <c r="C170" s="226"/>
      <c r="D170" s="226"/>
      <c r="E170" s="226"/>
      <c r="F170" s="226"/>
      <c r="G170" s="226"/>
      <c r="H170" s="226"/>
      <c r="I170" s="226"/>
      <c r="J170" s="226"/>
      <c r="K170" s="226"/>
      <c r="L170" s="226"/>
      <c r="M170" s="226"/>
      <c r="N170" s="226"/>
      <c r="O170" s="226"/>
      <c r="P170" s="226"/>
      <c r="Q170" s="226"/>
      <c r="R170" s="226"/>
      <c r="S170" s="226"/>
      <c r="T170" s="226"/>
      <c r="U170" s="226"/>
      <c r="V170" s="226"/>
      <c r="W170" s="226"/>
      <c r="X170" s="226"/>
      <c r="Y170" s="226"/>
      <c r="Z170" s="226"/>
      <c r="AA170" s="226"/>
      <c r="AB170" s="226"/>
      <c r="AC170" s="226"/>
      <c r="AD170" s="226"/>
      <c r="AE170" s="226"/>
      <c r="AF170" s="226"/>
      <c r="AG170" s="226"/>
      <c r="AH170" s="226"/>
      <c r="AI170" s="226"/>
      <c r="AJ170" s="226"/>
      <c r="AK170" s="226"/>
      <c r="AL170" s="226"/>
      <c r="AM170" s="226"/>
      <c r="AN170" s="226"/>
      <c r="AO170" s="226"/>
      <c r="AP170" s="226"/>
      <c r="AQ170" s="226"/>
      <c r="AR170" s="226"/>
      <c r="AS170" s="226"/>
      <c r="AT170" s="226"/>
      <c r="AU170" s="226"/>
      <c r="AV170" s="226"/>
      <c r="AW170" s="226"/>
      <c r="AX170" s="226"/>
      <c r="AY170" s="226"/>
      <c r="AZ170" s="226"/>
    </row>
    <row r="171" spans="1:52" hidden="1" x14ac:dyDescent="0.35">
      <c r="A171" s="242"/>
      <c r="B171" s="226"/>
      <c r="C171" s="226"/>
      <c r="D171" s="226"/>
      <c r="E171" s="226"/>
      <c r="F171" s="226"/>
      <c r="G171" s="226"/>
      <c r="H171" s="226"/>
      <c r="I171" s="226"/>
      <c r="J171" s="226"/>
      <c r="K171" s="226"/>
      <c r="L171" s="226"/>
      <c r="M171" s="226"/>
      <c r="N171" s="226"/>
      <c r="O171" s="226"/>
      <c r="P171" s="226"/>
      <c r="Q171" s="226"/>
      <c r="R171" s="226"/>
      <c r="S171" s="226"/>
      <c r="T171" s="226"/>
      <c r="U171" s="226"/>
      <c r="V171" s="226"/>
      <c r="W171" s="226"/>
      <c r="X171" s="226"/>
      <c r="Y171" s="226"/>
      <c r="Z171" s="226"/>
      <c r="AA171" s="226"/>
      <c r="AB171" s="226"/>
      <c r="AC171" s="226"/>
      <c r="AD171" s="226"/>
      <c r="AE171" s="226"/>
      <c r="AF171" s="226"/>
      <c r="AG171" s="226"/>
      <c r="AH171" s="226"/>
      <c r="AI171" s="226"/>
      <c r="AJ171" s="226"/>
      <c r="AK171" s="226"/>
      <c r="AL171" s="226"/>
      <c r="AM171" s="226"/>
      <c r="AN171" s="226"/>
      <c r="AO171" s="226"/>
      <c r="AP171" s="226"/>
      <c r="AQ171" s="226"/>
      <c r="AR171" s="226"/>
      <c r="AS171" s="226"/>
      <c r="AT171" s="226"/>
      <c r="AU171" s="226"/>
      <c r="AV171" s="226"/>
      <c r="AW171" s="226"/>
      <c r="AX171" s="226"/>
      <c r="AY171" s="226"/>
      <c r="AZ171" s="226"/>
    </row>
    <row r="172" spans="1:52" x14ac:dyDescent="0.35">
      <c r="A172" s="240" t="s">
        <v>200</v>
      </c>
      <c r="B172" s="241">
        <v>0</v>
      </c>
      <c r="C172" s="241">
        <v>0</v>
      </c>
      <c r="D172" s="241">
        <v>0</v>
      </c>
      <c r="E172" s="241">
        <v>0</v>
      </c>
      <c r="F172" s="241">
        <v>0</v>
      </c>
      <c r="G172" s="241">
        <v>0</v>
      </c>
      <c r="H172" s="241">
        <v>0</v>
      </c>
      <c r="I172" s="241">
        <v>0</v>
      </c>
      <c r="J172" s="241">
        <v>0</v>
      </c>
      <c r="K172" s="241">
        <v>0</v>
      </c>
      <c r="L172" s="241">
        <v>0</v>
      </c>
      <c r="M172" s="241">
        <v>0</v>
      </c>
      <c r="N172" s="241">
        <v>0</v>
      </c>
      <c r="O172" s="241">
        <v>0</v>
      </c>
      <c r="P172" s="241">
        <v>0</v>
      </c>
      <c r="Q172" s="241">
        <v>0</v>
      </c>
      <c r="R172" s="241">
        <v>0</v>
      </c>
      <c r="S172" s="241">
        <v>0</v>
      </c>
      <c r="T172" s="241">
        <v>0</v>
      </c>
      <c r="U172" s="241">
        <v>0</v>
      </c>
      <c r="V172" s="241">
        <v>0</v>
      </c>
      <c r="W172" s="241">
        <v>0</v>
      </c>
      <c r="X172" s="241">
        <v>0</v>
      </c>
      <c r="Y172" s="241">
        <v>0</v>
      </c>
      <c r="Z172" s="241">
        <v>0</v>
      </c>
      <c r="AA172" s="241">
        <v>0</v>
      </c>
      <c r="AB172" s="241">
        <v>0</v>
      </c>
      <c r="AC172" s="241">
        <v>0</v>
      </c>
      <c r="AD172" s="241">
        <v>2.3586002125279548</v>
      </c>
      <c r="AE172" s="241">
        <v>21.206686643701243</v>
      </c>
      <c r="AF172" s="241">
        <v>100.15887950784136</v>
      </c>
      <c r="AG172" s="241">
        <v>266.21371510661265</v>
      </c>
      <c r="AH172" s="241">
        <v>526.17535216579768</v>
      </c>
      <c r="AI172" s="241">
        <v>890.95511498685983</v>
      </c>
      <c r="AJ172" s="241">
        <v>1349.8838172354253</v>
      </c>
      <c r="AK172" s="241">
        <v>1905.6180076812821</v>
      </c>
      <c r="AL172" s="241">
        <v>2566.3337873160285</v>
      </c>
      <c r="AM172" s="241">
        <v>3303.3443431599908</v>
      </c>
      <c r="AN172" s="241">
        <v>4125.4148977169052</v>
      </c>
      <c r="AO172" s="241">
        <v>5024.1361710872688</v>
      </c>
      <c r="AP172" s="241">
        <v>5990.5808459669279</v>
      </c>
      <c r="AQ172" s="241">
        <v>7036.8593603029612</v>
      </c>
      <c r="AR172" s="241">
        <v>8176.2991153224048</v>
      </c>
      <c r="AS172" s="241">
        <v>9407.9922144054417</v>
      </c>
      <c r="AT172" s="241">
        <v>10724.241626983378</v>
      </c>
      <c r="AU172" s="241">
        <v>12133.068723267283</v>
      </c>
      <c r="AV172" s="241">
        <v>13618.160157959379</v>
      </c>
      <c r="AW172" s="241">
        <v>15173.057121215867</v>
      </c>
      <c r="AX172" s="241">
        <v>16788.084003965876</v>
      </c>
      <c r="AY172" s="241">
        <v>18470.743596306547</v>
      </c>
      <c r="AZ172" s="241">
        <v>20240.549002860051</v>
      </c>
    </row>
    <row r="173" spans="1:52" x14ac:dyDescent="0.35">
      <c r="A173" s="242" t="s">
        <v>201</v>
      </c>
      <c r="B173" s="226">
        <v>0</v>
      </c>
      <c r="C173" s="226">
        <v>0</v>
      </c>
      <c r="D173" s="226">
        <v>0</v>
      </c>
      <c r="E173" s="226">
        <v>0</v>
      </c>
      <c r="F173" s="226">
        <v>0</v>
      </c>
      <c r="G173" s="226">
        <v>0</v>
      </c>
      <c r="H173" s="226">
        <v>0</v>
      </c>
      <c r="I173" s="226">
        <v>0</v>
      </c>
      <c r="J173" s="226">
        <v>0</v>
      </c>
      <c r="K173" s="226">
        <v>0</v>
      </c>
      <c r="L173" s="226">
        <v>0</v>
      </c>
      <c r="M173" s="226">
        <v>0</v>
      </c>
      <c r="N173" s="226">
        <v>0</v>
      </c>
      <c r="O173" s="226">
        <v>0</v>
      </c>
      <c r="P173" s="226">
        <v>0</v>
      </c>
      <c r="Q173" s="226">
        <v>0</v>
      </c>
      <c r="R173" s="226">
        <v>0</v>
      </c>
      <c r="S173" s="226">
        <v>0</v>
      </c>
      <c r="T173" s="226">
        <v>0</v>
      </c>
      <c r="U173" s="226">
        <v>0</v>
      </c>
      <c r="V173" s="226">
        <v>0</v>
      </c>
      <c r="W173" s="226">
        <v>0</v>
      </c>
      <c r="X173" s="226">
        <v>0</v>
      </c>
      <c r="Y173" s="226">
        <v>0</v>
      </c>
      <c r="Z173" s="226">
        <v>0</v>
      </c>
      <c r="AA173" s="226">
        <v>0</v>
      </c>
      <c r="AB173" s="226">
        <v>0</v>
      </c>
      <c r="AC173" s="226">
        <v>0</v>
      </c>
      <c r="AD173" s="226">
        <v>0</v>
      </c>
      <c r="AE173" s="226">
        <v>0</v>
      </c>
      <c r="AF173" s="226">
        <v>0</v>
      </c>
      <c r="AG173" s="226">
        <v>0</v>
      </c>
      <c r="AH173" s="226">
        <v>0</v>
      </c>
      <c r="AI173" s="226">
        <v>0</v>
      </c>
      <c r="AJ173" s="226">
        <v>0</v>
      </c>
      <c r="AK173" s="226">
        <v>0</v>
      </c>
      <c r="AL173" s="226">
        <v>0</v>
      </c>
      <c r="AM173" s="226">
        <v>0</v>
      </c>
      <c r="AN173" s="226">
        <v>0</v>
      </c>
      <c r="AO173" s="226">
        <v>0</v>
      </c>
      <c r="AP173" s="226">
        <v>0</v>
      </c>
      <c r="AQ173" s="226">
        <v>0</v>
      </c>
      <c r="AR173" s="226">
        <v>0</v>
      </c>
      <c r="AS173" s="226">
        <v>0</v>
      </c>
      <c r="AT173" s="226">
        <v>0</v>
      </c>
      <c r="AU173" s="226">
        <v>0</v>
      </c>
      <c r="AV173" s="226">
        <v>0</v>
      </c>
      <c r="AW173" s="226">
        <v>0</v>
      </c>
      <c r="AX173" s="226">
        <v>0</v>
      </c>
      <c r="AY173" s="226">
        <v>0</v>
      </c>
      <c r="AZ173" s="226">
        <v>0</v>
      </c>
    </row>
    <row r="174" spans="1:52" x14ac:dyDescent="0.35">
      <c r="A174" s="242" t="s">
        <v>202</v>
      </c>
      <c r="B174" s="226">
        <v>0</v>
      </c>
      <c r="C174" s="226">
        <v>0</v>
      </c>
      <c r="D174" s="226">
        <v>0</v>
      </c>
      <c r="E174" s="226">
        <v>0</v>
      </c>
      <c r="F174" s="226">
        <v>0</v>
      </c>
      <c r="G174" s="226">
        <v>0</v>
      </c>
      <c r="H174" s="226">
        <v>0</v>
      </c>
      <c r="I174" s="226">
        <v>0</v>
      </c>
      <c r="J174" s="226">
        <v>0</v>
      </c>
      <c r="K174" s="226">
        <v>0</v>
      </c>
      <c r="L174" s="226">
        <v>0</v>
      </c>
      <c r="M174" s="226">
        <v>0</v>
      </c>
      <c r="N174" s="226">
        <v>0</v>
      </c>
      <c r="O174" s="226">
        <v>0</v>
      </c>
      <c r="P174" s="226">
        <v>0</v>
      </c>
      <c r="Q174" s="226">
        <v>0</v>
      </c>
      <c r="R174" s="226">
        <v>0</v>
      </c>
      <c r="S174" s="226">
        <v>0</v>
      </c>
      <c r="T174" s="226">
        <v>0</v>
      </c>
      <c r="U174" s="226">
        <v>0</v>
      </c>
      <c r="V174" s="226">
        <v>0</v>
      </c>
      <c r="W174" s="226">
        <v>0</v>
      </c>
      <c r="X174" s="226">
        <v>0</v>
      </c>
      <c r="Y174" s="226">
        <v>0</v>
      </c>
      <c r="Z174" s="226">
        <v>0</v>
      </c>
      <c r="AA174" s="226">
        <v>0</v>
      </c>
      <c r="AB174" s="226">
        <v>0</v>
      </c>
      <c r="AC174" s="226">
        <v>0</v>
      </c>
      <c r="AD174" s="226">
        <v>0</v>
      </c>
      <c r="AE174" s="226">
        <v>0</v>
      </c>
      <c r="AF174" s="226">
        <v>0</v>
      </c>
      <c r="AG174" s="226">
        <v>0</v>
      </c>
      <c r="AH174" s="226">
        <v>0</v>
      </c>
      <c r="AI174" s="226">
        <v>0</v>
      </c>
      <c r="AJ174" s="226">
        <v>0</v>
      </c>
      <c r="AK174" s="226">
        <v>0</v>
      </c>
      <c r="AL174" s="226">
        <v>0</v>
      </c>
      <c r="AM174" s="226">
        <v>0</v>
      </c>
      <c r="AN174" s="226">
        <v>0</v>
      </c>
      <c r="AO174" s="226">
        <v>0</v>
      </c>
      <c r="AP174" s="226">
        <v>0</v>
      </c>
      <c r="AQ174" s="226">
        <v>0</v>
      </c>
      <c r="AR174" s="226">
        <v>0</v>
      </c>
      <c r="AS174" s="226">
        <v>0</v>
      </c>
      <c r="AT174" s="226">
        <v>0</v>
      </c>
      <c r="AU174" s="226">
        <v>0</v>
      </c>
      <c r="AV174" s="226">
        <v>0</v>
      </c>
      <c r="AW174" s="226">
        <v>0</v>
      </c>
      <c r="AX174" s="226">
        <v>0</v>
      </c>
      <c r="AY174" s="226">
        <v>0</v>
      </c>
      <c r="AZ174" s="226">
        <v>0</v>
      </c>
    </row>
    <row r="175" spans="1:52" x14ac:dyDescent="0.35">
      <c r="A175" s="242" t="s">
        <v>203</v>
      </c>
      <c r="B175" s="226">
        <v>0</v>
      </c>
      <c r="C175" s="226">
        <v>0</v>
      </c>
      <c r="D175" s="226">
        <v>0</v>
      </c>
      <c r="E175" s="226">
        <v>0</v>
      </c>
      <c r="F175" s="226">
        <v>0</v>
      </c>
      <c r="G175" s="226">
        <v>0</v>
      </c>
      <c r="H175" s="226">
        <v>0</v>
      </c>
      <c r="I175" s="226">
        <v>0</v>
      </c>
      <c r="J175" s="226">
        <v>0</v>
      </c>
      <c r="K175" s="226">
        <v>0</v>
      </c>
      <c r="L175" s="226">
        <v>0</v>
      </c>
      <c r="M175" s="226">
        <v>0</v>
      </c>
      <c r="N175" s="226">
        <v>0</v>
      </c>
      <c r="O175" s="226">
        <v>0</v>
      </c>
      <c r="P175" s="226">
        <v>0</v>
      </c>
      <c r="Q175" s="226">
        <v>0</v>
      </c>
      <c r="R175" s="226">
        <v>0</v>
      </c>
      <c r="S175" s="226">
        <v>0</v>
      </c>
      <c r="T175" s="226">
        <v>0</v>
      </c>
      <c r="U175" s="226">
        <v>0</v>
      </c>
      <c r="V175" s="226">
        <v>0</v>
      </c>
      <c r="W175" s="226">
        <v>0</v>
      </c>
      <c r="X175" s="226">
        <v>0</v>
      </c>
      <c r="Y175" s="226">
        <v>0</v>
      </c>
      <c r="Z175" s="226">
        <v>0</v>
      </c>
      <c r="AA175" s="226">
        <v>0</v>
      </c>
      <c r="AB175" s="226">
        <v>0</v>
      </c>
      <c r="AC175" s="226">
        <v>0</v>
      </c>
      <c r="AD175" s="226">
        <v>2.3586002125279548</v>
      </c>
      <c r="AE175" s="226">
        <v>21.206686643701243</v>
      </c>
      <c r="AF175" s="226">
        <v>100.15887950784136</v>
      </c>
      <c r="AG175" s="226">
        <v>266.21371510661265</v>
      </c>
      <c r="AH175" s="226">
        <v>526.17535216579768</v>
      </c>
      <c r="AI175" s="226">
        <v>890.95511498685983</v>
      </c>
      <c r="AJ175" s="226">
        <v>1349.8838172354253</v>
      </c>
      <c r="AK175" s="226">
        <v>1905.6180076812821</v>
      </c>
      <c r="AL175" s="226">
        <v>2566.3337873160285</v>
      </c>
      <c r="AM175" s="226">
        <v>3303.3443431599908</v>
      </c>
      <c r="AN175" s="226">
        <v>4125.4148977169052</v>
      </c>
      <c r="AO175" s="226">
        <v>5024.1361710872688</v>
      </c>
      <c r="AP175" s="226">
        <v>5990.5808459669279</v>
      </c>
      <c r="AQ175" s="226">
        <v>7036.8593603029612</v>
      </c>
      <c r="AR175" s="226">
        <v>8176.2991153224048</v>
      </c>
      <c r="AS175" s="226">
        <v>9407.9922144054417</v>
      </c>
      <c r="AT175" s="226">
        <v>10724.241626983378</v>
      </c>
      <c r="AU175" s="226">
        <v>12133.068723267283</v>
      </c>
      <c r="AV175" s="226">
        <v>13618.160157959379</v>
      </c>
      <c r="AW175" s="226">
        <v>15173.057121215867</v>
      </c>
      <c r="AX175" s="226">
        <v>16788.084003965876</v>
      </c>
      <c r="AY175" s="226">
        <v>18470.743596306547</v>
      </c>
      <c r="AZ175" s="226">
        <v>20240.549002860051</v>
      </c>
    </row>
    <row r="176" spans="1:52" x14ac:dyDescent="0.35">
      <c r="A176" s="242" t="s">
        <v>210</v>
      </c>
      <c r="B176" s="226">
        <v>0</v>
      </c>
      <c r="C176" s="226">
        <v>0</v>
      </c>
      <c r="D176" s="226">
        <v>0</v>
      </c>
      <c r="E176" s="226">
        <v>0</v>
      </c>
      <c r="F176" s="226">
        <v>0</v>
      </c>
      <c r="G176" s="226">
        <v>0</v>
      </c>
      <c r="H176" s="226">
        <v>0</v>
      </c>
      <c r="I176" s="226">
        <v>0</v>
      </c>
      <c r="J176" s="226">
        <v>0</v>
      </c>
      <c r="K176" s="226">
        <v>0</v>
      </c>
      <c r="L176" s="226">
        <v>0</v>
      </c>
      <c r="M176" s="226">
        <v>0</v>
      </c>
      <c r="N176" s="226">
        <v>0</v>
      </c>
      <c r="O176" s="226">
        <v>0</v>
      </c>
      <c r="P176" s="226">
        <v>0</v>
      </c>
      <c r="Q176" s="226">
        <v>0</v>
      </c>
      <c r="R176" s="226">
        <v>0</v>
      </c>
      <c r="S176" s="226">
        <v>0</v>
      </c>
      <c r="T176" s="226">
        <v>0</v>
      </c>
      <c r="U176" s="226">
        <v>0</v>
      </c>
      <c r="V176" s="226">
        <v>0</v>
      </c>
      <c r="W176" s="226">
        <v>0</v>
      </c>
      <c r="X176" s="226">
        <v>0</v>
      </c>
      <c r="Y176" s="226">
        <v>0</v>
      </c>
      <c r="Z176" s="226">
        <v>0</v>
      </c>
      <c r="AA176" s="226">
        <v>0</v>
      </c>
      <c r="AB176" s="226">
        <v>0</v>
      </c>
      <c r="AC176" s="226">
        <v>0</v>
      </c>
      <c r="AD176" s="226">
        <v>0</v>
      </c>
      <c r="AE176" s="226">
        <v>0</v>
      </c>
      <c r="AF176" s="226">
        <v>0</v>
      </c>
      <c r="AG176" s="226">
        <v>0</v>
      </c>
      <c r="AH176" s="226">
        <v>0</v>
      </c>
      <c r="AI176" s="226">
        <v>0</v>
      </c>
      <c r="AJ176" s="226">
        <v>0</v>
      </c>
      <c r="AK176" s="226">
        <v>0</v>
      </c>
      <c r="AL176" s="226">
        <v>0</v>
      </c>
      <c r="AM176" s="226">
        <v>0</v>
      </c>
      <c r="AN176" s="226">
        <v>0</v>
      </c>
      <c r="AO176" s="226">
        <v>0</v>
      </c>
      <c r="AP176" s="226">
        <v>0</v>
      </c>
      <c r="AQ176" s="226">
        <v>0</v>
      </c>
      <c r="AR176" s="226">
        <v>0</v>
      </c>
      <c r="AS176" s="226">
        <v>0</v>
      </c>
      <c r="AT176" s="226">
        <v>0</v>
      </c>
      <c r="AU176" s="226">
        <v>0</v>
      </c>
      <c r="AV176" s="226">
        <v>0</v>
      </c>
      <c r="AW176" s="226">
        <v>0</v>
      </c>
      <c r="AX176" s="226">
        <v>0</v>
      </c>
      <c r="AY176" s="226">
        <v>0</v>
      </c>
      <c r="AZ176" s="226">
        <v>0</v>
      </c>
    </row>
    <row r="177" spans="1:52" x14ac:dyDescent="0.35">
      <c r="A177" s="240" t="s">
        <v>204</v>
      </c>
      <c r="B177" s="241">
        <v>0</v>
      </c>
      <c r="C177" s="241">
        <v>0</v>
      </c>
      <c r="D177" s="241">
        <v>0</v>
      </c>
      <c r="E177" s="241">
        <v>0</v>
      </c>
      <c r="F177" s="241">
        <v>0</v>
      </c>
      <c r="G177" s="241">
        <v>0</v>
      </c>
      <c r="H177" s="241">
        <v>0</v>
      </c>
      <c r="I177" s="241">
        <v>0</v>
      </c>
      <c r="J177" s="241">
        <v>0</v>
      </c>
      <c r="K177" s="241">
        <v>0</v>
      </c>
      <c r="L177" s="241">
        <v>0</v>
      </c>
      <c r="M177" s="241">
        <v>0</v>
      </c>
      <c r="N177" s="241">
        <v>0</v>
      </c>
      <c r="O177" s="241">
        <v>0</v>
      </c>
      <c r="P177" s="241">
        <v>0</v>
      </c>
      <c r="Q177" s="241">
        <v>0</v>
      </c>
      <c r="R177" s="241">
        <v>2.3637813790438016</v>
      </c>
      <c r="S177" s="241">
        <v>4.735890946666018</v>
      </c>
      <c r="T177" s="241">
        <v>9.4819777007182484</v>
      </c>
      <c r="U177" s="241">
        <v>15.390241659953183</v>
      </c>
      <c r="V177" s="241">
        <v>23.626377486639825</v>
      </c>
      <c r="W177" s="241">
        <v>23.474932892955227</v>
      </c>
      <c r="X177" s="241">
        <v>23.177638289045394</v>
      </c>
      <c r="Y177" s="241">
        <v>21.520399001389137</v>
      </c>
      <c r="Z177" s="241">
        <v>16.513391130694924</v>
      </c>
      <c r="AA177" s="241">
        <v>11.608319715974762</v>
      </c>
      <c r="AB177" s="241">
        <v>8.1596516642328538</v>
      </c>
      <c r="AC177" s="241">
        <v>3.9566792086186737</v>
      </c>
      <c r="AD177" s="241">
        <v>0</v>
      </c>
      <c r="AE177" s="241">
        <v>0</v>
      </c>
      <c r="AF177" s="241">
        <v>151.99799377000761</v>
      </c>
      <c r="AG177" s="241">
        <v>613.81139062424893</v>
      </c>
      <c r="AH177" s="241">
        <v>1414.6996100344056</v>
      </c>
      <c r="AI177" s="241">
        <v>2569.1358018162973</v>
      </c>
      <c r="AJ177" s="241">
        <v>4053.6099096189473</v>
      </c>
      <c r="AK177" s="241">
        <v>5856.3492327066278</v>
      </c>
      <c r="AL177" s="241">
        <v>7938.7470786623326</v>
      </c>
      <c r="AM177" s="241">
        <v>10286.915188773277</v>
      </c>
      <c r="AN177" s="241">
        <v>12812.025405560285</v>
      </c>
      <c r="AO177" s="241">
        <v>15527.945123936635</v>
      </c>
      <c r="AP177" s="241">
        <v>18449.637053324026</v>
      </c>
      <c r="AQ177" s="241">
        <v>21617.79866866126</v>
      </c>
      <c r="AR177" s="241">
        <v>25019.79138422347</v>
      </c>
      <c r="AS177" s="241">
        <v>28654.937296351076</v>
      </c>
      <c r="AT177" s="241">
        <v>32522.751914183315</v>
      </c>
      <c r="AU177" s="241">
        <v>36639.598092622145</v>
      </c>
      <c r="AV177" s="241">
        <v>40974.078059670894</v>
      </c>
      <c r="AW177" s="241">
        <v>45565.186687986235</v>
      </c>
      <c r="AX177" s="241">
        <v>50316.575799967461</v>
      </c>
      <c r="AY177" s="241">
        <v>55272.934116608005</v>
      </c>
      <c r="AZ177" s="241">
        <v>60459.67207457748</v>
      </c>
    </row>
    <row r="178" spans="1:52" x14ac:dyDescent="0.35">
      <c r="A178" s="242" t="s">
        <v>205</v>
      </c>
      <c r="B178" s="226">
        <v>0</v>
      </c>
      <c r="C178" s="226">
        <v>0</v>
      </c>
      <c r="D178" s="226">
        <v>0</v>
      </c>
      <c r="E178" s="226">
        <v>0</v>
      </c>
      <c r="F178" s="226">
        <v>0</v>
      </c>
      <c r="G178" s="226">
        <v>0</v>
      </c>
      <c r="H178" s="226">
        <v>0</v>
      </c>
      <c r="I178" s="226">
        <v>0</v>
      </c>
      <c r="J178" s="226">
        <v>0</v>
      </c>
      <c r="K178" s="226">
        <v>0</v>
      </c>
      <c r="L178" s="226">
        <v>0</v>
      </c>
      <c r="M178" s="226">
        <v>0</v>
      </c>
      <c r="N178" s="226">
        <v>0</v>
      </c>
      <c r="O178" s="226">
        <v>0</v>
      </c>
      <c r="P178" s="226">
        <v>0</v>
      </c>
      <c r="Q178" s="226">
        <v>0</v>
      </c>
      <c r="R178" s="226">
        <v>0</v>
      </c>
      <c r="S178" s="226">
        <v>0</v>
      </c>
      <c r="T178" s="226">
        <v>0</v>
      </c>
      <c r="U178" s="226">
        <v>0</v>
      </c>
      <c r="V178" s="226">
        <v>0</v>
      </c>
      <c r="W178" s="226">
        <v>0</v>
      </c>
      <c r="X178" s="226">
        <v>0</v>
      </c>
      <c r="Y178" s="226">
        <v>0</v>
      </c>
      <c r="Z178" s="226">
        <v>0</v>
      </c>
      <c r="AA178" s="226">
        <v>0</v>
      </c>
      <c r="AB178" s="226">
        <v>0</v>
      </c>
      <c r="AC178" s="226">
        <v>0</v>
      </c>
      <c r="AD178" s="226">
        <v>0</v>
      </c>
      <c r="AE178" s="226">
        <v>0</v>
      </c>
      <c r="AF178" s="226">
        <v>69.520189053351203</v>
      </c>
      <c r="AG178" s="226">
        <v>300.4278299090966</v>
      </c>
      <c r="AH178" s="226">
        <v>736.28636149017893</v>
      </c>
      <c r="AI178" s="226">
        <v>1407.6621224316682</v>
      </c>
      <c r="AJ178" s="226">
        <v>2327.2063816149462</v>
      </c>
      <c r="AK178" s="226">
        <v>3512.0755904459734</v>
      </c>
      <c r="AL178" s="226">
        <v>4964.1159338000125</v>
      </c>
      <c r="AM178" s="226">
        <v>6698.1333219242379</v>
      </c>
      <c r="AN178" s="226">
        <v>8663.2463832081303</v>
      </c>
      <c r="AO178" s="226">
        <v>10873.717644541381</v>
      </c>
      <c r="AP178" s="226">
        <v>13339.268967303376</v>
      </c>
      <c r="AQ178" s="226">
        <v>16093.109164209083</v>
      </c>
      <c r="AR178" s="226">
        <v>19121.844704155763</v>
      </c>
      <c r="AS178" s="226">
        <v>22416.733907489986</v>
      </c>
      <c r="AT178" s="226">
        <v>25987.221258716196</v>
      </c>
      <c r="AU178" s="226">
        <v>29827.328358150651</v>
      </c>
      <c r="AV178" s="226">
        <v>33905.623648381741</v>
      </c>
      <c r="AW178" s="226">
        <v>38254.411934416195</v>
      </c>
      <c r="AX178" s="226">
        <v>42779.29807701931</v>
      </c>
      <c r="AY178" s="226">
        <v>47530.3738012752</v>
      </c>
      <c r="AZ178" s="226">
        <v>52501.286295660306</v>
      </c>
    </row>
    <row r="179" spans="1:52" x14ac:dyDescent="0.35">
      <c r="A179" s="243" t="s">
        <v>211</v>
      </c>
      <c r="B179" s="228">
        <v>0</v>
      </c>
      <c r="C179" s="228">
        <v>0</v>
      </c>
      <c r="D179" s="228">
        <v>0</v>
      </c>
      <c r="E179" s="228">
        <v>0</v>
      </c>
      <c r="F179" s="228">
        <v>0</v>
      </c>
      <c r="G179" s="228">
        <v>0</v>
      </c>
      <c r="H179" s="228">
        <v>0</v>
      </c>
      <c r="I179" s="228">
        <v>0</v>
      </c>
      <c r="J179" s="228">
        <v>0</v>
      </c>
      <c r="K179" s="228">
        <v>0</v>
      </c>
      <c r="L179" s="228">
        <v>0</v>
      </c>
      <c r="M179" s="228">
        <v>0</v>
      </c>
      <c r="N179" s="228">
        <v>0</v>
      </c>
      <c r="O179" s="228">
        <v>0</v>
      </c>
      <c r="P179" s="228">
        <v>0</v>
      </c>
      <c r="Q179" s="228">
        <v>0</v>
      </c>
      <c r="R179" s="228">
        <v>2.3637813790438016</v>
      </c>
      <c r="S179" s="228">
        <v>4.735890946666018</v>
      </c>
      <c r="T179" s="228">
        <v>9.4819777007182484</v>
      </c>
      <c r="U179" s="228">
        <v>15.390241659953183</v>
      </c>
      <c r="V179" s="228">
        <v>23.626377486639825</v>
      </c>
      <c r="W179" s="228">
        <v>23.474932892955227</v>
      </c>
      <c r="X179" s="228">
        <v>23.177638289045394</v>
      </c>
      <c r="Y179" s="228">
        <v>21.520399001389137</v>
      </c>
      <c r="Z179" s="228">
        <v>16.513391130694924</v>
      </c>
      <c r="AA179" s="228">
        <v>11.608319715974762</v>
      </c>
      <c r="AB179" s="228">
        <v>8.1596516642328538</v>
      </c>
      <c r="AC179" s="228">
        <v>3.9566792086186737</v>
      </c>
      <c r="AD179" s="228">
        <v>0</v>
      </c>
      <c r="AE179" s="228">
        <v>0</v>
      </c>
      <c r="AF179" s="228">
        <v>82.477804716656394</v>
      </c>
      <c r="AG179" s="228">
        <v>313.38356071515233</v>
      </c>
      <c r="AH179" s="228">
        <v>678.41324854422669</v>
      </c>
      <c r="AI179" s="228">
        <v>1161.4736793846293</v>
      </c>
      <c r="AJ179" s="228">
        <v>1726.4035280040011</v>
      </c>
      <c r="AK179" s="228">
        <v>2344.2736422606545</v>
      </c>
      <c r="AL179" s="228">
        <v>2974.6311448623201</v>
      </c>
      <c r="AM179" s="228">
        <v>3588.781866849039</v>
      </c>
      <c r="AN179" s="228">
        <v>4148.7790223521561</v>
      </c>
      <c r="AO179" s="228">
        <v>4654.2274793952538</v>
      </c>
      <c r="AP179" s="228">
        <v>5110.3680860206487</v>
      </c>
      <c r="AQ179" s="228">
        <v>5524.689504452178</v>
      </c>
      <c r="AR179" s="228">
        <v>5897.9466800677083</v>
      </c>
      <c r="AS179" s="228">
        <v>6238.2033888610886</v>
      </c>
      <c r="AT179" s="228">
        <v>6535.5306554671188</v>
      </c>
      <c r="AU179" s="228">
        <v>6812.2697344714925</v>
      </c>
      <c r="AV179" s="228">
        <v>7068.4544112891517</v>
      </c>
      <c r="AW179" s="228">
        <v>7310.774753570041</v>
      </c>
      <c r="AX179" s="228">
        <v>7537.2777229481535</v>
      </c>
      <c r="AY179" s="228">
        <v>7742.5603153328047</v>
      </c>
      <c r="AZ179" s="228">
        <v>7958.3857789171707</v>
      </c>
    </row>
    <row r="180" spans="1:52" x14ac:dyDescent="0.35">
      <c r="A180" s="244"/>
      <c r="B180" s="244"/>
      <c r="C180" s="244"/>
      <c r="D180" s="244"/>
      <c r="E180" s="244"/>
      <c r="F180" s="244"/>
      <c r="G180" s="244"/>
      <c r="H180" s="244"/>
      <c r="I180" s="244"/>
      <c r="J180" s="244"/>
      <c r="K180" s="244"/>
      <c r="L180" s="245"/>
      <c r="M180" s="245"/>
      <c r="N180" s="245"/>
      <c r="O180" s="245"/>
      <c r="P180" s="245"/>
      <c r="Q180" s="245"/>
      <c r="R180" s="245"/>
      <c r="S180" s="245"/>
      <c r="T180" s="245"/>
      <c r="U180" s="245"/>
      <c r="V180" s="245"/>
      <c r="W180" s="245"/>
      <c r="X180" s="245"/>
      <c r="Y180" s="245"/>
      <c r="Z180" s="245"/>
      <c r="AA180" s="245"/>
      <c r="AB180" s="245"/>
      <c r="AC180" s="245"/>
      <c r="AD180" s="245"/>
      <c r="AE180" s="245"/>
      <c r="AF180" s="245"/>
      <c r="AG180" s="245"/>
      <c r="AH180" s="245"/>
      <c r="AI180" s="245"/>
      <c r="AJ180" s="245"/>
      <c r="AK180" s="245"/>
      <c r="AL180" s="245"/>
      <c r="AM180" s="245"/>
      <c r="AN180" s="245"/>
      <c r="AO180" s="245"/>
      <c r="AP180" s="245"/>
      <c r="AQ180" s="245"/>
      <c r="AR180" s="245"/>
      <c r="AS180" s="245"/>
      <c r="AT180" s="245"/>
      <c r="AU180" s="245"/>
      <c r="AV180" s="245"/>
      <c r="AW180" s="245"/>
      <c r="AX180" s="245"/>
      <c r="AY180" s="245"/>
      <c r="AZ180" s="245"/>
    </row>
    <row r="181" spans="1:52" x14ac:dyDescent="0.35">
      <c r="A181" s="9" t="s">
        <v>24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  <c r="AA181" s="235"/>
      <c r="AB181" s="235"/>
      <c r="AC181" s="235"/>
      <c r="AD181" s="235"/>
      <c r="AE181" s="235"/>
      <c r="AF181" s="235"/>
      <c r="AG181" s="235"/>
      <c r="AH181" s="235"/>
      <c r="AI181" s="235"/>
      <c r="AJ181" s="235"/>
      <c r="AK181" s="235"/>
      <c r="AL181" s="235"/>
      <c r="AM181" s="235"/>
      <c r="AN181" s="235"/>
      <c r="AO181" s="235"/>
      <c r="AP181" s="235"/>
      <c r="AQ181" s="235"/>
      <c r="AR181" s="235"/>
      <c r="AS181" s="235"/>
      <c r="AT181" s="235"/>
      <c r="AU181" s="235"/>
      <c r="AV181" s="235"/>
      <c r="AW181" s="235"/>
      <c r="AX181" s="235"/>
      <c r="AY181" s="235"/>
      <c r="AZ181" s="235"/>
    </row>
    <row r="182" spans="1:52" x14ac:dyDescent="0.35">
      <c r="A182" s="236" t="s">
        <v>19</v>
      </c>
      <c r="B182" s="237">
        <v>451602.27583365235</v>
      </c>
      <c r="C182" s="237">
        <v>454490.04106434179</v>
      </c>
      <c r="D182" s="237">
        <v>447799.87801795464</v>
      </c>
      <c r="E182" s="237">
        <v>444529.38414705161</v>
      </c>
      <c r="F182" s="237">
        <v>454157.67721524404</v>
      </c>
      <c r="G182" s="237">
        <v>463484.70238087868</v>
      </c>
      <c r="H182" s="237">
        <v>477214.02677690779</v>
      </c>
      <c r="I182" s="237">
        <v>486365.87698689842</v>
      </c>
      <c r="J182" s="237">
        <v>505321.48856848199</v>
      </c>
      <c r="K182" s="237">
        <v>498194.40075087151</v>
      </c>
      <c r="L182" s="237">
        <v>502897.00041386345</v>
      </c>
      <c r="M182" s="237">
        <v>512478.0027032792</v>
      </c>
      <c r="N182" s="237">
        <v>519793.42861883767</v>
      </c>
      <c r="O182" s="237">
        <v>525935.89730185852</v>
      </c>
      <c r="P182" s="237">
        <v>534380.09085520636</v>
      </c>
      <c r="Q182" s="237">
        <v>544261.48886478855</v>
      </c>
      <c r="R182" s="237">
        <v>555786.92597339</v>
      </c>
      <c r="S182" s="237">
        <v>573305.86191911995</v>
      </c>
      <c r="T182" s="237">
        <v>589645.93686834874</v>
      </c>
      <c r="U182" s="237">
        <v>605317.64907608309</v>
      </c>
      <c r="V182" s="237">
        <v>618966.31970597594</v>
      </c>
      <c r="W182" s="237">
        <v>630978.17718538432</v>
      </c>
      <c r="X182" s="237">
        <v>642640.74452360161</v>
      </c>
      <c r="Y182" s="237">
        <v>654861.09975253441</v>
      </c>
      <c r="Z182" s="237">
        <v>665535.31551172549</v>
      </c>
      <c r="AA182" s="237">
        <v>679197.64853582939</v>
      </c>
      <c r="AB182" s="237">
        <v>692943.08690393437</v>
      </c>
      <c r="AC182" s="237">
        <v>707496.0182948733</v>
      </c>
      <c r="AD182" s="237">
        <v>720093.63825161825</v>
      </c>
      <c r="AE182" s="237">
        <v>732333.51397159032</v>
      </c>
      <c r="AF182" s="237">
        <v>744395.01821724221</v>
      </c>
      <c r="AG182" s="237">
        <v>756730.70254093758</v>
      </c>
      <c r="AH182" s="237">
        <v>768770.47695863037</v>
      </c>
      <c r="AI182" s="237">
        <v>781043.56393430964</v>
      </c>
      <c r="AJ182" s="237">
        <v>792442.39659057476</v>
      </c>
      <c r="AK182" s="237">
        <v>804233.28896578937</v>
      </c>
      <c r="AL182" s="237">
        <v>815227.13508474885</v>
      </c>
      <c r="AM182" s="237">
        <v>825638.37131493713</v>
      </c>
      <c r="AN182" s="237">
        <v>836486.74378612498</v>
      </c>
      <c r="AO182" s="237">
        <v>847468.73872355733</v>
      </c>
      <c r="AP182" s="237">
        <v>858167.17354655196</v>
      </c>
      <c r="AQ182" s="237">
        <v>868983.3054757124</v>
      </c>
      <c r="AR182" s="237">
        <v>879601.72396149114</v>
      </c>
      <c r="AS182" s="237">
        <v>890530.88474134041</v>
      </c>
      <c r="AT182" s="237">
        <v>901193.93789706682</v>
      </c>
      <c r="AU182" s="237">
        <v>912185.25765035604</v>
      </c>
      <c r="AV182" s="237">
        <v>922460.11326347536</v>
      </c>
      <c r="AW182" s="237">
        <v>933301.22803940775</v>
      </c>
      <c r="AX182" s="237">
        <v>944477.39503831009</v>
      </c>
      <c r="AY182" s="237">
        <v>955783.74128445005</v>
      </c>
      <c r="AZ182" s="237">
        <v>969401.96906688926</v>
      </c>
    </row>
    <row r="183" spans="1:52" x14ac:dyDescent="0.35">
      <c r="A183" s="246" t="s">
        <v>25</v>
      </c>
      <c r="B183" s="241">
        <v>312713.79316390824</v>
      </c>
      <c r="C183" s="241">
        <v>308468.88607944158</v>
      </c>
      <c r="D183" s="241">
        <v>298123.48532880447</v>
      </c>
      <c r="E183" s="241">
        <v>291778.31435149547</v>
      </c>
      <c r="F183" s="241">
        <v>292706.53977899993</v>
      </c>
      <c r="G183" s="241">
        <v>297286.50492199999</v>
      </c>
      <c r="H183" s="241">
        <v>305039.89861599996</v>
      </c>
      <c r="I183" s="241">
        <v>307698.45699899993</v>
      </c>
      <c r="J183" s="241">
        <v>314174.94044399995</v>
      </c>
      <c r="K183" s="241">
        <v>300636.41833891696</v>
      </c>
      <c r="L183" s="241">
        <v>300906.18940240203</v>
      </c>
      <c r="M183" s="241">
        <v>306393.98409337999</v>
      </c>
      <c r="N183" s="241">
        <v>311066.95878564822</v>
      </c>
      <c r="O183" s="241">
        <v>314916.23435359698</v>
      </c>
      <c r="P183" s="241">
        <v>323013.44617924001</v>
      </c>
      <c r="Q183" s="241">
        <v>328225.04573775321</v>
      </c>
      <c r="R183" s="241">
        <v>335371.35920439428</v>
      </c>
      <c r="S183" s="241">
        <v>344008.71552848286</v>
      </c>
      <c r="T183" s="241">
        <v>352166.26234725758</v>
      </c>
      <c r="U183" s="241">
        <v>359326.07108345424</v>
      </c>
      <c r="V183" s="241">
        <v>365033.83768109797</v>
      </c>
      <c r="W183" s="241">
        <v>369570.21288882475</v>
      </c>
      <c r="X183" s="241">
        <v>373131.42639459245</v>
      </c>
      <c r="Y183" s="241">
        <v>377362.05955666339</v>
      </c>
      <c r="Z183" s="241">
        <v>381195.47140499461</v>
      </c>
      <c r="AA183" s="241">
        <v>386017.6024645259</v>
      </c>
      <c r="AB183" s="241">
        <v>390360.15392617346</v>
      </c>
      <c r="AC183" s="241">
        <v>394386.74396399222</v>
      </c>
      <c r="AD183" s="241">
        <v>397445.7867738785</v>
      </c>
      <c r="AE183" s="241">
        <v>400656.01913468586</v>
      </c>
      <c r="AF183" s="241">
        <v>404261.06921965966</v>
      </c>
      <c r="AG183" s="241">
        <v>407798.4250785308</v>
      </c>
      <c r="AH183" s="241">
        <v>410430.04563452088</v>
      </c>
      <c r="AI183" s="241">
        <v>414283.54529858468</v>
      </c>
      <c r="AJ183" s="241">
        <v>417798.7177305427</v>
      </c>
      <c r="AK183" s="241">
        <v>421382.87608286174</v>
      </c>
      <c r="AL183" s="241">
        <v>424661.03668496507</v>
      </c>
      <c r="AM183" s="241">
        <v>427357.78613584425</v>
      </c>
      <c r="AN183" s="241">
        <v>430554.39761513262</v>
      </c>
      <c r="AO183" s="241">
        <v>433929.13892235054</v>
      </c>
      <c r="AP183" s="241">
        <v>437032.4825802691</v>
      </c>
      <c r="AQ183" s="241">
        <v>440173.51842398208</v>
      </c>
      <c r="AR183" s="241">
        <v>442989.37747852184</v>
      </c>
      <c r="AS183" s="241">
        <v>445966.54258283443</v>
      </c>
      <c r="AT183" s="241">
        <v>448623.92809730693</v>
      </c>
      <c r="AU183" s="241">
        <v>451469.18601783016</v>
      </c>
      <c r="AV183" s="241">
        <v>453601.75552721543</v>
      </c>
      <c r="AW183" s="241">
        <v>456278.88455516909</v>
      </c>
      <c r="AX183" s="241">
        <v>459573.44129083958</v>
      </c>
      <c r="AY183" s="241">
        <v>462606.64108973998</v>
      </c>
      <c r="AZ183" s="241">
        <v>467109.39693179849</v>
      </c>
    </row>
    <row r="184" spans="1:52" x14ac:dyDescent="0.35">
      <c r="A184" s="225" t="s">
        <v>197</v>
      </c>
      <c r="B184" s="226">
        <v>94958.094514693221</v>
      </c>
      <c r="C184" s="226">
        <v>89488.362473938483</v>
      </c>
      <c r="D184" s="226">
        <v>90636.007618145624</v>
      </c>
      <c r="E184" s="226">
        <v>90561.06636248478</v>
      </c>
      <c r="F184" s="226">
        <v>94453.223065712344</v>
      </c>
      <c r="G184" s="226">
        <v>89472.839564654336</v>
      </c>
      <c r="H184" s="226">
        <v>92990.896334144592</v>
      </c>
      <c r="I184" s="226">
        <v>99552.466277372063</v>
      </c>
      <c r="J184" s="226">
        <v>98017.076794046341</v>
      </c>
      <c r="K184" s="226">
        <v>88283.44526786865</v>
      </c>
      <c r="L184" s="226">
        <v>89161.156273435219</v>
      </c>
      <c r="M184" s="226">
        <v>89069.632095096473</v>
      </c>
      <c r="N184" s="226">
        <v>93793.007536626421</v>
      </c>
      <c r="O184" s="226">
        <v>92979.997326631594</v>
      </c>
      <c r="P184" s="226">
        <v>97173.339677932832</v>
      </c>
      <c r="Q184" s="226">
        <v>98021.66850736209</v>
      </c>
      <c r="R184" s="226">
        <v>100499.27979756158</v>
      </c>
      <c r="S184" s="226">
        <v>103190.86607421204</v>
      </c>
      <c r="T184" s="226">
        <v>105813.3410545127</v>
      </c>
      <c r="U184" s="226">
        <v>108114.52032333892</v>
      </c>
      <c r="V184" s="226">
        <v>109923.35492426321</v>
      </c>
      <c r="W184" s="226">
        <v>111280.24924222153</v>
      </c>
      <c r="X184" s="226">
        <v>112340.77458683391</v>
      </c>
      <c r="Y184" s="226">
        <v>113596.66794922817</v>
      </c>
      <c r="Z184" s="226">
        <v>114690.84177924421</v>
      </c>
      <c r="AA184" s="226">
        <v>116039.37605086474</v>
      </c>
      <c r="AB184" s="226">
        <v>117313.64136833968</v>
      </c>
      <c r="AC184" s="226">
        <v>118404.10148157999</v>
      </c>
      <c r="AD184" s="226">
        <v>119006.09614549566</v>
      </c>
      <c r="AE184" s="226">
        <v>119727.13311559818</v>
      </c>
      <c r="AF184" s="226">
        <v>120521.7415274972</v>
      </c>
      <c r="AG184" s="226">
        <v>121039.49887189385</v>
      </c>
      <c r="AH184" s="226">
        <v>121385.57609554718</v>
      </c>
      <c r="AI184" s="226">
        <v>122221.49884297152</v>
      </c>
      <c r="AJ184" s="226">
        <v>122860.99387510995</v>
      </c>
      <c r="AK184" s="226">
        <v>123439.09584981155</v>
      </c>
      <c r="AL184" s="226">
        <v>123977.95928243817</v>
      </c>
      <c r="AM184" s="226">
        <v>124020.36688303515</v>
      </c>
      <c r="AN184" s="226">
        <v>124116.45806860884</v>
      </c>
      <c r="AO184" s="226">
        <v>124061.62259327523</v>
      </c>
      <c r="AP184" s="226">
        <v>123822.96236251299</v>
      </c>
      <c r="AQ184" s="226">
        <v>123575.68545347397</v>
      </c>
      <c r="AR184" s="226">
        <v>123296.36771547748</v>
      </c>
      <c r="AS184" s="226">
        <v>122985.70947644506</v>
      </c>
      <c r="AT184" s="226">
        <v>122200.81245053803</v>
      </c>
      <c r="AU184" s="226">
        <v>121825.69358434444</v>
      </c>
      <c r="AV184" s="226">
        <v>120915.01504986752</v>
      </c>
      <c r="AW184" s="226">
        <v>119654.03323698491</v>
      </c>
      <c r="AX184" s="226">
        <v>118502.90827653723</v>
      </c>
      <c r="AY184" s="226">
        <v>116841.12215688344</v>
      </c>
      <c r="AZ184" s="226">
        <v>116011.86875787331</v>
      </c>
    </row>
    <row r="185" spans="1:52" x14ac:dyDescent="0.35">
      <c r="A185" s="225" t="s">
        <v>216</v>
      </c>
      <c r="B185" s="226">
        <v>217755.69864921502</v>
      </c>
      <c r="C185" s="226">
        <v>218980.52360550308</v>
      </c>
      <c r="D185" s="226">
        <v>207487.47771065886</v>
      </c>
      <c r="E185" s="226">
        <v>201217.24798901071</v>
      </c>
      <c r="F185" s="226">
        <v>198253.31671328758</v>
      </c>
      <c r="G185" s="226">
        <v>207813.66535734563</v>
      </c>
      <c r="H185" s="226">
        <v>212049.00228185538</v>
      </c>
      <c r="I185" s="226">
        <v>208145.99072162787</v>
      </c>
      <c r="J185" s="226">
        <v>216157.86364995362</v>
      </c>
      <c r="K185" s="226">
        <v>212352.97307104833</v>
      </c>
      <c r="L185" s="226">
        <v>211745.03312896678</v>
      </c>
      <c r="M185" s="226">
        <v>217324.3519982835</v>
      </c>
      <c r="N185" s="226">
        <v>217273.9512490218</v>
      </c>
      <c r="O185" s="226">
        <v>221936.23702696539</v>
      </c>
      <c r="P185" s="226">
        <v>225840.10650130719</v>
      </c>
      <c r="Q185" s="226">
        <v>230203.37723039114</v>
      </c>
      <c r="R185" s="226">
        <v>234872.07940683272</v>
      </c>
      <c r="S185" s="226">
        <v>240817.84945427082</v>
      </c>
      <c r="T185" s="226">
        <v>246352.92129274487</v>
      </c>
      <c r="U185" s="226">
        <v>251211.55076011532</v>
      </c>
      <c r="V185" s="226">
        <v>255110.48275683474</v>
      </c>
      <c r="W185" s="226">
        <v>258289.9636466032</v>
      </c>
      <c r="X185" s="226">
        <v>260790.65180775852</v>
      </c>
      <c r="Y185" s="226">
        <v>263765.39160743519</v>
      </c>
      <c r="Z185" s="226">
        <v>266504.62962575041</v>
      </c>
      <c r="AA185" s="226">
        <v>269978.22641366115</v>
      </c>
      <c r="AB185" s="226">
        <v>273046.5125578338</v>
      </c>
      <c r="AC185" s="226">
        <v>275982.64248241222</v>
      </c>
      <c r="AD185" s="226">
        <v>278439.69062838284</v>
      </c>
      <c r="AE185" s="226">
        <v>280928.88601908769</v>
      </c>
      <c r="AF185" s="226">
        <v>283739.32769216248</v>
      </c>
      <c r="AG185" s="226">
        <v>286758.92620663694</v>
      </c>
      <c r="AH185" s="226">
        <v>289044.4695389737</v>
      </c>
      <c r="AI185" s="226">
        <v>292062.04645561316</v>
      </c>
      <c r="AJ185" s="226">
        <v>294937.72385543276</v>
      </c>
      <c r="AK185" s="226">
        <v>297943.78023305017</v>
      </c>
      <c r="AL185" s="226">
        <v>300683.07740252692</v>
      </c>
      <c r="AM185" s="226">
        <v>303337.41925280908</v>
      </c>
      <c r="AN185" s="226">
        <v>306437.93954652379</v>
      </c>
      <c r="AO185" s="226">
        <v>309867.51632907533</v>
      </c>
      <c r="AP185" s="226">
        <v>313209.5202177561</v>
      </c>
      <c r="AQ185" s="226">
        <v>316597.83297050814</v>
      </c>
      <c r="AR185" s="226">
        <v>319693.00976304436</v>
      </c>
      <c r="AS185" s="226">
        <v>322980.83310638939</v>
      </c>
      <c r="AT185" s="226">
        <v>326423.11564676889</v>
      </c>
      <c r="AU185" s="226">
        <v>329643.49243348575</v>
      </c>
      <c r="AV185" s="226">
        <v>332686.74047734792</v>
      </c>
      <c r="AW185" s="226">
        <v>336624.85131818417</v>
      </c>
      <c r="AX185" s="226">
        <v>341070.53301430232</v>
      </c>
      <c r="AY185" s="226">
        <v>345765.5189328565</v>
      </c>
      <c r="AZ185" s="226">
        <v>351097.52817392518</v>
      </c>
    </row>
    <row r="186" spans="1:52" x14ac:dyDescent="0.35">
      <c r="A186" s="246" t="s">
        <v>26</v>
      </c>
      <c r="B186" s="241">
        <v>58796</v>
      </c>
      <c r="C186" s="241">
        <v>65126</v>
      </c>
      <c r="D186" s="241">
        <v>68005</v>
      </c>
      <c r="E186" s="241">
        <v>70661</v>
      </c>
      <c r="F186" s="241">
        <v>76111</v>
      </c>
      <c r="G186" s="241">
        <v>80113</v>
      </c>
      <c r="H186" s="241">
        <v>84315</v>
      </c>
      <c r="I186" s="241">
        <v>88695</v>
      </c>
      <c r="J186" s="241">
        <v>97603.000000000029</v>
      </c>
      <c r="K186" s="241">
        <v>104100</v>
      </c>
      <c r="L186" s="241">
        <v>105869.37834343799</v>
      </c>
      <c r="M186" s="241">
        <v>108738</v>
      </c>
      <c r="N186" s="241">
        <v>109804</v>
      </c>
      <c r="O186" s="241">
        <v>111668.00000000001</v>
      </c>
      <c r="P186" s="241">
        <v>110740</v>
      </c>
      <c r="Q186" s="241">
        <v>113672.99999999999</v>
      </c>
      <c r="R186" s="241">
        <v>114562.94439842906</v>
      </c>
      <c r="S186" s="241">
        <v>119767.08521436954</v>
      </c>
      <c r="T186" s="241">
        <v>124611.74187438221</v>
      </c>
      <c r="U186" s="241">
        <v>130130.40699907708</v>
      </c>
      <c r="V186" s="241">
        <v>135587.77230570125</v>
      </c>
      <c r="W186" s="241">
        <v>140974.56634577783</v>
      </c>
      <c r="X186" s="241">
        <v>147367.75467916863</v>
      </c>
      <c r="Y186" s="241">
        <v>153478.09020194036</v>
      </c>
      <c r="Z186" s="241">
        <v>158407.62926572846</v>
      </c>
      <c r="AA186" s="241">
        <v>165082.41660465611</v>
      </c>
      <c r="AB186" s="241">
        <v>172616.92247802316</v>
      </c>
      <c r="AC186" s="241">
        <v>181459.27308012795</v>
      </c>
      <c r="AD186" s="241">
        <v>189373.46329751861</v>
      </c>
      <c r="AE186" s="241">
        <v>196842.89810908589</v>
      </c>
      <c r="AF186" s="241">
        <v>203695.81368121196</v>
      </c>
      <c r="AG186" s="241">
        <v>210899.32576617112</v>
      </c>
      <c r="AH186" s="241">
        <v>218674.90240848548</v>
      </c>
      <c r="AI186" s="241">
        <v>225298.12303490311</v>
      </c>
      <c r="AJ186" s="241">
        <v>231343.89629591184</v>
      </c>
      <c r="AK186" s="241">
        <v>237643.53663134846</v>
      </c>
      <c r="AL186" s="241">
        <v>243416.18203243212</v>
      </c>
      <c r="AM186" s="241">
        <v>249153.74118840919</v>
      </c>
      <c r="AN186" s="241">
        <v>254813.59275948006</v>
      </c>
      <c r="AO186" s="241">
        <v>260395.50875277573</v>
      </c>
      <c r="AP186" s="241">
        <v>265925.76003908046</v>
      </c>
      <c r="AQ186" s="241">
        <v>271486.20914193633</v>
      </c>
      <c r="AR186" s="241">
        <v>277133.75424049783</v>
      </c>
      <c r="AS186" s="241">
        <v>282847.89270994416</v>
      </c>
      <c r="AT186" s="241">
        <v>288539.47287495586</v>
      </c>
      <c r="AU186" s="241">
        <v>294254.7726045684</v>
      </c>
      <c r="AV186" s="241">
        <v>299885.05169530283</v>
      </c>
      <c r="AW186" s="241">
        <v>305395.78542929457</v>
      </c>
      <c r="AX186" s="241">
        <v>310617.75449889095</v>
      </c>
      <c r="AY186" s="241">
        <v>316158.88966419012</v>
      </c>
      <c r="AZ186" s="241">
        <v>322466.74357667466</v>
      </c>
    </row>
    <row r="187" spans="1:52" x14ac:dyDescent="0.35">
      <c r="A187" s="246" t="s">
        <v>27</v>
      </c>
      <c r="B187" s="241">
        <v>80092.482669744102</v>
      </c>
      <c r="C187" s="241">
        <v>80895.154984900233</v>
      </c>
      <c r="D187" s="241">
        <v>81671.392689150176</v>
      </c>
      <c r="E187" s="241">
        <v>82090.069795556119</v>
      </c>
      <c r="F187" s="241">
        <v>85340.137436244113</v>
      </c>
      <c r="G187" s="241">
        <v>86085.197458878698</v>
      </c>
      <c r="H187" s="241">
        <v>87859.128160907829</v>
      </c>
      <c r="I187" s="241">
        <v>89972.419987898509</v>
      </c>
      <c r="J187" s="241">
        <v>93543.54812448204</v>
      </c>
      <c r="K187" s="241">
        <v>93457.982411954523</v>
      </c>
      <c r="L187" s="241">
        <v>96121.432668023423</v>
      </c>
      <c r="M187" s="241">
        <v>97346.018609899213</v>
      </c>
      <c r="N187" s="241">
        <v>98922.469833189461</v>
      </c>
      <c r="O187" s="241">
        <v>99351.662948261495</v>
      </c>
      <c r="P187" s="241">
        <v>100626.64467596638</v>
      </c>
      <c r="Q187" s="241">
        <v>102363.4431270354</v>
      </c>
      <c r="R187" s="241">
        <v>105852.62237056663</v>
      </c>
      <c r="S187" s="241">
        <v>109530.06117626758</v>
      </c>
      <c r="T187" s="241">
        <v>112867.93264670896</v>
      </c>
      <c r="U187" s="241">
        <v>115861.17099355183</v>
      </c>
      <c r="V187" s="241">
        <v>118344.70971917672</v>
      </c>
      <c r="W187" s="241">
        <v>120433.39795078179</v>
      </c>
      <c r="X187" s="241">
        <v>122141.56344984047</v>
      </c>
      <c r="Y187" s="241">
        <v>124020.9499939307</v>
      </c>
      <c r="Z187" s="241">
        <v>125932.21484100244</v>
      </c>
      <c r="AA187" s="241">
        <v>128097.62946664741</v>
      </c>
      <c r="AB187" s="241">
        <v>129966.01049973775</v>
      </c>
      <c r="AC187" s="241">
        <v>131650.00125075303</v>
      </c>
      <c r="AD187" s="241">
        <v>133274.38818022123</v>
      </c>
      <c r="AE187" s="241">
        <v>134834.59672781863</v>
      </c>
      <c r="AF187" s="241">
        <v>136438.13531637064</v>
      </c>
      <c r="AG187" s="241">
        <v>138032.95169623572</v>
      </c>
      <c r="AH187" s="241">
        <v>139665.52891562408</v>
      </c>
      <c r="AI187" s="241">
        <v>141461.89560082185</v>
      </c>
      <c r="AJ187" s="241">
        <v>143299.78256412022</v>
      </c>
      <c r="AK187" s="241">
        <v>145206.8762515792</v>
      </c>
      <c r="AL187" s="241">
        <v>147149.91636735169</v>
      </c>
      <c r="AM187" s="241">
        <v>149126.8439906837</v>
      </c>
      <c r="AN187" s="241">
        <v>151118.75341151239</v>
      </c>
      <c r="AO187" s="241">
        <v>153144.091048431</v>
      </c>
      <c r="AP187" s="241">
        <v>155208.93092720228</v>
      </c>
      <c r="AQ187" s="241">
        <v>157323.57790979402</v>
      </c>
      <c r="AR187" s="241">
        <v>159478.59224247144</v>
      </c>
      <c r="AS187" s="241">
        <v>161716.44944856188</v>
      </c>
      <c r="AT187" s="241">
        <v>164030.53692480415</v>
      </c>
      <c r="AU187" s="241">
        <v>166461.29902795752</v>
      </c>
      <c r="AV187" s="241">
        <v>168973.3060409571</v>
      </c>
      <c r="AW187" s="241">
        <v>171626.55805494412</v>
      </c>
      <c r="AX187" s="241">
        <v>174286.19924857956</v>
      </c>
      <c r="AY187" s="241">
        <v>177018.21053051995</v>
      </c>
      <c r="AZ187" s="241">
        <v>179825.82855841605</v>
      </c>
    </row>
    <row r="188" spans="1:52" x14ac:dyDescent="0.35">
      <c r="A188" s="236" t="s">
        <v>32</v>
      </c>
      <c r="B188" s="237">
        <v>405463.75464222394</v>
      </c>
      <c r="C188" s="237">
        <v>388048.30225225701</v>
      </c>
      <c r="D188" s="237">
        <v>385983.19255303103</v>
      </c>
      <c r="E188" s="237">
        <v>394375.26875462395</v>
      </c>
      <c r="F188" s="237">
        <v>419326.37026043306</v>
      </c>
      <c r="G188" s="237">
        <v>416024.18045013293</v>
      </c>
      <c r="H188" s="237">
        <v>438164.92025294504</v>
      </c>
      <c r="I188" s="237">
        <v>452000.00000000006</v>
      </c>
      <c r="J188" s="237">
        <v>442763</v>
      </c>
      <c r="K188" s="237">
        <v>363541</v>
      </c>
      <c r="L188" s="237">
        <v>393531</v>
      </c>
      <c r="M188" s="237">
        <v>422096.99999999988</v>
      </c>
      <c r="N188" s="237">
        <v>406661.00000000012</v>
      </c>
      <c r="O188" s="237">
        <v>406720.00000000006</v>
      </c>
      <c r="P188" s="237">
        <v>410824</v>
      </c>
      <c r="Q188" s="237">
        <v>417539.99999999994</v>
      </c>
      <c r="R188" s="237">
        <v>413915.77645407344</v>
      </c>
      <c r="S188" s="237">
        <v>428265.97650265659</v>
      </c>
      <c r="T188" s="237">
        <v>441376.63869363326</v>
      </c>
      <c r="U188" s="237">
        <v>452209.91522310517</v>
      </c>
      <c r="V188" s="237">
        <v>461581.33974188392</v>
      </c>
      <c r="W188" s="237">
        <v>470146.31261044927</v>
      </c>
      <c r="X188" s="237">
        <v>478042.76623499551</v>
      </c>
      <c r="Y188" s="237">
        <v>485218.86262032448</v>
      </c>
      <c r="Z188" s="237">
        <v>492150.76100312395</v>
      </c>
      <c r="AA188" s="237">
        <v>499181.96242935891</v>
      </c>
      <c r="AB188" s="237">
        <v>505885.45831654139</v>
      </c>
      <c r="AC188" s="237">
        <v>512575.95055932424</v>
      </c>
      <c r="AD188" s="237">
        <v>519211.29859154217</v>
      </c>
      <c r="AE188" s="237">
        <v>525845.558074806</v>
      </c>
      <c r="AF188" s="237">
        <v>532381.5323271458</v>
      </c>
      <c r="AG188" s="237">
        <v>538232.10065193707</v>
      </c>
      <c r="AH188" s="237">
        <v>543839.41369626229</v>
      </c>
      <c r="AI188" s="237">
        <v>549595.84585636912</v>
      </c>
      <c r="AJ188" s="237">
        <v>555308.38912928756</v>
      </c>
      <c r="AK188" s="237">
        <v>561042.29153780732</v>
      </c>
      <c r="AL188" s="237">
        <v>566742.44284541311</v>
      </c>
      <c r="AM188" s="237">
        <v>572579.7761990719</v>
      </c>
      <c r="AN188" s="237">
        <v>578504.77675527032</v>
      </c>
      <c r="AO188" s="237">
        <v>584509.27877510502</v>
      </c>
      <c r="AP188" s="237">
        <v>590601.22703369404</v>
      </c>
      <c r="AQ188" s="237">
        <v>596772.40424829163</v>
      </c>
      <c r="AR188" s="237">
        <v>603092.20054131362</v>
      </c>
      <c r="AS188" s="237">
        <v>609520.81479208358</v>
      </c>
      <c r="AT188" s="237">
        <v>615851.39320016163</v>
      </c>
      <c r="AU188" s="237">
        <v>622317.31130481057</v>
      </c>
      <c r="AV188" s="237">
        <v>628725.6541070143</v>
      </c>
      <c r="AW188" s="237">
        <v>635261.69824812794</v>
      </c>
      <c r="AX188" s="237">
        <v>641693.31005809898</v>
      </c>
      <c r="AY188" s="237">
        <v>648088.96463366225</v>
      </c>
      <c r="AZ188" s="237">
        <v>654512.16305727884</v>
      </c>
    </row>
    <row r="189" spans="1:52" x14ac:dyDescent="0.35">
      <c r="A189" s="247" t="s">
        <v>197</v>
      </c>
      <c r="B189" s="226">
        <v>103387.34686691964</v>
      </c>
      <c r="C189" s="226">
        <v>99899.293581711492</v>
      </c>
      <c r="D189" s="226">
        <v>101876.02772437515</v>
      </c>
      <c r="E189" s="226">
        <v>112030.11889715833</v>
      </c>
      <c r="F189" s="226">
        <v>124146.69541196451</v>
      </c>
      <c r="G189" s="226">
        <v>121499.196080329</v>
      </c>
      <c r="H189" s="226">
        <v>124292.92904935892</v>
      </c>
      <c r="I189" s="226">
        <v>127363.96339880266</v>
      </c>
      <c r="J189" s="226">
        <v>126039.3627863608</v>
      </c>
      <c r="K189" s="226">
        <v>105303.74321560992</v>
      </c>
      <c r="L189" s="226">
        <v>112231.90125764391</v>
      </c>
      <c r="M189" s="226">
        <v>124409.22157856738</v>
      </c>
      <c r="N189" s="226">
        <v>121226.69132282396</v>
      </c>
      <c r="O189" s="226">
        <v>116797.67805865857</v>
      </c>
      <c r="P189" s="226">
        <v>115280.35929938723</v>
      </c>
      <c r="Q189" s="226">
        <v>112537.44252446789</v>
      </c>
      <c r="R189" s="226">
        <v>107371.19075913039</v>
      </c>
      <c r="S189" s="226">
        <v>110498.15969743879</v>
      </c>
      <c r="T189" s="226">
        <v>110995.23798386028</v>
      </c>
      <c r="U189" s="226">
        <v>111491.02239506012</v>
      </c>
      <c r="V189" s="226">
        <v>111830.81033099648</v>
      </c>
      <c r="W189" s="226">
        <v>112489.11126656973</v>
      </c>
      <c r="X189" s="226">
        <v>113142.87965177493</v>
      </c>
      <c r="Y189" s="226">
        <v>114089.44755640576</v>
      </c>
      <c r="Z189" s="226">
        <v>114881.36454110283</v>
      </c>
      <c r="AA189" s="226">
        <v>115605.75217969263</v>
      </c>
      <c r="AB189" s="226">
        <v>116536.28206420477</v>
      </c>
      <c r="AC189" s="226">
        <v>117079.25884062264</v>
      </c>
      <c r="AD189" s="226">
        <v>118153.2493756089</v>
      </c>
      <c r="AE189" s="226">
        <v>119189.10085561703</v>
      </c>
      <c r="AF189" s="226">
        <v>120482.4509302268</v>
      </c>
      <c r="AG189" s="226">
        <v>120803.51292387706</v>
      </c>
      <c r="AH189" s="226">
        <v>121492.26918442786</v>
      </c>
      <c r="AI189" s="226">
        <v>122616.37831483134</v>
      </c>
      <c r="AJ189" s="226">
        <v>123286.93429822015</v>
      </c>
      <c r="AK189" s="226">
        <v>124096.20131345367</v>
      </c>
      <c r="AL189" s="226">
        <v>124999.64386547494</v>
      </c>
      <c r="AM189" s="226">
        <v>125321.67001104416</v>
      </c>
      <c r="AN189" s="226">
        <v>125868.93367428998</v>
      </c>
      <c r="AO189" s="226">
        <v>126173.49998390807</v>
      </c>
      <c r="AP189" s="226">
        <v>126448.95021738688</v>
      </c>
      <c r="AQ189" s="226">
        <v>126866.2542780615</v>
      </c>
      <c r="AR189" s="226">
        <v>127254.60321391674</v>
      </c>
      <c r="AS189" s="226">
        <v>127408.64713677534</v>
      </c>
      <c r="AT189" s="226">
        <v>128003.96635090592</v>
      </c>
      <c r="AU189" s="226">
        <v>127976.19388095172</v>
      </c>
      <c r="AV189" s="226">
        <v>128252.30771697299</v>
      </c>
      <c r="AW189" s="226">
        <v>127007.4979986439</v>
      </c>
      <c r="AX189" s="226">
        <v>125715.85750119899</v>
      </c>
      <c r="AY189" s="226">
        <v>124414.81459597645</v>
      </c>
      <c r="AZ189" s="226">
        <v>122981.09169735329</v>
      </c>
    </row>
    <row r="190" spans="1:52" x14ac:dyDescent="0.35">
      <c r="A190" s="248" t="s">
        <v>216</v>
      </c>
      <c r="B190" s="228">
        <v>302076.40777530428</v>
      </c>
      <c r="C190" s="228">
        <v>288149.00867054553</v>
      </c>
      <c r="D190" s="228">
        <v>284107.16482865589</v>
      </c>
      <c r="E190" s="228">
        <v>282345.14985746564</v>
      </c>
      <c r="F190" s="228">
        <v>295179.67484846857</v>
      </c>
      <c r="G190" s="228">
        <v>294524.98436980392</v>
      </c>
      <c r="H190" s="228">
        <v>313871.99120358611</v>
      </c>
      <c r="I190" s="228">
        <v>324636.03660119738</v>
      </c>
      <c r="J190" s="228">
        <v>316723.63721363922</v>
      </c>
      <c r="K190" s="228">
        <v>258237.25678439008</v>
      </c>
      <c r="L190" s="228">
        <v>281299.09874235606</v>
      </c>
      <c r="M190" s="228">
        <v>297687.77842143254</v>
      </c>
      <c r="N190" s="228">
        <v>285434.30867717613</v>
      </c>
      <c r="O190" s="228">
        <v>289922.32194134151</v>
      </c>
      <c r="P190" s="228">
        <v>295543.6407006128</v>
      </c>
      <c r="Q190" s="228">
        <v>305002.55747553206</v>
      </c>
      <c r="R190" s="228">
        <v>306544.58569494303</v>
      </c>
      <c r="S190" s="228">
        <v>317767.81680521782</v>
      </c>
      <c r="T190" s="228">
        <v>330381.40070977301</v>
      </c>
      <c r="U190" s="228">
        <v>340718.89282804506</v>
      </c>
      <c r="V190" s="228">
        <v>349750.52941088745</v>
      </c>
      <c r="W190" s="228">
        <v>357657.20134387951</v>
      </c>
      <c r="X190" s="228">
        <v>364899.88658322056</v>
      </c>
      <c r="Y190" s="228">
        <v>371129.41506391874</v>
      </c>
      <c r="Z190" s="228">
        <v>377269.3964620211</v>
      </c>
      <c r="AA190" s="228">
        <v>383576.2102496663</v>
      </c>
      <c r="AB190" s="228">
        <v>389349.17625233665</v>
      </c>
      <c r="AC190" s="228">
        <v>395496.69171870156</v>
      </c>
      <c r="AD190" s="228">
        <v>401058.04921593331</v>
      </c>
      <c r="AE190" s="228">
        <v>406656.45721918897</v>
      </c>
      <c r="AF190" s="228">
        <v>411899.08139691903</v>
      </c>
      <c r="AG190" s="228">
        <v>417428.58772806003</v>
      </c>
      <c r="AH190" s="228">
        <v>422347.14451183437</v>
      </c>
      <c r="AI190" s="228">
        <v>426979.46754153783</v>
      </c>
      <c r="AJ190" s="228">
        <v>432021.45483106736</v>
      </c>
      <c r="AK190" s="228">
        <v>436946.0902243536</v>
      </c>
      <c r="AL190" s="228">
        <v>441742.7989799382</v>
      </c>
      <c r="AM190" s="228">
        <v>447258.10618802771</v>
      </c>
      <c r="AN190" s="228">
        <v>452635.84308098035</v>
      </c>
      <c r="AO190" s="228">
        <v>458335.77879119694</v>
      </c>
      <c r="AP190" s="228">
        <v>464152.27681630722</v>
      </c>
      <c r="AQ190" s="228">
        <v>469906.14997023018</v>
      </c>
      <c r="AR190" s="228">
        <v>475837.59732739686</v>
      </c>
      <c r="AS190" s="228">
        <v>482112.16765530821</v>
      </c>
      <c r="AT190" s="228">
        <v>487847.42684925569</v>
      </c>
      <c r="AU190" s="228">
        <v>494341.11742385884</v>
      </c>
      <c r="AV190" s="228">
        <v>500473.34639004135</v>
      </c>
      <c r="AW190" s="228">
        <v>508254.2002494841</v>
      </c>
      <c r="AX190" s="228">
        <v>515977.45255690004</v>
      </c>
      <c r="AY190" s="228">
        <v>523674.15003768582</v>
      </c>
      <c r="AZ190" s="228">
        <v>531531.07135992555</v>
      </c>
    </row>
    <row r="191" spans="1:52" x14ac:dyDescent="0.35">
      <c r="A191" s="244"/>
      <c r="B191" s="244"/>
      <c r="C191" s="244"/>
      <c r="D191" s="244"/>
      <c r="E191" s="244"/>
      <c r="F191" s="244"/>
      <c r="G191" s="244"/>
      <c r="H191" s="244"/>
      <c r="I191" s="244"/>
      <c r="J191" s="244"/>
      <c r="K191" s="244"/>
      <c r="L191" s="245"/>
      <c r="M191" s="245"/>
      <c r="N191" s="245"/>
      <c r="O191" s="245"/>
      <c r="P191" s="245"/>
      <c r="Q191" s="245"/>
      <c r="R191" s="245"/>
      <c r="S191" s="245"/>
      <c r="T191" s="245"/>
      <c r="U191" s="245"/>
      <c r="V191" s="245"/>
      <c r="W191" s="245"/>
      <c r="X191" s="245"/>
      <c r="Y191" s="245"/>
      <c r="Z191" s="245"/>
      <c r="AA191" s="245"/>
      <c r="AB191" s="245"/>
      <c r="AC191" s="245"/>
      <c r="AD191" s="245"/>
      <c r="AE191" s="245"/>
      <c r="AF191" s="245"/>
      <c r="AG191" s="245"/>
      <c r="AH191" s="245"/>
      <c r="AI191" s="245"/>
      <c r="AJ191" s="245"/>
      <c r="AK191" s="245"/>
      <c r="AL191" s="245"/>
      <c r="AM191" s="245"/>
      <c r="AN191" s="245"/>
      <c r="AO191" s="245"/>
      <c r="AP191" s="245"/>
      <c r="AQ191" s="245"/>
      <c r="AR191" s="245"/>
      <c r="AS191" s="245"/>
      <c r="AT191" s="245"/>
      <c r="AU191" s="245"/>
      <c r="AV191" s="245"/>
      <c r="AW191" s="245"/>
      <c r="AX191" s="245"/>
      <c r="AY191" s="245"/>
      <c r="AZ191" s="245"/>
    </row>
    <row r="192" spans="1:52" x14ac:dyDescent="0.35">
      <c r="A192" s="9" t="s">
        <v>28</v>
      </c>
      <c r="B192" s="218"/>
      <c r="C192" s="218"/>
      <c r="D192" s="218"/>
      <c r="E192" s="218"/>
      <c r="F192" s="218"/>
      <c r="G192" s="218"/>
      <c r="H192" s="218"/>
      <c r="I192" s="218"/>
      <c r="J192" s="218"/>
      <c r="K192" s="218"/>
      <c r="L192" s="235"/>
      <c r="M192" s="235"/>
      <c r="N192" s="235"/>
      <c r="O192" s="235"/>
      <c r="P192" s="235"/>
      <c r="Q192" s="235"/>
      <c r="R192" s="235"/>
      <c r="S192" s="235"/>
      <c r="T192" s="235"/>
      <c r="U192" s="235"/>
      <c r="V192" s="235"/>
      <c r="W192" s="235"/>
      <c r="X192" s="235"/>
      <c r="Y192" s="235"/>
      <c r="Z192" s="235"/>
      <c r="AA192" s="235"/>
      <c r="AB192" s="235"/>
      <c r="AC192" s="235"/>
      <c r="AD192" s="235"/>
      <c r="AE192" s="235"/>
      <c r="AF192" s="235"/>
      <c r="AG192" s="235"/>
      <c r="AH192" s="235"/>
      <c r="AI192" s="235"/>
      <c r="AJ192" s="235"/>
      <c r="AK192" s="235"/>
      <c r="AL192" s="235"/>
      <c r="AM192" s="235"/>
      <c r="AN192" s="235"/>
      <c r="AO192" s="235"/>
      <c r="AP192" s="235"/>
      <c r="AQ192" s="235"/>
      <c r="AR192" s="235"/>
      <c r="AS192" s="235"/>
      <c r="AT192" s="235"/>
      <c r="AU192" s="235"/>
      <c r="AV192" s="235"/>
      <c r="AW192" s="235"/>
      <c r="AX192" s="235"/>
      <c r="AY192" s="235"/>
      <c r="AZ192" s="235"/>
    </row>
    <row r="193" spans="1:52" x14ac:dyDescent="0.35">
      <c r="A193" s="236" t="s">
        <v>19</v>
      </c>
      <c r="B193" s="237">
        <v>1130957.6696290753</v>
      </c>
      <c r="C193" s="237">
        <v>1101918.5572242734</v>
      </c>
      <c r="D193" s="237">
        <v>1085945.9556826809</v>
      </c>
      <c r="E193" s="237">
        <v>1108841.5446486888</v>
      </c>
      <c r="F193" s="237">
        <v>1246239.9310140004</v>
      </c>
      <c r="G193" s="237">
        <v>1342624.9617049396</v>
      </c>
      <c r="H193" s="237">
        <v>1392959.3701531985</v>
      </c>
      <c r="I193" s="237">
        <v>1518371.3658825643</v>
      </c>
      <c r="J193" s="237">
        <v>1515215.4545028978</v>
      </c>
      <c r="K193" s="237">
        <v>1438136.0292857392</v>
      </c>
      <c r="L193" s="237">
        <v>1425645.2401431217</v>
      </c>
      <c r="M193" s="237">
        <v>1502233.6531085232</v>
      </c>
      <c r="N193" s="237">
        <v>1517082.8840823886</v>
      </c>
      <c r="O193" s="237">
        <v>1556679.8936868738</v>
      </c>
      <c r="P193" s="237">
        <v>1623316.4444816671</v>
      </c>
      <c r="Q193" s="237">
        <v>1695992.9230325993</v>
      </c>
      <c r="R193" s="237">
        <v>1786905.189955926</v>
      </c>
      <c r="S193" s="237">
        <v>1881949.4161067624</v>
      </c>
      <c r="T193" s="237">
        <v>1971280.0556774093</v>
      </c>
      <c r="U193" s="237">
        <v>2053855.8883511836</v>
      </c>
      <c r="V193" s="237">
        <v>2127902.4473983683</v>
      </c>
      <c r="W193" s="237">
        <v>2198695.8738234225</v>
      </c>
      <c r="X193" s="237">
        <v>2267695.6212492539</v>
      </c>
      <c r="Y193" s="237">
        <v>2331401.4997434099</v>
      </c>
      <c r="Z193" s="237">
        <v>2393563.8239778168</v>
      </c>
      <c r="AA193" s="237">
        <v>2452327.9011685285</v>
      </c>
      <c r="AB193" s="237">
        <v>2508162.8617961975</v>
      </c>
      <c r="AC193" s="237">
        <v>2562714.7570009725</v>
      </c>
      <c r="AD193" s="237">
        <v>2620246.0929604732</v>
      </c>
      <c r="AE193" s="237">
        <v>2680935.2811803771</v>
      </c>
      <c r="AF193" s="237">
        <v>2736403.2710299813</v>
      </c>
      <c r="AG193" s="237">
        <v>2791595.5893688882</v>
      </c>
      <c r="AH193" s="237">
        <v>2849867.3544040779</v>
      </c>
      <c r="AI193" s="237">
        <v>2899087.4252347834</v>
      </c>
      <c r="AJ193" s="237">
        <v>2951239.393855792</v>
      </c>
      <c r="AK193" s="237">
        <v>3000217.4983442225</v>
      </c>
      <c r="AL193" s="237">
        <v>3052486.2535993047</v>
      </c>
      <c r="AM193" s="237">
        <v>3110000.2393910028</v>
      </c>
      <c r="AN193" s="237">
        <v>3161199.7403082401</v>
      </c>
      <c r="AO193" s="237">
        <v>3213304.8308395082</v>
      </c>
      <c r="AP193" s="237">
        <v>3268746.7098546149</v>
      </c>
      <c r="AQ193" s="237">
        <v>3324453.0545078861</v>
      </c>
      <c r="AR193" s="237">
        <v>3385047.2254048977</v>
      </c>
      <c r="AS193" s="237">
        <v>3443139.9896677425</v>
      </c>
      <c r="AT193" s="237">
        <v>3501622.7443672558</v>
      </c>
      <c r="AU193" s="237">
        <v>3557580.6470858776</v>
      </c>
      <c r="AV193" s="237">
        <v>3620640.136047862</v>
      </c>
      <c r="AW193" s="237">
        <v>3679363.5215108935</v>
      </c>
      <c r="AX193" s="237">
        <v>3729115.321817846</v>
      </c>
      <c r="AY193" s="237">
        <v>3791748.5372797716</v>
      </c>
      <c r="AZ193" s="237">
        <v>3842546.3384619667</v>
      </c>
    </row>
    <row r="194" spans="1:52" x14ac:dyDescent="0.35">
      <c r="A194" s="246" t="s">
        <v>29</v>
      </c>
      <c r="B194" s="241">
        <v>92291.247015297486</v>
      </c>
      <c r="C194" s="241">
        <v>91191.361403363655</v>
      </c>
      <c r="D194" s="241">
        <v>90645.116791834182</v>
      </c>
      <c r="E194" s="241">
        <v>93155.47750879114</v>
      </c>
      <c r="F194" s="241">
        <v>97875.061863274299</v>
      </c>
      <c r="G194" s="241">
        <v>102013.1741677168</v>
      </c>
      <c r="H194" s="241">
        <v>105315.34969986462</v>
      </c>
      <c r="I194" s="241">
        <v>110317.55806036395</v>
      </c>
      <c r="J194" s="241">
        <v>105683.32508993949</v>
      </c>
      <c r="K194" s="241">
        <v>100227.37170072366</v>
      </c>
      <c r="L194" s="241">
        <v>101496.75054167997</v>
      </c>
      <c r="M194" s="241">
        <v>103148.56484483917</v>
      </c>
      <c r="N194" s="241">
        <v>97889.92472442922</v>
      </c>
      <c r="O194" s="241">
        <v>92393.968620263491</v>
      </c>
      <c r="P194" s="241">
        <v>92761.606924854714</v>
      </c>
      <c r="Q194" s="241">
        <v>97197.878817370802</v>
      </c>
      <c r="R194" s="241">
        <v>102426.97513613451</v>
      </c>
      <c r="S194" s="241">
        <v>105643.4552312626</v>
      </c>
      <c r="T194" s="241">
        <v>108791.93155208205</v>
      </c>
      <c r="U194" s="241">
        <v>111660.34772480864</v>
      </c>
      <c r="V194" s="241">
        <v>114258.48754671469</v>
      </c>
      <c r="W194" s="241">
        <v>116847.56723372613</v>
      </c>
      <c r="X194" s="241">
        <v>119387.40620377369</v>
      </c>
      <c r="Y194" s="241">
        <v>121604.5629347662</v>
      </c>
      <c r="Z194" s="241">
        <v>124077.2719524663</v>
      </c>
      <c r="AA194" s="241">
        <v>126909.69409035869</v>
      </c>
      <c r="AB194" s="241">
        <v>129380.74954004296</v>
      </c>
      <c r="AC194" s="241">
        <v>131561.13012532232</v>
      </c>
      <c r="AD194" s="241">
        <v>133953.43210760347</v>
      </c>
      <c r="AE194" s="241">
        <v>136367.08184755742</v>
      </c>
      <c r="AF194" s="241">
        <v>138803.26266242308</v>
      </c>
      <c r="AG194" s="241">
        <v>141209.28370493234</v>
      </c>
      <c r="AH194" s="241">
        <v>143690.29889435909</v>
      </c>
      <c r="AI194" s="241">
        <v>146235.91740395501</v>
      </c>
      <c r="AJ194" s="241">
        <v>148933.26646082345</v>
      </c>
      <c r="AK194" s="241">
        <v>151675.87083217723</v>
      </c>
      <c r="AL194" s="241">
        <v>154456.72939135568</v>
      </c>
      <c r="AM194" s="241">
        <v>157286.2871186788</v>
      </c>
      <c r="AN194" s="241">
        <v>160154.30477161836</v>
      </c>
      <c r="AO194" s="241">
        <v>163047.84427473194</v>
      </c>
      <c r="AP194" s="241">
        <v>166067.31962163639</v>
      </c>
      <c r="AQ194" s="241">
        <v>169148.94403961956</v>
      </c>
      <c r="AR194" s="241">
        <v>172340.8773137228</v>
      </c>
      <c r="AS194" s="241">
        <v>175620.00490289292</v>
      </c>
      <c r="AT194" s="241">
        <v>178992.33481085926</v>
      </c>
      <c r="AU194" s="241">
        <v>182455.80940479971</v>
      </c>
      <c r="AV194" s="241">
        <v>186048.0062766817</v>
      </c>
      <c r="AW194" s="241">
        <v>189672.19815302215</v>
      </c>
      <c r="AX194" s="241">
        <v>193332.35603615845</v>
      </c>
      <c r="AY194" s="241">
        <v>197199.49449205465</v>
      </c>
      <c r="AZ194" s="241">
        <v>201012.92310620737</v>
      </c>
    </row>
    <row r="195" spans="1:52" x14ac:dyDescent="0.35">
      <c r="A195" s="225" t="s">
        <v>217</v>
      </c>
      <c r="B195" s="226">
        <v>92291.247015297486</v>
      </c>
      <c r="C195" s="226">
        <v>91191.361403363655</v>
      </c>
      <c r="D195" s="226">
        <v>90645.116791834182</v>
      </c>
      <c r="E195" s="226">
        <v>93155.47750879114</v>
      </c>
      <c r="F195" s="226">
        <v>97875.061863274299</v>
      </c>
      <c r="G195" s="226">
        <v>102013.1741677168</v>
      </c>
      <c r="H195" s="226">
        <v>105315.34969986462</v>
      </c>
      <c r="I195" s="226">
        <v>110317.55806036395</v>
      </c>
      <c r="J195" s="226">
        <v>105683.32508993949</v>
      </c>
      <c r="K195" s="226">
        <v>100227.37170072366</v>
      </c>
      <c r="L195" s="226">
        <v>101496.75054167997</v>
      </c>
      <c r="M195" s="226">
        <v>103148.56484483917</v>
      </c>
      <c r="N195" s="226">
        <v>97889.92472442922</v>
      </c>
      <c r="O195" s="226">
        <v>92393.968620263491</v>
      </c>
      <c r="P195" s="226">
        <v>92761.606924854714</v>
      </c>
      <c r="Q195" s="226">
        <v>97197.878817370802</v>
      </c>
      <c r="R195" s="226">
        <v>102426.97435610117</v>
      </c>
      <c r="S195" s="226">
        <v>105643.45288268881</v>
      </c>
      <c r="T195" s="226">
        <v>108791.92419927102</v>
      </c>
      <c r="U195" s="226">
        <v>111660.32981647854</v>
      </c>
      <c r="V195" s="226">
        <v>114258.45204901123</v>
      </c>
      <c r="W195" s="226">
        <v>116847.50453752094</v>
      </c>
      <c r="X195" s="226">
        <v>119387.29326355549</v>
      </c>
      <c r="Y195" s="226">
        <v>121604.37123157544</v>
      </c>
      <c r="Z195" s="226">
        <v>124076.94956899945</v>
      </c>
      <c r="AA195" s="226">
        <v>126909.15157272336</v>
      </c>
      <c r="AB195" s="226">
        <v>129379.886289281</v>
      </c>
      <c r="AC195" s="226">
        <v>131559.82696151655</v>
      </c>
      <c r="AD195" s="226">
        <v>133951.32862281002</v>
      </c>
      <c r="AE195" s="226">
        <v>136363.68987957863</v>
      </c>
      <c r="AF195" s="226">
        <v>138797.70080790255</v>
      </c>
      <c r="AG195" s="226">
        <v>141200.41800407512</v>
      </c>
      <c r="AH195" s="226">
        <v>143675.33028084593</v>
      </c>
      <c r="AI195" s="226">
        <v>146209.56482445114</v>
      </c>
      <c r="AJ195" s="226">
        <v>148889.0029197913</v>
      </c>
      <c r="AK195" s="226">
        <v>151600.8495971541</v>
      </c>
      <c r="AL195" s="226">
        <v>154332.51191050574</v>
      </c>
      <c r="AM195" s="226">
        <v>157081.35802705507</v>
      </c>
      <c r="AN195" s="226">
        <v>159785.01703227512</v>
      </c>
      <c r="AO195" s="226">
        <v>162484.60710914273</v>
      </c>
      <c r="AP195" s="226">
        <v>165200.57015572034</v>
      </c>
      <c r="AQ195" s="226">
        <v>167876.37936972608</v>
      </c>
      <c r="AR195" s="226">
        <v>170498.03684331651</v>
      </c>
      <c r="AS195" s="226">
        <v>172943.51897734005</v>
      </c>
      <c r="AT195" s="226">
        <v>175190.5842233146</v>
      </c>
      <c r="AU195" s="226">
        <v>177084.11360908055</v>
      </c>
      <c r="AV195" s="226">
        <v>178723.30248798247</v>
      </c>
      <c r="AW195" s="226">
        <v>179866.86800548364</v>
      </c>
      <c r="AX195" s="226">
        <v>180416.80930811242</v>
      </c>
      <c r="AY195" s="226">
        <v>180633.67740040974</v>
      </c>
      <c r="AZ195" s="226">
        <v>180378.51435441955</v>
      </c>
    </row>
    <row r="196" spans="1:52" x14ac:dyDescent="0.35">
      <c r="A196" s="225" t="s">
        <v>218</v>
      </c>
      <c r="B196" s="226">
        <v>0</v>
      </c>
      <c r="C196" s="226">
        <v>0</v>
      </c>
      <c r="D196" s="226">
        <v>0</v>
      </c>
      <c r="E196" s="226">
        <v>0</v>
      </c>
      <c r="F196" s="226">
        <v>0</v>
      </c>
      <c r="G196" s="226">
        <v>0</v>
      </c>
      <c r="H196" s="226">
        <v>0</v>
      </c>
      <c r="I196" s="226">
        <v>0</v>
      </c>
      <c r="J196" s="226">
        <v>0</v>
      </c>
      <c r="K196" s="226">
        <v>0</v>
      </c>
      <c r="L196" s="226">
        <v>0</v>
      </c>
      <c r="M196" s="226">
        <v>0</v>
      </c>
      <c r="N196" s="226">
        <v>0</v>
      </c>
      <c r="O196" s="226">
        <v>0</v>
      </c>
      <c r="P196" s="226">
        <v>0</v>
      </c>
      <c r="Q196" s="226">
        <v>0</v>
      </c>
      <c r="R196" s="226">
        <v>7.8003333658788556E-4</v>
      </c>
      <c r="S196" s="226">
        <v>2.3485737958335228E-3</v>
      </c>
      <c r="T196" s="226">
        <v>7.3528110338829727E-3</v>
      </c>
      <c r="U196" s="226">
        <v>1.7908330102640091E-2</v>
      </c>
      <c r="V196" s="226">
        <v>3.5497703458161958E-2</v>
      </c>
      <c r="W196" s="226">
        <v>6.2696205196872287E-2</v>
      </c>
      <c r="X196" s="226">
        <v>0.11294021819167363</v>
      </c>
      <c r="Y196" s="226">
        <v>0.19170319076728706</v>
      </c>
      <c r="Z196" s="226">
        <v>0.32238346683888658</v>
      </c>
      <c r="AA196" s="226">
        <v>0.54251763533572994</v>
      </c>
      <c r="AB196" s="226">
        <v>0.86325076195662076</v>
      </c>
      <c r="AC196" s="226">
        <v>1.30316380576901</v>
      </c>
      <c r="AD196" s="226">
        <v>2.1034847934356735</v>
      </c>
      <c r="AE196" s="226">
        <v>3.3919679787907331</v>
      </c>
      <c r="AF196" s="226">
        <v>5.5618545205228216</v>
      </c>
      <c r="AG196" s="226">
        <v>8.8657008572286333</v>
      </c>
      <c r="AH196" s="226">
        <v>14.96861351316379</v>
      </c>
      <c r="AI196" s="226">
        <v>26.352579503866036</v>
      </c>
      <c r="AJ196" s="226">
        <v>44.26354103215369</v>
      </c>
      <c r="AK196" s="226">
        <v>75.021235023124163</v>
      </c>
      <c r="AL196" s="226">
        <v>124.21748084993861</v>
      </c>
      <c r="AM196" s="226">
        <v>204.92909162373496</v>
      </c>
      <c r="AN196" s="226">
        <v>369.28773934322868</v>
      </c>
      <c r="AO196" s="226">
        <v>563.23716558919364</v>
      </c>
      <c r="AP196" s="226">
        <v>866.7494659160385</v>
      </c>
      <c r="AQ196" s="226">
        <v>1272.5646698934604</v>
      </c>
      <c r="AR196" s="226">
        <v>1842.8404704062777</v>
      </c>
      <c r="AS196" s="226">
        <v>2676.4859255528577</v>
      </c>
      <c r="AT196" s="226">
        <v>3801.7505875446736</v>
      </c>
      <c r="AU196" s="226">
        <v>5371.6957957191589</v>
      </c>
      <c r="AV196" s="226">
        <v>7324.7037886992275</v>
      </c>
      <c r="AW196" s="226">
        <v>9805.3301475385069</v>
      </c>
      <c r="AX196" s="226">
        <v>12915.546728046042</v>
      </c>
      <c r="AY196" s="226">
        <v>16565.817091644905</v>
      </c>
      <c r="AZ196" s="226">
        <v>20634.408751787829</v>
      </c>
    </row>
    <row r="197" spans="1:52" x14ac:dyDescent="0.35">
      <c r="A197" s="225" t="s">
        <v>219</v>
      </c>
      <c r="B197" s="226">
        <v>0</v>
      </c>
      <c r="C197" s="226">
        <v>0</v>
      </c>
      <c r="D197" s="226">
        <v>0</v>
      </c>
      <c r="E197" s="226">
        <v>0</v>
      </c>
      <c r="F197" s="226">
        <v>0</v>
      </c>
      <c r="G197" s="226">
        <v>0</v>
      </c>
      <c r="H197" s="226">
        <v>0</v>
      </c>
      <c r="I197" s="226">
        <v>0</v>
      </c>
      <c r="J197" s="226">
        <v>0</v>
      </c>
      <c r="K197" s="226">
        <v>0</v>
      </c>
      <c r="L197" s="226">
        <v>0</v>
      </c>
      <c r="M197" s="226">
        <v>0</v>
      </c>
      <c r="N197" s="226">
        <v>0</v>
      </c>
      <c r="O197" s="226">
        <v>0</v>
      </c>
      <c r="P197" s="226">
        <v>0</v>
      </c>
      <c r="Q197" s="226">
        <v>0</v>
      </c>
      <c r="R197" s="226">
        <v>0</v>
      </c>
      <c r="S197" s="226">
        <v>0</v>
      </c>
      <c r="T197" s="226">
        <v>0</v>
      </c>
      <c r="U197" s="226">
        <v>0</v>
      </c>
      <c r="V197" s="226">
        <v>0</v>
      </c>
      <c r="W197" s="226">
        <v>0</v>
      </c>
      <c r="X197" s="226">
        <v>0</v>
      </c>
      <c r="Y197" s="226">
        <v>0</v>
      </c>
      <c r="Z197" s="226">
        <v>0</v>
      </c>
      <c r="AA197" s="226">
        <v>0</v>
      </c>
      <c r="AB197" s="226">
        <v>0</v>
      </c>
      <c r="AC197" s="226">
        <v>0</v>
      </c>
      <c r="AD197" s="226">
        <v>0</v>
      </c>
      <c r="AE197" s="226">
        <v>0</v>
      </c>
      <c r="AF197" s="226">
        <v>0</v>
      </c>
      <c r="AG197" s="226">
        <v>0</v>
      </c>
      <c r="AH197" s="226">
        <v>0</v>
      </c>
      <c r="AI197" s="226">
        <v>0</v>
      </c>
      <c r="AJ197" s="226">
        <v>0</v>
      </c>
      <c r="AK197" s="226">
        <v>0</v>
      </c>
      <c r="AL197" s="226">
        <v>0</v>
      </c>
      <c r="AM197" s="226">
        <v>0</v>
      </c>
      <c r="AN197" s="226">
        <v>0</v>
      </c>
      <c r="AO197" s="226">
        <v>0</v>
      </c>
      <c r="AP197" s="226">
        <v>0</v>
      </c>
      <c r="AQ197" s="226">
        <v>0</v>
      </c>
      <c r="AR197" s="226">
        <v>0</v>
      </c>
      <c r="AS197" s="226">
        <v>0</v>
      </c>
      <c r="AT197" s="226">
        <v>0</v>
      </c>
      <c r="AU197" s="226">
        <v>0</v>
      </c>
      <c r="AV197" s="226">
        <v>0</v>
      </c>
      <c r="AW197" s="226">
        <v>0</v>
      </c>
      <c r="AX197" s="226">
        <v>0</v>
      </c>
      <c r="AY197" s="226">
        <v>0</v>
      </c>
      <c r="AZ197" s="226">
        <v>0</v>
      </c>
    </row>
    <row r="198" spans="1:52" x14ac:dyDescent="0.35">
      <c r="A198" s="225" t="s">
        <v>220</v>
      </c>
      <c r="B198" s="226">
        <v>0</v>
      </c>
      <c r="C198" s="226">
        <v>0</v>
      </c>
      <c r="D198" s="226">
        <v>0</v>
      </c>
      <c r="E198" s="226">
        <v>0</v>
      </c>
      <c r="F198" s="226">
        <v>0</v>
      </c>
      <c r="G198" s="226">
        <v>0</v>
      </c>
      <c r="H198" s="226">
        <v>0</v>
      </c>
      <c r="I198" s="226">
        <v>0</v>
      </c>
      <c r="J198" s="226">
        <v>0</v>
      </c>
      <c r="K198" s="226">
        <v>0</v>
      </c>
      <c r="L198" s="226">
        <v>0</v>
      </c>
      <c r="M198" s="226">
        <v>0</v>
      </c>
      <c r="N198" s="226">
        <v>0</v>
      </c>
      <c r="O198" s="226">
        <v>0</v>
      </c>
      <c r="P198" s="226">
        <v>0</v>
      </c>
      <c r="Q198" s="226">
        <v>0</v>
      </c>
      <c r="R198" s="226">
        <v>0</v>
      </c>
      <c r="S198" s="226">
        <v>0</v>
      </c>
      <c r="T198" s="226">
        <v>0</v>
      </c>
      <c r="U198" s="226">
        <v>0</v>
      </c>
      <c r="V198" s="226">
        <v>0</v>
      </c>
      <c r="W198" s="226">
        <v>0</v>
      </c>
      <c r="X198" s="226">
        <v>0</v>
      </c>
      <c r="Y198" s="226">
        <v>0</v>
      </c>
      <c r="Z198" s="226">
        <v>0</v>
      </c>
      <c r="AA198" s="226">
        <v>0</v>
      </c>
      <c r="AB198" s="226">
        <v>0</v>
      </c>
      <c r="AC198" s="226">
        <v>0</v>
      </c>
      <c r="AD198" s="226">
        <v>0</v>
      </c>
      <c r="AE198" s="226">
        <v>0</v>
      </c>
      <c r="AF198" s="226">
        <v>0</v>
      </c>
      <c r="AG198" s="226">
        <v>0</v>
      </c>
      <c r="AH198" s="226">
        <v>0</v>
      </c>
      <c r="AI198" s="226">
        <v>0</v>
      </c>
      <c r="AJ198" s="226">
        <v>0</v>
      </c>
      <c r="AK198" s="226">
        <v>0</v>
      </c>
      <c r="AL198" s="226">
        <v>0</v>
      </c>
      <c r="AM198" s="226">
        <v>0</v>
      </c>
      <c r="AN198" s="226">
        <v>0</v>
      </c>
      <c r="AO198" s="226">
        <v>0</v>
      </c>
      <c r="AP198" s="226">
        <v>0</v>
      </c>
      <c r="AQ198" s="226">
        <v>0</v>
      </c>
      <c r="AR198" s="226">
        <v>0</v>
      </c>
      <c r="AS198" s="226">
        <v>0</v>
      </c>
      <c r="AT198" s="226">
        <v>0</v>
      </c>
      <c r="AU198" s="226">
        <v>0</v>
      </c>
      <c r="AV198" s="226">
        <v>0</v>
      </c>
      <c r="AW198" s="226">
        <v>0</v>
      </c>
      <c r="AX198" s="226">
        <v>0</v>
      </c>
      <c r="AY198" s="226">
        <v>0</v>
      </c>
      <c r="AZ198" s="226">
        <v>0</v>
      </c>
    </row>
    <row r="199" spans="1:52" x14ac:dyDescent="0.35">
      <c r="A199" s="246" t="s">
        <v>30</v>
      </c>
      <c r="B199" s="241">
        <v>367222.25298470247</v>
      </c>
      <c r="C199" s="241">
        <v>364300.13859663642</v>
      </c>
      <c r="D199" s="241">
        <v>356802.38320816593</v>
      </c>
      <c r="E199" s="241">
        <v>372391.02249120903</v>
      </c>
      <c r="F199" s="241">
        <v>397836.4381367258</v>
      </c>
      <c r="G199" s="241">
        <v>427885.3258322833</v>
      </c>
      <c r="H199" s="241">
        <v>446704.15030013543</v>
      </c>
      <c r="I199" s="241">
        <v>464828.44193963619</v>
      </c>
      <c r="J199" s="241">
        <v>457093.93682561145</v>
      </c>
      <c r="K199" s="241">
        <v>423949.60263783165</v>
      </c>
      <c r="L199" s="241">
        <v>437227.85018536507</v>
      </c>
      <c r="M199" s="241">
        <v>475752.27325730067</v>
      </c>
      <c r="N199" s="241">
        <v>474017.79948834883</v>
      </c>
      <c r="O199" s="241">
        <v>488888.57258670317</v>
      </c>
      <c r="P199" s="241">
        <v>516633.66633602954</v>
      </c>
      <c r="Q199" s="241">
        <v>551807.58525995375</v>
      </c>
      <c r="R199" s="241">
        <v>604544.47422586812</v>
      </c>
      <c r="S199" s="241">
        <v>630597.24639888608</v>
      </c>
      <c r="T199" s="241">
        <v>656061.15189295704</v>
      </c>
      <c r="U199" s="241">
        <v>678954.97546903091</v>
      </c>
      <c r="V199" s="241">
        <v>699402.36789573682</v>
      </c>
      <c r="W199" s="241">
        <v>719751.70100385649</v>
      </c>
      <c r="X199" s="241">
        <v>741318.1922309061</v>
      </c>
      <c r="Y199" s="241">
        <v>759613.53290250653</v>
      </c>
      <c r="Z199" s="241">
        <v>778615.41602293251</v>
      </c>
      <c r="AA199" s="241">
        <v>800829.84102407738</v>
      </c>
      <c r="AB199" s="241">
        <v>821587.58560627722</v>
      </c>
      <c r="AC199" s="241">
        <v>842107.95699721389</v>
      </c>
      <c r="AD199" s="241">
        <v>862328.47075929772</v>
      </c>
      <c r="AE199" s="241">
        <v>882469.69305677281</v>
      </c>
      <c r="AF199" s="241">
        <v>901402.55726125173</v>
      </c>
      <c r="AG199" s="241">
        <v>920260.11200015293</v>
      </c>
      <c r="AH199" s="241">
        <v>939972.46876904496</v>
      </c>
      <c r="AI199" s="241">
        <v>957318.304891409</v>
      </c>
      <c r="AJ199" s="241">
        <v>975302.50359961949</v>
      </c>
      <c r="AK199" s="241">
        <v>992621.15539271408</v>
      </c>
      <c r="AL199" s="241">
        <v>1010622.3801365339</v>
      </c>
      <c r="AM199" s="241">
        <v>1029848.2602045501</v>
      </c>
      <c r="AN199" s="241">
        <v>1047702.9768876043</v>
      </c>
      <c r="AO199" s="241">
        <v>1065754.9881327418</v>
      </c>
      <c r="AP199" s="241">
        <v>1084661.0393839341</v>
      </c>
      <c r="AQ199" s="241">
        <v>1103762.2841241281</v>
      </c>
      <c r="AR199" s="241">
        <v>1124048.3689937219</v>
      </c>
      <c r="AS199" s="241">
        <v>1143940.7638970651</v>
      </c>
      <c r="AT199" s="241">
        <v>1163983.3123466042</v>
      </c>
      <c r="AU199" s="241">
        <v>1183411.0278314529</v>
      </c>
      <c r="AV199" s="241">
        <v>1204406.224352957</v>
      </c>
      <c r="AW199" s="241">
        <v>1224259.6226035433</v>
      </c>
      <c r="AX199" s="241">
        <v>1241825.5830170512</v>
      </c>
      <c r="AY199" s="241">
        <v>1262648.2373663615</v>
      </c>
      <c r="AZ199" s="241">
        <v>1280340.5689232217</v>
      </c>
    </row>
    <row r="200" spans="1:52" x14ac:dyDescent="0.35">
      <c r="A200" s="225" t="s">
        <v>217</v>
      </c>
      <c r="B200" s="226">
        <v>367222.25298470247</v>
      </c>
      <c r="C200" s="226">
        <v>364300.13859663642</v>
      </c>
      <c r="D200" s="226">
        <v>356802.38320816593</v>
      </c>
      <c r="E200" s="226">
        <v>372391.02249120903</v>
      </c>
      <c r="F200" s="226">
        <v>397836.4381367258</v>
      </c>
      <c r="G200" s="226">
        <v>427885.3258322833</v>
      </c>
      <c r="H200" s="226">
        <v>446704.15030013543</v>
      </c>
      <c r="I200" s="226">
        <v>464828.44193963619</v>
      </c>
      <c r="J200" s="226">
        <v>457093.93682561145</v>
      </c>
      <c r="K200" s="226">
        <v>423949.60263783165</v>
      </c>
      <c r="L200" s="226">
        <v>437227.85018536507</v>
      </c>
      <c r="M200" s="226">
        <v>475752.27325730067</v>
      </c>
      <c r="N200" s="226">
        <v>474017.79948834883</v>
      </c>
      <c r="O200" s="226">
        <v>488888.57258670317</v>
      </c>
      <c r="P200" s="226">
        <v>516633.66633602954</v>
      </c>
      <c r="Q200" s="226">
        <v>551807.58525995375</v>
      </c>
      <c r="R200" s="226">
        <v>604544.47422586812</v>
      </c>
      <c r="S200" s="226">
        <v>630597.24639888608</v>
      </c>
      <c r="T200" s="226">
        <v>656061.15189295704</v>
      </c>
      <c r="U200" s="226">
        <v>678954.97546903091</v>
      </c>
      <c r="V200" s="226">
        <v>699402.36789573682</v>
      </c>
      <c r="W200" s="226">
        <v>719751.70100385649</v>
      </c>
      <c r="X200" s="226">
        <v>741318.1922309061</v>
      </c>
      <c r="Y200" s="226">
        <v>759613.53290250653</v>
      </c>
      <c r="Z200" s="226">
        <v>778615.41602293251</v>
      </c>
      <c r="AA200" s="226">
        <v>800829.84102407738</v>
      </c>
      <c r="AB200" s="226">
        <v>821587.58560627722</v>
      </c>
      <c r="AC200" s="226">
        <v>842107.95699721365</v>
      </c>
      <c r="AD200" s="226">
        <v>862328.47075929586</v>
      </c>
      <c r="AE200" s="226">
        <v>882469.69305676047</v>
      </c>
      <c r="AF200" s="226">
        <v>901402.55726116907</v>
      </c>
      <c r="AG200" s="226">
        <v>920260.11199960764</v>
      </c>
      <c r="AH200" s="226">
        <v>939972.46876554389</v>
      </c>
      <c r="AI200" s="226">
        <v>957318.30487029161</v>
      </c>
      <c r="AJ200" s="226">
        <v>975302.50347356941</v>
      </c>
      <c r="AK200" s="226">
        <v>992621.15468335454</v>
      </c>
      <c r="AL200" s="226">
        <v>1010622.3763842519</v>
      </c>
      <c r="AM200" s="226">
        <v>1029848.2400121815</v>
      </c>
      <c r="AN200" s="226">
        <v>1047702.8641136284</v>
      </c>
      <c r="AO200" s="226">
        <v>1065754.5422924601</v>
      </c>
      <c r="AP200" s="226">
        <v>1084659.3058417889</v>
      </c>
      <c r="AQ200" s="226">
        <v>1103755.7145190313</v>
      </c>
      <c r="AR200" s="226">
        <v>1124025.5790464373</v>
      </c>
      <c r="AS200" s="226">
        <v>1143869.2353979317</v>
      </c>
      <c r="AT200" s="226">
        <v>1163779.1438090615</v>
      </c>
      <c r="AU200" s="226">
        <v>1182873.6482778378</v>
      </c>
      <c r="AV200" s="226">
        <v>1203143.3341372819</v>
      </c>
      <c r="AW200" s="226">
        <v>1221498.6349470809</v>
      </c>
      <c r="AX200" s="226">
        <v>1236354.2714411593</v>
      </c>
      <c r="AY200" s="226">
        <v>1252391.1211303486</v>
      </c>
      <c r="AZ200" s="226">
        <v>1262790.5990647611</v>
      </c>
    </row>
    <row r="201" spans="1:52" x14ac:dyDescent="0.35">
      <c r="A201" s="225" t="s">
        <v>218</v>
      </c>
      <c r="B201" s="226">
        <v>0</v>
      </c>
      <c r="C201" s="226">
        <v>0</v>
      </c>
      <c r="D201" s="226">
        <v>0</v>
      </c>
      <c r="E201" s="226">
        <v>0</v>
      </c>
      <c r="F201" s="226">
        <v>0</v>
      </c>
      <c r="G201" s="226">
        <v>0</v>
      </c>
      <c r="H201" s="226">
        <v>0</v>
      </c>
      <c r="I201" s="226">
        <v>0</v>
      </c>
      <c r="J201" s="226">
        <v>0</v>
      </c>
      <c r="K201" s="226">
        <v>0</v>
      </c>
      <c r="L201" s="226">
        <v>0</v>
      </c>
      <c r="M201" s="226">
        <v>0</v>
      </c>
      <c r="N201" s="226">
        <v>0</v>
      </c>
      <c r="O201" s="226">
        <v>0</v>
      </c>
      <c r="P201" s="226">
        <v>0</v>
      </c>
      <c r="Q201" s="226">
        <v>0</v>
      </c>
      <c r="R201" s="226">
        <v>1.1075962012591946E-19</v>
      </c>
      <c r="S201" s="226">
        <v>6.3279783543064031E-19</v>
      </c>
      <c r="T201" s="226">
        <v>4.9599511727339048E-18</v>
      </c>
      <c r="U201" s="226">
        <v>3.7440160985440125E-17</v>
      </c>
      <c r="V201" s="226">
        <v>2.6808873126994079E-16</v>
      </c>
      <c r="W201" s="226">
        <v>1.9133425324556183E-15</v>
      </c>
      <c r="X201" s="226">
        <v>1.4640460606889672E-14</v>
      </c>
      <c r="Y201" s="226">
        <v>1.0431298887897868E-13</v>
      </c>
      <c r="Z201" s="226">
        <v>7.444210851072168E-13</v>
      </c>
      <c r="AA201" s="226">
        <v>5.40228888617527E-12</v>
      </c>
      <c r="AB201" s="226">
        <v>3.7647590621825651E-11</v>
      </c>
      <c r="AC201" s="226">
        <v>2.5570383802676551E-10</v>
      </c>
      <c r="AD201" s="226">
        <v>1.8531208670780325E-9</v>
      </c>
      <c r="AE201" s="226">
        <v>1.2315226827761104E-8</v>
      </c>
      <c r="AF201" s="226">
        <v>8.2644107379119241E-8</v>
      </c>
      <c r="AG201" s="226">
        <v>5.4532802293295618E-7</v>
      </c>
      <c r="AH201" s="226">
        <v>3.5010325161060822E-6</v>
      </c>
      <c r="AI201" s="226">
        <v>2.1117410042915551E-5</v>
      </c>
      <c r="AJ201" s="226">
        <v>1.2605004582984871E-4</v>
      </c>
      <c r="AK201" s="226">
        <v>7.0935958814135626E-4</v>
      </c>
      <c r="AL201" s="226">
        <v>3.7522820420095859E-3</v>
      </c>
      <c r="AM201" s="226">
        <v>2.0192368710917081E-2</v>
      </c>
      <c r="AN201" s="226">
        <v>0.11277397591683408</v>
      </c>
      <c r="AO201" s="226">
        <v>0.44584028175413987</v>
      </c>
      <c r="AP201" s="226">
        <v>1.7335421451674078</v>
      </c>
      <c r="AQ201" s="226">
        <v>6.5696050968021327</v>
      </c>
      <c r="AR201" s="226">
        <v>22.789947284733259</v>
      </c>
      <c r="AS201" s="226">
        <v>71.52849913348723</v>
      </c>
      <c r="AT201" s="226">
        <v>204.16853754271014</v>
      </c>
      <c r="AU201" s="226">
        <v>537.3795536150426</v>
      </c>
      <c r="AV201" s="226">
        <v>1262.8902156752108</v>
      </c>
      <c r="AW201" s="226">
        <v>2760.9876564623814</v>
      </c>
      <c r="AX201" s="226">
        <v>5471.3115758919348</v>
      </c>
      <c r="AY201" s="226">
        <v>10257.116236012927</v>
      </c>
      <c r="AZ201" s="226">
        <v>17549.969858460565</v>
      </c>
    </row>
    <row r="202" spans="1:52" x14ac:dyDescent="0.35">
      <c r="A202" s="225" t="s">
        <v>219</v>
      </c>
      <c r="B202" s="226">
        <v>0</v>
      </c>
      <c r="C202" s="226">
        <v>0</v>
      </c>
      <c r="D202" s="226">
        <v>0</v>
      </c>
      <c r="E202" s="226">
        <v>0</v>
      </c>
      <c r="F202" s="226">
        <v>0</v>
      </c>
      <c r="G202" s="226">
        <v>0</v>
      </c>
      <c r="H202" s="226">
        <v>0</v>
      </c>
      <c r="I202" s="226">
        <v>0</v>
      </c>
      <c r="J202" s="226">
        <v>0</v>
      </c>
      <c r="K202" s="226">
        <v>0</v>
      </c>
      <c r="L202" s="226">
        <v>0</v>
      </c>
      <c r="M202" s="226">
        <v>0</v>
      </c>
      <c r="N202" s="226">
        <v>0</v>
      </c>
      <c r="O202" s="226">
        <v>0</v>
      </c>
      <c r="P202" s="226">
        <v>0</v>
      </c>
      <c r="Q202" s="226">
        <v>0</v>
      </c>
      <c r="R202" s="226">
        <v>0</v>
      </c>
      <c r="S202" s="226">
        <v>0</v>
      </c>
      <c r="T202" s="226">
        <v>0</v>
      </c>
      <c r="U202" s="226">
        <v>0</v>
      </c>
      <c r="V202" s="226">
        <v>0</v>
      </c>
      <c r="W202" s="226">
        <v>0</v>
      </c>
      <c r="X202" s="226">
        <v>0</v>
      </c>
      <c r="Y202" s="226">
        <v>0</v>
      </c>
      <c r="Z202" s="226">
        <v>0</v>
      </c>
      <c r="AA202" s="226">
        <v>0</v>
      </c>
      <c r="AB202" s="226">
        <v>0</v>
      </c>
      <c r="AC202" s="226">
        <v>0</v>
      </c>
      <c r="AD202" s="226">
        <v>0</v>
      </c>
      <c r="AE202" s="226">
        <v>0</v>
      </c>
      <c r="AF202" s="226">
        <v>0</v>
      </c>
      <c r="AG202" s="226">
        <v>0</v>
      </c>
      <c r="AH202" s="226">
        <v>0</v>
      </c>
      <c r="AI202" s="226">
        <v>0</v>
      </c>
      <c r="AJ202" s="226">
        <v>0</v>
      </c>
      <c r="AK202" s="226">
        <v>0</v>
      </c>
      <c r="AL202" s="226">
        <v>0</v>
      </c>
      <c r="AM202" s="226">
        <v>0</v>
      </c>
      <c r="AN202" s="226">
        <v>0</v>
      </c>
      <c r="AO202" s="226">
        <v>0</v>
      </c>
      <c r="AP202" s="226">
        <v>0</v>
      </c>
      <c r="AQ202" s="226">
        <v>0</v>
      </c>
      <c r="AR202" s="226">
        <v>0</v>
      </c>
      <c r="AS202" s="226">
        <v>0</v>
      </c>
      <c r="AT202" s="226">
        <v>0</v>
      </c>
      <c r="AU202" s="226">
        <v>0</v>
      </c>
      <c r="AV202" s="226">
        <v>0</v>
      </c>
      <c r="AW202" s="226">
        <v>0</v>
      </c>
      <c r="AX202" s="226">
        <v>0</v>
      </c>
      <c r="AY202" s="226">
        <v>0</v>
      </c>
      <c r="AZ202" s="226">
        <v>0</v>
      </c>
    </row>
    <row r="203" spans="1:52" x14ac:dyDescent="0.35">
      <c r="A203" s="225" t="s">
        <v>220</v>
      </c>
      <c r="B203" s="226">
        <v>0</v>
      </c>
      <c r="C203" s="226">
        <v>0</v>
      </c>
      <c r="D203" s="226">
        <v>0</v>
      </c>
      <c r="E203" s="226">
        <v>0</v>
      </c>
      <c r="F203" s="226">
        <v>0</v>
      </c>
      <c r="G203" s="226">
        <v>0</v>
      </c>
      <c r="H203" s="226">
        <v>0</v>
      </c>
      <c r="I203" s="226">
        <v>0</v>
      </c>
      <c r="J203" s="226">
        <v>0</v>
      </c>
      <c r="K203" s="226">
        <v>0</v>
      </c>
      <c r="L203" s="226">
        <v>0</v>
      </c>
      <c r="M203" s="226">
        <v>0</v>
      </c>
      <c r="N203" s="226">
        <v>0</v>
      </c>
      <c r="O203" s="226">
        <v>0</v>
      </c>
      <c r="P203" s="226">
        <v>0</v>
      </c>
      <c r="Q203" s="226">
        <v>0</v>
      </c>
      <c r="R203" s="226">
        <v>0</v>
      </c>
      <c r="S203" s="226">
        <v>0</v>
      </c>
      <c r="T203" s="226">
        <v>0</v>
      </c>
      <c r="U203" s="226">
        <v>0</v>
      </c>
      <c r="V203" s="226">
        <v>0</v>
      </c>
      <c r="W203" s="226">
        <v>0</v>
      </c>
      <c r="X203" s="226">
        <v>0</v>
      </c>
      <c r="Y203" s="226">
        <v>0</v>
      </c>
      <c r="Z203" s="226">
        <v>0</v>
      </c>
      <c r="AA203" s="226">
        <v>0</v>
      </c>
      <c r="AB203" s="226">
        <v>0</v>
      </c>
      <c r="AC203" s="226">
        <v>0</v>
      </c>
      <c r="AD203" s="226">
        <v>0</v>
      </c>
      <c r="AE203" s="226">
        <v>0</v>
      </c>
      <c r="AF203" s="226">
        <v>0</v>
      </c>
      <c r="AG203" s="226">
        <v>0</v>
      </c>
      <c r="AH203" s="226">
        <v>0</v>
      </c>
      <c r="AI203" s="226">
        <v>0</v>
      </c>
      <c r="AJ203" s="226">
        <v>0</v>
      </c>
      <c r="AK203" s="226">
        <v>0</v>
      </c>
      <c r="AL203" s="226">
        <v>0</v>
      </c>
      <c r="AM203" s="226">
        <v>0</v>
      </c>
      <c r="AN203" s="226">
        <v>0</v>
      </c>
      <c r="AO203" s="226">
        <v>0</v>
      </c>
      <c r="AP203" s="226">
        <v>0</v>
      </c>
      <c r="AQ203" s="226">
        <v>0</v>
      </c>
      <c r="AR203" s="226">
        <v>0</v>
      </c>
      <c r="AS203" s="226">
        <v>0</v>
      </c>
      <c r="AT203" s="226">
        <v>0</v>
      </c>
      <c r="AU203" s="226">
        <v>0</v>
      </c>
      <c r="AV203" s="226">
        <v>0</v>
      </c>
      <c r="AW203" s="226">
        <v>0</v>
      </c>
      <c r="AX203" s="226">
        <v>0</v>
      </c>
      <c r="AY203" s="226">
        <v>0</v>
      </c>
      <c r="AZ203" s="226">
        <v>0</v>
      </c>
    </row>
    <row r="204" spans="1:52" x14ac:dyDescent="0.35">
      <c r="A204" s="246" t="s">
        <v>31</v>
      </c>
      <c r="B204" s="241">
        <v>671444.16962907545</v>
      </c>
      <c r="C204" s="241">
        <v>646427.05722427345</v>
      </c>
      <c r="D204" s="241">
        <v>638498.45568268083</v>
      </c>
      <c r="E204" s="241">
        <v>643295.04464868864</v>
      </c>
      <c r="F204" s="241">
        <v>750528.43101400044</v>
      </c>
      <c r="G204" s="241">
        <v>812726.46170493937</v>
      </c>
      <c r="H204" s="241">
        <v>840939.87015319848</v>
      </c>
      <c r="I204" s="241">
        <v>943225.36588256434</v>
      </c>
      <c r="J204" s="241">
        <v>952438.192587347</v>
      </c>
      <c r="K204" s="241">
        <v>913959.05494718382</v>
      </c>
      <c r="L204" s="241">
        <v>886920.63941607659</v>
      </c>
      <c r="M204" s="241">
        <v>923332.81500638323</v>
      </c>
      <c r="N204" s="241">
        <v>945175.15986961045</v>
      </c>
      <c r="O204" s="241">
        <v>975397.3524799071</v>
      </c>
      <c r="P204" s="241">
        <v>1013921.171220783</v>
      </c>
      <c r="Q204" s="241">
        <v>1046987.4589552747</v>
      </c>
      <c r="R204" s="241">
        <v>1079933.7405939235</v>
      </c>
      <c r="S204" s="241">
        <v>1145708.7144766136</v>
      </c>
      <c r="T204" s="241">
        <v>1206426.9722323702</v>
      </c>
      <c r="U204" s="241">
        <v>1263240.5651573441</v>
      </c>
      <c r="V204" s="241">
        <v>1314241.5919559165</v>
      </c>
      <c r="W204" s="241">
        <v>1362096.6055858398</v>
      </c>
      <c r="X204" s="241">
        <v>1406990.0228145742</v>
      </c>
      <c r="Y204" s="241">
        <v>1450183.4039061372</v>
      </c>
      <c r="Z204" s="241">
        <v>1490871.1360024179</v>
      </c>
      <c r="AA204" s="241">
        <v>1524588.3660540925</v>
      </c>
      <c r="AB204" s="241">
        <v>1557194.5266498772</v>
      </c>
      <c r="AC204" s="241">
        <v>1589045.669878436</v>
      </c>
      <c r="AD204" s="241">
        <v>1623964.1900935723</v>
      </c>
      <c r="AE204" s="241">
        <v>1662098.5062760466</v>
      </c>
      <c r="AF204" s="241">
        <v>1696197.4511063066</v>
      </c>
      <c r="AG204" s="241">
        <v>1730126.1936638032</v>
      </c>
      <c r="AH204" s="241">
        <v>1766204.586740674</v>
      </c>
      <c r="AI204" s="241">
        <v>1795533.2029394193</v>
      </c>
      <c r="AJ204" s="241">
        <v>1827003.6237953492</v>
      </c>
      <c r="AK204" s="241">
        <v>1855920.4721193314</v>
      </c>
      <c r="AL204" s="241">
        <v>1887407.1440714153</v>
      </c>
      <c r="AM204" s="241">
        <v>1922865.692067774</v>
      </c>
      <c r="AN204" s="241">
        <v>1953342.4586490176</v>
      </c>
      <c r="AO204" s="241">
        <v>1984501.9984320346</v>
      </c>
      <c r="AP204" s="241">
        <v>2018018.3508490445</v>
      </c>
      <c r="AQ204" s="241">
        <v>2051541.8263441385</v>
      </c>
      <c r="AR204" s="241">
        <v>2088657.9790974532</v>
      </c>
      <c r="AS204" s="241">
        <v>2123579.2208677847</v>
      </c>
      <c r="AT204" s="241">
        <v>2158647.0972097921</v>
      </c>
      <c r="AU204" s="241">
        <v>2191713.809849625</v>
      </c>
      <c r="AV204" s="241">
        <v>2230185.9054182232</v>
      </c>
      <c r="AW204" s="241">
        <v>2265431.7007543277</v>
      </c>
      <c r="AX204" s="241">
        <v>2293957.3827646361</v>
      </c>
      <c r="AY204" s="241">
        <v>2331900.8054213556</v>
      </c>
      <c r="AZ204" s="241">
        <v>2361192.8464325378</v>
      </c>
    </row>
    <row r="205" spans="1:52" x14ac:dyDescent="0.35">
      <c r="A205" s="225" t="s">
        <v>217</v>
      </c>
      <c r="B205" s="226">
        <v>671444.16962907545</v>
      </c>
      <c r="C205" s="226">
        <v>646427.05722427345</v>
      </c>
      <c r="D205" s="226">
        <v>638498.45568268083</v>
      </c>
      <c r="E205" s="226">
        <v>643295.04464868864</v>
      </c>
      <c r="F205" s="226">
        <v>750528.43101400044</v>
      </c>
      <c r="G205" s="226">
        <v>812726.46170493937</v>
      </c>
      <c r="H205" s="226">
        <v>840939.87015319848</v>
      </c>
      <c r="I205" s="226">
        <v>943225.36588256434</v>
      </c>
      <c r="J205" s="226">
        <v>952438.192587347</v>
      </c>
      <c r="K205" s="226">
        <v>913959.05494718382</v>
      </c>
      <c r="L205" s="226">
        <v>886920.63941607659</v>
      </c>
      <c r="M205" s="226">
        <v>923332.81500638323</v>
      </c>
      <c r="N205" s="226">
        <v>945175.15986961045</v>
      </c>
      <c r="O205" s="226">
        <v>975397.3524799071</v>
      </c>
      <c r="P205" s="226">
        <v>1013921.171220783</v>
      </c>
      <c r="Q205" s="226">
        <v>1046987.4589552747</v>
      </c>
      <c r="R205" s="226">
        <v>1079933.7405939235</v>
      </c>
      <c r="S205" s="226">
        <v>1145708.7144766136</v>
      </c>
      <c r="T205" s="226">
        <v>1206426.9722323702</v>
      </c>
      <c r="U205" s="226">
        <v>1263240.5651573441</v>
      </c>
      <c r="V205" s="226">
        <v>1314241.5919559165</v>
      </c>
      <c r="W205" s="226">
        <v>1362096.6055858398</v>
      </c>
      <c r="X205" s="226">
        <v>1406990.0228145742</v>
      </c>
      <c r="Y205" s="226">
        <v>1450183.4039061372</v>
      </c>
      <c r="Z205" s="226">
        <v>1490871.1360024179</v>
      </c>
      <c r="AA205" s="226">
        <v>1524588.3660540925</v>
      </c>
      <c r="AB205" s="226">
        <v>1557194.5266498772</v>
      </c>
      <c r="AC205" s="226">
        <v>1589045.669878436</v>
      </c>
      <c r="AD205" s="226">
        <v>1623964.1900935723</v>
      </c>
      <c r="AE205" s="226">
        <v>1662098.5062760466</v>
      </c>
      <c r="AF205" s="226">
        <v>1696197.4511063066</v>
      </c>
      <c r="AG205" s="226">
        <v>1730126.1936638032</v>
      </c>
      <c r="AH205" s="226">
        <v>1766204.586740674</v>
      </c>
      <c r="AI205" s="226">
        <v>1795533.2029394193</v>
      </c>
      <c r="AJ205" s="226">
        <v>1827003.6237953492</v>
      </c>
      <c r="AK205" s="226">
        <v>1855920.4721193314</v>
      </c>
      <c r="AL205" s="226">
        <v>1887407.1440714153</v>
      </c>
      <c r="AM205" s="226">
        <v>1922865.692067774</v>
      </c>
      <c r="AN205" s="226">
        <v>1953342.458649016</v>
      </c>
      <c r="AO205" s="226">
        <v>1984501.9984319215</v>
      </c>
      <c r="AP205" s="226">
        <v>2018018.3508427506</v>
      </c>
      <c r="AQ205" s="226">
        <v>2051541.8261207093</v>
      </c>
      <c r="AR205" s="226">
        <v>2088657.9739134647</v>
      </c>
      <c r="AS205" s="226">
        <v>2123579.1442261427</v>
      </c>
      <c r="AT205" s="226">
        <v>2158646.2883532089</v>
      </c>
      <c r="AU205" s="226">
        <v>2191707.5250957054</v>
      </c>
      <c r="AV205" s="226">
        <v>2230149.8410370541</v>
      </c>
      <c r="AW205" s="226">
        <v>2265271.4339187723</v>
      </c>
      <c r="AX205" s="226">
        <v>2293378.6311551942</v>
      </c>
      <c r="AY205" s="226">
        <v>2330125.6368676666</v>
      </c>
      <c r="AZ205" s="226">
        <v>2356711.7237507515</v>
      </c>
    </row>
    <row r="206" spans="1:52" x14ac:dyDescent="0.35">
      <c r="A206" s="225" t="s">
        <v>218</v>
      </c>
      <c r="B206" s="226">
        <v>0</v>
      </c>
      <c r="C206" s="226">
        <v>0</v>
      </c>
      <c r="D206" s="226">
        <v>0</v>
      </c>
      <c r="E206" s="226">
        <v>0</v>
      </c>
      <c r="F206" s="226">
        <v>0</v>
      </c>
      <c r="G206" s="226">
        <v>0</v>
      </c>
      <c r="H206" s="226">
        <v>0</v>
      </c>
      <c r="I206" s="226">
        <v>0</v>
      </c>
      <c r="J206" s="226">
        <v>0</v>
      </c>
      <c r="K206" s="226">
        <v>0</v>
      </c>
      <c r="L206" s="226">
        <v>0</v>
      </c>
      <c r="M206" s="226">
        <v>0</v>
      </c>
      <c r="N206" s="226">
        <v>0</v>
      </c>
      <c r="O206" s="226">
        <v>0</v>
      </c>
      <c r="P206" s="226">
        <v>0</v>
      </c>
      <c r="Q206" s="226">
        <v>0</v>
      </c>
      <c r="R206" s="226">
        <v>1.4959286091142373E-89</v>
      </c>
      <c r="S206" s="226">
        <v>4.9588866499981749E-85</v>
      </c>
      <c r="T206" s="226">
        <v>8.7714484616776097E-81</v>
      </c>
      <c r="U206" s="226">
        <v>1.5721388118147159E-76</v>
      </c>
      <c r="V206" s="226">
        <v>2.5723351563800578E-72</v>
      </c>
      <c r="W206" s="226">
        <v>3.9326797056046164E-68</v>
      </c>
      <c r="X206" s="226">
        <v>5.9216892330667317E-64</v>
      </c>
      <c r="Y206" s="226">
        <v>8.1015894280881298E-60</v>
      </c>
      <c r="Z206" s="226">
        <v>1.1047317928935752E-55</v>
      </c>
      <c r="AA206" s="226">
        <v>1.1403829258372984E-51</v>
      </c>
      <c r="AB206" s="226">
        <v>1.088653733053976E-47</v>
      </c>
      <c r="AC206" s="226">
        <v>9.0181209366620877E-44</v>
      </c>
      <c r="AD206" s="226">
        <v>5.7819346427180024E-40</v>
      </c>
      <c r="AE206" s="226">
        <v>3.2129421135265448E-36</v>
      </c>
      <c r="AF206" s="226">
        <v>1.3197861180120578E-32</v>
      </c>
      <c r="AG206" s="226">
        <v>4.052319908858809E-29</v>
      </c>
      <c r="AH206" s="226">
        <v>8.8846113681630154E-26</v>
      </c>
      <c r="AI206" s="226">
        <v>1.3270516934651477E-22</v>
      </c>
      <c r="AJ206" s="226">
        <v>1.3718532623476781E-19</v>
      </c>
      <c r="AK206" s="226">
        <v>8.6560997157657245E-17</v>
      </c>
      <c r="AL206" s="226">
        <v>3.3006637874423147E-14</v>
      </c>
      <c r="AM206" s="226">
        <v>8.3710743357889166E-12</v>
      </c>
      <c r="AN206" s="226">
        <v>1.519989938851116E-9</v>
      </c>
      <c r="AO206" s="226">
        <v>1.1312929111942336E-7</v>
      </c>
      <c r="AP206" s="226">
        <v>6.2938623654189473E-6</v>
      </c>
      <c r="AQ206" s="226">
        <v>2.2342911121260792E-4</v>
      </c>
      <c r="AR206" s="226">
        <v>5.183988589575853E-3</v>
      </c>
      <c r="AS206" s="226">
        <v>7.6641641882053385E-2</v>
      </c>
      <c r="AT206" s="226">
        <v>0.80885658316362363</v>
      </c>
      <c r="AU206" s="226">
        <v>6.2847539196647189</v>
      </c>
      <c r="AV206" s="226">
        <v>36.064381169201098</v>
      </c>
      <c r="AW206" s="226">
        <v>160.26683555527521</v>
      </c>
      <c r="AX206" s="226">
        <v>578.75160944175877</v>
      </c>
      <c r="AY206" s="226">
        <v>1775.1685536892528</v>
      </c>
      <c r="AZ206" s="226">
        <v>4481.1226817863899</v>
      </c>
    </row>
    <row r="207" spans="1:52" x14ac:dyDescent="0.35">
      <c r="A207" s="225" t="s">
        <v>219</v>
      </c>
      <c r="B207" s="226">
        <v>0</v>
      </c>
      <c r="C207" s="226">
        <v>0</v>
      </c>
      <c r="D207" s="226">
        <v>0</v>
      </c>
      <c r="E207" s="226">
        <v>0</v>
      </c>
      <c r="F207" s="226">
        <v>0</v>
      </c>
      <c r="G207" s="226">
        <v>0</v>
      </c>
      <c r="H207" s="226">
        <v>0</v>
      </c>
      <c r="I207" s="226">
        <v>0</v>
      </c>
      <c r="J207" s="226">
        <v>0</v>
      </c>
      <c r="K207" s="226">
        <v>0</v>
      </c>
      <c r="L207" s="226">
        <v>0</v>
      </c>
      <c r="M207" s="226">
        <v>0</v>
      </c>
      <c r="N207" s="226">
        <v>0</v>
      </c>
      <c r="O207" s="226">
        <v>0</v>
      </c>
      <c r="P207" s="226">
        <v>0</v>
      </c>
      <c r="Q207" s="226">
        <v>0</v>
      </c>
      <c r="R207" s="226">
        <v>0</v>
      </c>
      <c r="S207" s="226">
        <v>0</v>
      </c>
      <c r="T207" s="226">
        <v>0</v>
      </c>
      <c r="U207" s="226">
        <v>0</v>
      </c>
      <c r="V207" s="226">
        <v>0</v>
      </c>
      <c r="W207" s="226">
        <v>0</v>
      </c>
      <c r="X207" s="226">
        <v>0</v>
      </c>
      <c r="Y207" s="226">
        <v>0</v>
      </c>
      <c r="Z207" s="226">
        <v>0</v>
      </c>
      <c r="AA207" s="226">
        <v>0</v>
      </c>
      <c r="AB207" s="226">
        <v>0</v>
      </c>
      <c r="AC207" s="226">
        <v>0</v>
      </c>
      <c r="AD207" s="226">
        <v>0</v>
      </c>
      <c r="AE207" s="226">
        <v>0</v>
      </c>
      <c r="AF207" s="226">
        <v>0</v>
      </c>
      <c r="AG207" s="226">
        <v>0</v>
      </c>
      <c r="AH207" s="226">
        <v>0</v>
      </c>
      <c r="AI207" s="226">
        <v>0</v>
      </c>
      <c r="AJ207" s="226">
        <v>0</v>
      </c>
      <c r="AK207" s="226">
        <v>0</v>
      </c>
      <c r="AL207" s="226">
        <v>0</v>
      </c>
      <c r="AM207" s="226">
        <v>0</v>
      </c>
      <c r="AN207" s="226">
        <v>0</v>
      </c>
      <c r="AO207" s="226">
        <v>0</v>
      </c>
      <c r="AP207" s="226">
        <v>0</v>
      </c>
      <c r="AQ207" s="226">
        <v>0</v>
      </c>
      <c r="AR207" s="226">
        <v>0</v>
      </c>
      <c r="AS207" s="226">
        <v>0</v>
      </c>
      <c r="AT207" s="226">
        <v>0</v>
      </c>
      <c r="AU207" s="226">
        <v>0</v>
      </c>
      <c r="AV207" s="226">
        <v>0</v>
      </c>
      <c r="AW207" s="226">
        <v>0</v>
      </c>
      <c r="AX207" s="226">
        <v>0</v>
      </c>
      <c r="AY207" s="226">
        <v>0</v>
      </c>
      <c r="AZ207" s="226">
        <v>0</v>
      </c>
    </row>
    <row r="208" spans="1:52" x14ac:dyDescent="0.35">
      <c r="A208" s="225" t="s">
        <v>220</v>
      </c>
      <c r="B208" s="226">
        <v>0</v>
      </c>
      <c r="C208" s="226">
        <v>0</v>
      </c>
      <c r="D208" s="226">
        <v>0</v>
      </c>
      <c r="E208" s="226">
        <v>0</v>
      </c>
      <c r="F208" s="226">
        <v>0</v>
      </c>
      <c r="G208" s="226">
        <v>0</v>
      </c>
      <c r="H208" s="226">
        <v>0</v>
      </c>
      <c r="I208" s="226">
        <v>0</v>
      </c>
      <c r="J208" s="226">
        <v>0</v>
      </c>
      <c r="K208" s="226">
        <v>0</v>
      </c>
      <c r="L208" s="226">
        <v>0</v>
      </c>
      <c r="M208" s="226">
        <v>0</v>
      </c>
      <c r="N208" s="226">
        <v>0</v>
      </c>
      <c r="O208" s="226">
        <v>0</v>
      </c>
      <c r="P208" s="226">
        <v>0</v>
      </c>
      <c r="Q208" s="226">
        <v>0</v>
      </c>
      <c r="R208" s="226">
        <v>0</v>
      </c>
      <c r="S208" s="226">
        <v>0</v>
      </c>
      <c r="T208" s="226">
        <v>0</v>
      </c>
      <c r="U208" s="226">
        <v>0</v>
      </c>
      <c r="V208" s="226">
        <v>0</v>
      </c>
      <c r="W208" s="226">
        <v>0</v>
      </c>
      <c r="X208" s="226">
        <v>0</v>
      </c>
      <c r="Y208" s="226">
        <v>0</v>
      </c>
      <c r="Z208" s="226">
        <v>0</v>
      </c>
      <c r="AA208" s="226">
        <v>0</v>
      </c>
      <c r="AB208" s="226">
        <v>0</v>
      </c>
      <c r="AC208" s="226">
        <v>0</v>
      </c>
      <c r="AD208" s="226">
        <v>0</v>
      </c>
      <c r="AE208" s="226">
        <v>0</v>
      </c>
      <c r="AF208" s="226">
        <v>0</v>
      </c>
      <c r="AG208" s="226">
        <v>0</v>
      </c>
      <c r="AH208" s="226">
        <v>0</v>
      </c>
      <c r="AI208" s="226">
        <v>0</v>
      </c>
      <c r="AJ208" s="226">
        <v>0</v>
      </c>
      <c r="AK208" s="226">
        <v>0</v>
      </c>
      <c r="AL208" s="226">
        <v>0</v>
      </c>
      <c r="AM208" s="226">
        <v>0</v>
      </c>
      <c r="AN208" s="226">
        <v>0</v>
      </c>
      <c r="AO208" s="226">
        <v>0</v>
      </c>
      <c r="AP208" s="226">
        <v>0</v>
      </c>
      <c r="AQ208" s="226">
        <v>0</v>
      </c>
      <c r="AR208" s="226">
        <v>0</v>
      </c>
      <c r="AS208" s="226">
        <v>0</v>
      </c>
      <c r="AT208" s="226">
        <v>0</v>
      </c>
      <c r="AU208" s="226">
        <v>0</v>
      </c>
      <c r="AV208" s="226">
        <v>0</v>
      </c>
      <c r="AW208" s="226">
        <v>0</v>
      </c>
      <c r="AX208" s="226">
        <v>0</v>
      </c>
      <c r="AY208" s="226">
        <v>0</v>
      </c>
      <c r="AZ208" s="226">
        <v>0</v>
      </c>
    </row>
    <row r="209" spans="1:52" x14ac:dyDescent="0.35">
      <c r="A209" s="236" t="s">
        <v>32</v>
      </c>
      <c r="B209" s="237">
        <v>22827.113445049567</v>
      </c>
      <c r="C209" s="237">
        <v>22555.824825839878</v>
      </c>
      <c r="D209" s="237">
        <v>22996.330701415056</v>
      </c>
      <c r="E209" s="237">
        <v>24054.310523017546</v>
      </c>
      <c r="F209" s="237">
        <v>26524.541662078311</v>
      </c>
      <c r="G209" s="237">
        <v>27717.838909666614</v>
      </c>
      <c r="H209" s="237">
        <v>29929.498024734337</v>
      </c>
      <c r="I209" s="237">
        <v>32081.573728900494</v>
      </c>
      <c r="J209" s="237">
        <v>33105.081796280283</v>
      </c>
      <c r="K209" s="237">
        <v>28850.754184529276</v>
      </c>
      <c r="L209" s="237">
        <v>34448.125586390997</v>
      </c>
      <c r="M209" s="237">
        <v>35309.049074068593</v>
      </c>
      <c r="N209" s="237">
        <v>34254.352604151616</v>
      </c>
      <c r="O209" s="237">
        <v>34209.993892359569</v>
      </c>
      <c r="P209" s="237">
        <v>35992.40675017731</v>
      </c>
      <c r="Q209" s="237">
        <v>36698.914251144692</v>
      </c>
      <c r="R209" s="237">
        <v>38203.919286234304</v>
      </c>
      <c r="S209" s="237">
        <v>40242.31317745713</v>
      </c>
      <c r="T209" s="237">
        <v>42360.676820428351</v>
      </c>
      <c r="U209" s="237">
        <v>44327.457214935588</v>
      </c>
      <c r="V209" s="237">
        <v>46163.892880925581</v>
      </c>
      <c r="W209" s="237">
        <v>48003.718784647332</v>
      </c>
      <c r="X209" s="237">
        <v>49804.281217789234</v>
      </c>
      <c r="Y209" s="237">
        <v>51547.530467593489</v>
      </c>
      <c r="Z209" s="237">
        <v>53261.968434903312</v>
      </c>
      <c r="AA209" s="237">
        <v>54869.54030308377</v>
      </c>
      <c r="AB209" s="237">
        <v>56468.142839181834</v>
      </c>
      <c r="AC209" s="237">
        <v>58114.982776581135</v>
      </c>
      <c r="AD209" s="237">
        <v>59848.829716741166</v>
      </c>
      <c r="AE209" s="237">
        <v>61805.141470493094</v>
      </c>
      <c r="AF209" s="237">
        <v>63659.820484386037</v>
      </c>
      <c r="AG209" s="237">
        <v>65564.909239440589</v>
      </c>
      <c r="AH209" s="237">
        <v>67657.319697293438</v>
      </c>
      <c r="AI209" s="237">
        <v>69495.11578088344</v>
      </c>
      <c r="AJ209" s="237">
        <v>71377.793175754079</v>
      </c>
      <c r="AK209" s="237">
        <v>73226.038937549441</v>
      </c>
      <c r="AL209" s="237">
        <v>75129.292803647812</v>
      </c>
      <c r="AM209" s="237">
        <v>77304.779534800298</v>
      </c>
      <c r="AN209" s="237">
        <v>79259.987762687553</v>
      </c>
      <c r="AO209" s="237">
        <v>81283.697202556374</v>
      </c>
      <c r="AP209" s="237">
        <v>83455.726696460028</v>
      </c>
      <c r="AQ209" s="237">
        <v>85620.543809056515</v>
      </c>
      <c r="AR209" s="237">
        <v>87955.236317559844</v>
      </c>
      <c r="AS209" s="237">
        <v>90158.732371017715</v>
      </c>
      <c r="AT209" s="237">
        <v>92379.094941882242</v>
      </c>
      <c r="AU209" s="237">
        <v>94561.143839264885</v>
      </c>
      <c r="AV209" s="237">
        <v>97124.085540934902</v>
      </c>
      <c r="AW209" s="237">
        <v>99450.452946534511</v>
      </c>
      <c r="AX209" s="237">
        <v>101481.30190756124</v>
      </c>
      <c r="AY209" s="237">
        <v>103876.76050905585</v>
      </c>
      <c r="AZ209" s="237">
        <v>105867.86110189273</v>
      </c>
    </row>
    <row r="210" spans="1:52" x14ac:dyDescent="0.35">
      <c r="A210" s="246" t="s">
        <v>36</v>
      </c>
      <c r="B210" s="241">
        <v>2163.7975768716478</v>
      </c>
      <c r="C210" s="241">
        <v>2172.6294037160228</v>
      </c>
      <c r="D210" s="241">
        <v>2119.6384426497766</v>
      </c>
      <c r="E210" s="241">
        <v>2137.3020963385256</v>
      </c>
      <c r="F210" s="241">
        <v>2216.7885379378918</v>
      </c>
      <c r="G210" s="241">
        <v>2278.6113258485107</v>
      </c>
      <c r="H210" s="241">
        <v>2349.2659406035027</v>
      </c>
      <c r="I210" s="241">
        <v>2428.7523822028706</v>
      </c>
      <c r="J210" s="241">
        <v>2382.5351073521597</v>
      </c>
      <c r="K210" s="241">
        <v>2222.9046108357502</v>
      </c>
      <c r="L210" s="241">
        <v>2312.66707531467</v>
      </c>
      <c r="M210" s="241">
        <v>2283.7075151925292</v>
      </c>
      <c r="N210" s="241">
        <v>2273.3540514378897</v>
      </c>
      <c r="O210" s="241">
        <v>2244.633158059009</v>
      </c>
      <c r="P210" s="241">
        <v>2537.6028377300095</v>
      </c>
      <c r="Q210" s="241">
        <v>2559.3931595932099</v>
      </c>
      <c r="R210" s="241">
        <v>2693.2301059772317</v>
      </c>
      <c r="S210" s="241">
        <v>2908.9799639810635</v>
      </c>
      <c r="T210" s="241">
        <v>3138.8071412619202</v>
      </c>
      <c r="U210" s="241">
        <v>3356.1665723572924</v>
      </c>
      <c r="V210" s="241">
        <v>3560.987967991231</v>
      </c>
      <c r="W210" s="241">
        <v>3763.2755163735474</v>
      </c>
      <c r="X210" s="241">
        <v>3976.9710706228884</v>
      </c>
      <c r="Y210" s="241">
        <v>4174.7828734738459</v>
      </c>
      <c r="Z210" s="241">
        <v>4380.4701210785424</v>
      </c>
      <c r="AA210" s="241">
        <v>4604.257052643582</v>
      </c>
      <c r="AB210" s="241">
        <v>4848.2531604183159</v>
      </c>
      <c r="AC210" s="241">
        <v>5105.7519721568324</v>
      </c>
      <c r="AD210" s="241">
        <v>5375.8165504327235</v>
      </c>
      <c r="AE210" s="241">
        <v>5655.7152022302289</v>
      </c>
      <c r="AF210" s="241">
        <v>5926.0526581407812</v>
      </c>
      <c r="AG210" s="241">
        <v>6206.7578605858671</v>
      </c>
      <c r="AH210" s="241">
        <v>6510.1690465933507</v>
      </c>
      <c r="AI210" s="241">
        <v>6796.8678252453865</v>
      </c>
      <c r="AJ210" s="241">
        <v>7094.3922714046857</v>
      </c>
      <c r="AK210" s="241">
        <v>7387.7945186318248</v>
      </c>
      <c r="AL210" s="241">
        <v>7690.3525877981992</v>
      </c>
      <c r="AM210" s="241">
        <v>8021.5745948540089</v>
      </c>
      <c r="AN210" s="241">
        <v>8331.6158798342622</v>
      </c>
      <c r="AO210" s="241">
        <v>8651.2018470115891</v>
      </c>
      <c r="AP210" s="241">
        <v>8993.5162620605843</v>
      </c>
      <c r="AQ210" s="241">
        <v>9342.2374539898756</v>
      </c>
      <c r="AR210" s="241">
        <v>9710.1621718756542</v>
      </c>
      <c r="AS210" s="241">
        <v>10066.870569742268</v>
      </c>
      <c r="AT210" s="241">
        <v>10425.59753638728</v>
      </c>
      <c r="AU210" s="241">
        <v>10784.948025951935</v>
      </c>
      <c r="AV210" s="241">
        <v>11184.380207932805</v>
      </c>
      <c r="AW210" s="241">
        <v>11557.80362328808</v>
      </c>
      <c r="AX210" s="241">
        <v>11892.686409712935</v>
      </c>
      <c r="AY210" s="241">
        <v>12270.671049014039</v>
      </c>
      <c r="AZ210" s="241">
        <v>12597.8104589344</v>
      </c>
    </row>
    <row r="211" spans="1:52" x14ac:dyDescent="0.35">
      <c r="A211" s="225" t="s">
        <v>217</v>
      </c>
      <c r="B211" s="226">
        <v>2163.7975768716478</v>
      </c>
      <c r="C211" s="226">
        <v>2172.6294037160228</v>
      </c>
      <c r="D211" s="226">
        <v>2119.6384426497766</v>
      </c>
      <c r="E211" s="226">
        <v>2137.3020963385256</v>
      </c>
      <c r="F211" s="226">
        <v>2216.7885379378918</v>
      </c>
      <c r="G211" s="226">
        <v>2278.6113258485107</v>
      </c>
      <c r="H211" s="226">
        <v>2349.2659406035027</v>
      </c>
      <c r="I211" s="226">
        <v>2428.7523822028706</v>
      </c>
      <c r="J211" s="226">
        <v>2382.5351073521597</v>
      </c>
      <c r="K211" s="226">
        <v>2222.9046108357502</v>
      </c>
      <c r="L211" s="226">
        <v>2312.66707531467</v>
      </c>
      <c r="M211" s="226">
        <v>2283.7075151925292</v>
      </c>
      <c r="N211" s="226">
        <v>2273.3540514378897</v>
      </c>
      <c r="O211" s="226">
        <v>2244.633158059009</v>
      </c>
      <c r="P211" s="226">
        <v>2537.6028377300095</v>
      </c>
      <c r="Q211" s="226">
        <v>2559.3931595932099</v>
      </c>
      <c r="R211" s="226">
        <v>2693.2301059737192</v>
      </c>
      <c r="S211" s="226">
        <v>2908.9799639634139</v>
      </c>
      <c r="T211" s="226">
        <v>3138.8071411989154</v>
      </c>
      <c r="U211" s="226">
        <v>3356.1665721925733</v>
      </c>
      <c r="V211" s="226">
        <v>3560.9879676244796</v>
      </c>
      <c r="W211" s="226">
        <v>3763.2755155038412</v>
      </c>
      <c r="X211" s="226">
        <v>3976.9710687726688</v>
      </c>
      <c r="Y211" s="226">
        <v>4174.7828689527141</v>
      </c>
      <c r="Z211" s="226">
        <v>4380.4701115330345</v>
      </c>
      <c r="AA211" s="226">
        <v>4604.2570318150865</v>
      </c>
      <c r="AB211" s="226">
        <v>4848.2531115573975</v>
      </c>
      <c r="AC211" s="226">
        <v>5105.751861722335</v>
      </c>
      <c r="AD211" s="226">
        <v>5375.8163121944499</v>
      </c>
      <c r="AE211" s="226">
        <v>5655.7146606041497</v>
      </c>
      <c r="AF211" s="226">
        <v>5926.051385905881</v>
      </c>
      <c r="AG211" s="226">
        <v>6206.7549897594163</v>
      </c>
      <c r="AH211" s="226">
        <v>6510.1628170727372</v>
      </c>
      <c r="AI211" s="226">
        <v>6796.8540789233621</v>
      </c>
      <c r="AJ211" s="226">
        <v>7094.360025292006</v>
      </c>
      <c r="AK211" s="226">
        <v>7387.7210281866937</v>
      </c>
      <c r="AL211" s="226">
        <v>7690.194894816349</v>
      </c>
      <c r="AM211" s="226">
        <v>8021.2198369447051</v>
      </c>
      <c r="AN211" s="226">
        <v>8330.6700900921205</v>
      </c>
      <c r="AO211" s="226">
        <v>8649.4479675173679</v>
      </c>
      <c r="AP211" s="226">
        <v>8990.4176179050373</v>
      </c>
      <c r="AQ211" s="226">
        <v>9336.6204825200966</v>
      </c>
      <c r="AR211" s="226">
        <v>9699.8152971011423</v>
      </c>
      <c r="AS211" s="226">
        <v>10048.27587854145</v>
      </c>
      <c r="AT211" s="226">
        <v>10393.049105605583</v>
      </c>
      <c r="AU211" s="226">
        <v>10729.214788219513</v>
      </c>
      <c r="AV211" s="226">
        <v>11095.038448023761</v>
      </c>
      <c r="AW211" s="226">
        <v>11420.820102883368</v>
      </c>
      <c r="AX211" s="226">
        <v>11688.358768144477</v>
      </c>
      <c r="AY211" s="226">
        <v>11977.227737845022</v>
      </c>
      <c r="AZ211" s="226">
        <v>12196.691516399858</v>
      </c>
    </row>
    <row r="212" spans="1:52" x14ac:dyDescent="0.35">
      <c r="A212" s="225" t="s">
        <v>218</v>
      </c>
      <c r="B212" s="226">
        <v>0</v>
      </c>
      <c r="C212" s="226">
        <v>0</v>
      </c>
      <c r="D212" s="226">
        <v>0</v>
      </c>
      <c r="E212" s="226">
        <v>0</v>
      </c>
      <c r="F212" s="226">
        <v>0</v>
      </c>
      <c r="G212" s="226">
        <v>0</v>
      </c>
      <c r="H212" s="226">
        <v>0</v>
      </c>
      <c r="I212" s="226">
        <v>0</v>
      </c>
      <c r="J212" s="226">
        <v>0</v>
      </c>
      <c r="K212" s="226">
        <v>0</v>
      </c>
      <c r="L212" s="226">
        <v>0</v>
      </c>
      <c r="M212" s="226">
        <v>0</v>
      </c>
      <c r="N212" s="226">
        <v>0</v>
      </c>
      <c r="O212" s="226">
        <v>0</v>
      </c>
      <c r="P212" s="226">
        <v>0</v>
      </c>
      <c r="Q212" s="226">
        <v>0</v>
      </c>
      <c r="R212" s="226">
        <v>3.5122656128180546E-9</v>
      </c>
      <c r="S212" s="226">
        <v>1.7649620913435278E-8</v>
      </c>
      <c r="T212" s="226">
        <v>6.300459448601833E-8</v>
      </c>
      <c r="U212" s="226">
        <v>1.6471885039937211E-7</v>
      </c>
      <c r="V212" s="226">
        <v>3.6675154117691925E-7</v>
      </c>
      <c r="W212" s="226">
        <v>8.6970603844582711E-7</v>
      </c>
      <c r="X212" s="226">
        <v>1.8502198059052585E-6</v>
      </c>
      <c r="Y212" s="226">
        <v>4.5211314071682308E-6</v>
      </c>
      <c r="Z212" s="226">
        <v>9.5455075927597986E-6</v>
      </c>
      <c r="AA212" s="226">
        <v>2.0828495273043895E-5</v>
      </c>
      <c r="AB212" s="226">
        <v>4.8860918241868782E-5</v>
      </c>
      <c r="AC212" s="226">
        <v>1.1043449761677331E-4</v>
      </c>
      <c r="AD212" s="226">
        <v>2.3823827352809462E-4</v>
      </c>
      <c r="AE212" s="226">
        <v>5.4162607937580619E-4</v>
      </c>
      <c r="AF212" s="226">
        <v>1.2722349004526947E-3</v>
      </c>
      <c r="AG212" s="226">
        <v>2.8708264504031219E-3</v>
      </c>
      <c r="AH212" s="226">
        <v>6.2295206132228168E-3</v>
      </c>
      <c r="AI212" s="226">
        <v>1.3746322024310132E-2</v>
      </c>
      <c r="AJ212" s="226">
        <v>3.2246112679533367E-2</v>
      </c>
      <c r="AK212" s="226">
        <v>7.3490445130880711E-2</v>
      </c>
      <c r="AL212" s="226">
        <v>0.15769298184994004</v>
      </c>
      <c r="AM212" s="226">
        <v>0.35475790930378359</v>
      </c>
      <c r="AN212" s="226">
        <v>0.94578974214212919</v>
      </c>
      <c r="AO212" s="226">
        <v>1.7538794942211871</v>
      </c>
      <c r="AP212" s="226">
        <v>3.0986441555467703</v>
      </c>
      <c r="AQ212" s="226">
        <v>5.6169714697784237</v>
      </c>
      <c r="AR212" s="226">
        <v>10.346874774512742</v>
      </c>
      <c r="AS212" s="226">
        <v>18.594691200819252</v>
      </c>
      <c r="AT212" s="226">
        <v>32.548430781696275</v>
      </c>
      <c r="AU212" s="226">
        <v>55.733237732421721</v>
      </c>
      <c r="AV212" s="226">
        <v>89.341759909043972</v>
      </c>
      <c r="AW212" s="226">
        <v>136.98352040471141</v>
      </c>
      <c r="AX212" s="226">
        <v>204.32764156845721</v>
      </c>
      <c r="AY212" s="226">
        <v>293.44331116901787</v>
      </c>
      <c r="AZ212" s="226">
        <v>401.11894253454244</v>
      </c>
    </row>
    <row r="213" spans="1:52" x14ac:dyDescent="0.35">
      <c r="A213" s="225" t="s">
        <v>219</v>
      </c>
      <c r="B213" s="226">
        <v>0</v>
      </c>
      <c r="C213" s="226">
        <v>0</v>
      </c>
      <c r="D213" s="226">
        <v>0</v>
      </c>
      <c r="E213" s="226">
        <v>0</v>
      </c>
      <c r="F213" s="226">
        <v>0</v>
      </c>
      <c r="G213" s="226">
        <v>0</v>
      </c>
      <c r="H213" s="226">
        <v>0</v>
      </c>
      <c r="I213" s="226">
        <v>0</v>
      </c>
      <c r="J213" s="226">
        <v>0</v>
      </c>
      <c r="K213" s="226">
        <v>0</v>
      </c>
      <c r="L213" s="226">
        <v>0</v>
      </c>
      <c r="M213" s="226">
        <v>0</v>
      </c>
      <c r="N213" s="226">
        <v>0</v>
      </c>
      <c r="O213" s="226">
        <v>0</v>
      </c>
      <c r="P213" s="226">
        <v>0</v>
      </c>
      <c r="Q213" s="226">
        <v>0</v>
      </c>
      <c r="R213" s="226">
        <v>0</v>
      </c>
      <c r="S213" s="226">
        <v>0</v>
      </c>
      <c r="T213" s="226">
        <v>0</v>
      </c>
      <c r="U213" s="226">
        <v>0</v>
      </c>
      <c r="V213" s="226">
        <v>0</v>
      </c>
      <c r="W213" s="226">
        <v>0</v>
      </c>
      <c r="X213" s="226">
        <v>0</v>
      </c>
      <c r="Y213" s="226">
        <v>0</v>
      </c>
      <c r="Z213" s="226">
        <v>0</v>
      </c>
      <c r="AA213" s="226">
        <v>0</v>
      </c>
      <c r="AB213" s="226">
        <v>0</v>
      </c>
      <c r="AC213" s="226">
        <v>0</v>
      </c>
      <c r="AD213" s="226">
        <v>0</v>
      </c>
      <c r="AE213" s="226">
        <v>0</v>
      </c>
      <c r="AF213" s="226">
        <v>0</v>
      </c>
      <c r="AG213" s="226">
        <v>0</v>
      </c>
      <c r="AH213" s="226">
        <v>0</v>
      </c>
      <c r="AI213" s="226">
        <v>0</v>
      </c>
      <c r="AJ213" s="226">
        <v>0</v>
      </c>
      <c r="AK213" s="226">
        <v>0</v>
      </c>
      <c r="AL213" s="226">
        <v>0</v>
      </c>
      <c r="AM213" s="226">
        <v>0</v>
      </c>
      <c r="AN213" s="226">
        <v>0</v>
      </c>
      <c r="AO213" s="226">
        <v>0</v>
      </c>
      <c r="AP213" s="226">
        <v>0</v>
      </c>
      <c r="AQ213" s="226">
        <v>0</v>
      </c>
      <c r="AR213" s="226">
        <v>0</v>
      </c>
      <c r="AS213" s="226">
        <v>0</v>
      </c>
      <c r="AT213" s="226">
        <v>0</v>
      </c>
      <c r="AU213" s="226">
        <v>0</v>
      </c>
      <c r="AV213" s="226">
        <v>0</v>
      </c>
      <c r="AW213" s="226">
        <v>0</v>
      </c>
      <c r="AX213" s="226">
        <v>0</v>
      </c>
      <c r="AY213" s="226">
        <v>0</v>
      </c>
      <c r="AZ213" s="226">
        <v>0</v>
      </c>
    </row>
    <row r="214" spans="1:52" x14ac:dyDescent="0.35">
      <c r="A214" s="225" t="s">
        <v>220</v>
      </c>
      <c r="B214" s="226">
        <v>0</v>
      </c>
      <c r="C214" s="226">
        <v>0</v>
      </c>
      <c r="D214" s="226">
        <v>0</v>
      </c>
      <c r="E214" s="226">
        <v>0</v>
      </c>
      <c r="F214" s="226">
        <v>0</v>
      </c>
      <c r="G214" s="226">
        <v>0</v>
      </c>
      <c r="H214" s="226">
        <v>0</v>
      </c>
      <c r="I214" s="226">
        <v>0</v>
      </c>
      <c r="J214" s="226">
        <v>0</v>
      </c>
      <c r="K214" s="226">
        <v>0</v>
      </c>
      <c r="L214" s="226">
        <v>0</v>
      </c>
      <c r="M214" s="226">
        <v>0</v>
      </c>
      <c r="N214" s="226">
        <v>0</v>
      </c>
      <c r="O214" s="226">
        <v>0</v>
      </c>
      <c r="P214" s="226">
        <v>0</v>
      </c>
      <c r="Q214" s="226">
        <v>0</v>
      </c>
      <c r="R214" s="226">
        <v>0</v>
      </c>
      <c r="S214" s="226">
        <v>0</v>
      </c>
      <c r="T214" s="226">
        <v>0</v>
      </c>
      <c r="U214" s="226">
        <v>0</v>
      </c>
      <c r="V214" s="226">
        <v>0</v>
      </c>
      <c r="W214" s="226">
        <v>0</v>
      </c>
      <c r="X214" s="226">
        <v>0</v>
      </c>
      <c r="Y214" s="226">
        <v>0</v>
      </c>
      <c r="Z214" s="226">
        <v>0</v>
      </c>
      <c r="AA214" s="226">
        <v>0</v>
      </c>
      <c r="AB214" s="226">
        <v>0</v>
      </c>
      <c r="AC214" s="226">
        <v>0</v>
      </c>
      <c r="AD214" s="226">
        <v>0</v>
      </c>
      <c r="AE214" s="226">
        <v>0</v>
      </c>
      <c r="AF214" s="226">
        <v>0</v>
      </c>
      <c r="AG214" s="226">
        <v>0</v>
      </c>
      <c r="AH214" s="226">
        <v>0</v>
      </c>
      <c r="AI214" s="226">
        <v>0</v>
      </c>
      <c r="AJ214" s="226">
        <v>0</v>
      </c>
      <c r="AK214" s="226">
        <v>0</v>
      </c>
      <c r="AL214" s="226">
        <v>0</v>
      </c>
      <c r="AM214" s="226">
        <v>0</v>
      </c>
      <c r="AN214" s="226">
        <v>0</v>
      </c>
      <c r="AO214" s="226">
        <v>0</v>
      </c>
      <c r="AP214" s="226">
        <v>0</v>
      </c>
      <c r="AQ214" s="226">
        <v>0</v>
      </c>
      <c r="AR214" s="226">
        <v>0</v>
      </c>
      <c r="AS214" s="226">
        <v>0</v>
      </c>
      <c r="AT214" s="226">
        <v>0</v>
      </c>
      <c r="AU214" s="226">
        <v>0</v>
      </c>
      <c r="AV214" s="226">
        <v>0</v>
      </c>
      <c r="AW214" s="226">
        <v>0</v>
      </c>
      <c r="AX214" s="226">
        <v>0</v>
      </c>
      <c r="AY214" s="226">
        <v>0</v>
      </c>
      <c r="AZ214" s="226">
        <v>0</v>
      </c>
    </row>
    <row r="215" spans="1:52" x14ac:dyDescent="0.35">
      <c r="A215" s="246" t="s">
        <v>31</v>
      </c>
      <c r="B215" s="241">
        <v>20663.315868177917</v>
      </c>
      <c r="C215" s="241">
        <v>20383.195422123856</v>
      </c>
      <c r="D215" s="241">
        <v>20876.692258765281</v>
      </c>
      <c r="E215" s="241">
        <v>21917.008426679022</v>
      </c>
      <c r="F215" s="241">
        <v>24307.753124140418</v>
      </c>
      <c r="G215" s="241">
        <v>25439.227583818105</v>
      </c>
      <c r="H215" s="241">
        <v>27580.232084130836</v>
      </c>
      <c r="I215" s="241">
        <v>29652.821346697623</v>
      </c>
      <c r="J215" s="241">
        <v>30722.546688928127</v>
      </c>
      <c r="K215" s="241">
        <v>26627.849573693526</v>
      </c>
      <c r="L215" s="241">
        <v>32135.458511076329</v>
      </c>
      <c r="M215" s="241">
        <v>33025.341558876062</v>
      </c>
      <c r="N215" s="241">
        <v>31980.998552713725</v>
      </c>
      <c r="O215" s="241">
        <v>31965.360734300557</v>
      </c>
      <c r="P215" s="241">
        <v>33454.8039124473</v>
      </c>
      <c r="Q215" s="241">
        <v>34139.521091551484</v>
      </c>
      <c r="R215" s="241">
        <v>35510.689180257075</v>
      </c>
      <c r="S215" s="241">
        <v>37333.333213476064</v>
      </c>
      <c r="T215" s="241">
        <v>39221.869679166433</v>
      </c>
      <c r="U215" s="241">
        <v>40971.290642578293</v>
      </c>
      <c r="V215" s="241">
        <v>42602.904912934348</v>
      </c>
      <c r="W215" s="241">
        <v>44240.443268273782</v>
      </c>
      <c r="X215" s="241">
        <v>45827.310147166347</v>
      </c>
      <c r="Y215" s="241">
        <v>47372.747594119646</v>
      </c>
      <c r="Z215" s="241">
        <v>48881.49831382477</v>
      </c>
      <c r="AA215" s="241">
        <v>50265.283250440189</v>
      </c>
      <c r="AB215" s="241">
        <v>51619.889678763517</v>
      </c>
      <c r="AC215" s="241">
        <v>53009.230804424304</v>
      </c>
      <c r="AD215" s="241">
        <v>54473.013166308439</v>
      </c>
      <c r="AE215" s="241">
        <v>56149.426268262869</v>
      </c>
      <c r="AF215" s="241">
        <v>57733.767826245254</v>
      </c>
      <c r="AG215" s="241">
        <v>59358.151378854724</v>
      </c>
      <c r="AH215" s="241">
        <v>61147.150650700089</v>
      </c>
      <c r="AI215" s="241">
        <v>62698.247955638057</v>
      </c>
      <c r="AJ215" s="241">
        <v>64283.400904349386</v>
      </c>
      <c r="AK215" s="241">
        <v>65838.244418917617</v>
      </c>
      <c r="AL215" s="241">
        <v>67438.940215849609</v>
      </c>
      <c r="AM215" s="241">
        <v>69283.204939946285</v>
      </c>
      <c r="AN215" s="241">
        <v>70928.371882853287</v>
      </c>
      <c r="AO215" s="241">
        <v>72632.495355544786</v>
      </c>
      <c r="AP215" s="241">
        <v>74462.210434399443</v>
      </c>
      <c r="AQ215" s="241">
        <v>76278.306355066641</v>
      </c>
      <c r="AR215" s="241">
        <v>78245.074145684193</v>
      </c>
      <c r="AS215" s="241">
        <v>80091.861801275445</v>
      </c>
      <c r="AT215" s="241">
        <v>81953.497405494956</v>
      </c>
      <c r="AU215" s="241">
        <v>83776.195813312952</v>
      </c>
      <c r="AV215" s="241">
        <v>85939.705333002101</v>
      </c>
      <c r="AW215" s="241">
        <v>87892.649323246427</v>
      </c>
      <c r="AX215" s="241">
        <v>89588.61549784831</v>
      </c>
      <c r="AY215" s="241">
        <v>91606.089460041811</v>
      </c>
      <c r="AZ215" s="241">
        <v>93270.050642958333</v>
      </c>
    </row>
    <row r="216" spans="1:52" x14ac:dyDescent="0.35">
      <c r="A216" s="225" t="s">
        <v>217</v>
      </c>
      <c r="B216" s="226">
        <v>20663.315868177917</v>
      </c>
      <c r="C216" s="226">
        <v>20383.195422123856</v>
      </c>
      <c r="D216" s="226">
        <v>20876.692258765281</v>
      </c>
      <c r="E216" s="226">
        <v>21917.008426679022</v>
      </c>
      <c r="F216" s="226">
        <v>24307.753124140418</v>
      </c>
      <c r="G216" s="226">
        <v>25439.227583818105</v>
      </c>
      <c r="H216" s="226">
        <v>27580.232084130836</v>
      </c>
      <c r="I216" s="226">
        <v>29652.821346697623</v>
      </c>
      <c r="J216" s="226">
        <v>30722.546688928127</v>
      </c>
      <c r="K216" s="226">
        <v>26627.849573693526</v>
      </c>
      <c r="L216" s="226">
        <v>32135.458511076329</v>
      </c>
      <c r="M216" s="226">
        <v>33025.341558876062</v>
      </c>
      <c r="N216" s="226">
        <v>31980.998552713725</v>
      </c>
      <c r="O216" s="226">
        <v>31965.360734300557</v>
      </c>
      <c r="P216" s="226">
        <v>33454.8039124473</v>
      </c>
      <c r="Q216" s="226">
        <v>34139.521091551484</v>
      </c>
      <c r="R216" s="226">
        <v>35510.689180257075</v>
      </c>
      <c r="S216" s="226">
        <v>37333.333213476064</v>
      </c>
      <c r="T216" s="226">
        <v>39221.869679166433</v>
      </c>
      <c r="U216" s="226">
        <v>40971.290642578293</v>
      </c>
      <c r="V216" s="226">
        <v>42602.904912934348</v>
      </c>
      <c r="W216" s="226">
        <v>44240.443268273782</v>
      </c>
      <c r="X216" s="226">
        <v>45827.310147166347</v>
      </c>
      <c r="Y216" s="226">
        <v>47372.747594119646</v>
      </c>
      <c r="Z216" s="226">
        <v>48881.49831382477</v>
      </c>
      <c r="AA216" s="226">
        <v>50265.283250440189</v>
      </c>
      <c r="AB216" s="226">
        <v>51619.889678763517</v>
      </c>
      <c r="AC216" s="226">
        <v>53009.230804424304</v>
      </c>
      <c r="AD216" s="226">
        <v>54473.013166308439</v>
      </c>
      <c r="AE216" s="226">
        <v>56149.426268262869</v>
      </c>
      <c r="AF216" s="226">
        <v>57733.767826245254</v>
      </c>
      <c r="AG216" s="226">
        <v>59358.151378854724</v>
      </c>
      <c r="AH216" s="226">
        <v>61147.150650700089</v>
      </c>
      <c r="AI216" s="226">
        <v>62698.247955638057</v>
      </c>
      <c r="AJ216" s="226">
        <v>64283.400904349386</v>
      </c>
      <c r="AK216" s="226">
        <v>65838.244418917617</v>
      </c>
      <c r="AL216" s="226">
        <v>67438.940215849609</v>
      </c>
      <c r="AM216" s="226">
        <v>69283.204939946285</v>
      </c>
      <c r="AN216" s="226">
        <v>70928.371882853229</v>
      </c>
      <c r="AO216" s="226">
        <v>72632.495355541148</v>
      </c>
      <c r="AP216" s="226">
        <v>74462.210434187131</v>
      </c>
      <c r="AQ216" s="226">
        <v>76278.306347324396</v>
      </c>
      <c r="AR216" s="226">
        <v>78245.073969084377</v>
      </c>
      <c r="AS216" s="226">
        <v>80091.859382979834</v>
      </c>
      <c r="AT216" s="226">
        <v>81953.470999760611</v>
      </c>
      <c r="AU216" s="226">
        <v>83775.99078636372</v>
      </c>
      <c r="AV216" s="226">
        <v>85938.516462934189</v>
      </c>
      <c r="AW216" s="226">
        <v>87887.525200105287</v>
      </c>
      <c r="AX216" s="226">
        <v>89569.847831919309</v>
      </c>
      <c r="AY216" s="226">
        <v>91550.0786799825</v>
      </c>
      <c r="AZ216" s="226">
        <v>93130.44626745861</v>
      </c>
    </row>
    <row r="217" spans="1:52" x14ac:dyDescent="0.35">
      <c r="A217" s="225" t="s">
        <v>218</v>
      </c>
      <c r="B217" s="226">
        <v>0</v>
      </c>
      <c r="C217" s="226">
        <v>0</v>
      </c>
      <c r="D217" s="226">
        <v>0</v>
      </c>
      <c r="E217" s="226">
        <v>0</v>
      </c>
      <c r="F217" s="226">
        <v>0</v>
      </c>
      <c r="G217" s="226">
        <v>0</v>
      </c>
      <c r="H217" s="226">
        <v>0</v>
      </c>
      <c r="I217" s="226">
        <v>0</v>
      </c>
      <c r="J217" s="226">
        <v>0</v>
      </c>
      <c r="K217" s="226">
        <v>0</v>
      </c>
      <c r="L217" s="226">
        <v>0</v>
      </c>
      <c r="M217" s="226">
        <v>0</v>
      </c>
      <c r="N217" s="226">
        <v>0</v>
      </c>
      <c r="O217" s="226">
        <v>0</v>
      </c>
      <c r="P217" s="226">
        <v>0</v>
      </c>
      <c r="Q217" s="226">
        <v>0</v>
      </c>
      <c r="R217" s="226">
        <v>3.4874620056662605E-91</v>
      </c>
      <c r="S217" s="226">
        <v>9.5469954609420327E-87</v>
      </c>
      <c r="T217" s="226">
        <v>1.8548137471157928E-82</v>
      </c>
      <c r="U217" s="226">
        <v>3.1496961589870226E-78</v>
      </c>
      <c r="V217" s="226">
        <v>4.983039382070055E-74</v>
      </c>
      <c r="W217" s="226">
        <v>7.8162230623204993E-70</v>
      </c>
      <c r="X217" s="226">
        <v>1.0717338039533688E-65</v>
      </c>
      <c r="Y217" s="226">
        <v>1.7676156656268303E-61</v>
      </c>
      <c r="Z217" s="226">
        <v>2.2377171676822415E-57</v>
      </c>
      <c r="AA217" s="226">
        <v>2.683418525777082E-53</v>
      </c>
      <c r="AB217" s="226">
        <v>2.1569190804822363E-49</v>
      </c>
      <c r="AC217" s="226">
        <v>1.8583877848645897E-45</v>
      </c>
      <c r="AD217" s="226">
        <v>1.424237206159993E-41</v>
      </c>
      <c r="AE217" s="226">
        <v>6.6212783546350884E-38</v>
      </c>
      <c r="AF217" s="226">
        <v>3.2135810020210773E-34</v>
      </c>
      <c r="AG217" s="226">
        <v>7.541364712079539E-31</v>
      </c>
      <c r="AH217" s="226">
        <v>2.0792249935702061E-27</v>
      </c>
      <c r="AI217" s="226">
        <v>2.7073358901428101E-24</v>
      </c>
      <c r="AJ217" s="226">
        <v>3.5112654311646213E-21</v>
      </c>
      <c r="AK217" s="226">
        <v>1.7309116681648815E-18</v>
      </c>
      <c r="AL217" s="226">
        <v>7.7845759406185799E-16</v>
      </c>
      <c r="AM217" s="226">
        <v>2.0283815230907146E-13</v>
      </c>
      <c r="AN217" s="226">
        <v>5.2021002330284399E-11</v>
      </c>
      <c r="AO217" s="226">
        <v>3.6324175911460277E-9</v>
      </c>
      <c r="AP217" s="226">
        <v>2.1231578559752475E-7</v>
      </c>
      <c r="AQ217" s="226">
        <v>7.7422471240973491E-6</v>
      </c>
      <c r="AR217" s="226">
        <v>1.7659981054133289E-4</v>
      </c>
      <c r="AS217" s="226">
        <v>2.4182956136527267E-3</v>
      </c>
      <c r="AT217" s="226">
        <v>2.6405734345421698E-2</v>
      </c>
      <c r="AU217" s="226">
        <v>0.2050269492380665</v>
      </c>
      <c r="AV217" s="226">
        <v>1.188870067912053</v>
      </c>
      <c r="AW217" s="226">
        <v>5.1241231411436861</v>
      </c>
      <c r="AX217" s="226">
        <v>18.767665929000486</v>
      </c>
      <c r="AY217" s="226">
        <v>56.010780059307095</v>
      </c>
      <c r="AZ217" s="226">
        <v>139.60437549972067</v>
      </c>
    </row>
    <row r="218" spans="1:52" x14ac:dyDescent="0.35">
      <c r="A218" s="225" t="s">
        <v>219</v>
      </c>
      <c r="B218" s="226">
        <v>0</v>
      </c>
      <c r="C218" s="226">
        <v>0</v>
      </c>
      <c r="D218" s="226">
        <v>0</v>
      </c>
      <c r="E218" s="226">
        <v>0</v>
      </c>
      <c r="F218" s="226">
        <v>0</v>
      </c>
      <c r="G218" s="226">
        <v>0</v>
      </c>
      <c r="H218" s="226">
        <v>0</v>
      </c>
      <c r="I218" s="226">
        <v>0</v>
      </c>
      <c r="J218" s="226">
        <v>0</v>
      </c>
      <c r="K218" s="226">
        <v>0</v>
      </c>
      <c r="L218" s="226">
        <v>0</v>
      </c>
      <c r="M218" s="226">
        <v>0</v>
      </c>
      <c r="N218" s="226">
        <v>0</v>
      </c>
      <c r="O218" s="226">
        <v>0</v>
      </c>
      <c r="P218" s="226">
        <v>0</v>
      </c>
      <c r="Q218" s="226">
        <v>0</v>
      </c>
      <c r="R218" s="226">
        <v>0</v>
      </c>
      <c r="S218" s="226">
        <v>0</v>
      </c>
      <c r="T218" s="226">
        <v>0</v>
      </c>
      <c r="U218" s="226">
        <v>0</v>
      </c>
      <c r="V218" s="226">
        <v>0</v>
      </c>
      <c r="W218" s="226">
        <v>0</v>
      </c>
      <c r="X218" s="226">
        <v>0</v>
      </c>
      <c r="Y218" s="226">
        <v>0</v>
      </c>
      <c r="Z218" s="226">
        <v>0</v>
      </c>
      <c r="AA218" s="226">
        <v>0</v>
      </c>
      <c r="AB218" s="226">
        <v>0</v>
      </c>
      <c r="AC218" s="226">
        <v>0</v>
      </c>
      <c r="AD218" s="226">
        <v>0</v>
      </c>
      <c r="AE218" s="226">
        <v>0</v>
      </c>
      <c r="AF218" s="226">
        <v>0</v>
      </c>
      <c r="AG218" s="226">
        <v>0</v>
      </c>
      <c r="AH218" s="226">
        <v>0</v>
      </c>
      <c r="AI218" s="226">
        <v>0</v>
      </c>
      <c r="AJ218" s="226">
        <v>0</v>
      </c>
      <c r="AK218" s="226">
        <v>0</v>
      </c>
      <c r="AL218" s="226">
        <v>0</v>
      </c>
      <c r="AM218" s="226">
        <v>0</v>
      </c>
      <c r="AN218" s="226">
        <v>0</v>
      </c>
      <c r="AO218" s="226">
        <v>0</v>
      </c>
      <c r="AP218" s="226">
        <v>0</v>
      </c>
      <c r="AQ218" s="226">
        <v>0</v>
      </c>
      <c r="AR218" s="226">
        <v>0</v>
      </c>
      <c r="AS218" s="226">
        <v>0</v>
      </c>
      <c r="AT218" s="226">
        <v>0</v>
      </c>
      <c r="AU218" s="226">
        <v>0</v>
      </c>
      <c r="AV218" s="226">
        <v>0</v>
      </c>
      <c r="AW218" s="226">
        <v>0</v>
      </c>
      <c r="AX218" s="226">
        <v>0</v>
      </c>
      <c r="AY218" s="226">
        <v>0</v>
      </c>
      <c r="AZ218" s="226">
        <v>0</v>
      </c>
    </row>
    <row r="219" spans="1:52" x14ac:dyDescent="0.35">
      <c r="A219" s="227" t="s">
        <v>220</v>
      </c>
      <c r="B219" s="228">
        <v>0</v>
      </c>
      <c r="C219" s="228">
        <v>0</v>
      </c>
      <c r="D219" s="228">
        <v>0</v>
      </c>
      <c r="E219" s="228">
        <v>0</v>
      </c>
      <c r="F219" s="228">
        <v>0</v>
      </c>
      <c r="G219" s="228">
        <v>0</v>
      </c>
      <c r="H219" s="228">
        <v>0</v>
      </c>
      <c r="I219" s="228">
        <v>0</v>
      </c>
      <c r="J219" s="228">
        <v>0</v>
      </c>
      <c r="K219" s="228">
        <v>0</v>
      </c>
      <c r="L219" s="228">
        <v>0</v>
      </c>
      <c r="M219" s="228">
        <v>0</v>
      </c>
      <c r="N219" s="228">
        <v>0</v>
      </c>
      <c r="O219" s="228">
        <v>0</v>
      </c>
      <c r="P219" s="228">
        <v>0</v>
      </c>
      <c r="Q219" s="228">
        <v>0</v>
      </c>
      <c r="R219" s="228">
        <v>0</v>
      </c>
      <c r="S219" s="228">
        <v>0</v>
      </c>
      <c r="T219" s="228">
        <v>0</v>
      </c>
      <c r="U219" s="228">
        <v>0</v>
      </c>
      <c r="V219" s="228">
        <v>0</v>
      </c>
      <c r="W219" s="228">
        <v>0</v>
      </c>
      <c r="X219" s="228">
        <v>0</v>
      </c>
      <c r="Y219" s="228">
        <v>0</v>
      </c>
      <c r="Z219" s="228">
        <v>0</v>
      </c>
      <c r="AA219" s="228">
        <v>0</v>
      </c>
      <c r="AB219" s="228">
        <v>0</v>
      </c>
      <c r="AC219" s="228">
        <v>0</v>
      </c>
      <c r="AD219" s="228">
        <v>0</v>
      </c>
      <c r="AE219" s="228">
        <v>0</v>
      </c>
      <c r="AF219" s="228">
        <v>0</v>
      </c>
      <c r="AG219" s="228">
        <v>0</v>
      </c>
      <c r="AH219" s="228">
        <v>0</v>
      </c>
      <c r="AI219" s="228">
        <v>0</v>
      </c>
      <c r="AJ219" s="228">
        <v>0</v>
      </c>
      <c r="AK219" s="228">
        <v>0</v>
      </c>
      <c r="AL219" s="228">
        <v>0</v>
      </c>
      <c r="AM219" s="228">
        <v>0</v>
      </c>
      <c r="AN219" s="228">
        <v>0</v>
      </c>
      <c r="AO219" s="228">
        <v>0</v>
      </c>
      <c r="AP219" s="228">
        <v>0</v>
      </c>
      <c r="AQ219" s="228">
        <v>0</v>
      </c>
      <c r="AR219" s="228">
        <v>0</v>
      </c>
      <c r="AS219" s="228">
        <v>0</v>
      </c>
      <c r="AT219" s="228">
        <v>0</v>
      </c>
      <c r="AU219" s="228">
        <v>0</v>
      </c>
      <c r="AV219" s="228">
        <v>0</v>
      </c>
      <c r="AW219" s="228">
        <v>0</v>
      </c>
      <c r="AX219" s="228">
        <v>0</v>
      </c>
      <c r="AY219" s="228">
        <v>0</v>
      </c>
      <c r="AZ219" s="228">
        <v>0</v>
      </c>
    </row>
    <row r="220" spans="1:52" x14ac:dyDescent="0.35">
      <c r="A220" s="244"/>
      <c r="B220" s="244"/>
      <c r="C220" s="244"/>
      <c r="D220" s="244"/>
      <c r="E220" s="244"/>
      <c r="F220" s="244"/>
      <c r="G220" s="244"/>
      <c r="H220" s="244"/>
      <c r="I220" s="244"/>
      <c r="J220" s="244"/>
      <c r="K220" s="244"/>
      <c r="L220" s="245"/>
      <c r="M220" s="245"/>
      <c r="N220" s="245"/>
      <c r="O220" s="245"/>
      <c r="P220" s="245"/>
      <c r="Q220" s="245"/>
      <c r="R220" s="245"/>
      <c r="S220" s="245"/>
      <c r="T220" s="245"/>
      <c r="U220" s="245"/>
      <c r="V220" s="245"/>
      <c r="W220" s="245"/>
      <c r="X220" s="245"/>
      <c r="Y220" s="245"/>
      <c r="Z220" s="245"/>
      <c r="AA220" s="245"/>
      <c r="AB220" s="245"/>
      <c r="AC220" s="245"/>
      <c r="AD220" s="245"/>
      <c r="AE220" s="245"/>
      <c r="AF220" s="245"/>
      <c r="AG220" s="245"/>
      <c r="AH220" s="245"/>
      <c r="AI220" s="245"/>
      <c r="AJ220" s="245"/>
      <c r="AK220" s="245"/>
      <c r="AL220" s="245"/>
      <c r="AM220" s="245"/>
      <c r="AN220" s="245"/>
      <c r="AO220" s="245"/>
      <c r="AP220" s="245"/>
      <c r="AQ220" s="245"/>
      <c r="AR220" s="245"/>
      <c r="AS220" s="245"/>
      <c r="AT220" s="245"/>
      <c r="AU220" s="245"/>
      <c r="AV220" s="245"/>
      <c r="AW220" s="245"/>
      <c r="AX220" s="245"/>
      <c r="AY220" s="245"/>
      <c r="AZ220" s="245"/>
    </row>
    <row r="221" spans="1:52" x14ac:dyDescent="0.35">
      <c r="A221" s="9" t="s">
        <v>107</v>
      </c>
      <c r="B221" s="235">
        <v>350459.06132213894</v>
      </c>
      <c r="C221" s="235">
        <v>349291.78169197193</v>
      </c>
      <c r="D221" s="235">
        <v>360189.89483269065</v>
      </c>
      <c r="E221" s="235">
        <v>344409.73954010021</v>
      </c>
      <c r="F221" s="235">
        <v>361811.67752179503</v>
      </c>
      <c r="G221" s="235">
        <v>374141.39497107489</v>
      </c>
      <c r="H221" s="235">
        <v>395182.87702502683</v>
      </c>
      <c r="I221" s="235">
        <v>394777.21832717548</v>
      </c>
      <c r="J221" s="235">
        <v>370201.48481328669</v>
      </c>
      <c r="K221" s="235">
        <v>347074.24635925633</v>
      </c>
      <c r="L221" s="235">
        <v>365300.28280934633</v>
      </c>
      <c r="M221" s="235">
        <v>342094.86439277162</v>
      </c>
      <c r="N221" s="235">
        <v>336992.84831028245</v>
      </c>
      <c r="O221" s="235">
        <v>325230.78909464728</v>
      </c>
      <c r="P221" s="235">
        <v>318436.56198961369</v>
      </c>
      <c r="Q221" s="235">
        <v>319403.03430302371</v>
      </c>
      <c r="R221" s="235">
        <v>324143.40580291767</v>
      </c>
      <c r="S221" s="235">
        <v>330557.59317229921</v>
      </c>
      <c r="T221" s="235">
        <v>336489.03653671325</v>
      </c>
      <c r="U221" s="235">
        <v>341931.32307831862</v>
      </c>
      <c r="V221" s="235">
        <v>346497.24666628288</v>
      </c>
      <c r="W221" s="235">
        <v>351144.65988791885</v>
      </c>
      <c r="X221" s="235">
        <v>355421.1056227379</v>
      </c>
      <c r="Y221" s="235">
        <v>360075.5827734691</v>
      </c>
      <c r="Z221" s="235">
        <v>364512.08338418207</v>
      </c>
      <c r="AA221" s="235">
        <v>368781.54610894038</v>
      </c>
      <c r="AB221" s="235">
        <v>373183.8046366378</v>
      </c>
      <c r="AC221" s="235">
        <v>377623.64139587607</v>
      </c>
      <c r="AD221" s="235">
        <v>382054.99911280093</v>
      </c>
      <c r="AE221" s="235">
        <v>386491.1052741094</v>
      </c>
      <c r="AF221" s="235">
        <v>390924.13748226245</v>
      </c>
      <c r="AG221" s="235">
        <v>395420.66770938219</v>
      </c>
      <c r="AH221" s="235">
        <v>399966.13731439668</v>
      </c>
      <c r="AI221" s="235">
        <v>404404.39915571362</v>
      </c>
      <c r="AJ221" s="235">
        <v>408934.44123032165</v>
      </c>
      <c r="AK221" s="235">
        <v>413570.76331965515</v>
      </c>
      <c r="AL221" s="235">
        <v>418326.42251854844</v>
      </c>
      <c r="AM221" s="235">
        <v>423242.25372141204</v>
      </c>
      <c r="AN221" s="235">
        <v>428313.08285915211</v>
      </c>
      <c r="AO221" s="235">
        <v>433521.01288114511</v>
      </c>
      <c r="AP221" s="235">
        <v>438975.8486596513</v>
      </c>
      <c r="AQ221" s="235">
        <v>444659.61347000505</v>
      </c>
      <c r="AR221" s="235">
        <v>450369.17052052449</v>
      </c>
      <c r="AS221" s="235">
        <v>456287.44370685262</v>
      </c>
      <c r="AT221" s="235">
        <v>462385.07638003142</v>
      </c>
      <c r="AU221" s="235">
        <v>468752.18107775401</v>
      </c>
      <c r="AV221" s="235">
        <v>475327.05440180312</v>
      </c>
      <c r="AW221" s="235">
        <v>481964.61025687971</v>
      </c>
      <c r="AX221" s="235">
        <v>488707.02551783808</v>
      </c>
      <c r="AY221" s="235">
        <v>495507.99906391313</v>
      </c>
      <c r="AZ221" s="235">
        <v>502364.11802722246</v>
      </c>
    </row>
    <row r="222" spans="1:52" x14ac:dyDescent="0.35">
      <c r="A222" s="249" t="s">
        <v>38</v>
      </c>
      <c r="B222" s="241">
        <v>217225.17572213893</v>
      </c>
      <c r="C222" s="241">
        <v>217474.53809197192</v>
      </c>
      <c r="D222" s="241">
        <v>228526.87183269067</v>
      </c>
      <c r="E222" s="241">
        <v>221723.65434010018</v>
      </c>
      <c r="F222" s="241">
        <v>225965.52652179499</v>
      </c>
      <c r="G222" s="241">
        <v>236459.42057107485</v>
      </c>
      <c r="H222" s="241">
        <v>257771.90792502684</v>
      </c>
      <c r="I222" s="241">
        <v>250569.21832717548</v>
      </c>
      <c r="J222" s="241">
        <v>226391.48481328672</v>
      </c>
      <c r="K222" s="241">
        <v>220050.2463592563</v>
      </c>
      <c r="L222" s="241">
        <v>216186.28280934633</v>
      </c>
      <c r="M222" s="241">
        <v>204740.86439277159</v>
      </c>
      <c r="N222" s="241">
        <v>192644.84831028248</v>
      </c>
      <c r="O222" s="241">
        <v>178122.78909464728</v>
      </c>
      <c r="P222" s="241">
        <v>172919.56198961375</v>
      </c>
      <c r="Q222" s="241">
        <v>177714.03430302368</v>
      </c>
      <c r="R222" s="241">
        <v>179810.4621011625</v>
      </c>
      <c r="S222" s="241">
        <v>182680.61101249675</v>
      </c>
      <c r="T222" s="241">
        <v>185356.49443371742</v>
      </c>
      <c r="U222" s="241">
        <v>187820.41474396118</v>
      </c>
      <c r="V222" s="241">
        <v>189635.21739441925</v>
      </c>
      <c r="W222" s="241">
        <v>191734.61771965981</v>
      </c>
      <c r="X222" s="241">
        <v>193684.60564801877</v>
      </c>
      <c r="Y222" s="241">
        <v>195743.72029926578</v>
      </c>
      <c r="Z222" s="241">
        <v>197757.03631941171</v>
      </c>
      <c r="AA222" s="241">
        <v>199684.34917642581</v>
      </c>
      <c r="AB222" s="241">
        <v>201833.03365962306</v>
      </c>
      <c r="AC222" s="241">
        <v>204020.59019627635</v>
      </c>
      <c r="AD222" s="241">
        <v>206188.17873516952</v>
      </c>
      <c r="AE222" s="241">
        <v>208350.91157840026</v>
      </c>
      <c r="AF222" s="241">
        <v>210526.46206327921</v>
      </c>
      <c r="AG222" s="241">
        <v>212743.44682264896</v>
      </c>
      <c r="AH222" s="241">
        <v>215021.50613444144</v>
      </c>
      <c r="AI222" s="241">
        <v>217165.86082369843</v>
      </c>
      <c r="AJ222" s="241">
        <v>219361.73700381341</v>
      </c>
      <c r="AK222" s="241">
        <v>221613.65119488791</v>
      </c>
      <c r="AL222" s="241">
        <v>223924.45962048936</v>
      </c>
      <c r="AM222" s="241">
        <v>226304.58064009863</v>
      </c>
      <c r="AN222" s="241">
        <v>228746.96700743432</v>
      </c>
      <c r="AO222" s="241">
        <v>231244.40966788528</v>
      </c>
      <c r="AP222" s="241">
        <v>233865.01168694996</v>
      </c>
      <c r="AQ222" s="241">
        <v>236637.33918211769</v>
      </c>
      <c r="AR222" s="241">
        <v>239388.49979665549</v>
      </c>
      <c r="AS222" s="241">
        <v>242267.71267290824</v>
      </c>
      <c r="AT222" s="241">
        <v>245261.91437715516</v>
      </c>
      <c r="AU222" s="241">
        <v>248449.66516808132</v>
      </c>
      <c r="AV222" s="241">
        <v>251796.00039910033</v>
      </c>
      <c r="AW222" s="241">
        <v>255175.92565321518</v>
      </c>
      <c r="AX222" s="241">
        <v>258629.06168582951</v>
      </c>
      <c r="AY222" s="241">
        <v>262141.8085324805</v>
      </c>
      <c r="AZ222" s="241">
        <v>265681.09120865795</v>
      </c>
    </row>
    <row r="223" spans="1:52" x14ac:dyDescent="0.35">
      <c r="A223" s="247" t="s">
        <v>94</v>
      </c>
      <c r="B223" s="226">
        <v>217225.17572213893</v>
      </c>
      <c r="C223" s="226">
        <v>217474.53809197192</v>
      </c>
      <c r="D223" s="226">
        <v>228526.87183269067</v>
      </c>
      <c r="E223" s="226">
        <v>221723.65434010018</v>
      </c>
      <c r="F223" s="226">
        <v>225965.52652179499</v>
      </c>
      <c r="G223" s="226">
        <v>236459.42057107485</v>
      </c>
      <c r="H223" s="226">
        <v>257771.90792502684</v>
      </c>
      <c r="I223" s="226">
        <v>250569.21832717548</v>
      </c>
      <c r="J223" s="226">
        <v>226391.48481328672</v>
      </c>
      <c r="K223" s="226">
        <v>220050.2463592563</v>
      </c>
      <c r="L223" s="226">
        <v>216186.28280934633</v>
      </c>
      <c r="M223" s="226">
        <v>204740.86439277159</v>
      </c>
      <c r="N223" s="226">
        <v>192644.84831028248</v>
      </c>
      <c r="O223" s="226">
        <v>178122.78909464728</v>
      </c>
      <c r="P223" s="226">
        <v>172919.56198961375</v>
      </c>
      <c r="Q223" s="226">
        <v>177714.03430302368</v>
      </c>
      <c r="R223" s="226">
        <v>179808.76800074772</v>
      </c>
      <c r="S223" s="226">
        <v>182676.46085745798</v>
      </c>
      <c r="T223" s="226">
        <v>185349.51470707951</v>
      </c>
      <c r="U223" s="226">
        <v>187810.4488837356</v>
      </c>
      <c r="V223" s="226">
        <v>189622.0086480717</v>
      </c>
      <c r="W223" s="226">
        <v>191718.05413039777</v>
      </c>
      <c r="X223" s="226">
        <v>193665.30302056216</v>
      </c>
      <c r="Y223" s="226">
        <v>195721.67247207923</v>
      </c>
      <c r="Z223" s="226">
        <v>197732.03427291685</v>
      </c>
      <c r="AA223" s="226">
        <v>199656.22199373227</v>
      </c>
      <c r="AB223" s="226">
        <v>201801.79280201593</v>
      </c>
      <c r="AC223" s="226">
        <v>203986.50234623638</v>
      </c>
      <c r="AD223" s="226">
        <v>206151.15110840916</v>
      </c>
      <c r="AE223" s="226">
        <v>208311.18664019371</v>
      </c>
      <c r="AF223" s="226">
        <v>210483.10193052818</v>
      </c>
      <c r="AG223" s="226">
        <v>212697.40309446139</v>
      </c>
      <c r="AH223" s="226">
        <v>214972.37658031867</v>
      </c>
      <c r="AI223" s="226">
        <v>217113.80750259018</v>
      </c>
      <c r="AJ223" s="226">
        <v>219307.01428585744</v>
      </c>
      <c r="AK223" s="226">
        <v>221556.03133500364</v>
      </c>
      <c r="AL223" s="226">
        <v>223863.20649270431</v>
      </c>
      <c r="AM223" s="226">
        <v>226240.12213346959</v>
      </c>
      <c r="AN223" s="226">
        <v>228675.77056115025</v>
      </c>
      <c r="AO223" s="226">
        <v>231170.2010476237</v>
      </c>
      <c r="AP223" s="226">
        <v>233786.11621812781</v>
      </c>
      <c r="AQ223" s="226">
        <v>236553.53407297735</v>
      </c>
      <c r="AR223" s="226">
        <v>239299.99541439599</v>
      </c>
      <c r="AS223" s="226">
        <v>242173.94288161304</v>
      </c>
      <c r="AT223" s="226">
        <v>245159.78573793833</v>
      </c>
      <c r="AU223" s="226">
        <v>248340.71323991352</v>
      </c>
      <c r="AV223" s="226">
        <v>251681.16120334141</v>
      </c>
      <c r="AW223" s="226">
        <v>255054.2850740244</v>
      </c>
      <c r="AX223" s="226">
        <v>258499.14241880339</v>
      </c>
      <c r="AY223" s="226">
        <v>261998.09910837389</v>
      </c>
      <c r="AZ223" s="226">
        <v>265528.30310595705</v>
      </c>
    </row>
    <row r="224" spans="1:52" x14ac:dyDescent="0.35">
      <c r="A224" s="247" t="s">
        <v>95</v>
      </c>
      <c r="B224" s="226">
        <v>0</v>
      </c>
      <c r="C224" s="226">
        <v>0</v>
      </c>
      <c r="D224" s="226">
        <v>0</v>
      </c>
      <c r="E224" s="226">
        <v>0</v>
      </c>
      <c r="F224" s="226">
        <v>0</v>
      </c>
      <c r="G224" s="226">
        <v>0</v>
      </c>
      <c r="H224" s="226">
        <v>0</v>
      </c>
      <c r="I224" s="226">
        <v>0</v>
      </c>
      <c r="J224" s="226">
        <v>0</v>
      </c>
      <c r="K224" s="226">
        <v>0</v>
      </c>
      <c r="L224" s="226">
        <v>0</v>
      </c>
      <c r="M224" s="226">
        <v>0</v>
      </c>
      <c r="N224" s="226">
        <v>0</v>
      </c>
      <c r="O224" s="226">
        <v>0</v>
      </c>
      <c r="P224" s="226">
        <v>0</v>
      </c>
      <c r="Q224" s="226">
        <v>0</v>
      </c>
      <c r="R224" s="226">
        <v>1.694086421620471</v>
      </c>
      <c r="S224" s="226">
        <v>4.1501108633832091</v>
      </c>
      <c r="T224" s="226">
        <v>6.9796298720323593</v>
      </c>
      <c r="U224" s="226">
        <v>9.9656803225771196</v>
      </c>
      <c r="V224" s="226">
        <v>13.20843173718605</v>
      </c>
      <c r="W224" s="226">
        <v>16.563065169290773</v>
      </c>
      <c r="X224" s="226">
        <v>19.301844310559353</v>
      </c>
      <c r="Y224" s="226">
        <v>22.046658364867682</v>
      </c>
      <c r="Z224" s="226">
        <v>25.000259696550618</v>
      </c>
      <c r="AA224" s="226">
        <v>28.124418622623391</v>
      </c>
      <c r="AB224" s="226">
        <v>31.236663489246311</v>
      </c>
      <c r="AC224" s="226">
        <v>34.081690119768858</v>
      </c>
      <c r="AD224" s="226">
        <v>37.018486253277402</v>
      </c>
      <c r="AE224" s="226">
        <v>39.711780370732008</v>
      </c>
      <c r="AF224" s="226">
        <v>43.339069308123022</v>
      </c>
      <c r="AG224" s="226">
        <v>46.014146899217025</v>
      </c>
      <c r="AH224" s="226">
        <v>49.085966065055416</v>
      </c>
      <c r="AI224" s="226">
        <v>51.990246513772711</v>
      </c>
      <c r="AJ224" s="226">
        <v>54.634098505323657</v>
      </c>
      <c r="AK224" s="226">
        <v>57.492190958910577</v>
      </c>
      <c r="AL224" s="226">
        <v>61.055580244798769</v>
      </c>
      <c r="AM224" s="226">
        <v>64.173549474929871</v>
      </c>
      <c r="AN224" s="226">
        <v>70.658736314128063</v>
      </c>
      <c r="AO224" s="226">
        <v>73.515967474554458</v>
      </c>
      <c r="AP224" s="226">
        <v>77.877694409601787</v>
      </c>
      <c r="AQ224" s="226">
        <v>82.343532873739235</v>
      </c>
      <c r="AR224" s="226">
        <v>86.501697762522099</v>
      </c>
      <c r="AS224" s="226">
        <v>90.986738639011335</v>
      </c>
      <c r="AT224" s="226">
        <v>97.843996631340758</v>
      </c>
      <c r="AU224" s="226">
        <v>103.21132217386837</v>
      </c>
      <c r="AV224" s="226">
        <v>107.63856041963449</v>
      </c>
      <c r="AW224" s="226">
        <v>112.5234790280055</v>
      </c>
      <c r="AX224" s="226">
        <v>118.1796359651639</v>
      </c>
      <c r="AY224" s="226">
        <v>127.1642374395863</v>
      </c>
      <c r="AZ224" s="226">
        <v>132.76704283626117</v>
      </c>
    </row>
    <row r="225" spans="1:52" x14ac:dyDescent="0.35">
      <c r="A225" s="247" t="s">
        <v>96</v>
      </c>
      <c r="B225" s="226">
        <v>0</v>
      </c>
      <c r="C225" s="226">
        <v>0</v>
      </c>
      <c r="D225" s="226">
        <v>0</v>
      </c>
      <c r="E225" s="226">
        <v>0</v>
      </c>
      <c r="F225" s="226">
        <v>0</v>
      </c>
      <c r="G225" s="226">
        <v>0</v>
      </c>
      <c r="H225" s="226">
        <v>0</v>
      </c>
      <c r="I225" s="226">
        <v>0</v>
      </c>
      <c r="J225" s="226">
        <v>0</v>
      </c>
      <c r="K225" s="226">
        <v>0</v>
      </c>
      <c r="L225" s="226">
        <v>0</v>
      </c>
      <c r="M225" s="226">
        <v>0</v>
      </c>
      <c r="N225" s="226">
        <v>0</v>
      </c>
      <c r="O225" s="226">
        <v>0</v>
      </c>
      <c r="P225" s="226">
        <v>0</v>
      </c>
      <c r="Q225" s="226">
        <v>0</v>
      </c>
      <c r="R225" s="226">
        <v>1.3993161325997442E-5</v>
      </c>
      <c r="S225" s="226">
        <v>4.4175385449447001E-5</v>
      </c>
      <c r="T225" s="226">
        <v>9.6765867639006403E-5</v>
      </c>
      <c r="U225" s="226">
        <v>1.7990298735224918E-4</v>
      </c>
      <c r="V225" s="226">
        <v>3.1461036922736385E-4</v>
      </c>
      <c r="W225" s="226">
        <v>5.2409276149976178E-4</v>
      </c>
      <c r="X225" s="226">
        <v>7.8314603529764922E-4</v>
      </c>
      <c r="Y225" s="226">
        <v>1.1688216893661998E-3</v>
      </c>
      <c r="Z225" s="226">
        <v>1.7867983029607947E-3</v>
      </c>
      <c r="AA225" s="226">
        <v>2.7640709180629854E-3</v>
      </c>
      <c r="AB225" s="226">
        <v>4.1941178751409422E-3</v>
      </c>
      <c r="AC225" s="226">
        <v>6.1599201845461138E-3</v>
      </c>
      <c r="AD225" s="226">
        <v>9.140507086878611E-3</v>
      </c>
      <c r="AE225" s="226">
        <v>1.3157835817873876E-2</v>
      </c>
      <c r="AF225" s="226">
        <v>2.1063442891670642E-2</v>
      </c>
      <c r="AG225" s="226">
        <v>2.9581288336099257E-2</v>
      </c>
      <c r="AH225" s="226">
        <v>4.3588057711270896E-2</v>
      </c>
      <c r="AI225" s="226">
        <v>6.3074594478979576E-2</v>
      </c>
      <c r="AJ225" s="226">
        <v>8.8619450645679082E-2</v>
      </c>
      <c r="AK225" s="226">
        <v>0.12766892535034793</v>
      </c>
      <c r="AL225" s="226">
        <v>0.19754754024622717</v>
      </c>
      <c r="AM225" s="226">
        <v>0.28495715414364453</v>
      </c>
      <c r="AN225" s="226">
        <v>0.53770996993975118</v>
      </c>
      <c r="AO225" s="226">
        <v>0.6926527870297351</v>
      </c>
      <c r="AP225" s="226">
        <v>1.0177744125490007</v>
      </c>
      <c r="AQ225" s="226">
        <v>1.4615762666253052</v>
      </c>
      <c r="AR225" s="226">
        <v>2.0026844969708444</v>
      </c>
      <c r="AS225" s="226">
        <v>2.7830526561936662</v>
      </c>
      <c r="AT225" s="226">
        <v>4.2846425854844066</v>
      </c>
      <c r="AU225" s="226">
        <v>5.7406059939546052</v>
      </c>
      <c r="AV225" s="226">
        <v>7.2006353392785138</v>
      </c>
      <c r="AW225" s="226">
        <v>9.1171001627896615</v>
      </c>
      <c r="AX225" s="226">
        <v>11.739631060952201</v>
      </c>
      <c r="AY225" s="226">
        <v>16.545186667047794</v>
      </c>
      <c r="AZ225" s="226">
        <v>20.02105986466427</v>
      </c>
    </row>
    <row r="226" spans="1:52" x14ac:dyDescent="0.35">
      <c r="A226" s="247" t="s">
        <v>97</v>
      </c>
      <c r="B226" s="226">
        <v>0</v>
      </c>
      <c r="C226" s="226">
        <v>0</v>
      </c>
      <c r="D226" s="226">
        <v>0</v>
      </c>
      <c r="E226" s="226">
        <v>0</v>
      </c>
      <c r="F226" s="226">
        <v>0</v>
      </c>
      <c r="G226" s="226">
        <v>0</v>
      </c>
      <c r="H226" s="226">
        <v>0</v>
      </c>
      <c r="I226" s="226">
        <v>0</v>
      </c>
      <c r="J226" s="226">
        <v>0</v>
      </c>
      <c r="K226" s="226">
        <v>0</v>
      </c>
      <c r="L226" s="226">
        <v>0</v>
      </c>
      <c r="M226" s="226">
        <v>0</v>
      </c>
      <c r="N226" s="226">
        <v>0</v>
      </c>
      <c r="O226" s="226">
        <v>0</v>
      </c>
      <c r="P226" s="226">
        <v>0</v>
      </c>
      <c r="Q226" s="226">
        <v>0</v>
      </c>
      <c r="R226" s="226">
        <v>0</v>
      </c>
      <c r="S226" s="226">
        <v>0</v>
      </c>
      <c r="T226" s="226">
        <v>0</v>
      </c>
      <c r="U226" s="226">
        <v>0</v>
      </c>
      <c r="V226" s="226">
        <v>0</v>
      </c>
      <c r="W226" s="226">
        <v>0</v>
      </c>
      <c r="X226" s="226">
        <v>0</v>
      </c>
      <c r="Y226" s="226">
        <v>0</v>
      </c>
      <c r="Z226" s="226">
        <v>0</v>
      </c>
      <c r="AA226" s="226">
        <v>0</v>
      </c>
      <c r="AB226" s="226">
        <v>0</v>
      </c>
      <c r="AC226" s="226">
        <v>0</v>
      </c>
      <c r="AD226" s="226">
        <v>0</v>
      </c>
      <c r="AE226" s="226">
        <v>0</v>
      </c>
      <c r="AF226" s="226">
        <v>0</v>
      </c>
      <c r="AG226" s="226">
        <v>0</v>
      </c>
      <c r="AH226" s="226">
        <v>0</v>
      </c>
      <c r="AI226" s="226">
        <v>0</v>
      </c>
      <c r="AJ226" s="226">
        <v>0</v>
      </c>
      <c r="AK226" s="226">
        <v>0</v>
      </c>
      <c r="AL226" s="226">
        <v>0</v>
      </c>
      <c r="AM226" s="226">
        <v>0</v>
      </c>
      <c r="AN226" s="226">
        <v>0</v>
      </c>
      <c r="AO226" s="226">
        <v>0</v>
      </c>
      <c r="AP226" s="226">
        <v>0</v>
      </c>
      <c r="AQ226" s="226">
        <v>0</v>
      </c>
      <c r="AR226" s="226">
        <v>0</v>
      </c>
      <c r="AS226" s="226">
        <v>0</v>
      </c>
      <c r="AT226" s="226">
        <v>0</v>
      </c>
      <c r="AU226" s="226">
        <v>0</v>
      </c>
      <c r="AV226" s="226">
        <v>0</v>
      </c>
      <c r="AW226" s="226">
        <v>0</v>
      </c>
      <c r="AX226" s="226">
        <v>0</v>
      </c>
      <c r="AY226" s="226">
        <v>0</v>
      </c>
      <c r="AZ226" s="226">
        <v>0</v>
      </c>
    </row>
    <row r="227" spans="1:52" x14ac:dyDescent="0.35">
      <c r="A227" s="247" t="s">
        <v>98</v>
      </c>
      <c r="B227" s="226">
        <v>0</v>
      </c>
      <c r="C227" s="226">
        <v>0</v>
      </c>
      <c r="D227" s="226">
        <v>0</v>
      </c>
      <c r="E227" s="226">
        <v>0</v>
      </c>
      <c r="F227" s="226">
        <v>0</v>
      </c>
      <c r="G227" s="226">
        <v>0</v>
      </c>
      <c r="H227" s="226">
        <v>0</v>
      </c>
      <c r="I227" s="226">
        <v>0</v>
      </c>
      <c r="J227" s="226">
        <v>0</v>
      </c>
      <c r="K227" s="226">
        <v>0</v>
      </c>
      <c r="L227" s="226">
        <v>0</v>
      </c>
      <c r="M227" s="226">
        <v>0</v>
      </c>
      <c r="N227" s="226">
        <v>0</v>
      </c>
      <c r="O227" s="226">
        <v>0</v>
      </c>
      <c r="P227" s="226">
        <v>0</v>
      </c>
      <c r="Q227" s="226">
        <v>0</v>
      </c>
      <c r="R227" s="226">
        <v>0</v>
      </c>
      <c r="S227" s="226">
        <v>0</v>
      </c>
      <c r="T227" s="226">
        <v>0</v>
      </c>
      <c r="U227" s="226">
        <v>0</v>
      </c>
      <c r="V227" s="226">
        <v>0</v>
      </c>
      <c r="W227" s="226">
        <v>0</v>
      </c>
      <c r="X227" s="226">
        <v>0</v>
      </c>
      <c r="Y227" s="226">
        <v>0</v>
      </c>
      <c r="Z227" s="226">
        <v>0</v>
      </c>
      <c r="AA227" s="226">
        <v>0</v>
      </c>
      <c r="AB227" s="226">
        <v>0</v>
      </c>
      <c r="AC227" s="226">
        <v>0</v>
      </c>
      <c r="AD227" s="226">
        <v>0</v>
      </c>
      <c r="AE227" s="226">
        <v>0</v>
      </c>
      <c r="AF227" s="226">
        <v>0</v>
      </c>
      <c r="AG227" s="226">
        <v>0</v>
      </c>
      <c r="AH227" s="226">
        <v>0</v>
      </c>
      <c r="AI227" s="226">
        <v>0</v>
      </c>
      <c r="AJ227" s="226">
        <v>0</v>
      </c>
      <c r="AK227" s="226">
        <v>0</v>
      </c>
      <c r="AL227" s="226">
        <v>0</v>
      </c>
      <c r="AM227" s="226">
        <v>0</v>
      </c>
      <c r="AN227" s="226">
        <v>0</v>
      </c>
      <c r="AO227" s="226">
        <v>0</v>
      </c>
      <c r="AP227" s="226">
        <v>0</v>
      </c>
      <c r="AQ227" s="226">
        <v>0</v>
      </c>
      <c r="AR227" s="226">
        <v>0</v>
      </c>
      <c r="AS227" s="226">
        <v>0</v>
      </c>
      <c r="AT227" s="226">
        <v>0</v>
      </c>
      <c r="AU227" s="226">
        <v>0</v>
      </c>
      <c r="AV227" s="226">
        <v>0</v>
      </c>
      <c r="AW227" s="226">
        <v>0</v>
      </c>
      <c r="AX227" s="226">
        <v>0</v>
      </c>
      <c r="AY227" s="226">
        <v>0</v>
      </c>
      <c r="AZ227" s="226">
        <v>0</v>
      </c>
    </row>
    <row r="228" spans="1:52" x14ac:dyDescent="0.35">
      <c r="A228" s="247" t="s">
        <v>99</v>
      </c>
      <c r="B228" s="226">
        <v>0</v>
      </c>
      <c r="C228" s="226">
        <v>0</v>
      </c>
      <c r="D228" s="226">
        <v>0</v>
      </c>
      <c r="E228" s="226">
        <v>0</v>
      </c>
      <c r="F228" s="226">
        <v>0</v>
      </c>
      <c r="G228" s="226">
        <v>0</v>
      </c>
      <c r="H228" s="226">
        <v>0</v>
      </c>
      <c r="I228" s="226">
        <v>0</v>
      </c>
      <c r="J228" s="226">
        <v>0</v>
      </c>
      <c r="K228" s="226">
        <v>0</v>
      </c>
      <c r="L228" s="226">
        <v>0</v>
      </c>
      <c r="M228" s="226">
        <v>0</v>
      </c>
      <c r="N228" s="226">
        <v>0</v>
      </c>
      <c r="O228" s="226">
        <v>0</v>
      </c>
      <c r="P228" s="226">
        <v>0</v>
      </c>
      <c r="Q228" s="226">
        <v>0</v>
      </c>
      <c r="R228" s="226">
        <v>0</v>
      </c>
      <c r="S228" s="226">
        <v>0</v>
      </c>
      <c r="T228" s="226">
        <v>0</v>
      </c>
      <c r="U228" s="226">
        <v>0</v>
      </c>
      <c r="V228" s="226">
        <v>0</v>
      </c>
      <c r="W228" s="226">
        <v>0</v>
      </c>
      <c r="X228" s="226">
        <v>0</v>
      </c>
      <c r="Y228" s="226">
        <v>0</v>
      </c>
      <c r="Z228" s="226">
        <v>0</v>
      </c>
      <c r="AA228" s="226">
        <v>0</v>
      </c>
      <c r="AB228" s="226">
        <v>0</v>
      </c>
      <c r="AC228" s="226">
        <v>0</v>
      </c>
      <c r="AD228" s="226">
        <v>0</v>
      </c>
      <c r="AE228" s="226">
        <v>0</v>
      </c>
      <c r="AF228" s="226">
        <v>0</v>
      </c>
      <c r="AG228" s="226">
        <v>0</v>
      </c>
      <c r="AH228" s="226">
        <v>0</v>
      </c>
      <c r="AI228" s="226">
        <v>0</v>
      </c>
      <c r="AJ228" s="226">
        <v>0</v>
      </c>
      <c r="AK228" s="226">
        <v>0</v>
      </c>
      <c r="AL228" s="226">
        <v>0</v>
      </c>
      <c r="AM228" s="226">
        <v>0</v>
      </c>
      <c r="AN228" s="226">
        <v>0</v>
      </c>
      <c r="AO228" s="226">
        <v>0</v>
      </c>
      <c r="AP228" s="226">
        <v>0</v>
      </c>
      <c r="AQ228" s="226">
        <v>0</v>
      </c>
      <c r="AR228" s="226">
        <v>0</v>
      </c>
      <c r="AS228" s="226">
        <v>0</v>
      </c>
      <c r="AT228" s="226">
        <v>0</v>
      </c>
      <c r="AU228" s="226">
        <v>0</v>
      </c>
      <c r="AV228" s="226">
        <v>0</v>
      </c>
      <c r="AW228" s="226">
        <v>0</v>
      </c>
      <c r="AX228" s="226">
        <v>0</v>
      </c>
      <c r="AY228" s="226">
        <v>0</v>
      </c>
      <c r="AZ228" s="226">
        <v>0</v>
      </c>
    </row>
    <row r="229" spans="1:52" x14ac:dyDescent="0.35">
      <c r="A229" s="249" t="s">
        <v>39</v>
      </c>
      <c r="B229" s="241">
        <v>133233.88560000001</v>
      </c>
      <c r="C229" s="241">
        <v>131817.24359999999</v>
      </c>
      <c r="D229" s="241">
        <v>131663.02299999999</v>
      </c>
      <c r="E229" s="241">
        <v>122686.0852</v>
      </c>
      <c r="F229" s="241">
        <v>135846.15100000001</v>
      </c>
      <c r="G229" s="241">
        <v>137681.97440000001</v>
      </c>
      <c r="H229" s="241">
        <v>137410.96909999999</v>
      </c>
      <c r="I229" s="241">
        <v>144208</v>
      </c>
      <c r="J229" s="241">
        <v>143810</v>
      </c>
      <c r="K229" s="241">
        <v>127024</v>
      </c>
      <c r="L229" s="241">
        <v>149114</v>
      </c>
      <c r="M229" s="241">
        <v>137354</v>
      </c>
      <c r="N229" s="241">
        <v>144348</v>
      </c>
      <c r="O229" s="241">
        <v>147107.99999999997</v>
      </c>
      <c r="P229" s="241">
        <v>145516.99999999994</v>
      </c>
      <c r="Q229" s="241">
        <v>141689</v>
      </c>
      <c r="R229" s="241">
        <v>144332.94370175517</v>
      </c>
      <c r="S229" s="241">
        <v>147876.98215980243</v>
      </c>
      <c r="T229" s="241">
        <v>151132.54210299582</v>
      </c>
      <c r="U229" s="241">
        <v>154110.9083343574</v>
      </c>
      <c r="V229" s="241">
        <v>156862.02927186363</v>
      </c>
      <c r="W229" s="241">
        <v>159410.04216825904</v>
      </c>
      <c r="X229" s="241">
        <v>161736.49997471916</v>
      </c>
      <c r="Y229" s="241">
        <v>164331.86247420331</v>
      </c>
      <c r="Z229" s="241">
        <v>166755.04706477033</v>
      </c>
      <c r="AA229" s="241">
        <v>169097.19693251455</v>
      </c>
      <c r="AB229" s="241">
        <v>171350.77097701473</v>
      </c>
      <c r="AC229" s="241">
        <v>173603.05119959975</v>
      </c>
      <c r="AD229" s="241">
        <v>175866.82037763137</v>
      </c>
      <c r="AE229" s="241">
        <v>178140.19369570911</v>
      </c>
      <c r="AF229" s="241">
        <v>180397.67541898327</v>
      </c>
      <c r="AG229" s="241">
        <v>182677.22088673324</v>
      </c>
      <c r="AH229" s="241">
        <v>184944.63117995526</v>
      </c>
      <c r="AI229" s="241">
        <v>187238.53833201516</v>
      </c>
      <c r="AJ229" s="241">
        <v>189572.70422650824</v>
      </c>
      <c r="AK229" s="241">
        <v>191957.11212476724</v>
      </c>
      <c r="AL229" s="241">
        <v>194401.96289805911</v>
      </c>
      <c r="AM229" s="241">
        <v>196937.67308131343</v>
      </c>
      <c r="AN229" s="241">
        <v>199566.11585171783</v>
      </c>
      <c r="AO229" s="241">
        <v>202276.60321325983</v>
      </c>
      <c r="AP229" s="241">
        <v>205110.83697270133</v>
      </c>
      <c r="AQ229" s="241">
        <v>208022.27428788735</v>
      </c>
      <c r="AR229" s="241">
        <v>210980.670723869</v>
      </c>
      <c r="AS229" s="241">
        <v>214019.73103394441</v>
      </c>
      <c r="AT229" s="241">
        <v>217123.16200287623</v>
      </c>
      <c r="AU229" s="241">
        <v>220302.51590967269</v>
      </c>
      <c r="AV229" s="241">
        <v>223531.05400270279</v>
      </c>
      <c r="AW229" s="241">
        <v>226788.68460366453</v>
      </c>
      <c r="AX229" s="241">
        <v>230077.96383200854</v>
      </c>
      <c r="AY229" s="241">
        <v>233366.19053143263</v>
      </c>
      <c r="AZ229" s="241">
        <v>236683.02681856451</v>
      </c>
    </row>
    <row r="230" spans="1:52" x14ac:dyDescent="0.35">
      <c r="A230" s="247" t="s">
        <v>94</v>
      </c>
      <c r="B230" s="226">
        <v>133233.88560000001</v>
      </c>
      <c r="C230" s="226">
        <v>131817.24359999999</v>
      </c>
      <c r="D230" s="226">
        <v>131663.02299999999</v>
      </c>
      <c r="E230" s="226">
        <v>122686.0852</v>
      </c>
      <c r="F230" s="226">
        <v>135846.15100000001</v>
      </c>
      <c r="G230" s="226">
        <v>137681.97440000001</v>
      </c>
      <c r="H230" s="226">
        <v>137410.96909999999</v>
      </c>
      <c r="I230" s="226">
        <v>144208</v>
      </c>
      <c r="J230" s="226">
        <v>143810</v>
      </c>
      <c r="K230" s="226">
        <v>127024</v>
      </c>
      <c r="L230" s="226">
        <v>149114</v>
      </c>
      <c r="M230" s="226">
        <v>137354</v>
      </c>
      <c r="N230" s="226">
        <v>144348</v>
      </c>
      <c r="O230" s="226">
        <v>147107.99999999997</v>
      </c>
      <c r="P230" s="226">
        <v>145516.99999999994</v>
      </c>
      <c r="Q230" s="226">
        <v>141689</v>
      </c>
      <c r="R230" s="226">
        <v>144330.68367005792</v>
      </c>
      <c r="S230" s="226">
        <v>147872.21709207771</v>
      </c>
      <c r="T230" s="226">
        <v>151125.24251459152</v>
      </c>
      <c r="U230" s="226">
        <v>154101.10039429509</v>
      </c>
      <c r="V230" s="226">
        <v>156849.61101292248</v>
      </c>
      <c r="W230" s="226">
        <v>159394.97752880599</v>
      </c>
      <c r="X230" s="226">
        <v>161718.90119421112</v>
      </c>
      <c r="Y230" s="226">
        <v>164311.60707219143</v>
      </c>
      <c r="Z230" s="226">
        <v>166732.36247426725</v>
      </c>
      <c r="AA230" s="226">
        <v>169072.09757876626</v>
      </c>
      <c r="AB230" s="226">
        <v>171323.12427700992</v>
      </c>
      <c r="AC230" s="226">
        <v>173572.79109196027</v>
      </c>
      <c r="AD230" s="226">
        <v>175833.97135190608</v>
      </c>
      <c r="AE230" s="226">
        <v>178104.67292742617</v>
      </c>
      <c r="AF230" s="226">
        <v>180359.4102212865</v>
      </c>
      <c r="AG230" s="226">
        <v>182636.12903466047</v>
      </c>
      <c r="AH230" s="226">
        <v>184900.63843538129</v>
      </c>
      <c r="AI230" s="226">
        <v>187191.78181502403</v>
      </c>
      <c r="AJ230" s="226">
        <v>189523.03089653578</v>
      </c>
      <c r="AK230" s="226">
        <v>191904.42247981118</v>
      </c>
      <c r="AL230" s="226">
        <v>194346.1326765813</v>
      </c>
      <c r="AM230" s="226">
        <v>196878.49729630025</v>
      </c>
      <c r="AN230" s="226">
        <v>199500.85312479115</v>
      </c>
      <c r="AO230" s="226">
        <v>202207.91248101281</v>
      </c>
      <c r="AP230" s="226">
        <v>205038.21268379028</v>
      </c>
      <c r="AQ230" s="226">
        <v>207945.38400906342</v>
      </c>
      <c r="AR230" s="226">
        <v>210899.15769410244</v>
      </c>
      <c r="AS230" s="226">
        <v>213932.77286586919</v>
      </c>
      <c r="AT230" s="226">
        <v>217030.45240794777</v>
      </c>
      <c r="AU230" s="226">
        <v>220202.87698895286</v>
      </c>
      <c r="AV230" s="226">
        <v>223424.11904505611</v>
      </c>
      <c r="AW230" s="226">
        <v>226673.88199320331</v>
      </c>
      <c r="AX230" s="226">
        <v>229954.11100751653</v>
      </c>
      <c r="AY230" s="226">
        <v>233231.15070811505</v>
      </c>
      <c r="AZ230" s="226">
        <v>236536.03501680683</v>
      </c>
    </row>
    <row r="231" spans="1:52" x14ac:dyDescent="0.35">
      <c r="A231" s="247" t="s">
        <v>95</v>
      </c>
      <c r="B231" s="226">
        <v>0</v>
      </c>
      <c r="C231" s="226">
        <v>0</v>
      </c>
      <c r="D231" s="226">
        <v>0</v>
      </c>
      <c r="E231" s="226">
        <v>0</v>
      </c>
      <c r="F231" s="226">
        <v>0</v>
      </c>
      <c r="G231" s="226">
        <v>0</v>
      </c>
      <c r="H231" s="226">
        <v>0</v>
      </c>
      <c r="I231" s="226">
        <v>0</v>
      </c>
      <c r="J231" s="226">
        <v>0</v>
      </c>
      <c r="K231" s="226">
        <v>0</v>
      </c>
      <c r="L231" s="226">
        <v>0</v>
      </c>
      <c r="M231" s="226">
        <v>0</v>
      </c>
      <c r="N231" s="226">
        <v>0</v>
      </c>
      <c r="O231" s="226">
        <v>0</v>
      </c>
      <c r="P231" s="226">
        <v>0</v>
      </c>
      <c r="Q231" s="226">
        <v>0</v>
      </c>
      <c r="R231" s="226">
        <v>2.2600316086409231</v>
      </c>
      <c r="S231" s="226">
        <v>4.7650674602271739</v>
      </c>
      <c r="T231" s="226">
        <v>7.2995878207860976</v>
      </c>
      <c r="U231" s="226">
        <v>9.8079389151937537</v>
      </c>
      <c r="V231" s="226">
        <v>12.418256747594947</v>
      </c>
      <c r="W231" s="226">
        <v>15.06463536670967</v>
      </c>
      <c r="X231" s="226">
        <v>17.598773196728562</v>
      </c>
      <c r="Y231" s="226">
        <v>20.255388722388528</v>
      </c>
      <c r="Z231" s="226">
        <v>22.684567525279004</v>
      </c>
      <c r="AA231" s="226">
        <v>25.099313845804549</v>
      </c>
      <c r="AB231" s="226">
        <v>27.646628682254665</v>
      </c>
      <c r="AC231" s="226">
        <v>30.259979731281579</v>
      </c>
      <c r="AD231" s="226">
        <v>32.848800023684284</v>
      </c>
      <c r="AE231" s="226">
        <v>35.520366494427641</v>
      </c>
      <c r="AF231" s="226">
        <v>38.264482876960479</v>
      </c>
      <c r="AG231" s="226">
        <v>41.090581881185351</v>
      </c>
      <c r="AH231" s="226">
        <v>43.99049668123056</v>
      </c>
      <c r="AI231" s="226">
        <v>46.752688043714315</v>
      </c>
      <c r="AJ231" s="226">
        <v>49.666675998828687</v>
      </c>
      <c r="AK231" s="226">
        <v>52.678107956045928</v>
      </c>
      <c r="AL231" s="226">
        <v>55.810251514592238</v>
      </c>
      <c r="AM231" s="226">
        <v>59.141089507430202</v>
      </c>
      <c r="AN231" s="226">
        <v>65.184693033920823</v>
      </c>
      <c r="AO231" s="226">
        <v>68.57414707668211</v>
      </c>
      <c r="AP231" s="226">
        <v>72.438902535872685</v>
      </c>
      <c r="AQ231" s="226">
        <v>76.591494636090147</v>
      </c>
      <c r="AR231" s="226">
        <v>81.03308883547318</v>
      </c>
      <c r="AS231" s="226">
        <v>86.171098438236612</v>
      </c>
      <c r="AT231" s="226">
        <v>91.471586297711269</v>
      </c>
      <c r="AU231" s="226">
        <v>97.6683438189431</v>
      </c>
      <c r="AV231" s="226">
        <v>103.96462132939902</v>
      </c>
      <c r="AW231" s="226">
        <v>110.47824195876966</v>
      </c>
      <c r="AX231" s="226">
        <v>117.63993384506702</v>
      </c>
      <c r="AY231" s="226">
        <v>126.06075328889349</v>
      </c>
      <c r="AZ231" s="226">
        <v>134.62539700843462</v>
      </c>
    </row>
    <row r="232" spans="1:52" x14ac:dyDescent="0.35">
      <c r="A232" s="247" t="s">
        <v>96</v>
      </c>
      <c r="B232" s="226">
        <v>0</v>
      </c>
      <c r="C232" s="226">
        <v>0</v>
      </c>
      <c r="D232" s="226">
        <v>0</v>
      </c>
      <c r="E232" s="226">
        <v>0</v>
      </c>
      <c r="F232" s="226">
        <v>0</v>
      </c>
      <c r="G232" s="226">
        <v>0</v>
      </c>
      <c r="H232" s="226">
        <v>0</v>
      </c>
      <c r="I232" s="226">
        <v>0</v>
      </c>
      <c r="J232" s="226">
        <v>0</v>
      </c>
      <c r="K232" s="226">
        <v>0</v>
      </c>
      <c r="L232" s="226">
        <v>0</v>
      </c>
      <c r="M232" s="226">
        <v>0</v>
      </c>
      <c r="N232" s="226">
        <v>0</v>
      </c>
      <c r="O232" s="226">
        <v>0</v>
      </c>
      <c r="P232" s="226">
        <v>0</v>
      </c>
      <c r="Q232" s="226">
        <v>0</v>
      </c>
      <c r="R232" s="226">
        <v>8.8621023281713987E-8</v>
      </c>
      <c r="S232" s="226">
        <v>2.6448526576092054E-7</v>
      </c>
      <c r="T232" s="226">
        <v>5.8352223631336141E-7</v>
      </c>
      <c r="U232" s="226">
        <v>1.1471190048222635E-6</v>
      </c>
      <c r="V232" s="226">
        <v>2.1935514166160915E-6</v>
      </c>
      <c r="W232" s="226">
        <v>4.0863485756173039E-6</v>
      </c>
      <c r="X232" s="226">
        <v>7.3113271265539292E-6</v>
      </c>
      <c r="Y232" s="226">
        <v>1.3289512183889531E-5</v>
      </c>
      <c r="Z232" s="226">
        <v>2.2977806963343129E-5</v>
      </c>
      <c r="AA232" s="226">
        <v>3.9902495681850666E-5</v>
      </c>
      <c r="AB232" s="226">
        <v>7.132255595127462E-5</v>
      </c>
      <c r="AC232" s="226">
        <v>1.2790820607723951E-4</v>
      </c>
      <c r="AD232" s="226">
        <v>2.2570158887499732E-4</v>
      </c>
      <c r="AE232" s="226">
        <v>4.0178851062322636E-4</v>
      </c>
      <c r="AF232" s="226">
        <v>7.1481982859949837E-4</v>
      </c>
      <c r="AG232" s="226">
        <v>1.2701916121527883E-3</v>
      </c>
      <c r="AH232" s="226">
        <v>2.2478927599353417E-3</v>
      </c>
      <c r="AI232" s="226">
        <v>3.8289474109623302E-3</v>
      </c>
      <c r="AJ232" s="226">
        <v>6.6539736410017435E-3</v>
      </c>
      <c r="AK232" s="226">
        <v>1.1537000009303744E-2</v>
      </c>
      <c r="AL232" s="226">
        <v>1.9969963219994502E-2</v>
      </c>
      <c r="AM232" s="226">
        <v>3.4695505745231156E-2</v>
      </c>
      <c r="AN232" s="226">
        <v>7.8033892770933963E-2</v>
      </c>
      <c r="AO232" s="226">
        <v>0.11658517034028551</v>
      </c>
      <c r="AP232" s="226">
        <v>0.18538637518784915</v>
      </c>
      <c r="AQ232" s="226">
        <v>0.29878418783858973</v>
      </c>
      <c r="AR232" s="226">
        <v>0.47994093106815677</v>
      </c>
      <c r="AS232" s="226">
        <v>0.78706963698035093</v>
      </c>
      <c r="AT232" s="226">
        <v>1.2380086307662459</v>
      </c>
      <c r="AU232" s="226">
        <v>1.9705769008741274</v>
      </c>
      <c r="AV232" s="226">
        <v>2.9703363172903789</v>
      </c>
      <c r="AW232" s="226">
        <v>4.3243685024395555</v>
      </c>
      <c r="AX232" s="226">
        <v>6.2128906469440413</v>
      </c>
      <c r="AY232" s="226">
        <v>8.9790700286977696</v>
      </c>
      <c r="AZ232" s="226">
        <v>12.366404749238441</v>
      </c>
    </row>
    <row r="233" spans="1:52" x14ac:dyDescent="0.35">
      <c r="A233" s="247" t="s">
        <v>97</v>
      </c>
      <c r="B233" s="226">
        <v>0</v>
      </c>
      <c r="C233" s="226">
        <v>0</v>
      </c>
      <c r="D233" s="226">
        <v>0</v>
      </c>
      <c r="E233" s="226">
        <v>0</v>
      </c>
      <c r="F233" s="226">
        <v>0</v>
      </c>
      <c r="G233" s="226">
        <v>0</v>
      </c>
      <c r="H233" s="226">
        <v>0</v>
      </c>
      <c r="I233" s="226">
        <v>0</v>
      </c>
      <c r="J233" s="226">
        <v>0</v>
      </c>
      <c r="K233" s="226">
        <v>0</v>
      </c>
      <c r="L233" s="226">
        <v>0</v>
      </c>
      <c r="M233" s="226">
        <v>0</v>
      </c>
      <c r="N233" s="226">
        <v>0</v>
      </c>
      <c r="O233" s="226">
        <v>0</v>
      </c>
      <c r="P233" s="226">
        <v>0</v>
      </c>
      <c r="Q233" s="226">
        <v>0</v>
      </c>
      <c r="R233" s="226">
        <v>0</v>
      </c>
      <c r="S233" s="226">
        <v>0</v>
      </c>
      <c r="T233" s="226">
        <v>0</v>
      </c>
      <c r="U233" s="226">
        <v>0</v>
      </c>
      <c r="V233" s="226">
        <v>0</v>
      </c>
      <c r="W233" s="226">
        <v>0</v>
      </c>
      <c r="X233" s="226">
        <v>0</v>
      </c>
      <c r="Y233" s="226">
        <v>0</v>
      </c>
      <c r="Z233" s="226">
        <v>0</v>
      </c>
      <c r="AA233" s="226">
        <v>0</v>
      </c>
      <c r="AB233" s="226">
        <v>0</v>
      </c>
      <c r="AC233" s="226">
        <v>0</v>
      </c>
      <c r="AD233" s="226">
        <v>0</v>
      </c>
      <c r="AE233" s="226">
        <v>0</v>
      </c>
      <c r="AF233" s="226">
        <v>0</v>
      </c>
      <c r="AG233" s="226">
        <v>0</v>
      </c>
      <c r="AH233" s="226">
        <v>0</v>
      </c>
      <c r="AI233" s="226">
        <v>0</v>
      </c>
      <c r="AJ233" s="226">
        <v>0</v>
      </c>
      <c r="AK233" s="226">
        <v>0</v>
      </c>
      <c r="AL233" s="226">
        <v>0</v>
      </c>
      <c r="AM233" s="226">
        <v>0</v>
      </c>
      <c r="AN233" s="226">
        <v>0</v>
      </c>
      <c r="AO233" s="226">
        <v>0</v>
      </c>
      <c r="AP233" s="226">
        <v>0</v>
      </c>
      <c r="AQ233" s="226">
        <v>0</v>
      </c>
      <c r="AR233" s="226">
        <v>0</v>
      </c>
      <c r="AS233" s="226">
        <v>0</v>
      </c>
      <c r="AT233" s="226">
        <v>0</v>
      </c>
      <c r="AU233" s="226">
        <v>0</v>
      </c>
      <c r="AV233" s="226">
        <v>0</v>
      </c>
      <c r="AW233" s="226">
        <v>0</v>
      </c>
      <c r="AX233" s="226">
        <v>0</v>
      </c>
      <c r="AY233" s="226">
        <v>0</v>
      </c>
      <c r="AZ233" s="226">
        <v>0</v>
      </c>
    </row>
    <row r="234" spans="1:52" x14ac:dyDescent="0.35">
      <c r="A234" s="247" t="s">
        <v>98</v>
      </c>
      <c r="B234" s="226">
        <v>0</v>
      </c>
      <c r="C234" s="226">
        <v>0</v>
      </c>
      <c r="D234" s="226">
        <v>0</v>
      </c>
      <c r="E234" s="226">
        <v>0</v>
      </c>
      <c r="F234" s="226">
        <v>0</v>
      </c>
      <c r="G234" s="226">
        <v>0</v>
      </c>
      <c r="H234" s="226">
        <v>0</v>
      </c>
      <c r="I234" s="226">
        <v>0</v>
      </c>
      <c r="J234" s="226">
        <v>0</v>
      </c>
      <c r="K234" s="226">
        <v>0</v>
      </c>
      <c r="L234" s="226">
        <v>0</v>
      </c>
      <c r="M234" s="226">
        <v>0</v>
      </c>
      <c r="N234" s="226">
        <v>0</v>
      </c>
      <c r="O234" s="226">
        <v>0</v>
      </c>
      <c r="P234" s="226">
        <v>0</v>
      </c>
      <c r="Q234" s="226">
        <v>0</v>
      </c>
      <c r="R234" s="226">
        <v>0</v>
      </c>
      <c r="S234" s="226">
        <v>0</v>
      </c>
      <c r="T234" s="226">
        <v>0</v>
      </c>
      <c r="U234" s="226">
        <v>0</v>
      </c>
      <c r="V234" s="226">
        <v>0</v>
      </c>
      <c r="W234" s="226">
        <v>0</v>
      </c>
      <c r="X234" s="226">
        <v>0</v>
      </c>
      <c r="Y234" s="226">
        <v>0</v>
      </c>
      <c r="Z234" s="226">
        <v>0</v>
      </c>
      <c r="AA234" s="226">
        <v>0</v>
      </c>
      <c r="AB234" s="226">
        <v>0</v>
      </c>
      <c r="AC234" s="226">
        <v>0</v>
      </c>
      <c r="AD234" s="226">
        <v>0</v>
      </c>
      <c r="AE234" s="226">
        <v>0</v>
      </c>
      <c r="AF234" s="226">
        <v>0</v>
      </c>
      <c r="AG234" s="226">
        <v>0</v>
      </c>
      <c r="AH234" s="226">
        <v>0</v>
      </c>
      <c r="AI234" s="226">
        <v>0</v>
      </c>
      <c r="AJ234" s="226">
        <v>0</v>
      </c>
      <c r="AK234" s="226">
        <v>0</v>
      </c>
      <c r="AL234" s="226">
        <v>0</v>
      </c>
      <c r="AM234" s="226">
        <v>0</v>
      </c>
      <c r="AN234" s="226">
        <v>0</v>
      </c>
      <c r="AO234" s="226">
        <v>0</v>
      </c>
      <c r="AP234" s="226">
        <v>0</v>
      </c>
      <c r="AQ234" s="226">
        <v>0</v>
      </c>
      <c r="AR234" s="226">
        <v>0</v>
      </c>
      <c r="AS234" s="226">
        <v>0</v>
      </c>
      <c r="AT234" s="226">
        <v>0</v>
      </c>
      <c r="AU234" s="226">
        <v>0</v>
      </c>
      <c r="AV234" s="226">
        <v>0</v>
      </c>
      <c r="AW234" s="226">
        <v>0</v>
      </c>
      <c r="AX234" s="226">
        <v>0</v>
      </c>
      <c r="AY234" s="226">
        <v>0</v>
      </c>
      <c r="AZ234" s="226">
        <v>0</v>
      </c>
    </row>
    <row r="235" spans="1:52" x14ac:dyDescent="0.35">
      <c r="A235" s="248" t="s">
        <v>99</v>
      </c>
      <c r="B235" s="228">
        <v>0</v>
      </c>
      <c r="C235" s="228">
        <v>0</v>
      </c>
      <c r="D235" s="228">
        <v>0</v>
      </c>
      <c r="E235" s="228">
        <v>0</v>
      </c>
      <c r="F235" s="228">
        <v>0</v>
      </c>
      <c r="G235" s="228">
        <v>0</v>
      </c>
      <c r="H235" s="228">
        <v>0</v>
      </c>
      <c r="I235" s="228">
        <v>0</v>
      </c>
      <c r="J235" s="228">
        <v>0</v>
      </c>
      <c r="K235" s="228">
        <v>0</v>
      </c>
      <c r="L235" s="228">
        <v>0</v>
      </c>
      <c r="M235" s="228">
        <v>0</v>
      </c>
      <c r="N235" s="228">
        <v>0</v>
      </c>
      <c r="O235" s="228">
        <v>0</v>
      </c>
      <c r="P235" s="228">
        <v>0</v>
      </c>
      <c r="Q235" s="228">
        <v>0</v>
      </c>
      <c r="R235" s="228">
        <v>0</v>
      </c>
      <c r="S235" s="228">
        <v>0</v>
      </c>
      <c r="T235" s="228">
        <v>0</v>
      </c>
      <c r="U235" s="228">
        <v>0</v>
      </c>
      <c r="V235" s="228">
        <v>0</v>
      </c>
      <c r="W235" s="228">
        <v>0</v>
      </c>
      <c r="X235" s="228">
        <v>0</v>
      </c>
      <c r="Y235" s="228">
        <v>0</v>
      </c>
      <c r="Z235" s="228">
        <v>0</v>
      </c>
      <c r="AA235" s="228">
        <v>0</v>
      </c>
      <c r="AB235" s="228">
        <v>0</v>
      </c>
      <c r="AC235" s="228">
        <v>0</v>
      </c>
      <c r="AD235" s="228">
        <v>0</v>
      </c>
      <c r="AE235" s="228">
        <v>0</v>
      </c>
      <c r="AF235" s="228">
        <v>0</v>
      </c>
      <c r="AG235" s="228">
        <v>0</v>
      </c>
      <c r="AH235" s="228">
        <v>0</v>
      </c>
      <c r="AI235" s="228">
        <v>0</v>
      </c>
      <c r="AJ235" s="228">
        <v>0</v>
      </c>
      <c r="AK235" s="228">
        <v>0</v>
      </c>
      <c r="AL235" s="228">
        <v>0</v>
      </c>
      <c r="AM235" s="228">
        <v>0</v>
      </c>
      <c r="AN235" s="228">
        <v>0</v>
      </c>
      <c r="AO235" s="228">
        <v>0</v>
      </c>
      <c r="AP235" s="228">
        <v>0</v>
      </c>
      <c r="AQ235" s="228">
        <v>0</v>
      </c>
      <c r="AR235" s="228">
        <v>0</v>
      </c>
      <c r="AS235" s="228">
        <v>0</v>
      </c>
      <c r="AT235" s="228">
        <v>0</v>
      </c>
      <c r="AU235" s="228">
        <v>0</v>
      </c>
      <c r="AV235" s="228">
        <v>0</v>
      </c>
      <c r="AW235" s="228">
        <v>0</v>
      </c>
      <c r="AX235" s="228">
        <v>0</v>
      </c>
      <c r="AY235" s="228">
        <v>0</v>
      </c>
      <c r="AZ235" s="228">
        <v>0</v>
      </c>
    </row>
    <row r="236" spans="1:52" x14ac:dyDescent="0.35">
      <c r="A236" s="244"/>
      <c r="B236" s="244"/>
      <c r="C236" s="244"/>
      <c r="D236" s="244"/>
      <c r="E236" s="244"/>
      <c r="F236" s="244"/>
      <c r="G236" s="244"/>
      <c r="H236" s="244"/>
      <c r="I236" s="244"/>
      <c r="J236" s="244"/>
      <c r="K236" s="244"/>
      <c r="L236" s="245"/>
      <c r="M236" s="245"/>
      <c r="N236" s="245"/>
      <c r="O236" s="245"/>
      <c r="P236" s="245"/>
      <c r="Q236" s="245"/>
      <c r="R236" s="245"/>
      <c r="S236" s="245"/>
      <c r="T236" s="245"/>
      <c r="U236" s="245"/>
      <c r="V236" s="245"/>
      <c r="W236" s="245"/>
      <c r="X236" s="245"/>
      <c r="Y236" s="245"/>
      <c r="Z236" s="245"/>
      <c r="AA236" s="245"/>
      <c r="AB236" s="245"/>
      <c r="AC236" s="245"/>
      <c r="AD236" s="245"/>
      <c r="AE236" s="245"/>
      <c r="AF236" s="245"/>
      <c r="AG236" s="245"/>
      <c r="AH236" s="245"/>
      <c r="AI236" s="245"/>
      <c r="AJ236" s="245"/>
      <c r="AK236" s="245"/>
      <c r="AL236" s="245"/>
      <c r="AM236" s="245"/>
      <c r="AN236" s="245"/>
      <c r="AO236" s="245"/>
      <c r="AP236" s="245"/>
      <c r="AQ236" s="245"/>
      <c r="AR236" s="245"/>
      <c r="AS236" s="245"/>
      <c r="AT236" s="245"/>
      <c r="AU236" s="245"/>
      <c r="AV236" s="245"/>
      <c r="AW236" s="245"/>
      <c r="AX236" s="245"/>
      <c r="AY236" s="245"/>
      <c r="AZ236" s="245"/>
    </row>
    <row r="237" spans="1:52" x14ac:dyDescent="0.35">
      <c r="A237" s="9" t="s">
        <v>108</v>
      </c>
      <c r="B237" s="235">
        <v>11062070.256108882</v>
      </c>
      <c r="C237" s="235">
        <v>11666762.146641364</v>
      </c>
      <c r="D237" s="235">
        <v>12084425.813305769</v>
      </c>
      <c r="E237" s="235">
        <v>12553796.60860594</v>
      </c>
      <c r="F237" s="235">
        <v>13469983.95450007</v>
      </c>
      <c r="G237" s="235">
        <v>13956327.507664297</v>
      </c>
      <c r="H237" s="235">
        <v>15249990.668493455</v>
      </c>
      <c r="I237" s="235">
        <v>16113925.609675713</v>
      </c>
      <c r="J237" s="235">
        <v>16558205.620667715</v>
      </c>
      <c r="K237" s="235">
        <v>15169845.426047795</v>
      </c>
      <c r="L237" s="235">
        <v>15191394.957611829</v>
      </c>
      <c r="M237" s="235">
        <v>15443764.477951121</v>
      </c>
      <c r="N237" s="235">
        <v>14507386.225815414</v>
      </c>
      <c r="O237" s="235">
        <v>13962584.294403829</v>
      </c>
      <c r="P237" s="235">
        <v>13748366.942734282</v>
      </c>
      <c r="Q237" s="235">
        <v>14053817.860116271</v>
      </c>
      <c r="R237" s="235">
        <v>14284608.262736659</v>
      </c>
      <c r="S237" s="235">
        <v>14561955.245698821</v>
      </c>
      <c r="T237" s="235">
        <v>14833496.500348492</v>
      </c>
      <c r="U237" s="235">
        <v>15078555.005140183</v>
      </c>
      <c r="V237" s="235">
        <v>15301049.524569925</v>
      </c>
      <c r="W237" s="235">
        <v>15503660.950618014</v>
      </c>
      <c r="X237" s="235">
        <v>15689406.006695589</v>
      </c>
      <c r="Y237" s="235">
        <v>15894200.883514723</v>
      </c>
      <c r="Z237" s="235">
        <v>16088427.047021121</v>
      </c>
      <c r="AA237" s="235">
        <v>16278467.558421507</v>
      </c>
      <c r="AB237" s="235">
        <v>16468249.243430229</v>
      </c>
      <c r="AC237" s="235">
        <v>16656740.187356923</v>
      </c>
      <c r="AD237" s="235">
        <v>16846176.080588486</v>
      </c>
      <c r="AE237" s="235">
        <v>17038360.72119385</v>
      </c>
      <c r="AF237" s="235">
        <v>17234369.254757196</v>
      </c>
      <c r="AG237" s="235">
        <v>17432438.935890112</v>
      </c>
      <c r="AH237" s="235">
        <v>17633243.143271994</v>
      </c>
      <c r="AI237" s="235">
        <v>17839582.185333189</v>
      </c>
      <c r="AJ237" s="235">
        <v>18052925.789198801</v>
      </c>
      <c r="AK237" s="235">
        <v>18274356.152992878</v>
      </c>
      <c r="AL237" s="235">
        <v>18506167.67001418</v>
      </c>
      <c r="AM237" s="235">
        <v>18684783.076736875</v>
      </c>
      <c r="AN237" s="235">
        <v>18870545.744529985</v>
      </c>
      <c r="AO237" s="235">
        <v>19062645.291985314</v>
      </c>
      <c r="AP237" s="235">
        <v>19260282.29726753</v>
      </c>
      <c r="AQ237" s="235">
        <v>19457962.859908026</v>
      </c>
      <c r="AR237" s="235">
        <v>19660810.71326258</v>
      </c>
      <c r="AS237" s="235">
        <v>19869397.163082577</v>
      </c>
      <c r="AT237" s="235">
        <v>20087907.48378218</v>
      </c>
      <c r="AU237" s="235">
        <v>20320992.984542433</v>
      </c>
      <c r="AV237" s="235">
        <v>20569486.333162576</v>
      </c>
      <c r="AW237" s="235">
        <v>20828461.507032704</v>
      </c>
      <c r="AX237" s="235">
        <v>21094469.211956318</v>
      </c>
      <c r="AY237" s="235">
        <v>21365654.434076436</v>
      </c>
      <c r="AZ237" s="235">
        <v>21639428.306726687</v>
      </c>
    </row>
    <row r="238" spans="1:52" x14ac:dyDescent="0.35">
      <c r="A238" s="249" t="s">
        <v>101</v>
      </c>
      <c r="B238" s="241">
        <v>851185.23745815526</v>
      </c>
      <c r="C238" s="241">
        <v>867236.54781955807</v>
      </c>
      <c r="D238" s="241">
        <v>873424.72006121313</v>
      </c>
      <c r="E238" s="241">
        <v>898579.45646175812</v>
      </c>
      <c r="F238" s="241">
        <v>934375.01143033348</v>
      </c>
      <c r="G238" s="241">
        <v>926962.90147520462</v>
      </c>
      <c r="H238" s="241">
        <v>916767.96469297097</v>
      </c>
      <c r="I238" s="241">
        <v>899858.53873657528</v>
      </c>
      <c r="J238" s="241">
        <v>898526.28401048726</v>
      </c>
      <c r="K238" s="241">
        <v>792315.38420271326</v>
      </c>
      <c r="L238" s="241">
        <v>864437.37703679083</v>
      </c>
      <c r="M238" s="241">
        <v>890711.40024025296</v>
      </c>
      <c r="N238" s="241">
        <v>878316.41147852887</v>
      </c>
      <c r="O238" s="241">
        <v>904960.68951598974</v>
      </c>
      <c r="P238" s="241">
        <v>950857.00951719226</v>
      </c>
      <c r="Q238" s="241">
        <v>934012.70063174504</v>
      </c>
      <c r="R238" s="241">
        <v>946786.39843538043</v>
      </c>
      <c r="S238" s="241">
        <v>962970.12938879523</v>
      </c>
      <c r="T238" s="241">
        <v>978198.36067451595</v>
      </c>
      <c r="U238" s="241">
        <v>991677.95958554884</v>
      </c>
      <c r="V238" s="241">
        <v>1003785.4684587206</v>
      </c>
      <c r="W238" s="241">
        <v>1014982.8789461115</v>
      </c>
      <c r="X238" s="241">
        <v>1025459.5373941131</v>
      </c>
      <c r="Y238" s="241">
        <v>1036716.3586679396</v>
      </c>
      <c r="Z238" s="241">
        <v>1047642.399625422</v>
      </c>
      <c r="AA238" s="241">
        <v>1058488.5423490284</v>
      </c>
      <c r="AB238" s="241">
        <v>1069605.5779623617</v>
      </c>
      <c r="AC238" s="241">
        <v>1080915.1545607236</v>
      </c>
      <c r="AD238" s="241">
        <v>1092366.0116540361</v>
      </c>
      <c r="AE238" s="241">
        <v>1103878.0049821637</v>
      </c>
      <c r="AF238" s="241">
        <v>1115354.097363262</v>
      </c>
      <c r="AG238" s="241">
        <v>1126635.1009755176</v>
      </c>
      <c r="AH238" s="241">
        <v>1137881.3781318038</v>
      </c>
      <c r="AI238" s="241">
        <v>1149283.1031302118</v>
      </c>
      <c r="AJ238" s="241">
        <v>1160974.0852377685</v>
      </c>
      <c r="AK238" s="241">
        <v>1173066.9992823165</v>
      </c>
      <c r="AL238" s="241">
        <v>1185691.9715383563</v>
      </c>
      <c r="AM238" s="241">
        <v>1198063.0026798344</v>
      </c>
      <c r="AN238" s="241">
        <v>1210861.5834776985</v>
      </c>
      <c r="AO238" s="241">
        <v>1224042.882248651</v>
      </c>
      <c r="AP238" s="241">
        <v>1237566.5022964552</v>
      </c>
      <c r="AQ238" s="241">
        <v>1250889.7667026734</v>
      </c>
      <c r="AR238" s="241">
        <v>1264540.7198560261</v>
      </c>
      <c r="AS238" s="241">
        <v>1278400.340149425</v>
      </c>
      <c r="AT238" s="241">
        <v>1292593.7754877505</v>
      </c>
      <c r="AU238" s="241">
        <v>1307271.9377873824</v>
      </c>
      <c r="AV238" s="241">
        <v>1322550.5392355754</v>
      </c>
      <c r="AW238" s="241">
        <v>1338144.1238896539</v>
      </c>
      <c r="AX238" s="241">
        <v>1353953.3719549242</v>
      </c>
      <c r="AY238" s="241">
        <v>1369967.6151600815</v>
      </c>
      <c r="AZ238" s="241">
        <v>1386110.1627148502</v>
      </c>
    </row>
    <row r="239" spans="1:52" x14ac:dyDescent="0.35">
      <c r="A239" s="247" t="s">
        <v>94</v>
      </c>
      <c r="B239" s="226">
        <v>851185.23745815526</v>
      </c>
      <c r="C239" s="226">
        <v>867236.54781955807</v>
      </c>
      <c r="D239" s="226">
        <v>873424.72006121313</v>
      </c>
      <c r="E239" s="226">
        <v>898579.45646175812</v>
      </c>
      <c r="F239" s="226">
        <v>934375.01143033348</v>
      </c>
      <c r="G239" s="226">
        <v>926962.90147520462</v>
      </c>
      <c r="H239" s="226">
        <v>916767.96469297097</v>
      </c>
      <c r="I239" s="226">
        <v>899858.53873657528</v>
      </c>
      <c r="J239" s="226">
        <v>898526.28401048726</v>
      </c>
      <c r="K239" s="226">
        <v>792315.38420271326</v>
      </c>
      <c r="L239" s="226">
        <v>864437.37703679083</v>
      </c>
      <c r="M239" s="226">
        <v>890711.40024025296</v>
      </c>
      <c r="N239" s="226">
        <v>878316.41147852887</v>
      </c>
      <c r="O239" s="226">
        <v>904960.68951598974</v>
      </c>
      <c r="P239" s="226">
        <v>950857.00951719226</v>
      </c>
      <c r="Q239" s="226">
        <v>934012.70063174504</v>
      </c>
      <c r="R239" s="226">
        <v>946777.5103795575</v>
      </c>
      <c r="S239" s="226">
        <v>962950.66100267775</v>
      </c>
      <c r="T239" s="226">
        <v>978167.90991517273</v>
      </c>
      <c r="U239" s="226">
        <v>991636.80999872484</v>
      </c>
      <c r="V239" s="226">
        <v>1003732.9845861774</v>
      </c>
      <c r="W239" s="226">
        <v>1014919.2399564198</v>
      </c>
      <c r="X239" s="226">
        <v>1025385.275043773</v>
      </c>
      <c r="Y239" s="226">
        <v>1036630.7811330401</v>
      </c>
      <c r="Z239" s="226">
        <v>1047546.5536270948</v>
      </c>
      <c r="AA239" s="226">
        <v>1058382.5618957079</v>
      </c>
      <c r="AB239" s="226">
        <v>1069489.1194342417</v>
      </c>
      <c r="AC239" s="226">
        <v>1080787.9781713688</v>
      </c>
      <c r="AD239" s="226">
        <v>1092228.8208295121</v>
      </c>
      <c r="AE239" s="226">
        <v>1103730.2046234396</v>
      </c>
      <c r="AF239" s="226">
        <v>1115196.3812254143</v>
      </c>
      <c r="AG239" s="226">
        <v>1126466.7636986328</v>
      </c>
      <c r="AH239" s="226">
        <v>1137702.5456021056</v>
      </c>
      <c r="AI239" s="226">
        <v>1149093.0848272995</v>
      </c>
      <c r="AJ239" s="226">
        <v>1160774.0035839675</v>
      </c>
      <c r="AK239" s="226">
        <v>1172855.1957245346</v>
      </c>
      <c r="AL239" s="226">
        <v>1185469.2472544885</v>
      </c>
      <c r="AM239" s="226">
        <v>1197828.3572912235</v>
      </c>
      <c r="AN239" s="226">
        <v>1210616.1615344838</v>
      </c>
      <c r="AO239" s="226">
        <v>1223788.1273546799</v>
      </c>
      <c r="AP239" s="226">
        <v>1237301.6259228238</v>
      </c>
      <c r="AQ239" s="226">
        <v>1250610.417479269</v>
      </c>
      <c r="AR239" s="226">
        <v>1264246.647240395</v>
      </c>
      <c r="AS239" s="226">
        <v>1278092.9277798932</v>
      </c>
      <c r="AT239" s="226">
        <v>1292216.2251370049</v>
      </c>
      <c r="AU239" s="226">
        <v>1306876.9174961506</v>
      </c>
      <c r="AV239" s="226">
        <v>1322136.523417373</v>
      </c>
      <c r="AW239" s="226">
        <v>1337705.7297225741</v>
      </c>
      <c r="AX239" s="226">
        <v>1353485.0940126984</v>
      </c>
      <c r="AY239" s="226">
        <v>1369470.7378934284</v>
      </c>
      <c r="AZ239" s="226">
        <v>1385571.3784870422</v>
      </c>
    </row>
    <row r="240" spans="1:52" x14ac:dyDescent="0.35">
      <c r="A240" s="247" t="s">
        <v>95</v>
      </c>
      <c r="B240" s="226">
        <v>0</v>
      </c>
      <c r="C240" s="226">
        <v>0</v>
      </c>
      <c r="D240" s="226">
        <v>0</v>
      </c>
      <c r="E240" s="226">
        <v>0</v>
      </c>
      <c r="F240" s="226">
        <v>0</v>
      </c>
      <c r="G240" s="226">
        <v>0</v>
      </c>
      <c r="H240" s="226">
        <v>0</v>
      </c>
      <c r="I240" s="226">
        <v>0</v>
      </c>
      <c r="J240" s="226">
        <v>0</v>
      </c>
      <c r="K240" s="226">
        <v>0</v>
      </c>
      <c r="L240" s="226">
        <v>0</v>
      </c>
      <c r="M240" s="226">
        <v>0</v>
      </c>
      <c r="N240" s="226">
        <v>0</v>
      </c>
      <c r="O240" s="226">
        <v>0</v>
      </c>
      <c r="P240" s="226">
        <v>0</v>
      </c>
      <c r="Q240" s="226">
        <v>0</v>
      </c>
      <c r="R240" s="226">
        <v>8.8878736989838423</v>
      </c>
      <c r="S240" s="226">
        <v>19.467888015642952</v>
      </c>
      <c r="T240" s="226">
        <v>30.449785360359279</v>
      </c>
      <c r="U240" s="226">
        <v>41.147939519686787</v>
      </c>
      <c r="V240" s="226">
        <v>52.481188858323073</v>
      </c>
      <c r="W240" s="226">
        <v>63.63482857994201</v>
      </c>
      <c r="X240" s="226">
        <v>74.256143894522495</v>
      </c>
      <c r="Y240" s="226">
        <v>85.56820632176516</v>
      </c>
      <c r="Z240" s="226">
        <v>95.832600165187671</v>
      </c>
      <c r="AA240" s="226">
        <v>105.96134012872479</v>
      </c>
      <c r="AB240" s="226">
        <v>116.43095744884931</v>
      </c>
      <c r="AC240" s="226">
        <v>127.13651485011142</v>
      </c>
      <c r="AD240" s="226">
        <v>137.13476550571249</v>
      </c>
      <c r="AE240" s="226">
        <v>147.71987906914842</v>
      </c>
      <c r="AF240" s="226">
        <v>157.60420603071941</v>
      </c>
      <c r="AG240" s="226">
        <v>168.18004038993274</v>
      </c>
      <c r="AH240" s="226">
        <v>178.61091221710089</v>
      </c>
      <c r="AI240" s="226">
        <v>189.70186994528032</v>
      </c>
      <c r="AJ240" s="226">
        <v>199.64918129572817</v>
      </c>
      <c r="AK240" s="226">
        <v>211.18814473460571</v>
      </c>
      <c r="AL240" s="226">
        <v>221.89013131607703</v>
      </c>
      <c r="AM240" s="226">
        <v>233.47965035311202</v>
      </c>
      <c r="AN240" s="226">
        <v>243.86870734957012</v>
      </c>
      <c r="AO240" s="226">
        <v>252.7717135418572</v>
      </c>
      <c r="AP240" s="226">
        <v>262.34133642774987</v>
      </c>
      <c r="AQ240" s="226">
        <v>275.77397182082166</v>
      </c>
      <c r="AR240" s="226">
        <v>289.1375278839011</v>
      </c>
      <c r="AS240" s="226">
        <v>300.98881911675954</v>
      </c>
      <c r="AT240" s="226">
        <v>361.88498969924484</v>
      </c>
      <c r="AU240" s="226">
        <v>376.61815236997347</v>
      </c>
      <c r="AV240" s="226">
        <v>392.16424341305742</v>
      </c>
      <c r="AW240" s="226">
        <v>411.45435745906093</v>
      </c>
      <c r="AX240" s="226">
        <v>434.42914239940222</v>
      </c>
      <c r="AY240" s="226">
        <v>455.66517714990505</v>
      </c>
      <c r="AZ240" s="226">
        <v>485.70015085314776</v>
      </c>
    </row>
    <row r="241" spans="1:52" x14ac:dyDescent="0.35">
      <c r="A241" s="247" t="s">
        <v>96</v>
      </c>
      <c r="B241" s="226">
        <v>0</v>
      </c>
      <c r="C241" s="226">
        <v>0</v>
      </c>
      <c r="D241" s="226">
        <v>0</v>
      </c>
      <c r="E241" s="226">
        <v>0</v>
      </c>
      <c r="F241" s="226">
        <v>0</v>
      </c>
      <c r="G241" s="226">
        <v>0</v>
      </c>
      <c r="H241" s="226">
        <v>0</v>
      </c>
      <c r="I241" s="226">
        <v>0</v>
      </c>
      <c r="J241" s="226">
        <v>0</v>
      </c>
      <c r="K241" s="226">
        <v>0</v>
      </c>
      <c r="L241" s="226">
        <v>0</v>
      </c>
      <c r="M241" s="226">
        <v>0</v>
      </c>
      <c r="N241" s="226">
        <v>0</v>
      </c>
      <c r="O241" s="226">
        <v>0</v>
      </c>
      <c r="P241" s="226">
        <v>0</v>
      </c>
      <c r="Q241" s="226">
        <v>0</v>
      </c>
      <c r="R241" s="226">
        <v>1.8212397506671451E-4</v>
      </c>
      <c r="S241" s="226">
        <v>4.9810184754914982E-4</v>
      </c>
      <c r="T241" s="226">
        <v>9.7398287365666109E-4</v>
      </c>
      <c r="U241" s="226">
        <v>1.6473043248561774E-3</v>
      </c>
      <c r="V241" s="226">
        <v>2.6836849362263811E-3</v>
      </c>
      <c r="W241" s="226">
        <v>4.1611118200541837E-3</v>
      </c>
      <c r="X241" s="226">
        <v>6.2064456710235168E-3</v>
      </c>
      <c r="Y241" s="226">
        <v>9.3285777081342555E-3</v>
      </c>
      <c r="Z241" s="226">
        <v>1.339816194726118E-2</v>
      </c>
      <c r="AA241" s="226">
        <v>1.9113191805061464E-2</v>
      </c>
      <c r="AB241" s="226">
        <v>2.7570671261748496E-2</v>
      </c>
      <c r="AC241" s="226">
        <v>3.9874504605254407E-2</v>
      </c>
      <c r="AD241" s="226">
        <v>5.6059018327365755E-2</v>
      </c>
      <c r="AE241" s="226">
        <v>8.0479654895404693E-2</v>
      </c>
      <c r="AF241" s="226">
        <v>0.11193181687731857</v>
      </c>
      <c r="AG241" s="226">
        <v>0.15723649491477154</v>
      </c>
      <c r="AH241" s="226">
        <v>0.22161748117655558</v>
      </c>
      <c r="AI241" s="226">
        <v>0.31643296699754903</v>
      </c>
      <c r="AJ241" s="226">
        <v>0.43247250528012654</v>
      </c>
      <c r="AK241" s="226">
        <v>0.61541304728487856</v>
      </c>
      <c r="AL241" s="226">
        <v>0.83415255150746181</v>
      </c>
      <c r="AM241" s="226">
        <v>1.1657382577801556</v>
      </c>
      <c r="AN241" s="226">
        <v>1.5532358651594793</v>
      </c>
      <c r="AO241" s="226">
        <v>1.9831804293973165</v>
      </c>
      <c r="AP241" s="226">
        <v>2.5350372037805426</v>
      </c>
      <c r="AQ241" s="226">
        <v>3.575251583636244</v>
      </c>
      <c r="AR241" s="226">
        <v>4.9350877472839505</v>
      </c>
      <c r="AS241" s="226">
        <v>6.4235504150452529</v>
      </c>
      <c r="AT241" s="226">
        <v>15.665361046242776</v>
      </c>
      <c r="AU241" s="226">
        <v>18.402138861746792</v>
      </c>
      <c r="AV241" s="226">
        <v>21.851574789335213</v>
      </c>
      <c r="AW241" s="226">
        <v>26.939809620939869</v>
      </c>
      <c r="AX241" s="226">
        <v>33.848799826260922</v>
      </c>
      <c r="AY241" s="226">
        <v>41.212089503076214</v>
      </c>
      <c r="AZ241" s="226">
        <v>53.084076954641745</v>
      </c>
    </row>
    <row r="242" spans="1:52" x14ac:dyDescent="0.35">
      <c r="A242" s="247" t="s">
        <v>97</v>
      </c>
      <c r="B242" s="226">
        <v>0</v>
      </c>
      <c r="C242" s="226">
        <v>0</v>
      </c>
      <c r="D242" s="226">
        <v>0</v>
      </c>
      <c r="E242" s="226">
        <v>0</v>
      </c>
      <c r="F242" s="226">
        <v>0</v>
      </c>
      <c r="G242" s="226">
        <v>0</v>
      </c>
      <c r="H242" s="226">
        <v>0</v>
      </c>
      <c r="I242" s="226">
        <v>0</v>
      </c>
      <c r="J242" s="226">
        <v>0</v>
      </c>
      <c r="K242" s="226">
        <v>0</v>
      </c>
      <c r="L242" s="226">
        <v>0</v>
      </c>
      <c r="M242" s="226">
        <v>0</v>
      </c>
      <c r="N242" s="226">
        <v>0</v>
      </c>
      <c r="O242" s="226">
        <v>0</v>
      </c>
      <c r="P242" s="226">
        <v>0</v>
      </c>
      <c r="Q242" s="226">
        <v>0</v>
      </c>
      <c r="R242" s="226">
        <v>0</v>
      </c>
      <c r="S242" s="226">
        <v>0</v>
      </c>
      <c r="T242" s="226">
        <v>0</v>
      </c>
      <c r="U242" s="226">
        <v>0</v>
      </c>
      <c r="V242" s="226">
        <v>0</v>
      </c>
      <c r="W242" s="226">
        <v>0</v>
      </c>
      <c r="X242" s="226">
        <v>0</v>
      </c>
      <c r="Y242" s="226">
        <v>0</v>
      </c>
      <c r="Z242" s="226">
        <v>0</v>
      </c>
      <c r="AA242" s="226">
        <v>0</v>
      </c>
      <c r="AB242" s="226">
        <v>0</v>
      </c>
      <c r="AC242" s="226">
        <v>0</v>
      </c>
      <c r="AD242" s="226">
        <v>0</v>
      </c>
      <c r="AE242" s="226">
        <v>0</v>
      </c>
      <c r="AF242" s="226">
        <v>0</v>
      </c>
      <c r="AG242" s="226">
        <v>0</v>
      </c>
      <c r="AH242" s="226">
        <v>0</v>
      </c>
      <c r="AI242" s="226">
        <v>0</v>
      </c>
      <c r="AJ242" s="226">
        <v>0</v>
      </c>
      <c r="AK242" s="226">
        <v>0</v>
      </c>
      <c r="AL242" s="226">
        <v>0</v>
      </c>
      <c r="AM242" s="226">
        <v>0</v>
      </c>
      <c r="AN242" s="226">
        <v>0</v>
      </c>
      <c r="AO242" s="226">
        <v>0</v>
      </c>
      <c r="AP242" s="226">
        <v>0</v>
      </c>
      <c r="AQ242" s="226">
        <v>0</v>
      </c>
      <c r="AR242" s="226">
        <v>0</v>
      </c>
      <c r="AS242" s="226">
        <v>0</v>
      </c>
      <c r="AT242" s="226">
        <v>0</v>
      </c>
      <c r="AU242" s="226">
        <v>0</v>
      </c>
      <c r="AV242" s="226">
        <v>0</v>
      </c>
      <c r="AW242" s="226">
        <v>0</v>
      </c>
      <c r="AX242" s="226">
        <v>0</v>
      </c>
      <c r="AY242" s="226">
        <v>0</v>
      </c>
      <c r="AZ242" s="226">
        <v>0</v>
      </c>
    </row>
    <row r="243" spans="1:52" x14ac:dyDescent="0.35">
      <c r="A243" s="247" t="s">
        <v>98</v>
      </c>
      <c r="B243" s="226">
        <v>0</v>
      </c>
      <c r="C243" s="226">
        <v>0</v>
      </c>
      <c r="D243" s="226">
        <v>0</v>
      </c>
      <c r="E243" s="226">
        <v>0</v>
      </c>
      <c r="F243" s="226">
        <v>0</v>
      </c>
      <c r="G243" s="226">
        <v>0</v>
      </c>
      <c r="H243" s="226">
        <v>0</v>
      </c>
      <c r="I243" s="226">
        <v>0</v>
      </c>
      <c r="J243" s="226">
        <v>0</v>
      </c>
      <c r="K243" s="226">
        <v>0</v>
      </c>
      <c r="L243" s="226">
        <v>0</v>
      </c>
      <c r="M243" s="226">
        <v>0</v>
      </c>
      <c r="N243" s="226">
        <v>0</v>
      </c>
      <c r="O243" s="226">
        <v>0</v>
      </c>
      <c r="P243" s="226">
        <v>0</v>
      </c>
      <c r="Q243" s="226">
        <v>0</v>
      </c>
      <c r="R243" s="226">
        <v>0</v>
      </c>
      <c r="S243" s="226">
        <v>0</v>
      </c>
      <c r="T243" s="226">
        <v>0</v>
      </c>
      <c r="U243" s="226">
        <v>0</v>
      </c>
      <c r="V243" s="226">
        <v>0</v>
      </c>
      <c r="W243" s="226">
        <v>0</v>
      </c>
      <c r="X243" s="226">
        <v>0</v>
      </c>
      <c r="Y243" s="226">
        <v>0</v>
      </c>
      <c r="Z243" s="226">
        <v>0</v>
      </c>
      <c r="AA243" s="226">
        <v>0</v>
      </c>
      <c r="AB243" s="226">
        <v>0</v>
      </c>
      <c r="AC243" s="226">
        <v>0</v>
      </c>
      <c r="AD243" s="226">
        <v>0</v>
      </c>
      <c r="AE243" s="226">
        <v>0</v>
      </c>
      <c r="AF243" s="226">
        <v>0</v>
      </c>
      <c r="AG243" s="226">
        <v>0</v>
      </c>
      <c r="AH243" s="226">
        <v>0</v>
      </c>
      <c r="AI243" s="226">
        <v>0</v>
      </c>
      <c r="AJ243" s="226">
        <v>0</v>
      </c>
      <c r="AK243" s="226">
        <v>0</v>
      </c>
      <c r="AL243" s="226">
        <v>0</v>
      </c>
      <c r="AM243" s="226">
        <v>0</v>
      </c>
      <c r="AN243" s="226">
        <v>0</v>
      </c>
      <c r="AO243" s="226">
        <v>0</v>
      </c>
      <c r="AP243" s="226">
        <v>0</v>
      </c>
      <c r="AQ243" s="226">
        <v>0</v>
      </c>
      <c r="AR243" s="226">
        <v>0</v>
      </c>
      <c r="AS243" s="226">
        <v>0</v>
      </c>
      <c r="AT243" s="226">
        <v>0</v>
      </c>
      <c r="AU243" s="226">
        <v>0</v>
      </c>
      <c r="AV243" s="226">
        <v>0</v>
      </c>
      <c r="AW243" s="226">
        <v>0</v>
      </c>
      <c r="AX243" s="226">
        <v>0</v>
      </c>
      <c r="AY243" s="226">
        <v>0</v>
      </c>
      <c r="AZ243" s="226">
        <v>0</v>
      </c>
    </row>
    <row r="244" spans="1:52" x14ac:dyDescent="0.35">
      <c r="A244" s="247" t="s">
        <v>99</v>
      </c>
      <c r="B244" s="226">
        <v>0</v>
      </c>
      <c r="C244" s="226">
        <v>0</v>
      </c>
      <c r="D244" s="226">
        <v>0</v>
      </c>
      <c r="E244" s="226">
        <v>0</v>
      </c>
      <c r="F244" s="226">
        <v>0</v>
      </c>
      <c r="G244" s="226">
        <v>0</v>
      </c>
      <c r="H244" s="226">
        <v>0</v>
      </c>
      <c r="I244" s="226">
        <v>0</v>
      </c>
      <c r="J244" s="226">
        <v>0</v>
      </c>
      <c r="K244" s="226">
        <v>0</v>
      </c>
      <c r="L244" s="226">
        <v>0</v>
      </c>
      <c r="M244" s="226">
        <v>0</v>
      </c>
      <c r="N244" s="226">
        <v>0</v>
      </c>
      <c r="O244" s="226">
        <v>0</v>
      </c>
      <c r="P244" s="226">
        <v>0</v>
      </c>
      <c r="Q244" s="226">
        <v>0</v>
      </c>
      <c r="R244" s="226">
        <v>0</v>
      </c>
      <c r="S244" s="226">
        <v>0</v>
      </c>
      <c r="T244" s="226">
        <v>0</v>
      </c>
      <c r="U244" s="226">
        <v>0</v>
      </c>
      <c r="V244" s="226">
        <v>0</v>
      </c>
      <c r="W244" s="226">
        <v>0</v>
      </c>
      <c r="X244" s="226">
        <v>0</v>
      </c>
      <c r="Y244" s="226">
        <v>0</v>
      </c>
      <c r="Z244" s="226">
        <v>0</v>
      </c>
      <c r="AA244" s="226">
        <v>0</v>
      </c>
      <c r="AB244" s="226">
        <v>0</v>
      </c>
      <c r="AC244" s="226">
        <v>0</v>
      </c>
      <c r="AD244" s="226">
        <v>0</v>
      </c>
      <c r="AE244" s="226">
        <v>0</v>
      </c>
      <c r="AF244" s="226">
        <v>0</v>
      </c>
      <c r="AG244" s="226">
        <v>0</v>
      </c>
      <c r="AH244" s="226">
        <v>0</v>
      </c>
      <c r="AI244" s="226">
        <v>0</v>
      </c>
      <c r="AJ244" s="226">
        <v>0</v>
      </c>
      <c r="AK244" s="226">
        <v>0</v>
      </c>
      <c r="AL244" s="226">
        <v>0</v>
      </c>
      <c r="AM244" s="226">
        <v>0</v>
      </c>
      <c r="AN244" s="226">
        <v>0</v>
      </c>
      <c r="AO244" s="226">
        <v>0</v>
      </c>
      <c r="AP244" s="226">
        <v>0</v>
      </c>
      <c r="AQ244" s="226">
        <v>0</v>
      </c>
      <c r="AR244" s="226">
        <v>0</v>
      </c>
      <c r="AS244" s="226">
        <v>0</v>
      </c>
      <c r="AT244" s="226">
        <v>0</v>
      </c>
      <c r="AU244" s="226">
        <v>0</v>
      </c>
      <c r="AV244" s="226">
        <v>0</v>
      </c>
      <c r="AW244" s="226">
        <v>0</v>
      </c>
      <c r="AX244" s="226">
        <v>0</v>
      </c>
      <c r="AY244" s="226">
        <v>0</v>
      </c>
      <c r="AZ244" s="226">
        <v>0</v>
      </c>
    </row>
    <row r="245" spans="1:52" x14ac:dyDescent="0.35">
      <c r="A245" s="249" t="s">
        <v>102</v>
      </c>
      <c r="B245" s="241">
        <v>10210885.018650727</v>
      </c>
      <c r="C245" s="241">
        <v>10799525.598821806</v>
      </c>
      <c r="D245" s="241">
        <v>11211001.093244556</v>
      </c>
      <c r="E245" s="241">
        <v>11655217.152144182</v>
      </c>
      <c r="F245" s="241">
        <v>12535608.943069736</v>
      </c>
      <c r="G245" s="241">
        <v>13029364.606189093</v>
      </c>
      <c r="H245" s="241">
        <v>14333222.703800485</v>
      </c>
      <c r="I245" s="241">
        <v>15214067.070939137</v>
      </c>
      <c r="J245" s="241">
        <v>15659679.336657228</v>
      </c>
      <c r="K245" s="241">
        <v>14377530.041845081</v>
      </c>
      <c r="L245" s="241">
        <v>14326957.580575038</v>
      </c>
      <c r="M245" s="241">
        <v>14553053.077710867</v>
      </c>
      <c r="N245" s="241">
        <v>13629069.814336885</v>
      </c>
      <c r="O245" s="241">
        <v>13057623.604887839</v>
      </c>
      <c r="P245" s="241">
        <v>12797509.93321709</v>
      </c>
      <c r="Q245" s="241">
        <v>13119805.159484526</v>
      </c>
      <c r="R245" s="241">
        <v>13337821.864301279</v>
      </c>
      <c r="S245" s="241">
        <v>13598985.116310025</v>
      </c>
      <c r="T245" s="241">
        <v>13855298.139673976</v>
      </c>
      <c r="U245" s="241">
        <v>14086877.045554634</v>
      </c>
      <c r="V245" s="241">
        <v>14297264.056111204</v>
      </c>
      <c r="W245" s="241">
        <v>14488678.071671903</v>
      </c>
      <c r="X245" s="241">
        <v>14663946.469301475</v>
      </c>
      <c r="Y245" s="241">
        <v>14857484.524846783</v>
      </c>
      <c r="Z245" s="241">
        <v>15040784.647395698</v>
      </c>
      <c r="AA245" s="241">
        <v>15219979.016072478</v>
      </c>
      <c r="AB245" s="241">
        <v>15398643.665467868</v>
      </c>
      <c r="AC245" s="241">
        <v>15575825.032796199</v>
      </c>
      <c r="AD245" s="241">
        <v>15753810.06893445</v>
      </c>
      <c r="AE245" s="241">
        <v>15934482.716211688</v>
      </c>
      <c r="AF245" s="241">
        <v>16119015.157393932</v>
      </c>
      <c r="AG245" s="241">
        <v>16305803.834914593</v>
      </c>
      <c r="AH245" s="241">
        <v>16495361.765140191</v>
      </c>
      <c r="AI245" s="241">
        <v>16690299.082202978</v>
      </c>
      <c r="AJ245" s="241">
        <v>16891951.703961033</v>
      </c>
      <c r="AK245" s="241">
        <v>17101289.153710563</v>
      </c>
      <c r="AL245" s="241">
        <v>17320475.698475823</v>
      </c>
      <c r="AM245" s="241">
        <v>17486720.074057039</v>
      </c>
      <c r="AN245" s="241">
        <v>17659684.161052287</v>
      </c>
      <c r="AO245" s="241">
        <v>17838602.409736663</v>
      </c>
      <c r="AP245" s="241">
        <v>18022715.794971075</v>
      </c>
      <c r="AQ245" s="241">
        <v>18207073.093205351</v>
      </c>
      <c r="AR245" s="241">
        <v>18396269.993406553</v>
      </c>
      <c r="AS245" s="241">
        <v>18590996.822933152</v>
      </c>
      <c r="AT245" s="241">
        <v>18795313.708294429</v>
      </c>
      <c r="AU245" s="241">
        <v>19013721.046755049</v>
      </c>
      <c r="AV245" s="241">
        <v>19246935.793926999</v>
      </c>
      <c r="AW245" s="241">
        <v>19490317.383143049</v>
      </c>
      <c r="AX245" s="241">
        <v>19740515.840001393</v>
      </c>
      <c r="AY245" s="241">
        <v>19995686.818916354</v>
      </c>
      <c r="AZ245" s="241">
        <v>20253318.144011836</v>
      </c>
    </row>
    <row r="246" spans="1:52" x14ac:dyDescent="0.35">
      <c r="A246" s="247" t="s">
        <v>94</v>
      </c>
      <c r="B246" s="226">
        <v>10210885.018650727</v>
      </c>
      <c r="C246" s="226">
        <v>10799525.598821806</v>
      </c>
      <c r="D246" s="226">
        <v>11211001.093244556</v>
      </c>
      <c r="E246" s="226">
        <v>11655217.152144182</v>
      </c>
      <c r="F246" s="226">
        <v>12535608.943069736</v>
      </c>
      <c r="G246" s="226">
        <v>13029364.606189093</v>
      </c>
      <c r="H246" s="226">
        <v>14333222.703800485</v>
      </c>
      <c r="I246" s="226">
        <v>15214067.070939137</v>
      </c>
      <c r="J246" s="226">
        <v>15659679.336657228</v>
      </c>
      <c r="K246" s="226">
        <v>14377530.041845081</v>
      </c>
      <c r="L246" s="226">
        <v>14326957.580575038</v>
      </c>
      <c r="M246" s="226">
        <v>14553053.077710867</v>
      </c>
      <c r="N246" s="226">
        <v>13629069.814336885</v>
      </c>
      <c r="O246" s="226">
        <v>13057623.604887839</v>
      </c>
      <c r="P246" s="226">
        <v>12797509.93321709</v>
      </c>
      <c r="Q246" s="226">
        <v>13119805.159484526</v>
      </c>
      <c r="R246" s="226">
        <v>13337694.936781544</v>
      </c>
      <c r="S246" s="226">
        <v>13598711.311406685</v>
      </c>
      <c r="T246" s="226">
        <v>13854867.140327593</v>
      </c>
      <c r="U246" s="226">
        <v>14086292.148757979</v>
      </c>
      <c r="V246" s="226">
        <v>14296522.893277729</v>
      </c>
      <c r="W246" s="226">
        <v>14487777.844615603</v>
      </c>
      <c r="X246" s="226">
        <v>14662885.749718135</v>
      </c>
      <c r="Y246" s="226">
        <v>14856250.00864963</v>
      </c>
      <c r="Z246" s="226">
        <v>15039377.530803561</v>
      </c>
      <c r="AA246" s="226">
        <v>15218399.940557027</v>
      </c>
      <c r="AB246" s="226">
        <v>15396877.527950399</v>
      </c>
      <c r="AC246" s="226">
        <v>15573881.281056816</v>
      </c>
      <c r="AD246" s="226">
        <v>15751685.006607411</v>
      </c>
      <c r="AE246" s="226">
        <v>15932168.751239719</v>
      </c>
      <c r="AF246" s="226">
        <v>16116502.718603652</v>
      </c>
      <c r="AG246" s="226">
        <v>16303099.179932527</v>
      </c>
      <c r="AH246" s="226">
        <v>16492448.055361569</v>
      </c>
      <c r="AI246" s="226">
        <v>16687173.792843062</v>
      </c>
      <c r="AJ246" s="226">
        <v>16888632.065294955</v>
      </c>
      <c r="AK246" s="226">
        <v>17097751.230410766</v>
      </c>
      <c r="AL246" s="226">
        <v>17316721.059016049</v>
      </c>
      <c r="AM246" s="226">
        <v>17482728.618072815</v>
      </c>
      <c r="AN246" s="226">
        <v>17655471.983966049</v>
      </c>
      <c r="AO246" s="226">
        <v>17834136.707652267</v>
      </c>
      <c r="AP246" s="226">
        <v>18017952.475814849</v>
      </c>
      <c r="AQ246" s="226">
        <v>18202021.650507461</v>
      </c>
      <c r="AR246" s="226">
        <v>18390891.64311767</v>
      </c>
      <c r="AS246" s="226">
        <v>18585226.575110234</v>
      </c>
      <c r="AT246" s="226">
        <v>18788855.937326156</v>
      </c>
      <c r="AU246" s="226">
        <v>19006720.056933828</v>
      </c>
      <c r="AV246" s="226">
        <v>19239421.426532481</v>
      </c>
      <c r="AW246" s="226">
        <v>19482196.560890395</v>
      </c>
      <c r="AX246" s="226">
        <v>19731657.424353682</v>
      </c>
      <c r="AY246" s="226">
        <v>19986100.16724699</v>
      </c>
      <c r="AZ246" s="226">
        <v>20242787.081306219</v>
      </c>
    </row>
    <row r="247" spans="1:52" x14ac:dyDescent="0.35">
      <c r="A247" s="247" t="s">
        <v>95</v>
      </c>
      <c r="B247" s="226">
        <v>0</v>
      </c>
      <c r="C247" s="226">
        <v>0</v>
      </c>
      <c r="D247" s="226">
        <v>0</v>
      </c>
      <c r="E247" s="226">
        <v>0</v>
      </c>
      <c r="F247" s="226">
        <v>0</v>
      </c>
      <c r="G247" s="226">
        <v>0</v>
      </c>
      <c r="H247" s="226">
        <v>0</v>
      </c>
      <c r="I247" s="226">
        <v>0</v>
      </c>
      <c r="J247" s="226">
        <v>0</v>
      </c>
      <c r="K247" s="226">
        <v>0</v>
      </c>
      <c r="L247" s="226">
        <v>0</v>
      </c>
      <c r="M247" s="226">
        <v>0</v>
      </c>
      <c r="N247" s="226">
        <v>0</v>
      </c>
      <c r="O247" s="226">
        <v>0</v>
      </c>
      <c r="P247" s="226">
        <v>0</v>
      </c>
      <c r="Q247" s="226">
        <v>0</v>
      </c>
      <c r="R247" s="226">
        <v>126.92455088442485</v>
      </c>
      <c r="S247" s="226">
        <v>273.79691183618723</v>
      </c>
      <c r="T247" s="226">
        <v>430.98344516402523</v>
      </c>
      <c r="U247" s="226">
        <v>584.86962269465607</v>
      </c>
      <c r="V247" s="226">
        <v>741.11914390783159</v>
      </c>
      <c r="W247" s="226">
        <v>900.15883351859361</v>
      </c>
      <c r="X247" s="226">
        <v>1060.6157708606768</v>
      </c>
      <c r="Y247" s="226">
        <v>1234.3565933836846</v>
      </c>
      <c r="Z247" s="226">
        <v>1406.8769930473177</v>
      </c>
      <c r="AA247" s="226">
        <v>1578.722728557271</v>
      </c>
      <c r="AB247" s="226">
        <v>1765.6068762913183</v>
      </c>
      <c r="AC247" s="226">
        <v>1942.9827859580444</v>
      </c>
      <c r="AD247" s="226">
        <v>2123.9429057133252</v>
      </c>
      <c r="AE247" s="226">
        <v>2312.3352925139761</v>
      </c>
      <c r="AF247" s="226">
        <v>2510.0560322785659</v>
      </c>
      <c r="AG247" s="226">
        <v>2701.2667285044308</v>
      </c>
      <c r="AH247" s="226">
        <v>2908.7943456703952</v>
      </c>
      <c r="AI247" s="226">
        <v>3118.2888773339341</v>
      </c>
      <c r="AJ247" s="226">
        <v>3309.9597493683536</v>
      </c>
      <c r="AK247" s="226">
        <v>3524.2193877387649</v>
      </c>
      <c r="AL247" s="226">
        <v>3735.5786038926085</v>
      </c>
      <c r="AM247" s="226">
        <v>3964.8635032644183</v>
      </c>
      <c r="AN247" s="226">
        <v>4176.0533126852943</v>
      </c>
      <c r="AO247" s="226">
        <v>4415.7200250362075</v>
      </c>
      <c r="AP247" s="226">
        <v>4692.3060921539436</v>
      </c>
      <c r="AQ247" s="226">
        <v>4954.5713407089397</v>
      </c>
      <c r="AR247" s="226">
        <v>5246.7931331522923</v>
      </c>
      <c r="AS247" s="226">
        <v>5586.8662407104157</v>
      </c>
      <c r="AT247" s="226">
        <v>6166.5844133069804</v>
      </c>
      <c r="AU247" s="226">
        <v>6611.2484024876558</v>
      </c>
      <c r="AV247" s="226">
        <v>7014.3118038725606</v>
      </c>
      <c r="AW247" s="226">
        <v>7479.0108558701522</v>
      </c>
      <c r="AX247" s="226">
        <v>8023.2446073592419</v>
      </c>
      <c r="AY247" s="226">
        <v>8538.5404202320478</v>
      </c>
      <c r="AZ247" s="226">
        <v>9175.836140746731</v>
      </c>
    </row>
    <row r="248" spans="1:52" x14ac:dyDescent="0.35">
      <c r="A248" s="247" t="s">
        <v>96</v>
      </c>
      <c r="B248" s="226">
        <v>0</v>
      </c>
      <c r="C248" s="226">
        <v>0</v>
      </c>
      <c r="D248" s="226">
        <v>0</v>
      </c>
      <c r="E248" s="226">
        <v>0</v>
      </c>
      <c r="F248" s="226">
        <v>0</v>
      </c>
      <c r="G248" s="226">
        <v>0</v>
      </c>
      <c r="H248" s="226">
        <v>0</v>
      </c>
      <c r="I248" s="226">
        <v>0</v>
      </c>
      <c r="J248" s="226">
        <v>0</v>
      </c>
      <c r="K248" s="226">
        <v>0</v>
      </c>
      <c r="L248" s="226">
        <v>0</v>
      </c>
      <c r="M248" s="226">
        <v>0</v>
      </c>
      <c r="N248" s="226">
        <v>0</v>
      </c>
      <c r="O248" s="226">
        <v>0</v>
      </c>
      <c r="P248" s="226">
        <v>0</v>
      </c>
      <c r="Q248" s="226">
        <v>0</v>
      </c>
      <c r="R248" s="226">
        <v>2.968849351871812E-3</v>
      </c>
      <c r="S248" s="226">
        <v>7.9915040013865384E-3</v>
      </c>
      <c r="T248" s="226">
        <v>1.5901218958456174E-2</v>
      </c>
      <c r="U248" s="226">
        <v>2.7173961285707308E-2</v>
      </c>
      <c r="V248" s="226">
        <v>4.3689567243492572E-2</v>
      </c>
      <c r="W248" s="226">
        <v>6.8222781133707056E-2</v>
      </c>
      <c r="X248" s="226">
        <v>0.10381247783620322</v>
      </c>
      <c r="Y248" s="226">
        <v>0.15960376925672476</v>
      </c>
      <c r="Z248" s="226">
        <v>0.2395990893493182</v>
      </c>
      <c r="AA248" s="226">
        <v>0.35278689378159317</v>
      </c>
      <c r="AB248" s="226">
        <v>0.53064117784730647</v>
      </c>
      <c r="AC248" s="226">
        <v>0.76895342365829955</v>
      </c>
      <c r="AD248" s="226">
        <v>1.1194213251481178</v>
      </c>
      <c r="AE248" s="226">
        <v>1.629679455286327</v>
      </c>
      <c r="AF248" s="226">
        <v>2.3827580032408893</v>
      </c>
      <c r="AG248" s="226">
        <v>3.3882535618415144</v>
      </c>
      <c r="AH248" s="226">
        <v>4.9154329513100592</v>
      </c>
      <c r="AI248" s="226">
        <v>7.0004825819152376</v>
      </c>
      <c r="AJ248" s="226">
        <v>9.6789167104683891</v>
      </c>
      <c r="AK248" s="226">
        <v>13.703912056328276</v>
      </c>
      <c r="AL248" s="226">
        <v>19.060855880173616</v>
      </c>
      <c r="AM248" s="226">
        <v>26.592480959237875</v>
      </c>
      <c r="AN248" s="226">
        <v>36.12377355329378</v>
      </c>
      <c r="AO248" s="226">
        <v>49.982059361410052</v>
      </c>
      <c r="AP248" s="226">
        <v>71.01306407211554</v>
      </c>
      <c r="AQ248" s="226">
        <v>96.871357181061214</v>
      </c>
      <c r="AR248" s="226">
        <v>131.55715573053797</v>
      </c>
      <c r="AS248" s="226">
        <v>183.38158220971371</v>
      </c>
      <c r="AT248" s="226">
        <v>291.18655496631175</v>
      </c>
      <c r="AU248" s="226">
        <v>389.74141873518823</v>
      </c>
      <c r="AV248" s="226">
        <v>500.05559064399068</v>
      </c>
      <c r="AW248" s="226">
        <v>641.81139678551506</v>
      </c>
      <c r="AX248" s="226">
        <v>835.17104035063085</v>
      </c>
      <c r="AY248" s="226">
        <v>1048.111249133965</v>
      </c>
      <c r="AZ248" s="226">
        <v>1355.2265648687589</v>
      </c>
    </row>
    <row r="249" spans="1:52" x14ac:dyDescent="0.35">
      <c r="A249" s="247" t="s">
        <v>97</v>
      </c>
      <c r="B249" s="226">
        <v>0</v>
      </c>
      <c r="C249" s="226">
        <v>0</v>
      </c>
      <c r="D249" s="226">
        <v>0</v>
      </c>
      <c r="E249" s="226">
        <v>0</v>
      </c>
      <c r="F249" s="226">
        <v>0</v>
      </c>
      <c r="G249" s="226">
        <v>0</v>
      </c>
      <c r="H249" s="226">
        <v>0</v>
      </c>
      <c r="I249" s="226">
        <v>0</v>
      </c>
      <c r="J249" s="226">
        <v>0</v>
      </c>
      <c r="K249" s="226">
        <v>0</v>
      </c>
      <c r="L249" s="226">
        <v>0</v>
      </c>
      <c r="M249" s="226">
        <v>0</v>
      </c>
      <c r="N249" s="226">
        <v>0</v>
      </c>
      <c r="O249" s="226">
        <v>0</v>
      </c>
      <c r="P249" s="226">
        <v>0</v>
      </c>
      <c r="Q249" s="226">
        <v>0</v>
      </c>
      <c r="R249" s="226">
        <v>0</v>
      </c>
      <c r="S249" s="226">
        <v>0</v>
      </c>
      <c r="T249" s="226">
        <v>0</v>
      </c>
      <c r="U249" s="226">
        <v>0</v>
      </c>
      <c r="V249" s="226">
        <v>0</v>
      </c>
      <c r="W249" s="226">
        <v>0</v>
      </c>
      <c r="X249" s="226">
        <v>0</v>
      </c>
      <c r="Y249" s="226">
        <v>0</v>
      </c>
      <c r="Z249" s="226">
        <v>0</v>
      </c>
      <c r="AA249" s="226">
        <v>0</v>
      </c>
      <c r="AB249" s="226">
        <v>0</v>
      </c>
      <c r="AC249" s="226">
        <v>0</v>
      </c>
      <c r="AD249" s="226">
        <v>0</v>
      </c>
      <c r="AE249" s="226">
        <v>0</v>
      </c>
      <c r="AF249" s="226">
        <v>0</v>
      </c>
      <c r="AG249" s="226">
        <v>0</v>
      </c>
      <c r="AH249" s="226">
        <v>0</v>
      </c>
      <c r="AI249" s="226">
        <v>0</v>
      </c>
      <c r="AJ249" s="226">
        <v>0</v>
      </c>
      <c r="AK249" s="226">
        <v>0</v>
      </c>
      <c r="AL249" s="226">
        <v>0</v>
      </c>
      <c r="AM249" s="226">
        <v>0</v>
      </c>
      <c r="AN249" s="226">
        <v>0</v>
      </c>
      <c r="AO249" s="226">
        <v>0</v>
      </c>
      <c r="AP249" s="226">
        <v>0</v>
      </c>
      <c r="AQ249" s="226">
        <v>0</v>
      </c>
      <c r="AR249" s="226">
        <v>0</v>
      </c>
      <c r="AS249" s="226">
        <v>0</v>
      </c>
      <c r="AT249" s="226">
        <v>0</v>
      </c>
      <c r="AU249" s="226">
        <v>0</v>
      </c>
      <c r="AV249" s="226">
        <v>0</v>
      </c>
      <c r="AW249" s="226">
        <v>0</v>
      </c>
      <c r="AX249" s="226">
        <v>0</v>
      </c>
      <c r="AY249" s="226">
        <v>0</v>
      </c>
      <c r="AZ249" s="226">
        <v>0</v>
      </c>
    </row>
    <row r="250" spans="1:52" x14ac:dyDescent="0.35">
      <c r="A250" s="247" t="s">
        <v>98</v>
      </c>
      <c r="B250" s="226">
        <v>0</v>
      </c>
      <c r="C250" s="226">
        <v>0</v>
      </c>
      <c r="D250" s="226">
        <v>0</v>
      </c>
      <c r="E250" s="226">
        <v>0</v>
      </c>
      <c r="F250" s="226">
        <v>0</v>
      </c>
      <c r="G250" s="226">
        <v>0</v>
      </c>
      <c r="H250" s="226">
        <v>0</v>
      </c>
      <c r="I250" s="226">
        <v>0</v>
      </c>
      <c r="J250" s="226">
        <v>0</v>
      </c>
      <c r="K250" s="226">
        <v>0</v>
      </c>
      <c r="L250" s="226">
        <v>0</v>
      </c>
      <c r="M250" s="226">
        <v>0</v>
      </c>
      <c r="N250" s="226">
        <v>0</v>
      </c>
      <c r="O250" s="226">
        <v>0</v>
      </c>
      <c r="P250" s="226">
        <v>0</v>
      </c>
      <c r="Q250" s="226">
        <v>0</v>
      </c>
      <c r="R250" s="226">
        <v>0</v>
      </c>
      <c r="S250" s="226">
        <v>0</v>
      </c>
      <c r="T250" s="226">
        <v>0</v>
      </c>
      <c r="U250" s="226">
        <v>0</v>
      </c>
      <c r="V250" s="226">
        <v>0</v>
      </c>
      <c r="W250" s="226">
        <v>0</v>
      </c>
      <c r="X250" s="226">
        <v>0</v>
      </c>
      <c r="Y250" s="226">
        <v>0</v>
      </c>
      <c r="Z250" s="226">
        <v>0</v>
      </c>
      <c r="AA250" s="226">
        <v>0</v>
      </c>
      <c r="AB250" s="226">
        <v>0</v>
      </c>
      <c r="AC250" s="226">
        <v>0</v>
      </c>
      <c r="AD250" s="226">
        <v>0</v>
      </c>
      <c r="AE250" s="226">
        <v>0</v>
      </c>
      <c r="AF250" s="226">
        <v>0</v>
      </c>
      <c r="AG250" s="226">
        <v>0</v>
      </c>
      <c r="AH250" s="226">
        <v>0</v>
      </c>
      <c r="AI250" s="226">
        <v>0</v>
      </c>
      <c r="AJ250" s="226">
        <v>0</v>
      </c>
      <c r="AK250" s="226">
        <v>0</v>
      </c>
      <c r="AL250" s="226">
        <v>0</v>
      </c>
      <c r="AM250" s="226">
        <v>0</v>
      </c>
      <c r="AN250" s="226">
        <v>0</v>
      </c>
      <c r="AO250" s="226">
        <v>0</v>
      </c>
      <c r="AP250" s="226">
        <v>0</v>
      </c>
      <c r="AQ250" s="226">
        <v>0</v>
      </c>
      <c r="AR250" s="226">
        <v>0</v>
      </c>
      <c r="AS250" s="226">
        <v>0</v>
      </c>
      <c r="AT250" s="226">
        <v>0</v>
      </c>
      <c r="AU250" s="226">
        <v>0</v>
      </c>
      <c r="AV250" s="226">
        <v>0</v>
      </c>
      <c r="AW250" s="226">
        <v>0</v>
      </c>
      <c r="AX250" s="226">
        <v>0</v>
      </c>
      <c r="AY250" s="226">
        <v>0</v>
      </c>
      <c r="AZ250" s="226">
        <v>0</v>
      </c>
    </row>
    <row r="251" spans="1:52" x14ac:dyDescent="0.35">
      <c r="A251" s="248" t="s">
        <v>99</v>
      </c>
      <c r="B251" s="228">
        <v>0</v>
      </c>
      <c r="C251" s="228">
        <v>0</v>
      </c>
      <c r="D251" s="228">
        <v>0</v>
      </c>
      <c r="E251" s="228">
        <v>0</v>
      </c>
      <c r="F251" s="228">
        <v>0</v>
      </c>
      <c r="G251" s="228">
        <v>0</v>
      </c>
      <c r="H251" s="228">
        <v>0</v>
      </c>
      <c r="I251" s="228">
        <v>0</v>
      </c>
      <c r="J251" s="228">
        <v>0</v>
      </c>
      <c r="K251" s="228">
        <v>0</v>
      </c>
      <c r="L251" s="228">
        <v>0</v>
      </c>
      <c r="M251" s="228">
        <v>0</v>
      </c>
      <c r="N251" s="228">
        <v>0</v>
      </c>
      <c r="O251" s="228">
        <v>0</v>
      </c>
      <c r="P251" s="228">
        <v>0</v>
      </c>
      <c r="Q251" s="228">
        <v>0</v>
      </c>
      <c r="R251" s="228">
        <v>0</v>
      </c>
      <c r="S251" s="228">
        <v>0</v>
      </c>
      <c r="T251" s="228">
        <v>0</v>
      </c>
      <c r="U251" s="228">
        <v>0</v>
      </c>
      <c r="V251" s="228">
        <v>0</v>
      </c>
      <c r="W251" s="228">
        <v>0</v>
      </c>
      <c r="X251" s="228">
        <v>0</v>
      </c>
      <c r="Y251" s="228">
        <v>0</v>
      </c>
      <c r="Z251" s="228">
        <v>0</v>
      </c>
      <c r="AA251" s="228">
        <v>0</v>
      </c>
      <c r="AB251" s="228">
        <v>0</v>
      </c>
      <c r="AC251" s="228">
        <v>0</v>
      </c>
      <c r="AD251" s="228">
        <v>0</v>
      </c>
      <c r="AE251" s="228">
        <v>0</v>
      </c>
      <c r="AF251" s="228">
        <v>0</v>
      </c>
      <c r="AG251" s="228">
        <v>0</v>
      </c>
      <c r="AH251" s="228">
        <v>0</v>
      </c>
      <c r="AI251" s="228">
        <v>0</v>
      </c>
      <c r="AJ251" s="228">
        <v>0</v>
      </c>
      <c r="AK251" s="228">
        <v>0</v>
      </c>
      <c r="AL251" s="228">
        <v>0</v>
      </c>
      <c r="AM251" s="228">
        <v>0</v>
      </c>
      <c r="AN251" s="228">
        <v>0</v>
      </c>
      <c r="AO251" s="228">
        <v>0</v>
      </c>
      <c r="AP251" s="228">
        <v>0</v>
      </c>
      <c r="AQ251" s="228">
        <v>0</v>
      </c>
      <c r="AR251" s="228">
        <v>0</v>
      </c>
      <c r="AS251" s="228">
        <v>0</v>
      </c>
      <c r="AT251" s="228">
        <v>0</v>
      </c>
      <c r="AU251" s="228">
        <v>0</v>
      </c>
      <c r="AV251" s="228">
        <v>0</v>
      </c>
      <c r="AW251" s="228">
        <v>0</v>
      </c>
      <c r="AX251" s="228">
        <v>0</v>
      </c>
      <c r="AY251" s="228">
        <v>0</v>
      </c>
      <c r="AZ251" s="22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FC2A-89CD-46A8-8BDE-BC5DD042EA71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1" sqref="B1:P1048576"/>
    </sheetView>
  </sheetViews>
  <sheetFormatPr defaultColWidth="9.1796875" defaultRowHeight="10.5" x14ac:dyDescent="0.35"/>
  <cols>
    <col min="1" max="1" width="50.7265625" style="215" customWidth="1"/>
    <col min="2" max="16" width="9.7265625" style="215" hidden="1" customWidth="1"/>
    <col min="17" max="52" width="9.7265625" style="215" customWidth="1"/>
    <col min="53" max="16384" width="9.1796875" style="215"/>
  </cols>
  <sheetData>
    <row r="1" spans="1:52" ht="13.5" thickBot="1" x14ac:dyDescent="0.4">
      <c r="A1" s="213" t="s">
        <v>103</v>
      </c>
      <c r="B1" s="214">
        <v>2000</v>
      </c>
      <c r="C1" s="214">
        <v>2001</v>
      </c>
      <c r="D1" s="214">
        <v>2002</v>
      </c>
      <c r="E1" s="214">
        <v>2003</v>
      </c>
      <c r="F1" s="214">
        <v>2004</v>
      </c>
      <c r="G1" s="214">
        <v>2005</v>
      </c>
      <c r="H1" s="214">
        <v>2006</v>
      </c>
      <c r="I1" s="214">
        <v>2007</v>
      </c>
      <c r="J1" s="214">
        <v>2008</v>
      </c>
      <c r="K1" s="214">
        <v>2009</v>
      </c>
      <c r="L1" s="214">
        <v>2010</v>
      </c>
      <c r="M1" s="214">
        <v>2011</v>
      </c>
      <c r="N1" s="214">
        <v>2012</v>
      </c>
      <c r="O1" s="214">
        <v>2013</v>
      </c>
      <c r="P1" s="214">
        <v>2014</v>
      </c>
      <c r="Q1" s="214">
        <v>2015</v>
      </c>
      <c r="R1" s="214">
        <v>2016</v>
      </c>
      <c r="S1" s="214">
        <v>2017</v>
      </c>
      <c r="T1" s="214">
        <v>2018</v>
      </c>
      <c r="U1" s="214">
        <v>2019</v>
      </c>
      <c r="V1" s="214">
        <v>2020</v>
      </c>
      <c r="W1" s="214">
        <v>2021</v>
      </c>
      <c r="X1" s="214">
        <v>2022</v>
      </c>
      <c r="Y1" s="214">
        <v>2023</v>
      </c>
      <c r="Z1" s="214">
        <v>2024</v>
      </c>
      <c r="AA1" s="214">
        <v>2025</v>
      </c>
      <c r="AB1" s="214">
        <v>2026</v>
      </c>
      <c r="AC1" s="214">
        <v>2027</v>
      </c>
      <c r="AD1" s="214">
        <v>2028</v>
      </c>
      <c r="AE1" s="214">
        <v>2029</v>
      </c>
      <c r="AF1" s="214">
        <v>2030</v>
      </c>
      <c r="AG1" s="214">
        <v>2031</v>
      </c>
      <c r="AH1" s="214">
        <v>2032</v>
      </c>
      <c r="AI1" s="214">
        <v>2033</v>
      </c>
      <c r="AJ1" s="214">
        <v>2034</v>
      </c>
      <c r="AK1" s="214">
        <v>2035</v>
      </c>
      <c r="AL1" s="214">
        <v>2036</v>
      </c>
      <c r="AM1" s="214">
        <v>2037</v>
      </c>
      <c r="AN1" s="214">
        <v>2038</v>
      </c>
      <c r="AO1" s="214">
        <v>2039</v>
      </c>
      <c r="AP1" s="214">
        <v>2040</v>
      </c>
      <c r="AQ1" s="214">
        <v>2041</v>
      </c>
      <c r="AR1" s="214">
        <v>2042</v>
      </c>
      <c r="AS1" s="214">
        <v>2043</v>
      </c>
      <c r="AT1" s="214">
        <v>2044</v>
      </c>
      <c r="AU1" s="214">
        <v>2045</v>
      </c>
      <c r="AV1" s="214">
        <v>2046</v>
      </c>
      <c r="AW1" s="214">
        <v>2047</v>
      </c>
      <c r="AX1" s="214">
        <v>2048</v>
      </c>
      <c r="AY1" s="214">
        <v>2049</v>
      </c>
      <c r="AZ1" s="214">
        <v>2050</v>
      </c>
    </row>
    <row r="2" spans="1:52" x14ac:dyDescent="0.35">
      <c r="A2" s="216"/>
    </row>
    <row r="3" spans="1:52" x14ac:dyDescent="0.35">
      <c r="A3" s="9" t="s">
        <v>42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  <c r="AZ3" s="218"/>
    </row>
    <row r="4" spans="1:52" x14ac:dyDescent="0.35">
      <c r="A4" s="219" t="s">
        <v>43</v>
      </c>
      <c r="B4" s="220">
        <v>2554841.9250151776</v>
      </c>
      <c r="C4" s="220">
        <v>2631989.3803933235</v>
      </c>
      <c r="D4" s="220">
        <v>2678103.6060117437</v>
      </c>
      <c r="E4" s="220">
        <v>2692953.2361664311</v>
      </c>
      <c r="F4" s="220">
        <v>2761704.9599227598</v>
      </c>
      <c r="G4" s="220">
        <v>2746507.6010311334</v>
      </c>
      <c r="H4" s="220">
        <v>2803544.2702602921</v>
      </c>
      <c r="I4" s="220">
        <v>2845225.897740413</v>
      </c>
      <c r="J4" s="220">
        <v>2870001.3882830017</v>
      </c>
      <c r="K4" s="220">
        <v>2917573.122361233</v>
      </c>
      <c r="L4" s="220">
        <v>2894339.3331642468</v>
      </c>
      <c r="M4" s="220">
        <v>2896131.7410395001</v>
      </c>
      <c r="N4" s="220">
        <v>2862508.0820676065</v>
      </c>
      <c r="O4" s="220">
        <v>2877095.2098401617</v>
      </c>
      <c r="P4" s="220">
        <v>2981957.5080871629</v>
      </c>
      <c r="Q4" s="220">
        <v>3046963.9391840054</v>
      </c>
      <c r="R4" s="220">
        <v>3120844.012621324</v>
      </c>
      <c r="S4" s="220">
        <v>3176542.896243854</v>
      </c>
      <c r="T4" s="220">
        <v>3221146.3785389327</v>
      </c>
      <c r="U4" s="220">
        <v>3261484.4452883517</v>
      </c>
      <c r="V4" s="220">
        <v>3293304.2545326655</v>
      </c>
      <c r="W4" s="220">
        <v>3325970.7415741421</v>
      </c>
      <c r="X4" s="220">
        <v>3362835.4911982957</v>
      </c>
      <c r="Y4" s="220">
        <v>3396005.3144990373</v>
      </c>
      <c r="Z4" s="220">
        <v>3426764.2982363263</v>
      </c>
      <c r="AA4" s="220">
        <v>3456746.9510094649</v>
      </c>
      <c r="AB4" s="220">
        <v>3485845.3779166928</v>
      </c>
      <c r="AC4" s="220">
        <v>3514323.2280514892</v>
      </c>
      <c r="AD4" s="220">
        <v>3544012.3466009437</v>
      </c>
      <c r="AE4" s="220">
        <v>3570802.4023868893</v>
      </c>
      <c r="AF4" s="220">
        <v>3597344.7308593942</v>
      </c>
      <c r="AG4" s="220">
        <v>3622317.1180980685</v>
      </c>
      <c r="AH4" s="220">
        <v>3646434.6325454777</v>
      </c>
      <c r="AI4" s="220">
        <v>3669091.9534814982</v>
      </c>
      <c r="AJ4" s="220">
        <v>3690286.4045535014</v>
      </c>
      <c r="AK4" s="220">
        <v>3710779.6690960065</v>
      </c>
      <c r="AL4" s="220">
        <v>3730654.6412212877</v>
      </c>
      <c r="AM4" s="220">
        <v>3750157.3311952008</v>
      </c>
      <c r="AN4" s="220">
        <v>3769079.0770768253</v>
      </c>
      <c r="AO4" s="220">
        <v>3786891.092844774</v>
      </c>
      <c r="AP4" s="220">
        <v>3804716.7521400731</v>
      </c>
      <c r="AQ4" s="220">
        <v>3823982.0419327803</v>
      </c>
      <c r="AR4" s="220">
        <v>3842357.4314582427</v>
      </c>
      <c r="AS4" s="220">
        <v>3860179.0167964878</v>
      </c>
      <c r="AT4" s="220">
        <v>3877200.670596648</v>
      </c>
      <c r="AU4" s="220">
        <v>3895215.3604038232</v>
      </c>
      <c r="AV4" s="220">
        <v>3912932.400964261</v>
      </c>
      <c r="AW4" s="220">
        <v>3929710.4768215632</v>
      </c>
      <c r="AX4" s="220">
        <v>3945687.3439622824</v>
      </c>
      <c r="AY4" s="220">
        <v>3961703.7642759481</v>
      </c>
      <c r="AZ4" s="220">
        <v>3977049.9062012499</v>
      </c>
    </row>
    <row r="5" spans="1:52" x14ac:dyDescent="0.35">
      <c r="A5" s="221" t="s">
        <v>20</v>
      </c>
      <c r="B5" s="222">
        <v>2540610.826931302</v>
      </c>
      <c r="C5" s="222">
        <v>2617703.6612328258</v>
      </c>
      <c r="D5" s="222">
        <v>2663819.4596795365</v>
      </c>
      <c r="E5" s="222">
        <v>2678270.6632488482</v>
      </c>
      <c r="F5" s="222">
        <v>2746135.2955632489</v>
      </c>
      <c r="G5" s="222">
        <v>2730281.2926492966</v>
      </c>
      <c r="H5" s="222">
        <v>2787045.7192448494</v>
      </c>
      <c r="I5" s="222">
        <v>2828070.3371363361</v>
      </c>
      <c r="J5" s="222">
        <v>2852813.6026541553</v>
      </c>
      <c r="K5" s="222">
        <v>2901587.4258453934</v>
      </c>
      <c r="L5" s="222">
        <v>2878394.5365234809</v>
      </c>
      <c r="M5" s="222">
        <v>2879732.2548360857</v>
      </c>
      <c r="N5" s="222">
        <v>2846302.7954215477</v>
      </c>
      <c r="O5" s="222">
        <v>2860872.2458437579</v>
      </c>
      <c r="P5" s="222">
        <v>2965582.2449815939</v>
      </c>
      <c r="Q5" s="222">
        <v>3030208.2761597848</v>
      </c>
      <c r="R5" s="222">
        <v>3103333.327720698</v>
      </c>
      <c r="S5" s="222">
        <v>3158346.0937614175</v>
      </c>
      <c r="T5" s="222">
        <v>3202334.6908243755</v>
      </c>
      <c r="U5" s="222">
        <v>3242129.5824498814</v>
      </c>
      <c r="V5" s="222">
        <v>3273482.5490962239</v>
      </c>
      <c r="W5" s="222">
        <v>3305693.571052304</v>
      </c>
      <c r="X5" s="222">
        <v>3342129.0615154351</v>
      </c>
      <c r="Y5" s="222">
        <v>3374901.264129471</v>
      </c>
      <c r="Z5" s="222">
        <v>3405331.9464736166</v>
      </c>
      <c r="AA5" s="222">
        <v>3434962.725676659</v>
      </c>
      <c r="AB5" s="222">
        <v>3463691.831822616</v>
      </c>
      <c r="AC5" s="222">
        <v>3491785.9084790675</v>
      </c>
      <c r="AD5" s="222">
        <v>3521080.0452726297</v>
      </c>
      <c r="AE5" s="222">
        <v>3547492.9085572255</v>
      </c>
      <c r="AF5" s="222">
        <v>3573666.2325202315</v>
      </c>
      <c r="AG5" s="222">
        <v>3598254.8548951386</v>
      </c>
      <c r="AH5" s="222">
        <v>3622042.5363255977</v>
      </c>
      <c r="AI5" s="222">
        <v>3644380.9861527421</v>
      </c>
      <c r="AJ5" s="222">
        <v>3665289.5069248509</v>
      </c>
      <c r="AK5" s="222">
        <v>3685500.0972256297</v>
      </c>
      <c r="AL5" s="222">
        <v>3705081.5954403188</v>
      </c>
      <c r="AM5" s="222">
        <v>3724306.8192942152</v>
      </c>
      <c r="AN5" s="222">
        <v>3742860.4887820985</v>
      </c>
      <c r="AO5" s="222">
        <v>3760396.7351675914</v>
      </c>
      <c r="AP5" s="222">
        <v>3777939.8758066427</v>
      </c>
      <c r="AQ5" s="222">
        <v>3796893.293865127</v>
      </c>
      <c r="AR5" s="222">
        <v>3814950.56671084</v>
      </c>
      <c r="AS5" s="222">
        <v>3832460.4542147839</v>
      </c>
      <c r="AT5" s="222">
        <v>3849180.5360284438</v>
      </c>
      <c r="AU5" s="222">
        <v>3866850.3471339298</v>
      </c>
      <c r="AV5" s="222">
        <v>3884235.7408412495</v>
      </c>
      <c r="AW5" s="222">
        <v>3900727.21303378</v>
      </c>
      <c r="AX5" s="222">
        <v>3916363.9095346057</v>
      </c>
      <c r="AY5" s="222">
        <v>3932055.1189229074</v>
      </c>
      <c r="AZ5" s="222">
        <v>3947071.3325205715</v>
      </c>
    </row>
    <row r="6" spans="1:52" x14ac:dyDescent="0.35">
      <c r="A6" s="223" t="s">
        <v>21</v>
      </c>
      <c r="B6" s="224">
        <v>85766.492990319806</v>
      </c>
      <c r="C6" s="224">
        <v>88852.844518769212</v>
      </c>
      <c r="D6" s="224">
        <v>90571.028801681634</v>
      </c>
      <c r="E6" s="224">
        <v>93424.613586460444</v>
      </c>
      <c r="F6" s="224">
        <v>95720.328682600564</v>
      </c>
      <c r="G6" s="224">
        <v>98816.987236580884</v>
      </c>
      <c r="H6" s="224">
        <v>97738.168929600113</v>
      </c>
      <c r="I6" s="224">
        <v>95506.038784832621</v>
      </c>
      <c r="J6" s="224">
        <v>99019.464703554506</v>
      </c>
      <c r="K6" s="224">
        <v>98555.77331880627</v>
      </c>
      <c r="L6" s="224">
        <v>100547.04364139881</v>
      </c>
      <c r="M6" s="224">
        <v>101450.5622953428</v>
      </c>
      <c r="N6" s="224">
        <v>100223.95036497711</v>
      </c>
      <c r="O6" s="224">
        <v>99864.480968045347</v>
      </c>
      <c r="P6" s="224">
        <v>103525.91609964515</v>
      </c>
      <c r="Q6" s="224">
        <v>105129.0876757605</v>
      </c>
      <c r="R6" s="224">
        <v>108479.04055054234</v>
      </c>
      <c r="S6" s="224">
        <v>111514.87493822734</v>
      </c>
      <c r="T6" s="224">
        <v>114089.41780951696</v>
      </c>
      <c r="U6" s="224">
        <v>116557.09842193754</v>
      </c>
      <c r="V6" s="224">
        <v>118647.31888534986</v>
      </c>
      <c r="W6" s="224">
        <v>120351.54500952107</v>
      </c>
      <c r="X6" s="224">
        <v>121947.2541815023</v>
      </c>
      <c r="Y6" s="224">
        <v>123398.60025390088</v>
      </c>
      <c r="Z6" s="224">
        <v>124765.75105844477</v>
      </c>
      <c r="AA6" s="224">
        <v>126357.00031990671</v>
      </c>
      <c r="AB6" s="224">
        <v>128017.65602487647</v>
      </c>
      <c r="AC6" s="224">
        <v>129756.96883160334</v>
      </c>
      <c r="AD6" s="224">
        <v>131633.37149698247</v>
      </c>
      <c r="AE6" s="224">
        <v>133559.29843686236</v>
      </c>
      <c r="AF6" s="224">
        <v>135533.51665585014</v>
      </c>
      <c r="AG6" s="224">
        <v>137535.09934789847</v>
      </c>
      <c r="AH6" s="224">
        <v>139535.59400409646</v>
      </c>
      <c r="AI6" s="224">
        <v>141533.55666711461</v>
      </c>
      <c r="AJ6" s="224">
        <v>143525.93361394331</v>
      </c>
      <c r="AK6" s="224">
        <v>145519.10217515461</v>
      </c>
      <c r="AL6" s="224">
        <v>147560.99234514168</v>
      </c>
      <c r="AM6" s="224">
        <v>149666.29534745112</v>
      </c>
      <c r="AN6" s="224">
        <v>151808.34018156186</v>
      </c>
      <c r="AO6" s="224">
        <v>153939.7450588292</v>
      </c>
      <c r="AP6" s="224">
        <v>156031.27620891575</v>
      </c>
      <c r="AQ6" s="224">
        <v>158085.46450718454</v>
      </c>
      <c r="AR6" s="224">
        <v>160132.33430007088</v>
      </c>
      <c r="AS6" s="224">
        <v>162240.63365037009</v>
      </c>
      <c r="AT6" s="224">
        <v>164378.62795432014</v>
      </c>
      <c r="AU6" s="224">
        <v>166614.22573242034</v>
      </c>
      <c r="AV6" s="224">
        <v>168871.96540316264</v>
      </c>
      <c r="AW6" s="224">
        <v>171146.23266822376</v>
      </c>
      <c r="AX6" s="224">
        <v>173447.6321312614</v>
      </c>
      <c r="AY6" s="224">
        <v>175768.41453260768</v>
      </c>
      <c r="AZ6" s="224">
        <v>178164.05744717125</v>
      </c>
    </row>
    <row r="7" spans="1:52" x14ac:dyDescent="0.35">
      <c r="A7" s="225" t="s">
        <v>22</v>
      </c>
      <c r="B7" s="226">
        <v>2429093.063899497</v>
      </c>
      <c r="C7" s="226">
        <v>2502828.3244145913</v>
      </c>
      <c r="D7" s="226">
        <v>2547181.1316573778</v>
      </c>
      <c r="E7" s="226">
        <v>2558692.7686035233</v>
      </c>
      <c r="F7" s="226">
        <v>2623986.2730129622</v>
      </c>
      <c r="G7" s="226">
        <v>2605128.1966435844</v>
      </c>
      <c r="H7" s="226">
        <v>2662579.2723662476</v>
      </c>
      <c r="I7" s="226">
        <v>2705518.1373993303</v>
      </c>
      <c r="J7" s="226">
        <v>2726528.3998482106</v>
      </c>
      <c r="K7" s="226">
        <v>2775997.5777758677</v>
      </c>
      <c r="L7" s="226">
        <v>2750785.2900261222</v>
      </c>
      <c r="M7" s="226">
        <v>2751131.5715609002</v>
      </c>
      <c r="N7" s="226">
        <v>2719465.9947247817</v>
      </c>
      <c r="O7" s="226">
        <v>2734146.1598321586</v>
      </c>
      <c r="P7" s="226">
        <v>2834766.1246541403</v>
      </c>
      <c r="Q7" s="226">
        <v>2896900.983536006</v>
      </c>
      <c r="R7" s="226">
        <v>2966379.8027281575</v>
      </c>
      <c r="S7" s="226">
        <v>3017587.4923290014</v>
      </c>
      <c r="T7" s="226">
        <v>3058403.3683762914</v>
      </c>
      <c r="U7" s="226">
        <v>3095255.5582646304</v>
      </c>
      <c r="V7" s="226">
        <v>3124142.1611647778</v>
      </c>
      <c r="W7" s="226">
        <v>3154333.8272135649</v>
      </c>
      <c r="X7" s="226">
        <v>3188941.8258126271</v>
      </c>
      <c r="Y7" s="226">
        <v>3220035.2666124944</v>
      </c>
      <c r="Z7" s="226">
        <v>3248884.6002779058</v>
      </c>
      <c r="AA7" s="226">
        <v>3276726.3272419251</v>
      </c>
      <c r="AB7" s="226">
        <v>3303600.1780755655</v>
      </c>
      <c r="AC7" s="226">
        <v>3329764.0868283459</v>
      </c>
      <c r="AD7" s="226">
        <v>3356968.116427823</v>
      </c>
      <c r="AE7" s="226">
        <v>3381236.8376376186</v>
      </c>
      <c r="AF7" s="226">
        <v>3405211.4820715105</v>
      </c>
      <c r="AG7" s="226">
        <v>3427577.7417772496</v>
      </c>
      <c r="AH7" s="226">
        <v>3449141.6982756522</v>
      </c>
      <c r="AI7" s="226">
        <v>3469246.6981379497</v>
      </c>
      <c r="AJ7" s="226">
        <v>3487880.4344971366</v>
      </c>
      <c r="AK7" s="226">
        <v>3505822.1112478599</v>
      </c>
      <c r="AL7" s="226">
        <v>3523092.4050622182</v>
      </c>
      <c r="AM7" s="226">
        <v>3539935.1165954717</v>
      </c>
      <c r="AN7" s="226">
        <v>3556076.4585423116</v>
      </c>
      <c r="AO7" s="226">
        <v>3571209.5604050723</v>
      </c>
      <c r="AP7" s="226">
        <v>3586351.8658034527</v>
      </c>
      <c r="AQ7" s="226">
        <v>3602934.3704420002</v>
      </c>
      <c r="AR7" s="226">
        <v>3618630.5666656373</v>
      </c>
      <c r="AS7" s="226">
        <v>3633714.6478686668</v>
      </c>
      <c r="AT7" s="226">
        <v>3647973.1563096484</v>
      </c>
      <c r="AU7" s="226">
        <v>3663073.9450251991</v>
      </c>
      <c r="AV7" s="226">
        <v>3677863.8210340776</v>
      </c>
      <c r="AW7" s="226">
        <v>3691728.3197193113</v>
      </c>
      <c r="AX7" s="226">
        <v>3704704.8425885295</v>
      </c>
      <c r="AY7" s="226">
        <v>3717706.3604240995</v>
      </c>
      <c r="AZ7" s="226">
        <v>3729954.3919009119</v>
      </c>
    </row>
    <row r="8" spans="1:52" x14ac:dyDescent="0.35">
      <c r="A8" s="225" t="s">
        <v>23</v>
      </c>
      <c r="B8" s="226">
        <v>25751.270041485091</v>
      </c>
      <c r="C8" s="226">
        <v>26022.492299465401</v>
      </c>
      <c r="D8" s="226">
        <v>26067.299220477085</v>
      </c>
      <c r="E8" s="226">
        <v>26153.281058864806</v>
      </c>
      <c r="F8" s="226">
        <v>26428.693867686354</v>
      </c>
      <c r="G8" s="226">
        <v>26336.108769131301</v>
      </c>
      <c r="H8" s="226">
        <v>26728.277949001495</v>
      </c>
      <c r="I8" s="226">
        <v>27046.160952173279</v>
      </c>
      <c r="J8" s="226">
        <v>27265.738102390347</v>
      </c>
      <c r="K8" s="226">
        <v>27034.074750719523</v>
      </c>
      <c r="L8" s="226">
        <v>27062.202855960131</v>
      </c>
      <c r="M8" s="226">
        <v>27150.120979842934</v>
      </c>
      <c r="N8" s="226">
        <v>26612.850331788817</v>
      </c>
      <c r="O8" s="226">
        <v>26861.605043553671</v>
      </c>
      <c r="P8" s="226">
        <v>27290.204227808594</v>
      </c>
      <c r="Q8" s="226">
        <v>28178.204948018072</v>
      </c>
      <c r="R8" s="226">
        <v>28474.484441997945</v>
      </c>
      <c r="S8" s="226">
        <v>29243.726494188671</v>
      </c>
      <c r="T8" s="226">
        <v>29841.904638566873</v>
      </c>
      <c r="U8" s="226">
        <v>30316.925763313629</v>
      </c>
      <c r="V8" s="226">
        <v>30693.069046096203</v>
      </c>
      <c r="W8" s="226">
        <v>31008.198829218098</v>
      </c>
      <c r="X8" s="226">
        <v>31239.981521305541</v>
      </c>
      <c r="Y8" s="226">
        <v>31467.397263075614</v>
      </c>
      <c r="Z8" s="226">
        <v>31681.595137265904</v>
      </c>
      <c r="AA8" s="226">
        <v>31879.39811482768</v>
      </c>
      <c r="AB8" s="226">
        <v>32073.997722174132</v>
      </c>
      <c r="AC8" s="226">
        <v>32264.8528191183</v>
      </c>
      <c r="AD8" s="226">
        <v>32478.557347824139</v>
      </c>
      <c r="AE8" s="226">
        <v>32696.772482744647</v>
      </c>
      <c r="AF8" s="226">
        <v>32921.233792870727</v>
      </c>
      <c r="AG8" s="226">
        <v>33142.013769990714</v>
      </c>
      <c r="AH8" s="226">
        <v>33365.244045848769</v>
      </c>
      <c r="AI8" s="226">
        <v>33600.73134767764</v>
      </c>
      <c r="AJ8" s="226">
        <v>33883.138813770718</v>
      </c>
      <c r="AK8" s="226">
        <v>34158.88380261491</v>
      </c>
      <c r="AL8" s="226">
        <v>34428.198032959008</v>
      </c>
      <c r="AM8" s="226">
        <v>34705.407351292153</v>
      </c>
      <c r="AN8" s="226">
        <v>34975.69005822546</v>
      </c>
      <c r="AO8" s="226">
        <v>35247.429703689864</v>
      </c>
      <c r="AP8" s="226">
        <v>35556.73379427426</v>
      </c>
      <c r="AQ8" s="226">
        <v>35873.458915942509</v>
      </c>
      <c r="AR8" s="226">
        <v>36187.66574513146</v>
      </c>
      <c r="AS8" s="226">
        <v>36505.172695746965</v>
      </c>
      <c r="AT8" s="226">
        <v>36828.751764475383</v>
      </c>
      <c r="AU8" s="226">
        <v>37162.176376310097</v>
      </c>
      <c r="AV8" s="226">
        <v>37499.954404008895</v>
      </c>
      <c r="AW8" s="226">
        <v>37852.660646244978</v>
      </c>
      <c r="AX8" s="226">
        <v>38211.434814814762</v>
      </c>
      <c r="AY8" s="226">
        <v>38580.343966199995</v>
      </c>
      <c r="AZ8" s="226">
        <v>38952.883172488408</v>
      </c>
    </row>
    <row r="9" spans="1:52" x14ac:dyDescent="0.35">
      <c r="A9" s="221" t="s">
        <v>24</v>
      </c>
      <c r="B9" s="222">
        <v>3874.7597451760926</v>
      </c>
      <c r="C9" s="222">
        <v>3852.7850647205701</v>
      </c>
      <c r="D9" s="222">
        <v>3948.4934725471603</v>
      </c>
      <c r="E9" s="222">
        <v>4044.314637954511</v>
      </c>
      <c r="F9" s="222">
        <v>3981.9124465952009</v>
      </c>
      <c r="G9" s="222">
        <v>4111.9081166013602</v>
      </c>
      <c r="H9" s="222">
        <v>4057.8995003270575</v>
      </c>
      <c r="I9" s="222">
        <v>4163.2407397679253</v>
      </c>
      <c r="J9" s="222">
        <v>4266.5782563944804</v>
      </c>
      <c r="K9" s="222">
        <v>4318.1852765793228</v>
      </c>
      <c r="L9" s="222">
        <v>4395.9133636874867</v>
      </c>
      <c r="M9" s="222">
        <v>4456.6112821630868</v>
      </c>
      <c r="N9" s="222">
        <v>4589.1677008216666</v>
      </c>
      <c r="O9" s="222">
        <v>4635.0644992660127</v>
      </c>
      <c r="P9" s="222">
        <v>4609.3364998567176</v>
      </c>
      <c r="Q9" s="222">
        <v>4726.9442936360874</v>
      </c>
      <c r="R9" s="222">
        <v>4830.4484109213163</v>
      </c>
      <c r="S9" s="222">
        <v>4969.7258525282778</v>
      </c>
      <c r="T9" s="222">
        <v>5089.1038554955239</v>
      </c>
      <c r="U9" s="222">
        <v>5189.136785777031</v>
      </c>
      <c r="V9" s="222">
        <v>5269.8405099725414</v>
      </c>
      <c r="W9" s="222">
        <v>5346.2159902316489</v>
      </c>
      <c r="X9" s="222">
        <v>5415.2156721481133</v>
      </c>
      <c r="Y9" s="222">
        <v>5480.3086634363353</v>
      </c>
      <c r="Z9" s="222">
        <v>5540.4758254241824</v>
      </c>
      <c r="AA9" s="222">
        <v>5604.5674364748029</v>
      </c>
      <c r="AB9" s="222">
        <v>5674.8278253256449</v>
      </c>
      <c r="AC9" s="222">
        <v>5749.3767141972457</v>
      </c>
      <c r="AD9" s="222">
        <v>5814.2120182242888</v>
      </c>
      <c r="AE9" s="222">
        <v>5878.163749189318</v>
      </c>
      <c r="AF9" s="222">
        <v>5935.4124993783216</v>
      </c>
      <c r="AG9" s="222">
        <v>6001.2181808786827</v>
      </c>
      <c r="AH9" s="222">
        <v>6055.3922060301702</v>
      </c>
      <c r="AI9" s="222">
        <v>6102.6787943706004</v>
      </c>
      <c r="AJ9" s="222">
        <v>6146.1383629296506</v>
      </c>
      <c r="AK9" s="222">
        <v>6189.3084373755382</v>
      </c>
      <c r="AL9" s="222">
        <v>6231.1887824957003</v>
      </c>
      <c r="AM9" s="222">
        <v>6273.6303722853854</v>
      </c>
      <c r="AN9" s="222">
        <v>6315.3178688841681</v>
      </c>
      <c r="AO9" s="222">
        <v>6359.3128281639274</v>
      </c>
      <c r="AP9" s="222">
        <v>6403.8607110619932</v>
      </c>
      <c r="AQ9" s="222">
        <v>6449.5557019757425</v>
      </c>
      <c r="AR9" s="222">
        <v>6494.3773033625475</v>
      </c>
      <c r="AS9" s="222">
        <v>6538.2232286565104</v>
      </c>
      <c r="AT9" s="222">
        <v>6582.4600315766947</v>
      </c>
      <c r="AU9" s="222">
        <v>6625.9141794832813</v>
      </c>
      <c r="AV9" s="222">
        <v>6668.7870050446672</v>
      </c>
      <c r="AW9" s="222">
        <v>6714.8037499377351</v>
      </c>
      <c r="AX9" s="222">
        <v>6761.9385331277072</v>
      </c>
      <c r="AY9" s="222">
        <v>6814.7332664304995</v>
      </c>
      <c r="AZ9" s="222">
        <v>6876.0246021527109</v>
      </c>
    </row>
    <row r="10" spans="1:52" x14ac:dyDescent="0.35">
      <c r="A10" s="223" t="s">
        <v>25</v>
      </c>
      <c r="B10" s="224">
        <v>2599.2504572165071</v>
      </c>
      <c r="C10" s="224">
        <v>2546.1066495338528</v>
      </c>
      <c r="D10" s="224">
        <v>2609.083713370474</v>
      </c>
      <c r="E10" s="224">
        <v>2684.0829835335198</v>
      </c>
      <c r="F10" s="224">
        <v>2559.8529302241805</v>
      </c>
      <c r="G10" s="224">
        <v>2665.6975340992262</v>
      </c>
      <c r="H10" s="224">
        <v>2584.4447750046056</v>
      </c>
      <c r="I10" s="224">
        <v>2647.7015771888564</v>
      </c>
      <c r="J10" s="224">
        <v>2669.8498264199075</v>
      </c>
      <c r="K10" s="224">
        <v>2688.8980867790078</v>
      </c>
      <c r="L10" s="224">
        <v>2729.5287198947617</v>
      </c>
      <c r="M10" s="224">
        <v>2772.4924701926266</v>
      </c>
      <c r="N10" s="224">
        <v>2873.910280647252</v>
      </c>
      <c r="O10" s="224">
        <v>2916.5764495678472</v>
      </c>
      <c r="P10" s="224">
        <v>2890.6871127130044</v>
      </c>
      <c r="Q10" s="224">
        <v>2980.6222212716484</v>
      </c>
      <c r="R10" s="224">
        <v>3033.5830108251453</v>
      </c>
      <c r="S10" s="224">
        <v>3106.9479334490297</v>
      </c>
      <c r="T10" s="224">
        <v>3165.7292233764342</v>
      </c>
      <c r="U10" s="224">
        <v>3212.052269347434</v>
      </c>
      <c r="V10" s="224">
        <v>3246.7710043248589</v>
      </c>
      <c r="W10" s="224">
        <v>3279.9022955834835</v>
      </c>
      <c r="X10" s="224">
        <v>3305.9077380157132</v>
      </c>
      <c r="Y10" s="224">
        <v>3331.0467394280172</v>
      </c>
      <c r="Z10" s="224">
        <v>3354.8450003033931</v>
      </c>
      <c r="AA10" s="224">
        <v>3377.4129077031503</v>
      </c>
      <c r="AB10" s="224">
        <v>3404.1458684172912</v>
      </c>
      <c r="AC10" s="224">
        <v>3431.4589526473328</v>
      </c>
      <c r="AD10" s="224">
        <v>3452.30851424821</v>
      </c>
      <c r="AE10" s="224">
        <v>3474.5251825986124</v>
      </c>
      <c r="AF10" s="224">
        <v>3494.4004373588077</v>
      </c>
      <c r="AG10" s="224">
        <v>3520.0188169796324</v>
      </c>
      <c r="AH10" s="224">
        <v>3533.887926389179</v>
      </c>
      <c r="AI10" s="224">
        <v>3546.4992832218632</v>
      </c>
      <c r="AJ10" s="224">
        <v>3558.0443280492545</v>
      </c>
      <c r="AK10" s="224">
        <v>3568.0704904447985</v>
      </c>
      <c r="AL10" s="224">
        <v>3578.850522439634</v>
      </c>
      <c r="AM10" s="224">
        <v>3589.9235470100666</v>
      </c>
      <c r="AN10" s="224">
        <v>3600.3117931787601</v>
      </c>
      <c r="AO10" s="224">
        <v>3612.8129809677903</v>
      </c>
      <c r="AP10" s="224">
        <v>3625.3746152300109</v>
      </c>
      <c r="AQ10" s="224">
        <v>3637.9123699880465</v>
      </c>
      <c r="AR10" s="224">
        <v>3649.4259009958114</v>
      </c>
      <c r="AS10" s="224">
        <v>3659.4750679096896</v>
      </c>
      <c r="AT10" s="224">
        <v>3669.2530267865473</v>
      </c>
      <c r="AU10" s="224">
        <v>3677.5580707766831</v>
      </c>
      <c r="AV10" s="224">
        <v>3683.5779586816325</v>
      </c>
      <c r="AW10" s="224">
        <v>3692.4363693158684</v>
      </c>
      <c r="AX10" s="224">
        <v>3703.6769128169558</v>
      </c>
      <c r="AY10" s="224">
        <v>3719.0980077353265</v>
      </c>
      <c r="AZ10" s="224">
        <v>3740.4970962559937</v>
      </c>
    </row>
    <row r="11" spans="1:52" x14ac:dyDescent="0.35">
      <c r="A11" s="225" t="s">
        <v>26</v>
      </c>
      <c r="B11" s="226">
        <v>211.70449069638823</v>
      </c>
      <c r="C11" s="226">
        <v>233.84753213961901</v>
      </c>
      <c r="D11" s="226">
        <v>245.38510040813159</v>
      </c>
      <c r="E11" s="226">
        <v>257.62163406195504</v>
      </c>
      <c r="F11" s="226">
        <v>277.65209875080131</v>
      </c>
      <c r="G11" s="226">
        <v>293.16092715747988</v>
      </c>
      <c r="H11" s="226">
        <v>303.89921821079963</v>
      </c>
      <c r="I11" s="226">
        <v>318.00893929617257</v>
      </c>
      <c r="J11" s="226">
        <v>349.11882981637717</v>
      </c>
      <c r="K11" s="226">
        <v>372.20111273990807</v>
      </c>
      <c r="L11" s="226">
        <v>378.5776819641556</v>
      </c>
      <c r="M11" s="226">
        <v>384.50747104388074</v>
      </c>
      <c r="N11" s="226">
        <v>390.35400594804156</v>
      </c>
      <c r="O11" s="226">
        <v>396.91049612152852</v>
      </c>
      <c r="P11" s="226">
        <v>390.35719303515577</v>
      </c>
      <c r="Q11" s="226">
        <v>401.71254623354372</v>
      </c>
      <c r="R11" s="226">
        <v>401.93292599163118</v>
      </c>
      <c r="S11" s="226">
        <v>417.92361554622994</v>
      </c>
      <c r="T11" s="226">
        <v>432.86042176149857</v>
      </c>
      <c r="U11" s="226">
        <v>449.13770784168815</v>
      </c>
      <c r="V11" s="226">
        <v>465.59106416953813</v>
      </c>
      <c r="W11" s="226">
        <v>481.49011593596134</v>
      </c>
      <c r="X11" s="226">
        <v>501.37972176895681</v>
      </c>
      <c r="Y11" s="226">
        <v>518.57033895257439</v>
      </c>
      <c r="Z11" s="226">
        <v>531.4390876738031</v>
      </c>
      <c r="AA11" s="226">
        <v>550.11475030622785</v>
      </c>
      <c r="AB11" s="226">
        <v>571.25904783550141</v>
      </c>
      <c r="AC11" s="226">
        <v>596.40525829965645</v>
      </c>
      <c r="AD11" s="226">
        <v>618.82470857148974</v>
      </c>
      <c r="AE11" s="226">
        <v>639.45165668830464</v>
      </c>
      <c r="AF11" s="226">
        <v>656.90863500703017</v>
      </c>
      <c r="AG11" s="226">
        <v>675.88795731673997</v>
      </c>
      <c r="AH11" s="226">
        <v>696.29945349597074</v>
      </c>
      <c r="AI11" s="226">
        <v>711.71404617004794</v>
      </c>
      <c r="AJ11" s="226">
        <v>724.55288184046606</v>
      </c>
      <c r="AK11" s="226">
        <v>738.21020444894009</v>
      </c>
      <c r="AL11" s="226">
        <v>749.55609116166227</v>
      </c>
      <c r="AM11" s="226">
        <v>760.42005362635643</v>
      </c>
      <c r="AN11" s="226">
        <v>771.01602753158761</v>
      </c>
      <c r="AO11" s="226">
        <v>780.75896005292702</v>
      </c>
      <c r="AP11" s="226">
        <v>790.06475347881394</v>
      </c>
      <c r="AQ11" s="226">
        <v>799.52506301472692</v>
      </c>
      <c r="AR11" s="226">
        <v>808.61235230698105</v>
      </c>
      <c r="AS11" s="226">
        <v>817.57468111033495</v>
      </c>
      <c r="AT11" s="226">
        <v>826.339114141496</v>
      </c>
      <c r="AU11" s="226">
        <v>834.58050846964943</v>
      </c>
      <c r="AV11" s="226">
        <v>843.279354937687</v>
      </c>
      <c r="AW11" s="226">
        <v>851.69120206923481</v>
      </c>
      <c r="AX11" s="226">
        <v>858.40869430270493</v>
      </c>
      <c r="AY11" s="226">
        <v>865.71365474174047</v>
      </c>
      <c r="AZ11" s="226">
        <v>874.99130201706237</v>
      </c>
    </row>
    <row r="12" spans="1:52" x14ac:dyDescent="0.35">
      <c r="A12" s="225" t="s">
        <v>27</v>
      </c>
      <c r="B12" s="226">
        <v>1063.8047972631971</v>
      </c>
      <c r="C12" s="226">
        <v>1072.8308830470983</v>
      </c>
      <c r="D12" s="226">
        <v>1094.0246587685549</v>
      </c>
      <c r="E12" s="226">
        <v>1102.6100203590363</v>
      </c>
      <c r="F12" s="226">
        <v>1144.4074176202191</v>
      </c>
      <c r="G12" s="226">
        <v>1153.0496553446542</v>
      </c>
      <c r="H12" s="226">
        <v>1169.5555071116523</v>
      </c>
      <c r="I12" s="226">
        <v>1197.5302232828958</v>
      </c>
      <c r="J12" s="226">
        <v>1247.6096001581957</v>
      </c>
      <c r="K12" s="226">
        <v>1257.0860770604072</v>
      </c>
      <c r="L12" s="226">
        <v>1287.8069618285695</v>
      </c>
      <c r="M12" s="226">
        <v>1299.611340926579</v>
      </c>
      <c r="N12" s="226">
        <v>1324.9034142263731</v>
      </c>
      <c r="O12" s="226">
        <v>1321.5775535766368</v>
      </c>
      <c r="P12" s="226">
        <v>1328.2921941085576</v>
      </c>
      <c r="Q12" s="226">
        <v>1344.6095261308949</v>
      </c>
      <c r="R12" s="226">
        <v>1394.9324741045396</v>
      </c>
      <c r="S12" s="226">
        <v>1444.8543035330185</v>
      </c>
      <c r="T12" s="226">
        <v>1490.5142103575915</v>
      </c>
      <c r="U12" s="226">
        <v>1527.9468085879084</v>
      </c>
      <c r="V12" s="226">
        <v>1557.4784414781445</v>
      </c>
      <c r="W12" s="226">
        <v>1584.8235787122037</v>
      </c>
      <c r="X12" s="226">
        <v>1607.9282123634434</v>
      </c>
      <c r="Y12" s="226">
        <v>1630.6915850557441</v>
      </c>
      <c r="Z12" s="226">
        <v>1654.1917374469865</v>
      </c>
      <c r="AA12" s="226">
        <v>1677.0397784654249</v>
      </c>
      <c r="AB12" s="226">
        <v>1699.4229090728518</v>
      </c>
      <c r="AC12" s="226">
        <v>1721.5125032502567</v>
      </c>
      <c r="AD12" s="226">
        <v>1743.0787954045895</v>
      </c>
      <c r="AE12" s="226">
        <v>1764.1869099024002</v>
      </c>
      <c r="AF12" s="226">
        <v>1784.1034270124835</v>
      </c>
      <c r="AG12" s="226">
        <v>1805.3114065823104</v>
      </c>
      <c r="AH12" s="226">
        <v>1825.2048261450198</v>
      </c>
      <c r="AI12" s="226">
        <v>1844.4654649786892</v>
      </c>
      <c r="AJ12" s="226">
        <v>1863.5411530399299</v>
      </c>
      <c r="AK12" s="226">
        <v>1883.0277424817998</v>
      </c>
      <c r="AL12" s="226">
        <v>1902.7821688944043</v>
      </c>
      <c r="AM12" s="226">
        <v>1923.2867716489629</v>
      </c>
      <c r="AN12" s="226">
        <v>1943.9900481738202</v>
      </c>
      <c r="AO12" s="226">
        <v>1965.7408871432101</v>
      </c>
      <c r="AP12" s="226">
        <v>1988.4213423531685</v>
      </c>
      <c r="AQ12" s="226">
        <v>2012.1182689729692</v>
      </c>
      <c r="AR12" s="226">
        <v>2036.339050059755</v>
      </c>
      <c r="AS12" s="226">
        <v>2061.1734796364849</v>
      </c>
      <c r="AT12" s="226">
        <v>2086.8678906486512</v>
      </c>
      <c r="AU12" s="226">
        <v>2113.7756002369492</v>
      </c>
      <c r="AV12" s="226">
        <v>2141.9296914253487</v>
      </c>
      <c r="AW12" s="226">
        <v>2170.6761785526323</v>
      </c>
      <c r="AX12" s="226">
        <v>2199.8529260080468</v>
      </c>
      <c r="AY12" s="226">
        <v>2229.9216039534317</v>
      </c>
      <c r="AZ12" s="226">
        <v>2260.5362038796552</v>
      </c>
    </row>
    <row r="13" spans="1:52" x14ac:dyDescent="0.35">
      <c r="A13" s="221" t="s">
        <v>28</v>
      </c>
      <c r="B13" s="222">
        <v>10356.33833869965</v>
      </c>
      <c r="C13" s="222">
        <v>10432.934095777149</v>
      </c>
      <c r="D13" s="222">
        <v>10335.652859659811</v>
      </c>
      <c r="E13" s="222">
        <v>10638.258279628732</v>
      </c>
      <c r="F13" s="222">
        <v>11587.751912915381</v>
      </c>
      <c r="G13" s="222">
        <v>12114.400265235266</v>
      </c>
      <c r="H13" s="222">
        <v>12440.651515115751</v>
      </c>
      <c r="I13" s="222">
        <v>12992.319864309127</v>
      </c>
      <c r="J13" s="222">
        <v>12921.207372452016</v>
      </c>
      <c r="K13" s="222">
        <v>11667.511239260552</v>
      </c>
      <c r="L13" s="222">
        <v>11548.883277078126</v>
      </c>
      <c r="M13" s="222">
        <v>11942.874921251121</v>
      </c>
      <c r="N13" s="222">
        <v>11616.118945237196</v>
      </c>
      <c r="O13" s="222">
        <v>11587.89949713782</v>
      </c>
      <c r="P13" s="222">
        <v>11765.926605711942</v>
      </c>
      <c r="Q13" s="222">
        <v>12028.718730584736</v>
      </c>
      <c r="R13" s="222">
        <v>12680.236489705032</v>
      </c>
      <c r="S13" s="222">
        <v>13227.076629908417</v>
      </c>
      <c r="T13" s="222">
        <v>13722.583859061966</v>
      </c>
      <c r="U13" s="222">
        <v>14165.726052693453</v>
      </c>
      <c r="V13" s="222">
        <v>14551.864926469261</v>
      </c>
      <c r="W13" s="222">
        <v>14930.954531606247</v>
      </c>
      <c r="X13" s="222">
        <v>15291.21401071254</v>
      </c>
      <c r="Y13" s="222">
        <v>15623.741706130073</v>
      </c>
      <c r="Z13" s="222">
        <v>15891.875937285497</v>
      </c>
      <c r="AA13" s="222">
        <v>16179.657896331073</v>
      </c>
      <c r="AB13" s="222">
        <v>16478.718268751159</v>
      </c>
      <c r="AC13" s="222">
        <v>16787.942858224429</v>
      </c>
      <c r="AD13" s="222">
        <v>17118.089310089676</v>
      </c>
      <c r="AE13" s="222">
        <v>17431.330080474829</v>
      </c>
      <c r="AF13" s="222">
        <v>17743.085839784431</v>
      </c>
      <c r="AG13" s="222">
        <v>18061.045022051192</v>
      </c>
      <c r="AH13" s="222">
        <v>18336.704013850183</v>
      </c>
      <c r="AI13" s="222">
        <v>18608.288534385778</v>
      </c>
      <c r="AJ13" s="222">
        <v>18850.759265720953</v>
      </c>
      <c r="AK13" s="222">
        <v>19090.263433001623</v>
      </c>
      <c r="AL13" s="222">
        <v>19341.856998473078</v>
      </c>
      <c r="AM13" s="222">
        <v>19576.881528700236</v>
      </c>
      <c r="AN13" s="222">
        <v>19903.270425842635</v>
      </c>
      <c r="AO13" s="222">
        <v>20135.044849018363</v>
      </c>
      <c r="AP13" s="222">
        <v>20373.015622368526</v>
      </c>
      <c r="AQ13" s="222">
        <v>20639.192365677365</v>
      </c>
      <c r="AR13" s="222">
        <v>20912.487444040438</v>
      </c>
      <c r="AS13" s="222">
        <v>21180.33935304734</v>
      </c>
      <c r="AT13" s="222">
        <v>21437.674536627128</v>
      </c>
      <c r="AU13" s="222">
        <v>21739.09909040972</v>
      </c>
      <c r="AV13" s="222">
        <v>22027.873117966858</v>
      </c>
      <c r="AW13" s="222">
        <v>22268.460037845456</v>
      </c>
      <c r="AX13" s="222">
        <v>22561.495894548832</v>
      </c>
      <c r="AY13" s="222">
        <v>22833.912086610395</v>
      </c>
      <c r="AZ13" s="222">
        <v>23102.549078525706</v>
      </c>
    </row>
    <row r="14" spans="1:52" x14ac:dyDescent="0.35">
      <c r="A14" s="223" t="s">
        <v>29</v>
      </c>
      <c r="B14" s="224">
        <v>1334.1831510209322</v>
      </c>
      <c r="C14" s="224">
        <v>1336.1224498017318</v>
      </c>
      <c r="D14" s="224">
        <v>1350.7540829879299</v>
      </c>
      <c r="E14" s="224">
        <v>1405.7105081570778</v>
      </c>
      <c r="F14" s="224">
        <v>1489.2530689617374</v>
      </c>
      <c r="G14" s="224">
        <v>1491.102108549135</v>
      </c>
      <c r="H14" s="224">
        <v>1505.611298448355</v>
      </c>
      <c r="I14" s="224">
        <v>1544.144163545503</v>
      </c>
      <c r="J14" s="224">
        <v>1493.1296093237588</v>
      </c>
      <c r="K14" s="224">
        <v>1371.4010912007375</v>
      </c>
      <c r="L14" s="224">
        <v>1380.3147858440664</v>
      </c>
      <c r="M14" s="224">
        <v>1417.9517233640413</v>
      </c>
      <c r="N14" s="224">
        <v>1310.6542545879454</v>
      </c>
      <c r="O14" s="224">
        <v>1213.1880839885634</v>
      </c>
      <c r="P14" s="224">
        <v>1147.6299551139505</v>
      </c>
      <c r="Q14" s="224">
        <v>1155.7282160193108</v>
      </c>
      <c r="R14" s="224">
        <v>1225.5775676005794</v>
      </c>
      <c r="S14" s="224">
        <v>1264.3517859152871</v>
      </c>
      <c r="T14" s="224">
        <v>1286.9139155567332</v>
      </c>
      <c r="U14" s="224">
        <v>1304.8411852623765</v>
      </c>
      <c r="V14" s="224">
        <v>1319.0036797630198</v>
      </c>
      <c r="W14" s="224">
        <v>1332.6521100214566</v>
      </c>
      <c r="X14" s="224">
        <v>1345.0350363098271</v>
      </c>
      <c r="Y14" s="224">
        <v>1353.4377391338612</v>
      </c>
      <c r="Z14" s="224">
        <v>1365.5058284965489</v>
      </c>
      <c r="AA14" s="224">
        <v>1380.9340147239791</v>
      </c>
      <c r="AB14" s="224">
        <v>1392.702301589808</v>
      </c>
      <c r="AC14" s="224">
        <v>1402.4767036888752</v>
      </c>
      <c r="AD14" s="224">
        <v>1416.8553729585346</v>
      </c>
      <c r="AE14" s="224">
        <v>1432.147602146176</v>
      </c>
      <c r="AF14" s="224">
        <v>1447.9996429988889</v>
      </c>
      <c r="AG14" s="224">
        <v>1463.7046139785236</v>
      </c>
      <c r="AH14" s="224">
        <v>1478.4024530130494</v>
      </c>
      <c r="AI14" s="224">
        <v>1495.8519371122889</v>
      </c>
      <c r="AJ14" s="224">
        <v>1511.7716836324037</v>
      </c>
      <c r="AK14" s="224">
        <v>1528.5165147409341</v>
      </c>
      <c r="AL14" s="224">
        <v>1546.7848005480121</v>
      </c>
      <c r="AM14" s="224">
        <v>1563.9238987767146</v>
      </c>
      <c r="AN14" s="224">
        <v>1591.7841841987783</v>
      </c>
      <c r="AO14" s="224">
        <v>1608.7596351693726</v>
      </c>
      <c r="AP14" s="224">
        <v>1627.928642945705</v>
      </c>
      <c r="AQ14" s="224">
        <v>1648.1933529504718</v>
      </c>
      <c r="AR14" s="224">
        <v>1667.2338709026453</v>
      </c>
      <c r="AS14" s="224">
        <v>1687.6365666419501</v>
      </c>
      <c r="AT14" s="224">
        <v>1707.3542906537346</v>
      </c>
      <c r="AU14" s="224">
        <v>1730.1641074159122</v>
      </c>
      <c r="AV14" s="224">
        <v>1752.2857256028367</v>
      </c>
      <c r="AW14" s="224">
        <v>1771.587132518071</v>
      </c>
      <c r="AX14" s="224">
        <v>1795.1323085758263</v>
      </c>
      <c r="AY14" s="224">
        <v>1816.5137370525053</v>
      </c>
      <c r="AZ14" s="224">
        <v>1837.3668338424545</v>
      </c>
    </row>
    <row r="15" spans="1:52" x14ac:dyDescent="0.35">
      <c r="A15" s="225" t="s">
        <v>30</v>
      </c>
      <c r="B15" s="226">
        <v>3954.0667332723615</v>
      </c>
      <c r="C15" s="226">
        <v>3917.9828513453813</v>
      </c>
      <c r="D15" s="226">
        <v>3785.0518303804192</v>
      </c>
      <c r="E15" s="226">
        <v>3909.019533820278</v>
      </c>
      <c r="F15" s="226">
        <v>4165.0015670255889</v>
      </c>
      <c r="G15" s="226">
        <v>4329.3900372817498</v>
      </c>
      <c r="H15" s="226">
        <v>4424.1372245843668</v>
      </c>
      <c r="I15" s="226">
        <v>4501.0134668169376</v>
      </c>
      <c r="J15" s="226">
        <v>4440.368945073933</v>
      </c>
      <c r="K15" s="226">
        <v>4043.95130660116</v>
      </c>
      <c r="L15" s="226">
        <v>4078.3118982764922</v>
      </c>
      <c r="M15" s="226">
        <v>4298.4490682884516</v>
      </c>
      <c r="N15" s="226">
        <v>4179.1829042761792</v>
      </c>
      <c r="O15" s="226">
        <v>4180.982421299479</v>
      </c>
      <c r="P15" s="226">
        <v>4291.111424393961</v>
      </c>
      <c r="Q15" s="226">
        <v>4464.6861833988078</v>
      </c>
      <c r="R15" s="226">
        <v>4889.9523253329335</v>
      </c>
      <c r="S15" s="226">
        <v>5062.0317317888621</v>
      </c>
      <c r="T15" s="226">
        <v>5222.8006540939932</v>
      </c>
      <c r="U15" s="226">
        <v>5362.8711480156162</v>
      </c>
      <c r="V15" s="226">
        <v>5484.3398700691478</v>
      </c>
      <c r="W15" s="226">
        <v>5610.4634130738823</v>
      </c>
      <c r="X15" s="226">
        <v>5728.906809942705</v>
      </c>
      <c r="Y15" s="226">
        <v>5836.9678104788882</v>
      </c>
      <c r="Z15" s="226">
        <v>5947.8867124247208</v>
      </c>
      <c r="AA15" s="226">
        <v>6068.6478322918856</v>
      </c>
      <c r="AB15" s="226">
        <v>6189.6977000137167</v>
      </c>
      <c r="AC15" s="226">
        <v>6314.6138919057994</v>
      </c>
      <c r="AD15" s="226">
        <v>6448.3086980196849</v>
      </c>
      <c r="AE15" s="226">
        <v>6574.4318100615146</v>
      </c>
      <c r="AF15" s="226">
        <v>6699.1255696073122</v>
      </c>
      <c r="AG15" s="226">
        <v>6825.8672427145057</v>
      </c>
      <c r="AH15" s="226">
        <v>6935.5970973570684</v>
      </c>
      <c r="AI15" s="226">
        <v>7040.8489338446216</v>
      </c>
      <c r="AJ15" s="226">
        <v>7132.9566218578284</v>
      </c>
      <c r="AK15" s="226">
        <v>7222.1836298219714</v>
      </c>
      <c r="AL15" s="226">
        <v>7316.738342910734</v>
      </c>
      <c r="AM15" s="226">
        <v>7406.2727949101427</v>
      </c>
      <c r="AN15" s="226">
        <v>7529.8108137249865</v>
      </c>
      <c r="AO15" s="226">
        <v>7619.7014584391582</v>
      </c>
      <c r="AP15" s="226">
        <v>7711.0077023568465</v>
      </c>
      <c r="AQ15" s="226">
        <v>7815.559430494066</v>
      </c>
      <c r="AR15" s="226">
        <v>7922.4047480967056</v>
      </c>
      <c r="AS15" s="226">
        <v>8030.31702448536</v>
      </c>
      <c r="AT15" s="226">
        <v>8139.1396930892106</v>
      </c>
      <c r="AU15" s="226">
        <v>8260.9793240876807</v>
      </c>
      <c r="AV15" s="226">
        <v>8376.8162151320557</v>
      </c>
      <c r="AW15" s="226">
        <v>8479.3959460036585</v>
      </c>
      <c r="AX15" s="226">
        <v>8595.507197895522</v>
      </c>
      <c r="AY15" s="226">
        <v>8707.0582246872218</v>
      </c>
      <c r="AZ15" s="226">
        <v>8813.9544470264773</v>
      </c>
    </row>
    <row r="16" spans="1:52" x14ac:dyDescent="0.35">
      <c r="A16" s="225" t="s">
        <v>31</v>
      </c>
      <c r="B16" s="226">
        <v>5068.0884544063565</v>
      </c>
      <c r="C16" s="226">
        <v>5178.8287946300361</v>
      </c>
      <c r="D16" s="226">
        <v>5199.8469462914609</v>
      </c>
      <c r="E16" s="226">
        <v>5323.5282376513769</v>
      </c>
      <c r="F16" s="226">
        <v>5933.497276928053</v>
      </c>
      <c r="G16" s="226">
        <v>6293.908119404382</v>
      </c>
      <c r="H16" s="226">
        <v>6510.9029920830299</v>
      </c>
      <c r="I16" s="226">
        <v>6947.1622339466858</v>
      </c>
      <c r="J16" s="226">
        <v>6987.7088180543251</v>
      </c>
      <c r="K16" s="226">
        <v>6252.158841458654</v>
      </c>
      <c r="L16" s="226">
        <v>6090.2565929575676</v>
      </c>
      <c r="M16" s="226">
        <v>6226.4741295986269</v>
      </c>
      <c r="N16" s="226">
        <v>6126.2817863730716</v>
      </c>
      <c r="O16" s="226">
        <v>6193.7289918497781</v>
      </c>
      <c r="P16" s="226">
        <v>6327.1852262040311</v>
      </c>
      <c r="Q16" s="226">
        <v>6408.3043311666179</v>
      </c>
      <c r="R16" s="226">
        <v>6564.706596771518</v>
      </c>
      <c r="S16" s="226">
        <v>6900.6931122042679</v>
      </c>
      <c r="T16" s="226">
        <v>7212.8692894112392</v>
      </c>
      <c r="U16" s="226">
        <v>7498.0137194154604</v>
      </c>
      <c r="V16" s="226">
        <v>7748.5213766370925</v>
      </c>
      <c r="W16" s="226">
        <v>7987.8390085109077</v>
      </c>
      <c r="X16" s="226">
        <v>8217.2721644600078</v>
      </c>
      <c r="Y16" s="226">
        <v>8433.3361565173236</v>
      </c>
      <c r="Z16" s="226">
        <v>8578.4833963642268</v>
      </c>
      <c r="AA16" s="226">
        <v>8730.0760493152084</v>
      </c>
      <c r="AB16" s="226">
        <v>8896.3182671476352</v>
      </c>
      <c r="AC16" s="226">
        <v>9070.8522626297527</v>
      </c>
      <c r="AD16" s="226">
        <v>9252.9252391114569</v>
      </c>
      <c r="AE16" s="226">
        <v>9424.7506682671374</v>
      </c>
      <c r="AF16" s="226">
        <v>9595.9606271782304</v>
      </c>
      <c r="AG16" s="226">
        <v>9771.4731653581621</v>
      </c>
      <c r="AH16" s="226">
        <v>9922.7044634800677</v>
      </c>
      <c r="AI16" s="226">
        <v>10071.587663428865</v>
      </c>
      <c r="AJ16" s="226">
        <v>10206.030960230721</v>
      </c>
      <c r="AK16" s="226">
        <v>10339.56328843872</v>
      </c>
      <c r="AL16" s="226">
        <v>10478.333855014334</v>
      </c>
      <c r="AM16" s="226">
        <v>10606.684835013379</v>
      </c>
      <c r="AN16" s="226">
        <v>10781.67542791887</v>
      </c>
      <c r="AO16" s="226">
        <v>10906.583755409833</v>
      </c>
      <c r="AP16" s="226">
        <v>11034.079277065974</v>
      </c>
      <c r="AQ16" s="226">
        <v>11175.43958223283</v>
      </c>
      <c r="AR16" s="226">
        <v>11322.848825041086</v>
      </c>
      <c r="AS16" s="226">
        <v>11462.385761920032</v>
      </c>
      <c r="AT16" s="226">
        <v>11591.180552884183</v>
      </c>
      <c r="AU16" s="226">
        <v>11747.955658906129</v>
      </c>
      <c r="AV16" s="226">
        <v>11898.771177231965</v>
      </c>
      <c r="AW16" s="226">
        <v>12017.476959323725</v>
      </c>
      <c r="AX16" s="226">
        <v>12170.856388077485</v>
      </c>
      <c r="AY16" s="226">
        <v>12310.340124870669</v>
      </c>
      <c r="AZ16" s="226">
        <v>12451.227797656773</v>
      </c>
    </row>
    <row r="17" spans="1:52" x14ac:dyDescent="0.35">
      <c r="A17" s="219" t="s">
        <v>44</v>
      </c>
      <c r="B17" s="220">
        <v>478818.00526178989</v>
      </c>
      <c r="C17" s="220">
        <v>495611.70831662795</v>
      </c>
      <c r="D17" s="220">
        <v>506255.86836621549</v>
      </c>
      <c r="E17" s="220">
        <v>525320.29830322438</v>
      </c>
      <c r="F17" s="220">
        <v>552339.2977090585</v>
      </c>
      <c r="G17" s="220">
        <v>570727.81554310862</v>
      </c>
      <c r="H17" s="220">
        <v>577211.89716537355</v>
      </c>
      <c r="I17" s="220">
        <v>605794.4928622524</v>
      </c>
      <c r="J17" s="220">
        <v>600871.94253962289</v>
      </c>
      <c r="K17" s="220">
        <v>584845.65007434413</v>
      </c>
      <c r="L17" s="220">
        <v>598643.0903581148</v>
      </c>
      <c r="M17" s="220">
        <v>603923.27145604405</v>
      </c>
      <c r="N17" s="220">
        <v>584789.42511809117</v>
      </c>
      <c r="O17" s="220">
        <v>583569.73036870384</v>
      </c>
      <c r="P17" s="220">
        <v>598378.84807007783</v>
      </c>
      <c r="Q17" s="220">
        <v>608196.09177203081</v>
      </c>
      <c r="R17" s="220">
        <v>624543.84340033971</v>
      </c>
      <c r="S17" s="220">
        <v>641324.23122676113</v>
      </c>
      <c r="T17" s="220">
        <v>656613.20381181221</v>
      </c>
      <c r="U17" s="220">
        <v>669180.95507424849</v>
      </c>
      <c r="V17" s="220">
        <v>679316.00926849293</v>
      </c>
      <c r="W17" s="220">
        <v>688397.26150602987</v>
      </c>
      <c r="X17" s="220">
        <v>696673.55198783753</v>
      </c>
      <c r="Y17" s="220">
        <v>704975.32626033109</v>
      </c>
      <c r="Z17" s="220">
        <v>713424.72398790298</v>
      </c>
      <c r="AA17" s="220">
        <v>722049.24898691347</v>
      </c>
      <c r="AB17" s="220">
        <v>731115.51810998621</v>
      </c>
      <c r="AC17" s="220">
        <v>740289.36453023611</v>
      </c>
      <c r="AD17" s="220">
        <v>749581.11617647845</v>
      </c>
      <c r="AE17" s="220">
        <v>758849.21108274884</v>
      </c>
      <c r="AF17" s="220">
        <v>768420.26799777208</v>
      </c>
      <c r="AG17" s="220">
        <v>777976.74305360252</v>
      </c>
      <c r="AH17" s="220">
        <v>787522.08238355874</v>
      </c>
      <c r="AI17" s="220">
        <v>796159.37262731558</v>
      </c>
      <c r="AJ17" s="220">
        <v>804773.94745074422</v>
      </c>
      <c r="AK17" s="220">
        <v>813481.75426428986</v>
      </c>
      <c r="AL17" s="220">
        <v>822348.47002287023</v>
      </c>
      <c r="AM17" s="220">
        <v>831373.12781917222</v>
      </c>
      <c r="AN17" s="220">
        <v>840563.37189667823</v>
      </c>
      <c r="AO17" s="220">
        <v>849985.63737733162</v>
      </c>
      <c r="AP17" s="220">
        <v>859665.76132151391</v>
      </c>
      <c r="AQ17" s="220">
        <v>869808.43176942284</v>
      </c>
      <c r="AR17" s="220">
        <v>880252.95339237479</v>
      </c>
      <c r="AS17" s="220">
        <v>890909.74850235926</v>
      </c>
      <c r="AT17" s="220">
        <v>901815.67198657396</v>
      </c>
      <c r="AU17" s="220">
        <v>913134.73378697212</v>
      </c>
      <c r="AV17" s="220">
        <v>924730.52411803009</v>
      </c>
      <c r="AW17" s="220">
        <v>936365.75699756469</v>
      </c>
      <c r="AX17" s="220">
        <v>948234.80731579149</v>
      </c>
      <c r="AY17" s="220">
        <v>960618.48032494704</v>
      </c>
      <c r="AZ17" s="220">
        <v>973673.52490168274</v>
      </c>
    </row>
    <row r="18" spans="1:52" x14ac:dyDescent="0.35">
      <c r="A18" s="221" t="s">
        <v>20</v>
      </c>
      <c r="B18" s="222">
        <v>477282.82409059221</v>
      </c>
      <c r="C18" s="222">
        <v>494123.38331126026</v>
      </c>
      <c r="D18" s="222">
        <v>504755.79722918803</v>
      </c>
      <c r="E18" s="222">
        <v>523738.65982970875</v>
      </c>
      <c r="F18" s="222">
        <v>550686.06356606772</v>
      </c>
      <c r="G18" s="222">
        <v>569072.0730382686</v>
      </c>
      <c r="H18" s="222">
        <v>575442.38536692876</v>
      </c>
      <c r="I18" s="222">
        <v>603955.90897333692</v>
      </c>
      <c r="J18" s="222">
        <v>599095.33263801981</v>
      </c>
      <c r="K18" s="222">
        <v>583247.6813537007</v>
      </c>
      <c r="L18" s="222">
        <v>596916.98220466997</v>
      </c>
      <c r="M18" s="222">
        <v>602166.76328096481</v>
      </c>
      <c r="N18" s="222">
        <v>583062.73187620018</v>
      </c>
      <c r="O18" s="222">
        <v>581852.1423494193</v>
      </c>
      <c r="P18" s="222">
        <v>596676.04564748844</v>
      </c>
      <c r="Q18" s="222">
        <v>606408.52948686841</v>
      </c>
      <c r="R18" s="222">
        <v>622718.51433752372</v>
      </c>
      <c r="S18" s="222">
        <v>639425.64234556374</v>
      </c>
      <c r="T18" s="222">
        <v>654640.89770360407</v>
      </c>
      <c r="U18" s="222">
        <v>667141.99962557713</v>
      </c>
      <c r="V18" s="222">
        <v>677216.07473954535</v>
      </c>
      <c r="W18" s="222">
        <v>686237.81733829482</v>
      </c>
      <c r="X18" s="222">
        <v>694458.05524102179</v>
      </c>
      <c r="Y18" s="222">
        <v>702706.59644900402</v>
      </c>
      <c r="Z18" s="222">
        <v>711113.620056869</v>
      </c>
      <c r="AA18" s="222">
        <v>719692.29362551414</v>
      </c>
      <c r="AB18" s="222">
        <v>728709.68364219018</v>
      </c>
      <c r="AC18" s="222">
        <v>737831.94246000994</v>
      </c>
      <c r="AD18" s="222">
        <v>747069.46559891512</v>
      </c>
      <c r="AE18" s="222">
        <v>756284.8394657122</v>
      </c>
      <c r="AF18" s="222">
        <v>765802.33915492776</v>
      </c>
      <c r="AG18" s="222">
        <v>775305.97758817917</v>
      </c>
      <c r="AH18" s="222">
        <v>784801.40396133973</v>
      </c>
      <c r="AI18" s="222">
        <v>793391.72020066495</v>
      </c>
      <c r="AJ18" s="222">
        <v>801959.36772114807</v>
      </c>
      <c r="AK18" s="222">
        <v>810624.20562521089</v>
      </c>
      <c r="AL18" s="222">
        <v>819443.84390558593</v>
      </c>
      <c r="AM18" s="222">
        <v>828420.53304984048</v>
      </c>
      <c r="AN18" s="222">
        <v>837547.77653883467</v>
      </c>
      <c r="AO18" s="222">
        <v>846912.61284900224</v>
      </c>
      <c r="AP18" s="222">
        <v>856532.02197937388</v>
      </c>
      <c r="AQ18" s="222">
        <v>866608.87247108971</v>
      </c>
      <c r="AR18" s="222">
        <v>876985.90728845075</v>
      </c>
      <c r="AS18" s="222">
        <v>887577.79157902731</v>
      </c>
      <c r="AT18" s="222">
        <v>898419.63841029175</v>
      </c>
      <c r="AU18" s="222">
        <v>909667.17470796476</v>
      </c>
      <c r="AV18" s="222">
        <v>921192.22264666902</v>
      </c>
      <c r="AW18" s="222">
        <v>932761.67853067559</v>
      </c>
      <c r="AX18" s="222">
        <v>944557.11216433614</v>
      </c>
      <c r="AY18" s="222">
        <v>956872.09298458521</v>
      </c>
      <c r="AZ18" s="222">
        <v>969860.24896259105</v>
      </c>
    </row>
    <row r="19" spans="1:52" x14ac:dyDescent="0.35">
      <c r="A19" s="225" t="s">
        <v>33</v>
      </c>
      <c r="B19" s="226">
        <v>343624.21424186835</v>
      </c>
      <c r="C19" s="226">
        <v>355951.39009645442</v>
      </c>
      <c r="D19" s="226">
        <v>363177.93821002881</v>
      </c>
      <c r="E19" s="226">
        <v>379610.64453431033</v>
      </c>
      <c r="F19" s="226">
        <v>393465.19092956616</v>
      </c>
      <c r="G19" s="226">
        <v>407892.89094396087</v>
      </c>
      <c r="H19" s="226">
        <v>411142.47249734908</v>
      </c>
      <c r="I19" s="226">
        <v>433560.59176220268</v>
      </c>
      <c r="J19" s="226">
        <v>431827.28616576624</v>
      </c>
      <c r="K19" s="226">
        <v>429771.00669860997</v>
      </c>
      <c r="L19" s="226">
        <v>442590.89308626129</v>
      </c>
      <c r="M19" s="226">
        <v>447755.49541339686</v>
      </c>
      <c r="N19" s="226">
        <v>434469.19838365237</v>
      </c>
      <c r="O19" s="226">
        <v>431301.4247732152</v>
      </c>
      <c r="P19" s="226">
        <v>444394.68455953785</v>
      </c>
      <c r="Q19" s="226">
        <v>450004.70075862866</v>
      </c>
      <c r="R19" s="226">
        <v>458090.1443278488</v>
      </c>
      <c r="S19" s="226">
        <v>468472.25279365375</v>
      </c>
      <c r="T19" s="226">
        <v>478512.49707017548</v>
      </c>
      <c r="U19" s="226">
        <v>487199.68193886697</v>
      </c>
      <c r="V19" s="226">
        <v>494303.9540793036</v>
      </c>
      <c r="W19" s="226">
        <v>500708.26538373798</v>
      </c>
      <c r="X19" s="226">
        <v>506590.78199284006</v>
      </c>
      <c r="Y19" s="226">
        <v>512600.6605063859</v>
      </c>
      <c r="Z19" s="226">
        <v>518800.55884816276</v>
      </c>
      <c r="AA19" s="226">
        <v>525191.6932503432</v>
      </c>
      <c r="AB19" s="226">
        <v>531949.26465631044</v>
      </c>
      <c r="AC19" s="226">
        <v>538772.58780241676</v>
      </c>
      <c r="AD19" s="226">
        <v>545677.54065453832</v>
      </c>
      <c r="AE19" s="226">
        <v>552578.7108841344</v>
      </c>
      <c r="AF19" s="226">
        <v>559764.39164996101</v>
      </c>
      <c r="AG19" s="226">
        <v>566958.19406291028</v>
      </c>
      <c r="AH19" s="226">
        <v>574030.53632257995</v>
      </c>
      <c r="AI19" s="226">
        <v>580384.68604624679</v>
      </c>
      <c r="AJ19" s="226">
        <v>586706.90175035922</v>
      </c>
      <c r="AK19" s="226">
        <v>593108.98017236602</v>
      </c>
      <c r="AL19" s="226">
        <v>599627.30122955563</v>
      </c>
      <c r="AM19" s="226">
        <v>606262.92280274525</v>
      </c>
      <c r="AN19" s="226">
        <v>613005.85186277342</v>
      </c>
      <c r="AO19" s="226">
        <v>619947.77603560023</v>
      </c>
      <c r="AP19" s="226">
        <v>627109.42524804373</v>
      </c>
      <c r="AQ19" s="226">
        <v>634622.53669241082</v>
      </c>
      <c r="AR19" s="226">
        <v>642393.43197294464</v>
      </c>
      <c r="AS19" s="226">
        <v>650332.71128854563</v>
      </c>
      <c r="AT19" s="226">
        <v>658485.70198725257</v>
      </c>
      <c r="AU19" s="226">
        <v>666960.30060202733</v>
      </c>
      <c r="AV19" s="226">
        <v>675713.74374077551</v>
      </c>
      <c r="AW19" s="226">
        <v>684492.94575184106</v>
      </c>
      <c r="AX19" s="226">
        <v>693481.00415975403</v>
      </c>
      <c r="AY19" s="226">
        <v>702957.32278822665</v>
      </c>
      <c r="AZ19" s="226">
        <v>713072.17417385499</v>
      </c>
    </row>
    <row r="20" spans="1:52" x14ac:dyDescent="0.35">
      <c r="A20" s="227" t="s">
        <v>34</v>
      </c>
      <c r="B20" s="228">
        <v>133658.60984872386</v>
      </c>
      <c r="C20" s="228">
        <v>138171.99321480584</v>
      </c>
      <c r="D20" s="228">
        <v>141577.85901915922</v>
      </c>
      <c r="E20" s="228">
        <v>144128.01529539839</v>
      </c>
      <c r="F20" s="228">
        <v>157220.8726365015</v>
      </c>
      <c r="G20" s="228">
        <v>161179.18209430776</v>
      </c>
      <c r="H20" s="228">
        <v>164299.91286957968</v>
      </c>
      <c r="I20" s="228">
        <v>170395.31721113424</v>
      </c>
      <c r="J20" s="228">
        <v>167268.0464722536</v>
      </c>
      <c r="K20" s="228">
        <v>153476.6746550907</v>
      </c>
      <c r="L20" s="228">
        <v>154326.08911840865</v>
      </c>
      <c r="M20" s="228">
        <v>154411.26786756792</v>
      </c>
      <c r="N20" s="228">
        <v>148593.53349254781</v>
      </c>
      <c r="O20" s="228">
        <v>150550.71757620413</v>
      </c>
      <c r="P20" s="228">
        <v>152281.36108795053</v>
      </c>
      <c r="Q20" s="228">
        <v>156403.82872823975</v>
      </c>
      <c r="R20" s="228">
        <v>164628.37000967492</v>
      </c>
      <c r="S20" s="228">
        <v>170953.38955191005</v>
      </c>
      <c r="T20" s="228">
        <v>176128.40063342857</v>
      </c>
      <c r="U20" s="228">
        <v>179942.3176867101</v>
      </c>
      <c r="V20" s="228">
        <v>182912.12066024181</v>
      </c>
      <c r="W20" s="228">
        <v>185529.55195455678</v>
      </c>
      <c r="X20" s="228">
        <v>187867.27324818174</v>
      </c>
      <c r="Y20" s="228">
        <v>190105.93594261812</v>
      </c>
      <c r="Z20" s="228">
        <v>192313.06120870623</v>
      </c>
      <c r="AA20" s="228">
        <v>194500.60037517096</v>
      </c>
      <c r="AB20" s="228">
        <v>196760.41898587981</v>
      </c>
      <c r="AC20" s="228">
        <v>199059.35465759318</v>
      </c>
      <c r="AD20" s="228">
        <v>201391.92494437681</v>
      </c>
      <c r="AE20" s="228">
        <v>203706.1285815778</v>
      </c>
      <c r="AF20" s="228">
        <v>206037.94750496675</v>
      </c>
      <c r="AG20" s="228">
        <v>208347.78352526887</v>
      </c>
      <c r="AH20" s="228">
        <v>210770.86763875978</v>
      </c>
      <c r="AI20" s="228">
        <v>213007.03415441816</v>
      </c>
      <c r="AJ20" s="228">
        <v>215252.46597078891</v>
      </c>
      <c r="AK20" s="228">
        <v>217515.22545284481</v>
      </c>
      <c r="AL20" s="228">
        <v>219816.54267603034</v>
      </c>
      <c r="AM20" s="228">
        <v>222157.61024709523</v>
      </c>
      <c r="AN20" s="228">
        <v>224541.92467606126</v>
      </c>
      <c r="AO20" s="228">
        <v>226964.83681340201</v>
      </c>
      <c r="AP20" s="228">
        <v>229422.59673133012</v>
      </c>
      <c r="AQ20" s="228">
        <v>231986.33577867888</v>
      </c>
      <c r="AR20" s="228">
        <v>234592.47531550605</v>
      </c>
      <c r="AS20" s="228">
        <v>237245.08029048171</v>
      </c>
      <c r="AT20" s="228">
        <v>239933.93642303921</v>
      </c>
      <c r="AU20" s="228">
        <v>242706.87410593749</v>
      </c>
      <c r="AV20" s="228">
        <v>245478.47890589345</v>
      </c>
      <c r="AW20" s="228">
        <v>248268.73277883453</v>
      </c>
      <c r="AX20" s="228">
        <v>251076.10800458214</v>
      </c>
      <c r="AY20" s="228">
        <v>253914.77019635856</v>
      </c>
      <c r="AZ20" s="228">
        <v>256788.07478873603</v>
      </c>
    </row>
    <row r="21" spans="1:52" x14ac:dyDescent="0.35">
      <c r="A21" s="221" t="s">
        <v>35</v>
      </c>
      <c r="B21" s="228">
        <v>767.37346962560878</v>
      </c>
      <c r="C21" s="228">
        <v>738.27499577975834</v>
      </c>
      <c r="D21" s="228">
        <v>749.44741150938751</v>
      </c>
      <c r="E21" s="228">
        <v>768.06394949129333</v>
      </c>
      <c r="F21" s="228">
        <v>806.93828949908061</v>
      </c>
      <c r="G21" s="228">
        <v>773.46789705864148</v>
      </c>
      <c r="H21" s="228">
        <v>815.06469431438541</v>
      </c>
      <c r="I21" s="228">
        <v>843.32917388757778</v>
      </c>
      <c r="J21" s="228">
        <v>794.36375638162906</v>
      </c>
      <c r="K21" s="228">
        <v>699.99063408125289</v>
      </c>
      <c r="L21" s="228">
        <v>742.09294642495274</v>
      </c>
      <c r="M21" s="228">
        <v>762.64951679311287</v>
      </c>
      <c r="N21" s="228">
        <v>740.17757644954258</v>
      </c>
      <c r="O21" s="228">
        <v>722.87891501862771</v>
      </c>
      <c r="P21" s="228">
        <v>709.05453588751186</v>
      </c>
      <c r="Q21" s="228">
        <v>726.57849940559049</v>
      </c>
      <c r="R21" s="228">
        <v>725.00467650015094</v>
      </c>
      <c r="S21" s="228">
        <v>749.26675300006968</v>
      </c>
      <c r="T21" s="228">
        <v>771.93625749551529</v>
      </c>
      <c r="U21" s="228">
        <v>790.61360123978693</v>
      </c>
      <c r="V21" s="228">
        <v>806.9208124342922</v>
      </c>
      <c r="W21" s="228">
        <v>822.34659174652484</v>
      </c>
      <c r="X21" s="228">
        <v>836.28214697555052</v>
      </c>
      <c r="Y21" s="228">
        <v>847.69758526229316</v>
      </c>
      <c r="Z21" s="228">
        <v>858.93311247667509</v>
      </c>
      <c r="AA21" s="228">
        <v>870.05957725447445</v>
      </c>
      <c r="AB21" s="228">
        <v>881.13017391756819</v>
      </c>
      <c r="AC21" s="228">
        <v>892.29636131205461</v>
      </c>
      <c r="AD21" s="228">
        <v>903.38948969108355</v>
      </c>
      <c r="AE21" s="228">
        <v>914.47777620638351</v>
      </c>
      <c r="AF21" s="228">
        <v>925.3477835235135</v>
      </c>
      <c r="AG21" s="228">
        <v>935.29345327256067</v>
      </c>
      <c r="AH21" s="228">
        <v>945.00976122542511</v>
      </c>
      <c r="AI21" s="228">
        <v>953.8781259753282</v>
      </c>
      <c r="AJ21" s="228">
        <v>963.28138784415182</v>
      </c>
      <c r="AK21" s="228">
        <v>972.69025888636429</v>
      </c>
      <c r="AL21" s="228">
        <v>981.97755798163234</v>
      </c>
      <c r="AM21" s="228">
        <v>992.08325037864256</v>
      </c>
      <c r="AN21" s="228">
        <v>1002.288418943966</v>
      </c>
      <c r="AO21" s="228">
        <v>1012.7133330328339</v>
      </c>
      <c r="AP21" s="228">
        <v>1023.8720503903694</v>
      </c>
      <c r="AQ21" s="228">
        <v>1035.5096931862436</v>
      </c>
      <c r="AR21" s="228">
        <v>1046.8227020838499</v>
      </c>
      <c r="AS21" s="228">
        <v>1058.6764951040852</v>
      </c>
      <c r="AT21" s="228">
        <v>1070.2391427681553</v>
      </c>
      <c r="AU21" s="228">
        <v>1082.7008575087389</v>
      </c>
      <c r="AV21" s="228">
        <v>1094.5796571443616</v>
      </c>
      <c r="AW21" s="228">
        <v>1107.9675111976189</v>
      </c>
      <c r="AX21" s="228">
        <v>1121.5996678290558</v>
      </c>
      <c r="AY21" s="228">
        <v>1135.2872015298153</v>
      </c>
      <c r="AZ21" s="228">
        <v>1148.8440827283343</v>
      </c>
    </row>
    <row r="22" spans="1:52" x14ac:dyDescent="0.35">
      <c r="A22" s="221" t="s">
        <v>28</v>
      </c>
      <c r="B22" s="222">
        <v>490.74858576630095</v>
      </c>
      <c r="C22" s="222">
        <v>484.72939900385552</v>
      </c>
      <c r="D22" s="222">
        <v>485.42777799623138</v>
      </c>
      <c r="E22" s="222">
        <v>507.19438828002933</v>
      </c>
      <c r="F22" s="222">
        <v>547.77769451847291</v>
      </c>
      <c r="G22" s="222">
        <v>567.60160163893352</v>
      </c>
      <c r="H22" s="222">
        <v>618.92058432967178</v>
      </c>
      <c r="I22" s="222">
        <v>661.57515240141061</v>
      </c>
      <c r="J22" s="222">
        <v>685.13610328746279</v>
      </c>
      <c r="K22" s="222">
        <v>605.37398071741211</v>
      </c>
      <c r="L22" s="222">
        <v>693.19362463062839</v>
      </c>
      <c r="M22" s="222">
        <v>714.47586504133199</v>
      </c>
      <c r="N22" s="222">
        <v>710.08482903128993</v>
      </c>
      <c r="O22" s="222">
        <v>735.31992758313834</v>
      </c>
      <c r="P22" s="222">
        <v>738.73539365097145</v>
      </c>
      <c r="Q22" s="222">
        <v>780.91679469349322</v>
      </c>
      <c r="R22" s="222">
        <v>815.93993254833788</v>
      </c>
      <c r="S22" s="222">
        <v>859.8866340154276</v>
      </c>
      <c r="T22" s="222">
        <v>905.88945678260802</v>
      </c>
      <c r="U22" s="222">
        <v>949.26924575889382</v>
      </c>
      <c r="V22" s="222">
        <v>989.67459269099709</v>
      </c>
      <c r="W22" s="222">
        <v>1029.7407013654013</v>
      </c>
      <c r="X22" s="222">
        <v>1067.9988761628013</v>
      </c>
      <c r="Y22" s="222">
        <v>1105.5510848641316</v>
      </c>
      <c r="Z22" s="222">
        <v>1132.5809735829407</v>
      </c>
      <c r="AA22" s="222">
        <v>1163.2131952850505</v>
      </c>
      <c r="AB22" s="222">
        <v>1196.8762298413217</v>
      </c>
      <c r="AC22" s="222">
        <v>1233.1406588995746</v>
      </c>
      <c r="AD22" s="222">
        <v>1272.0535310581404</v>
      </c>
      <c r="AE22" s="222">
        <v>1309.5060441820249</v>
      </c>
      <c r="AF22" s="222">
        <v>1347.9201232730456</v>
      </c>
      <c r="AG22" s="222">
        <v>1386.5775522946435</v>
      </c>
      <c r="AH22" s="222">
        <v>1422.5507726701219</v>
      </c>
      <c r="AI22" s="222">
        <v>1457.0398321483035</v>
      </c>
      <c r="AJ22" s="222">
        <v>1490.8940518600311</v>
      </c>
      <c r="AK22" s="222">
        <v>1520.7652244194446</v>
      </c>
      <c r="AL22" s="222">
        <v>1554.8089616151633</v>
      </c>
      <c r="AM22" s="222">
        <v>1588.8695528320302</v>
      </c>
      <c r="AN22" s="222">
        <v>1637.5649077997482</v>
      </c>
      <c r="AO22" s="222">
        <v>1680.6404201770611</v>
      </c>
      <c r="AP22" s="222">
        <v>1726.0707547888919</v>
      </c>
      <c r="AQ22" s="222">
        <v>1775.9176676635693</v>
      </c>
      <c r="AR22" s="222">
        <v>1827.7581549519673</v>
      </c>
      <c r="AS22" s="222">
        <v>1876.3237858833322</v>
      </c>
      <c r="AT22" s="222">
        <v>1924.3318112503184</v>
      </c>
      <c r="AU22" s="222">
        <v>1978.6083885216972</v>
      </c>
      <c r="AV22" s="222">
        <v>2032.5982315150447</v>
      </c>
      <c r="AW22" s="222">
        <v>2080.0673107046478</v>
      </c>
      <c r="AX22" s="222">
        <v>2135.1452604842375</v>
      </c>
      <c r="AY22" s="222">
        <v>2185.1869300584431</v>
      </c>
      <c r="AZ22" s="222">
        <v>2233.5636917925217</v>
      </c>
    </row>
    <row r="23" spans="1:52" x14ac:dyDescent="0.35">
      <c r="A23" s="223" t="s">
        <v>36</v>
      </c>
      <c r="B23" s="224">
        <v>105.84300757747529</v>
      </c>
      <c r="C23" s="224">
        <v>103.63493567955098</v>
      </c>
      <c r="D23" s="224">
        <v>99.566037000313955</v>
      </c>
      <c r="E23" s="224">
        <v>98.99327303062033</v>
      </c>
      <c r="F23" s="224">
        <v>101.37170971552855</v>
      </c>
      <c r="G23" s="224">
        <v>105.29510056608824</v>
      </c>
      <c r="H23" s="224">
        <v>113.05237737922127</v>
      </c>
      <c r="I23" s="224">
        <v>118.19846348253799</v>
      </c>
      <c r="J23" s="224">
        <v>118.67423505329771</v>
      </c>
      <c r="K23" s="224">
        <v>109.07331774626635</v>
      </c>
      <c r="L23" s="224">
        <v>109.29624559864773</v>
      </c>
      <c r="M23" s="224">
        <v>104.10050007801065</v>
      </c>
      <c r="N23" s="224">
        <v>104.52767774357092</v>
      </c>
      <c r="O23" s="224">
        <v>102.03337923592311</v>
      </c>
      <c r="P23" s="224">
        <v>106.83166049009358</v>
      </c>
      <c r="Q23" s="224">
        <v>109.1739795059098</v>
      </c>
      <c r="R23" s="224">
        <v>115.58223673246073</v>
      </c>
      <c r="S23" s="224">
        <v>124.48842162485843</v>
      </c>
      <c r="T23" s="224">
        <v>133.5418615088501</v>
      </c>
      <c r="U23" s="224">
        <v>142.01561553306533</v>
      </c>
      <c r="V23" s="224">
        <v>149.88779201851588</v>
      </c>
      <c r="W23" s="224">
        <v>157.92187269368085</v>
      </c>
      <c r="X23" s="224">
        <v>165.3491092965908</v>
      </c>
      <c r="Y23" s="224">
        <v>172.67134098190817</v>
      </c>
      <c r="Z23" s="224">
        <v>180.07459189115391</v>
      </c>
      <c r="AA23" s="224">
        <v>187.82888013795036</v>
      </c>
      <c r="AB23" s="224">
        <v>196.35373182926466</v>
      </c>
      <c r="AC23" s="224">
        <v>205.47707043837156</v>
      </c>
      <c r="AD23" s="224">
        <v>214.98679429867201</v>
      </c>
      <c r="AE23" s="224">
        <v>224.65770686175009</v>
      </c>
      <c r="AF23" s="224">
        <v>234.63955645884542</v>
      </c>
      <c r="AG23" s="224">
        <v>244.99739741543564</v>
      </c>
      <c r="AH23" s="224">
        <v>254.6206500417214</v>
      </c>
      <c r="AI23" s="224">
        <v>264.38259327885351</v>
      </c>
      <c r="AJ23" s="224">
        <v>274.36985424524266</v>
      </c>
      <c r="AK23" s="224">
        <v>284.17145587143261</v>
      </c>
      <c r="AL23" s="224">
        <v>294.69019281816537</v>
      </c>
      <c r="AM23" s="224">
        <v>305.67528307116282</v>
      </c>
      <c r="AN23" s="224">
        <v>319.72335930387283</v>
      </c>
      <c r="AO23" s="224">
        <v>332.63773042770225</v>
      </c>
      <c r="AP23" s="224">
        <v>345.09956980235586</v>
      </c>
      <c r="AQ23" s="224">
        <v>357.89087911922451</v>
      </c>
      <c r="AR23" s="224">
        <v>370.7505070901463</v>
      </c>
      <c r="AS23" s="224">
        <v>383.80835407972648</v>
      </c>
      <c r="AT23" s="224">
        <v>396.36625001544922</v>
      </c>
      <c r="AU23" s="224">
        <v>410.69167446972727</v>
      </c>
      <c r="AV23" s="224">
        <v>424.65893138785322</v>
      </c>
      <c r="AW23" s="224">
        <v>437.32621439077053</v>
      </c>
      <c r="AX23" s="224">
        <v>451.11853819111082</v>
      </c>
      <c r="AY23" s="224">
        <v>463.71301146974628</v>
      </c>
      <c r="AZ23" s="224">
        <v>475.68721389524904</v>
      </c>
    </row>
    <row r="24" spans="1:52" x14ac:dyDescent="0.35">
      <c r="A24" s="227" t="s">
        <v>31</v>
      </c>
      <c r="B24" s="228">
        <v>384.90557818882564</v>
      </c>
      <c r="C24" s="228">
        <v>381.09446332430457</v>
      </c>
      <c r="D24" s="228">
        <v>385.86174099591744</v>
      </c>
      <c r="E24" s="228">
        <v>408.20111524940899</v>
      </c>
      <c r="F24" s="228">
        <v>446.40598480294437</v>
      </c>
      <c r="G24" s="228">
        <v>462.30650107284526</v>
      </c>
      <c r="H24" s="228">
        <v>505.86820695045054</v>
      </c>
      <c r="I24" s="228">
        <v>543.37668891887256</v>
      </c>
      <c r="J24" s="228">
        <v>566.46186823416508</v>
      </c>
      <c r="K24" s="228">
        <v>496.30066297114575</v>
      </c>
      <c r="L24" s="228">
        <v>583.89737903198068</v>
      </c>
      <c r="M24" s="228">
        <v>610.37536496332132</v>
      </c>
      <c r="N24" s="228">
        <v>605.55715128771897</v>
      </c>
      <c r="O24" s="228">
        <v>633.28654834721522</v>
      </c>
      <c r="P24" s="228">
        <v>631.90373316087789</v>
      </c>
      <c r="Q24" s="228">
        <v>671.74281518758346</v>
      </c>
      <c r="R24" s="228">
        <v>700.35769581587715</v>
      </c>
      <c r="S24" s="228">
        <v>735.39821239056914</v>
      </c>
      <c r="T24" s="228">
        <v>772.34759527375797</v>
      </c>
      <c r="U24" s="228">
        <v>807.25363022582849</v>
      </c>
      <c r="V24" s="228">
        <v>839.78680067248126</v>
      </c>
      <c r="W24" s="228">
        <v>871.81882867172044</v>
      </c>
      <c r="X24" s="228">
        <v>902.64976686621037</v>
      </c>
      <c r="Y24" s="228">
        <v>932.87974388222347</v>
      </c>
      <c r="Z24" s="228">
        <v>952.50638169178683</v>
      </c>
      <c r="AA24" s="228">
        <v>975.38431514709998</v>
      </c>
      <c r="AB24" s="228">
        <v>1000.5224980120571</v>
      </c>
      <c r="AC24" s="228">
        <v>1027.6635884612031</v>
      </c>
      <c r="AD24" s="228">
        <v>1057.0667367594683</v>
      </c>
      <c r="AE24" s="228">
        <v>1084.8483373202748</v>
      </c>
      <c r="AF24" s="228">
        <v>1113.2805668142003</v>
      </c>
      <c r="AG24" s="228">
        <v>1141.5801548792078</v>
      </c>
      <c r="AH24" s="228">
        <v>1167.9301226284006</v>
      </c>
      <c r="AI24" s="228">
        <v>1192.6572388694501</v>
      </c>
      <c r="AJ24" s="228">
        <v>1216.5241976147886</v>
      </c>
      <c r="AK24" s="228">
        <v>1236.5937685480119</v>
      </c>
      <c r="AL24" s="228">
        <v>1260.118768796998</v>
      </c>
      <c r="AM24" s="228">
        <v>1283.1942697608674</v>
      </c>
      <c r="AN24" s="228">
        <v>1317.8415484958753</v>
      </c>
      <c r="AO24" s="228">
        <v>1348.0026897493588</v>
      </c>
      <c r="AP24" s="228">
        <v>1380.9711849865359</v>
      </c>
      <c r="AQ24" s="228">
        <v>1418.0267885443448</v>
      </c>
      <c r="AR24" s="228">
        <v>1457.0076478618209</v>
      </c>
      <c r="AS24" s="228">
        <v>1492.5154318036057</v>
      </c>
      <c r="AT24" s="228">
        <v>1527.9655612348693</v>
      </c>
      <c r="AU24" s="228">
        <v>1567.9167140519698</v>
      </c>
      <c r="AV24" s="228">
        <v>1607.9393001271915</v>
      </c>
      <c r="AW24" s="228">
        <v>1642.7410963138773</v>
      </c>
      <c r="AX24" s="228">
        <v>1684.0267222931268</v>
      </c>
      <c r="AY24" s="228">
        <v>1721.473918588697</v>
      </c>
      <c r="AZ24" s="228">
        <v>1757.8764778972727</v>
      </c>
    </row>
    <row r="25" spans="1:52" x14ac:dyDescent="0.35">
      <c r="A25" s="221" t="s">
        <v>37</v>
      </c>
      <c r="B25" s="222">
        <v>277.05911580578299</v>
      </c>
      <c r="C25" s="222">
        <v>265.32061058409425</v>
      </c>
      <c r="D25" s="222">
        <v>265.19594752182161</v>
      </c>
      <c r="E25" s="222">
        <v>306.38013574429203</v>
      </c>
      <c r="F25" s="222">
        <v>298.51815897328515</v>
      </c>
      <c r="G25" s="222">
        <v>314.67300614237126</v>
      </c>
      <c r="H25" s="222">
        <v>335.52651980074131</v>
      </c>
      <c r="I25" s="222">
        <v>333.67956262637449</v>
      </c>
      <c r="J25" s="222">
        <v>297.11004193400402</v>
      </c>
      <c r="K25" s="222">
        <v>292.6041058447621</v>
      </c>
      <c r="L25" s="222">
        <v>290.82158238928832</v>
      </c>
      <c r="M25" s="222">
        <v>279.38279324481999</v>
      </c>
      <c r="N25" s="222">
        <v>276.43083641012186</v>
      </c>
      <c r="O25" s="222">
        <v>259.38917668280686</v>
      </c>
      <c r="P25" s="222">
        <v>255.01249305088299</v>
      </c>
      <c r="Q25" s="222">
        <v>280.06699106328944</v>
      </c>
      <c r="R25" s="222">
        <v>284.38445376761916</v>
      </c>
      <c r="S25" s="222">
        <v>289.43549418181817</v>
      </c>
      <c r="T25" s="222">
        <v>294.48039393001602</v>
      </c>
      <c r="U25" s="222">
        <v>299.07260167276905</v>
      </c>
      <c r="V25" s="222">
        <v>303.33912382233569</v>
      </c>
      <c r="W25" s="222">
        <v>307.35687462310852</v>
      </c>
      <c r="X25" s="222">
        <v>311.21572367740379</v>
      </c>
      <c r="Y25" s="222">
        <v>315.48114120065304</v>
      </c>
      <c r="Z25" s="222">
        <v>319.58984497438274</v>
      </c>
      <c r="AA25" s="222">
        <v>323.68258885978912</v>
      </c>
      <c r="AB25" s="222">
        <v>327.82806403715165</v>
      </c>
      <c r="AC25" s="222">
        <v>331.98505001462388</v>
      </c>
      <c r="AD25" s="222">
        <v>336.20755681409526</v>
      </c>
      <c r="AE25" s="222">
        <v>340.38779664827484</v>
      </c>
      <c r="AF25" s="222">
        <v>344.66093604774102</v>
      </c>
      <c r="AG25" s="222">
        <v>348.89445985621199</v>
      </c>
      <c r="AH25" s="222">
        <v>353.11788832353852</v>
      </c>
      <c r="AI25" s="222">
        <v>356.7344685268647</v>
      </c>
      <c r="AJ25" s="222">
        <v>360.40428989194606</v>
      </c>
      <c r="AK25" s="222">
        <v>364.09315577327447</v>
      </c>
      <c r="AL25" s="222">
        <v>367.83959768744984</v>
      </c>
      <c r="AM25" s="222">
        <v>371.64196612119702</v>
      </c>
      <c r="AN25" s="222">
        <v>375.7420310998379</v>
      </c>
      <c r="AO25" s="222">
        <v>379.67077511961554</v>
      </c>
      <c r="AP25" s="222">
        <v>383.79653696073672</v>
      </c>
      <c r="AQ25" s="222">
        <v>388.1319374833343</v>
      </c>
      <c r="AR25" s="222">
        <v>392.46524688820318</v>
      </c>
      <c r="AS25" s="222">
        <v>396.95664234449475</v>
      </c>
      <c r="AT25" s="222">
        <v>401.46262226368208</v>
      </c>
      <c r="AU25" s="222">
        <v>406.24983297691244</v>
      </c>
      <c r="AV25" s="222">
        <v>411.12358270168727</v>
      </c>
      <c r="AW25" s="222">
        <v>416.04364498685391</v>
      </c>
      <c r="AX25" s="222">
        <v>420.95022314208222</v>
      </c>
      <c r="AY25" s="222">
        <v>425.91320877361875</v>
      </c>
      <c r="AZ25" s="222">
        <v>430.86816457078226</v>
      </c>
    </row>
    <row r="26" spans="1:52" x14ac:dyDescent="0.35">
      <c r="A26" s="225" t="s">
        <v>38</v>
      </c>
      <c r="B26" s="226">
        <v>146.23591077988064</v>
      </c>
      <c r="C26" s="226">
        <v>139.30091793997951</v>
      </c>
      <c r="D26" s="226">
        <v>140.62678254837792</v>
      </c>
      <c r="E26" s="226">
        <v>173.56906477876117</v>
      </c>
      <c r="F26" s="226">
        <v>176.09744087179061</v>
      </c>
      <c r="G26" s="226">
        <v>181.86218480190345</v>
      </c>
      <c r="H26" s="226">
        <v>210.58571608204812</v>
      </c>
      <c r="I26" s="226">
        <v>195.80581876524371</v>
      </c>
      <c r="J26" s="226">
        <v>163.47337873869856</v>
      </c>
      <c r="K26" s="226">
        <v>159.29109175631072</v>
      </c>
      <c r="L26" s="226">
        <v>152.99345933743524</v>
      </c>
      <c r="M26" s="226">
        <v>135.25241069481791</v>
      </c>
      <c r="N26" s="226">
        <v>131.2772465063064</v>
      </c>
      <c r="O26" s="226">
        <v>112.28262952733292</v>
      </c>
      <c r="P26" s="226">
        <v>102.3709978257023</v>
      </c>
      <c r="Q26" s="226">
        <v>111.21391444611658</v>
      </c>
      <c r="R26" s="226">
        <v>112.34657369872853</v>
      </c>
      <c r="S26" s="226">
        <v>113.5422644268412</v>
      </c>
      <c r="T26" s="226">
        <v>114.76158503525124</v>
      </c>
      <c r="U26" s="226">
        <v>115.81758657484666</v>
      </c>
      <c r="V26" s="226">
        <v>116.69362941267148</v>
      </c>
      <c r="W26" s="226">
        <v>117.46388501311597</v>
      </c>
      <c r="X26" s="226">
        <v>118.21830175337469</v>
      </c>
      <c r="Y26" s="226">
        <v>119.0624150471873</v>
      </c>
      <c r="Z26" s="226">
        <v>119.89475425229871</v>
      </c>
      <c r="AA26" s="226">
        <v>120.81571326017325</v>
      </c>
      <c r="AB26" s="226">
        <v>121.79399563297916</v>
      </c>
      <c r="AC26" s="226">
        <v>122.78376132237655</v>
      </c>
      <c r="AD26" s="226">
        <v>123.79230556298177</v>
      </c>
      <c r="AE26" s="226">
        <v>124.7590062511627</v>
      </c>
      <c r="AF26" s="226">
        <v>125.79336991561335</v>
      </c>
      <c r="AG26" s="226">
        <v>126.80417855360797</v>
      </c>
      <c r="AH26" s="226">
        <v>127.85757023642037</v>
      </c>
      <c r="AI26" s="226">
        <v>128.85220955235084</v>
      </c>
      <c r="AJ26" s="226">
        <v>129.84600626845776</v>
      </c>
      <c r="AK26" s="226">
        <v>130.85090118962117</v>
      </c>
      <c r="AL26" s="226">
        <v>131.87774702636642</v>
      </c>
      <c r="AM26" s="226">
        <v>132.91097360958551</v>
      </c>
      <c r="AN26" s="226">
        <v>134.07640304385498</v>
      </c>
      <c r="AO26" s="226">
        <v>135.14774538709949</v>
      </c>
      <c r="AP26" s="226">
        <v>136.30296833740053</v>
      </c>
      <c r="AQ26" s="226">
        <v>137.54374344888862</v>
      </c>
      <c r="AR26" s="226">
        <v>138.75285820833571</v>
      </c>
      <c r="AS26" s="226">
        <v>140.04476443090945</v>
      </c>
      <c r="AT26" s="226">
        <v>141.36085709424853</v>
      </c>
      <c r="AU26" s="226">
        <v>142.83330751855542</v>
      </c>
      <c r="AV26" s="226">
        <v>144.34682726533762</v>
      </c>
      <c r="AW26" s="226">
        <v>145.88670405379582</v>
      </c>
      <c r="AX26" s="226">
        <v>147.44029941157513</v>
      </c>
      <c r="AY26" s="226">
        <v>149.02299562070954</v>
      </c>
      <c r="AZ26" s="226">
        <v>150.64110354673338</v>
      </c>
    </row>
    <row r="27" spans="1:52" x14ac:dyDescent="0.35">
      <c r="A27" s="227" t="s">
        <v>39</v>
      </c>
      <c r="B27" s="228">
        <v>130.82320502590235</v>
      </c>
      <c r="C27" s="228">
        <v>126.01969264411474</v>
      </c>
      <c r="D27" s="228">
        <v>124.5691649734437</v>
      </c>
      <c r="E27" s="228">
        <v>132.81107096553086</v>
      </c>
      <c r="F27" s="228">
        <v>122.42071810149453</v>
      </c>
      <c r="G27" s="228">
        <v>132.81082134046781</v>
      </c>
      <c r="H27" s="228">
        <v>124.9408037186932</v>
      </c>
      <c r="I27" s="228">
        <v>137.87374386113078</v>
      </c>
      <c r="J27" s="228">
        <v>133.63666319530546</v>
      </c>
      <c r="K27" s="228">
        <v>133.31301408845141</v>
      </c>
      <c r="L27" s="228">
        <v>137.82812305185311</v>
      </c>
      <c r="M27" s="228">
        <v>144.13038255000208</v>
      </c>
      <c r="N27" s="228">
        <v>145.15358990381543</v>
      </c>
      <c r="O27" s="228">
        <v>147.10654715547395</v>
      </c>
      <c r="P27" s="228">
        <v>152.64149522518071</v>
      </c>
      <c r="Q27" s="228">
        <v>168.85307661717286</v>
      </c>
      <c r="R27" s="228">
        <v>172.03788006889064</v>
      </c>
      <c r="S27" s="228">
        <v>175.89322975497697</v>
      </c>
      <c r="T27" s="228">
        <v>179.71880889476478</v>
      </c>
      <c r="U27" s="228">
        <v>183.25501509792241</v>
      </c>
      <c r="V27" s="228">
        <v>186.64549440966422</v>
      </c>
      <c r="W27" s="228">
        <v>189.89298960999258</v>
      </c>
      <c r="X27" s="228">
        <v>192.99742192402911</v>
      </c>
      <c r="Y27" s="228">
        <v>196.41872615346577</v>
      </c>
      <c r="Z27" s="228">
        <v>199.69509072208405</v>
      </c>
      <c r="AA27" s="228">
        <v>202.86687559961584</v>
      </c>
      <c r="AB27" s="228">
        <v>206.03406840417247</v>
      </c>
      <c r="AC27" s="228">
        <v>209.20128869224735</v>
      </c>
      <c r="AD27" s="228">
        <v>212.41525125111346</v>
      </c>
      <c r="AE27" s="228">
        <v>215.62879039711211</v>
      </c>
      <c r="AF27" s="228">
        <v>218.86756613212765</v>
      </c>
      <c r="AG27" s="228">
        <v>222.09028130260404</v>
      </c>
      <c r="AH27" s="228">
        <v>225.26031808711815</v>
      </c>
      <c r="AI27" s="228">
        <v>227.88225897451386</v>
      </c>
      <c r="AJ27" s="228">
        <v>230.55828362348828</v>
      </c>
      <c r="AK27" s="228">
        <v>233.24225458365331</v>
      </c>
      <c r="AL27" s="228">
        <v>235.96185066108342</v>
      </c>
      <c r="AM27" s="228">
        <v>238.7309925116115</v>
      </c>
      <c r="AN27" s="228">
        <v>241.66562805598292</v>
      </c>
      <c r="AO27" s="228">
        <v>244.52302973251605</v>
      </c>
      <c r="AP27" s="228">
        <v>247.49356862333619</v>
      </c>
      <c r="AQ27" s="228">
        <v>250.58819403444568</v>
      </c>
      <c r="AR27" s="228">
        <v>253.7123886798675</v>
      </c>
      <c r="AS27" s="228">
        <v>256.91187791358527</v>
      </c>
      <c r="AT27" s="228">
        <v>260.10176516943352</v>
      </c>
      <c r="AU27" s="228">
        <v>263.41652545835706</v>
      </c>
      <c r="AV27" s="228">
        <v>266.77675543634962</v>
      </c>
      <c r="AW27" s="228">
        <v>270.15694093305808</v>
      </c>
      <c r="AX27" s="228">
        <v>273.50992373050713</v>
      </c>
      <c r="AY27" s="228">
        <v>276.89021315290921</v>
      </c>
      <c r="AZ27" s="228">
        <v>280.22706102404885</v>
      </c>
    </row>
    <row r="28" spans="1:52" x14ac:dyDescent="0.35">
      <c r="A28" s="229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1"/>
      <c r="AX28" s="231"/>
      <c r="AY28" s="231"/>
      <c r="AZ28" s="231"/>
    </row>
    <row r="29" spans="1:52" x14ac:dyDescent="0.35">
      <c r="A29" s="232"/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</row>
    <row r="30" spans="1:52" x14ac:dyDescent="0.35">
      <c r="A30" s="9" t="s">
        <v>502</v>
      </c>
      <c r="B30" s="235">
        <v>3017893.6510218941</v>
      </c>
      <c r="C30" s="235">
        <v>3111827.0445440863</v>
      </c>
      <c r="D30" s="235">
        <v>3168575.2569087246</v>
      </c>
      <c r="E30" s="235">
        <v>3202009.3230785569</v>
      </c>
      <c r="F30" s="235">
        <v>3296821.3591293166</v>
      </c>
      <c r="G30" s="235">
        <v>3299353.3656875649</v>
      </c>
      <c r="H30" s="235">
        <v>3362488.1046117782</v>
      </c>
      <c r="I30" s="235">
        <v>3432026.2461096728</v>
      </c>
      <c r="J30" s="235">
        <v>3451908.935292175</v>
      </c>
      <c r="K30" s="235">
        <v>3484835.1071990943</v>
      </c>
      <c r="L30" s="235">
        <v>3475311.518728151</v>
      </c>
      <c r="M30" s="235">
        <v>3481899.0181170506</v>
      </c>
      <c r="N30" s="235">
        <v>3429365.5272977478</v>
      </c>
      <c r="O30" s="235">
        <v>3442724.3881931771</v>
      </c>
      <c r="P30" s="235">
        <v>3562258.2906290824</v>
      </c>
      <c r="Q30" s="235">
        <v>3636616.8056466533</v>
      </c>
      <c r="R30" s="235">
        <v>3726051.8420582218</v>
      </c>
      <c r="S30" s="235">
        <v>3797771.7361069815</v>
      </c>
      <c r="T30" s="235">
        <v>3856975.5885279793</v>
      </c>
      <c r="U30" s="235">
        <v>3909271.5820754585</v>
      </c>
      <c r="V30" s="235">
        <v>3950698.6238357695</v>
      </c>
      <c r="W30" s="235">
        <v>3991931.3883905988</v>
      </c>
      <c r="X30" s="235">
        <v>4036587.1167564569</v>
      </c>
      <c r="Y30" s="235">
        <v>4077607.8605784751</v>
      </c>
      <c r="Z30" s="235">
        <v>4116445.5665304856</v>
      </c>
      <c r="AA30" s="235">
        <v>4154655.0193021731</v>
      </c>
      <c r="AB30" s="235">
        <v>4192401.5154648065</v>
      </c>
      <c r="AC30" s="235">
        <v>4229617.8509390773</v>
      </c>
      <c r="AD30" s="235">
        <v>4268149.5108715445</v>
      </c>
      <c r="AE30" s="235">
        <v>4303777.7480229381</v>
      </c>
      <c r="AF30" s="235">
        <v>4339468.571675159</v>
      </c>
      <c r="AG30" s="235">
        <v>4373560.8324833177</v>
      </c>
      <c r="AH30" s="235">
        <v>4406843.9402869372</v>
      </c>
      <c r="AI30" s="235">
        <v>4437772.7063534074</v>
      </c>
      <c r="AJ30" s="235">
        <v>4467248.8746459987</v>
      </c>
      <c r="AK30" s="235">
        <v>4496124.3028508406</v>
      </c>
      <c r="AL30" s="235">
        <v>4524525.4393459046</v>
      </c>
      <c r="AM30" s="235">
        <v>4552727.3523440557</v>
      </c>
      <c r="AN30" s="235">
        <v>4580408.2653209334</v>
      </c>
      <c r="AO30" s="235">
        <v>4607309.3480165936</v>
      </c>
      <c r="AP30" s="235">
        <v>4634471.8977860166</v>
      </c>
      <c r="AQ30" s="235">
        <v>4663502.166336217</v>
      </c>
      <c r="AR30" s="235">
        <v>4691936.4739992907</v>
      </c>
      <c r="AS30" s="235">
        <v>4720038.245793811</v>
      </c>
      <c r="AT30" s="235">
        <v>4747600.1744387355</v>
      </c>
      <c r="AU30" s="235">
        <v>4776517.5218418948</v>
      </c>
      <c r="AV30" s="235">
        <v>4805427.9634879185</v>
      </c>
      <c r="AW30" s="235">
        <v>4833488.8915644558</v>
      </c>
      <c r="AX30" s="235">
        <v>4860921.0216989424</v>
      </c>
      <c r="AY30" s="235">
        <v>4888927.211907493</v>
      </c>
      <c r="AZ30" s="235">
        <v>4916931.5814831629</v>
      </c>
    </row>
    <row r="31" spans="1:52" x14ac:dyDescent="0.35">
      <c r="A31" s="236" t="s">
        <v>43</v>
      </c>
      <c r="B31" s="237">
        <v>2540610.826931302</v>
      </c>
      <c r="C31" s="237">
        <v>2617703.6612328258</v>
      </c>
      <c r="D31" s="237">
        <v>2663819.4596795365</v>
      </c>
      <c r="E31" s="237">
        <v>2678270.6632488482</v>
      </c>
      <c r="F31" s="237">
        <v>2746135.2955632489</v>
      </c>
      <c r="G31" s="237">
        <v>2730281.2926492966</v>
      </c>
      <c r="H31" s="237">
        <v>2787045.7192448494</v>
      </c>
      <c r="I31" s="237">
        <v>2828070.3371363361</v>
      </c>
      <c r="J31" s="237">
        <v>2852813.6026541553</v>
      </c>
      <c r="K31" s="237">
        <v>2901587.4258453934</v>
      </c>
      <c r="L31" s="237">
        <v>2878394.5365234809</v>
      </c>
      <c r="M31" s="237">
        <v>2879732.2548360857</v>
      </c>
      <c r="N31" s="237">
        <v>2846302.7954215477</v>
      </c>
      <c r="O31" s="237">
        <v>2860872.2458437579</v>
      </c>
      <c r="P31" s="237">
        <v>2965582.2449815939</v>
      </c>
      <c r="Q31" s="237">
        <v>3030208.2761597848</v>
      </c>
      <c r="R31" s="237">
        <v>3103333.327720698</v>
      </c>
      <c r="S31" s="237">
        <v>3158346.0937614175</v>
      </c>
      <c r="T31" s="237">
        <v>3202334.6908243755</v>
      </c>
      <c r="U31" s="237">
        <v>3242129.5824498814</v>
      </c>
      <c r="V31" s="237">
        <v>3273482.5490962239</v>
      </c>
      <c r="W31" s="237">
        <v>3305693.571052304</v>
      </c>
      <c r="X31" s="237">
        <v>3342129.0615154351</v>
      </c>
      <c r="Y31" s="237">
        <v>3374901.264129471</v>
      </c>
      <c r="Z31" s="237">
        <v>3405331.9464736166</v>
      </c>
      <c r="AA31" s="237">
        <v>3434962.725676659</v>
      </c>
      <c r="AB31" s="237">
        <v>3463691.831822616</v>
      </c>
      <c r="AC31" s="237">
        <v>3491785.9084790675</v>
      </c>
      <c r="AD31" s="237">
        <v>3521080.0452726297</v>
      </c>
      <c r="AE31" s="237">
        <v>3547492.9085572255</v>
      </c>
      <c r="AF31" s="237">
        <v>3573666.2325202315</v>
      </c>
      <c r="AG31" s="237">
        <v>3598254.8548951386</v>
      </c>
      <c r="AH31" s="237">
        <v>3622042.5363255977</v>
      </c>
      <c r="AI31" s="237">
        <v>3644380.9861527421</v>
      </c>
      <c r="AJ31" s="237">
        <v>3665289.5069248509</v>
      </c>
      <c r="AK31" s="237">
        <v>3685500.0972256297</v>
      </c>
      <c r="AL31" s="237">
        <v>3705081.5954403188</v>
      </c>
      <c r="AM31" s="237">
        <v>3724306.8192942152</v>
      </c>
      <c r="AN31" s="237">
        <v>3742860.4887820985</v>
      </c>
      <c r="AO31" s="237">
        <v>3760396.7351675914</v>
      </c>
      <c r="AP31" s="237">
        <v>3777939.8758066427</v>
      </c>
      <c r="AQ31" s="237">
        <v>3796893.293865127</v>
      </c>
      <c r="AR31" s="237">
        <v>3814950.56671084</v>
      </c>
      <c r="AS31" s="237">
        <v>3832460.4542147839</v>
      </c>
      <c r="AT31" s="237">
        <v>3849180.5360284438</v>
      </c>
      <c r="AU31" s="237">
        <v>3866850.3471339298</v>
      </c>
      <c r="AV31" s="237">
        <v>3884235.7408412495</v>
      </c>
      <c r="AW31" s="237">
        <v>3900727.21303378</v>
      </c>
      <c r="AX31" s="237">
        <v>3916363.9095346057</v>
      </c>
      <c r="AY31" s="237">
        <v>3932055.1189229074</v>
      </c>
      <c r="AZ31" s="237">
        <v>3947071.3325205715</v>
      </c>
    </row>
    <row r="32" spans="1:52" x14ac:dyDescent="0.35">
      <c r="A32" s="238" t="s">
        <v>21</v>
      </c>
      <c r="B32" s="239">
        <v>85766.492990319806</v>
      </c>
      <c r="C32" s="239">
        <v>88852.844518769212</v>
      </c>
      <c r="D32" s="239">
        <v>90571.028801681634</v>
      </c>
      <c r="E32" s="239">
        <v>93424.613586460444</v>
      </c>
      <c r="F32" s="239">
        <v>95720.328682600564</v>
      </c>
      <c r="G32" s="239">
        <v>98816.987236580884</v>
      </c>
      <c r="H32" s="239">
        <v>97738.168929600113</v>
      </c>
      <c r="I32" s="239">
        <v>95506.038784832621</v>
      </c>
      <c r="J32" s="239">
        <v>99019.464703554506</v>
      </c>
      <c r="K32" s="239">
        <v>98555.77331880627</v>
      </c>
      <c r="L32" s="239">
        <v>100547.04364139881</v>
      </c>
      <c r="M32" s="239">
        <v>101450.5622953428</v>
      </c>
      <c r="N32" s="239">
        <v>100223.95036497711</v>
      </c>
      <c r="O32" s="239">
        <v>99864.480968045347</v>
      </c>
      <c r="P32" s="239">
        <v>103525.91609964515</v>
      </c>
      <c r="Q32" s="239">
        <v>105129.0876757605</v>
      </c>
      <c r="R32" s="239">
        <v>108479.04055054234</v>
      </c>
      <c r="S32" s="239">
        <v>111514.87493822734</v>
      </c>
      <c r="T32" s="239">
        <v>114089.41780951696</v>
      </c>
      <c r="U32" s="239">
        <v>116557.09842193754</v>
      </c>
      <c r="V32" s="239">
        <v>118647.31888534986</v>
      </c>
      <c r="W32" s="239">
        <v>120351.54500952107</v>
      </c>
      <c r="X32" s="239">
        <v>121947.2541815023</v>
      </c>
      <c r="Y32" s="239">
        <v>123398.60025390088</v>
      </c>
      <c r="Z32" s="239">
        <v>124765.75105844477</v>
      </c>
      <c r="AA32" s="239">
        <v>126357.00031990671</v>
      </c>
      <c r="AB32" s="239">
        <v>128017.65602487647</v>
      </c>
      <c r="AC32" s="239">
        <v>129756.96883160334</v>
      </c>
      <c r="AD32" s="239">
        <v>131633.37149698247</v>
      </c>
      <c r="AE32" s="239">
        <v>133559.29843686236</v>
      </c>
      <c r="AF32" s="239">
        <v>135533.51665585014</v>
      </c>
      <c r="AG32" s="239">
        <v>137535.09934789847</v>
      </c>
      <c r="AH32" s="239">
        <v>139535.59400409646</v>
      </c>
      <c r="AI32" s="239">
        <v>141533.55666711461</v>
      </c>
      <c r="AJ32" s="239">
        <v>143525.93361394331</v>
      </c>
      <c r="AK32" s="239">
        <v>145519.10217515461</v>
      </c>
      <c r="AL32" s="239">
        <v>147560.99234514168</v>
      </c>
      <c r="AM32" s="239">
        <v>149666.29534745112</v>
      </c>
      <c r="AN32" s="239">
        <v>151808.34018156186</v>
      </c>
      <c r="AO32" s="239">
        <v>153939.7450588292</v>
      </c>
      <c r="AP32" s="239">
        <v>156031.27620891575</v>
      </c>
      <c r="AQ32" s="239">
        <v>158085.46450718454</v>
      </c>
      <c r="AR32" s="239">
        <v>160132.33430007088</v>
      </c>
      <c r="AS32" s="239">
        <v>162240.63365037009</v>
      </c>
      <c r="AT32" s="239">
        <v>164378.62795432014</v>
      </c>
      <c r="AU32" s="239">
        <v>166614.22573242034</v>
      </c>
      <c r="AV32" s="239">
        <v>168871.96540316264</v>
      </c>
      <c r="AW32" s="239">
        <v>171146.23266822376</v>
      </c>
      <c r="AX32" s="239">
        <v>173447.6321312614</v>
      </c>
      <c r="AY32" s="239">
        <v>175768.41453260768</v>
      </c>
      <c r="AZ32" s="239">
        <v>178164.05744717125</v>
      </c>
    </row>
    <row r="33" spans="1:52" x14ac:dyDescent="0.35">
      <c r="A33" s="240" t="s">
        <v>195</v>
      </c>
      <c r="B33" s="241">
        <v>85766.492990319806</v>
      </c>
      <c r="C33" s="241">
        <v>88852.844518769212</v>
      </c>
      <c r="D33" s="241">
        <v>90571.028801681634</v>
      </c>
      <c r="E33" s="241">
        <v>93424.613586460444</v>
      </c>
      <c r="F33" s="241">
        <v>95720.328682600564</v>
      </c>
      <c r="G33" s="241">
        <v>98816.987236580884</v>
      </c>
      <c r="H33" s="241">
        <v>97738.168929600113</v>
      </c>
      <c r="I33" s="241">
        <v>95506.038784832621</v>
      </c>
      <c r="J33" s="241">
        <v>99019.464703554506</v>
      </c>
      <c r="K33" s="241">
        <v>98555.77331880627</v>
      </c>
      <c r="L33" s="241">
        <v>100547.04364139881</v>
      </c>
      <c r="M33" s="241">
        <v>101450.5622953428</v>
      </c>
      <c r="N33" s="241">
        <v>100223.95036497711</v>
      </c>
      <c r="O33" s="241">
        <v>99864.480968045347</v>
      </c>
      <c r="P33" s="241">
        <v>103525.91609964515</v>
      </c>
      <c r="Q33" s="241">
        <v>105129.0876757605</v>
      </c>
      <c r="R33" s="241">
        <v>107054.26331054865</v>
      </c>
      <c r="S33" s="241">
        <v>108521.65583665988</v>
      </c>
      <c r="T33" s="241">
        <v>109427.04855499782</v>
      </c>
      <c r="U33" s="241">
        <v>110081.80113109354</v>
      </c>
      <c r="V33" s="241">
        <v>110251.06121800633</v>
      </c>
      <c r="W33" s="241">
        <v>109896.79761948483</v>
      </c>
      <c r="X33" s="241">
        <v>109260.49609402784</v>
      </c>
      <c r="Y33" s="241">
        <v>108377.6030350115</v>
      </c>
      <c r="Z33" s="241">
        <v>107376.60718859108</v>
      </c>
      <c r="AA33" s="241">
        <v>106575.80612638072</v>
      </c>
      <c r="AB33" s="241">
        <v>105985.06095453235</v>
      </c>
      <c r="AC33" s="241">
        <v>105643.00570964607</v>
      </c>
      <c r="AD33" s="241">
        <v>105594.65027578417</v>
      </c>
      <c r="AE33" s="241">
        <v>105732.36521391329</v>
      </c>
      <c r="AF33" s="241">
        <v>106026.21704898815</v>
      </c>
      <c r="AG33" s="241">
        <v>106399.81615851918</v>
      </c>
      <c r="AH33" s="241">
        <v>106771.9654122905</v>
      </c>
      <c r="AI33" s="241">
        <v>107132.11837446067</v>
      </c>
      <c r="AJ33" s="241">
        <v>107458.20425317559</v>
      </c>
      <c r="AK33" s="241">
        <v>107696.94412135991</v>
      </c>
      <c r="AL33" s="241">
        <v>107876.81336908558</v>
      </c>
      <c r="AM33" s="241">
        <v>108004.40747059567</v>
      </c>
      <c r="AN33" s="241">
        <v>108075.93378585337</v>
      </c>
      <c r="AO33" s="241">
        <v>108081.49081326507</v>
      </c>
      <c r="AP33" s="241">
        <v>108023.53460185206</v>
      </c>
      <c r="AQ33" s="241">
        <v>107913.3905561404</v>
      </c>
      <c r="AR33" s="241">
        <v>107809.88672132468</v>
      </c>
      <c r="AS33" s="241">
        <v>107761.22370682866</v>
      </c>
      <c r="AT33" s="241">
        <v>107733.43024412912</v>
      </c>
      <c r="AU33" s="241">
        <v>107780.21567273956</v>
      </c>
      <c r="AV33" s="241">
        <v>107848.52792954695</v>
      </c>
      <c r="AW33" s="241">
        <v>107951.22546168733</v>
      </c>
      <c r="AX33" s="241">
        <v>108105.19470656119</v>
      </c>
      <c r="AY33" s="241">
        <v>108272.75297318833</v>
      </c>
      <c r="AZ33" s="241">
        <v>108507.09718169765</v>
      </c>
    </row>
    <row r="34" spans="1:52" x14ac:dyDescent="0.35">
      <c r="A34" s="242" t="s">
        <v>196</v>
      </c>
      <c r="B34" s="226">
        <v>85766.492990319806</v>
      </c>
      <c r="C34" s="226">
        <v>88852.844518769212</v>
      </c>
      <c r="D34" s="226">
        <v>90571.028801681634</v>
      </c>
      <c r="E34" s="226">
        <v>93424.613586460444</v>
      </c>
      <c r="F34" s="226">
        <v>95720.328682600564</v>
      </c>
      <c r="G34" s="226">
        <v>98816.987236580884</v>
      </c>
      <c r="H34" s="226">
        <v>97738.168929600113</v>
      </c>
      <c r="I34" s="226">
        <v>95506.038784832621</v>
      </c>
      <c r="J34" s="226">
        <v>99019.464703554506</v>
      </c>
      <c r="K34" s="226">
        <v>98555.77331880627</v>
      </c>
      <c r="L34" s="226">
        <v>100547.04364139881</v>
      </c>
      <c r="M34" s="226">
        <v>101450.5622953428</v>
      </c>
      <c r="N34" s="226">
        <v>100223.95036497711</v>
      </c>
      <c r="O34" s="226">
        <v>99864.480968045347</v>
      </c>
      <c r="P34" s="226">
        <v>103525.91609964515</v>
      </c>
      <c r="Q34" s="226">
        <v>105129.0876757605</v>
      </c>
      <c r="R34" s="226">
        <v>107054.26331054865</v>
      </c>
      <c r="S34" s="226">
        <v>108521.65583665988</v>
      </c>
      <c r="T34" s="226">
        <v>109427.04855499782</v>
      </c>
      <c r="U34" s="226">
        <v>110081.80113109354</v>
      </c>
      <c r="V34" s="226">
        <v>110251.06121800633</v>
      </c>
      <c r="W34" s="226">
        <v>109896.79761948483</v>
      </c>
      <c r="X34" s="226">
        <v>109260.49609402784</v>
      </c>
      <c r="Y34" s="226">
        <v>108377.6030350115</v>
      </c>
      <c r="Z34" s="226">
        <v>107376.60718859108</v>
      </c>
      <c r="AA34" s="226">
        <v>106575.80612638072</v>
      </c>
      <c r="AB34" s="226">
        <v>105985.06095453235</v>
      </c>
      <c r="AC34" s="226">
        <v>105643.00570964607</v>
      </c>
      <c r="AD34" s="226">
        <v>105594.65027578417</v>
      </c>
      <c r="AE34" s="226">
        <v>105732.36521391329</v>
      </c>
      <c r="AF34" s="226">
        <v>106026.21704898815</v>
      </c>
      <c r="AG34" s="226">
        <v>106399.81615851918</v>
      </c>
      <c r="AH34" s="226">
        <v>106771.9654122905</v>
      </c>
      <c r="AI34" s="226">
        <v>107132.11837446067</v>
      </c>
      <c r="AJ34" s="226">
        <v>107458.20425317559</v>
      </c>
      <c r="AK34" s="226">
        <v>107696.94412135991</v>
      </c>
      <c r="AL34" s="226">
        <v>107876.81336908558</v>
      </c>
      <c r="AM34" s="226">
        <v>108004.40747059567</v>
      </c>
      <c r="AN34" s="226">
        <v>108075.93378585337</v>
      </c>
      <c r="AO34" s="226">
        <v>108081.49081326507</v>
      </c>
      <c r="AP34" s="226">
        <v>108023.53460185206</v>
      </c>
      <c r="AQ34" s="226">
        <v>107913.3905561404</v>
      </c>
      <c r="AR34" s="226">
        <v>107809.88672132468</v>
      </c>
      <c r="AS34" s="226">
        <v>107761.22370682866</v>
      </c>
      <c r="AT34" s="226">
        <v>107733.43024412912</v>
      </c>
      <c r="AU34" s="226">
        <v>107780.21567273956</v>
      </c>
      <c r="AV34" s="226">
        <v>107848.52792954695</v>
      </c>
      <c r="AW34" s="226">
        <v>107951.22546168733</v>
      </c>
      <c r="AX34" s="226">
        <v>108105.19470656119</v>
      </c>
      <c r="AY34" s="226">
        <v>108272.75297318833</v>
      </c>
      <c r="AZ34" s="226">
        <v>108507.09718169765</v>
      </c>
    </row>
    <row r="35" spans="1:52" x14ac:dyDescent="0.35">
      <c r="A35" s="242" t="s">
        <v>197</v>
      </c>
      <c r="B35" s="226">
        <v>0</v>
      </c>
      <c r="C35" s="226">
        <v>0</v>
      </c>
      <c r="D35" s="226">
        <v>0</v>
      </c>
      <c r="E35" s="226">
        <v>0</v>
      </c>
      <c r="F35" s="226">
        <v>0</v>
      </c>
      <c r="G35" s="226">
        <v>0</v>
      </c>
      <c r="H35" s="226">
        <v>0</v>
      </c>
      <c r="I35" s="226">
        <v>0</v>
      </c>
      <c r="J35" s="226">
        <v>0</v>
      </c>
      <c r="K35" s="226">
        <v>0</v>
      </c>
      <c r="L35" s="226">
        <v>0</v>
      </c>
      <c r="M35" s="226">
        <v>0</v>
      </c>
      <c r="N35" s="226">
        <v>0</v>
      </c>
      <c r="O35" s="226">
        <v>0</v>
      </c>
      <c r="P35" s="226">
        <v>0</v>
      </c>
      <c r="Q35" s="226">
        <v>0</v>
      </c>
      <c r="R35" s="226">
        <v>0</v>
      </c>
      <c r="S35" s="226">
        <v>0</v>
      </c>
      <c r="T35" s="226">
        <v>0</v>
      </c>
      <c r="U35" s="226">
        <v>0</v>
      </c>
      <c r="V35" s="226">
        <v>0</v>
      </c>
      <c r="W35" s="226">
        <v>0</v>
      </c>
      <c r="X35" s="226">
        <v>0</v>
      </c>
      <c r="Y35" s="226">
        <v>0</v>
      </c>
      <c r="Z35" s="226">
        <v>0</v>
      </c>
      <c r="AA35" s="226">
        <v>0</v>
      </c>
      <c r="AB35" s="226">
        <v>0</v>
      </c>
      <c r="AC35" s="226">
        <v>0</v>
      </c>
      <c r="AD35" s="226">
        <v>0</v>
      </c>
      <c r="AE35" s="226">
        <v>0</v>
      </c>
      <c r="AF35" s="226">
        <v>0</v>
      </c>
      <c r="AG35" s="226">
        <v>0</v>
      </c>
      <c r="AH35" s="226">
        <v>0</v>
      </c>
      <c r="AI35" s="226">
        <v>0</v>
      </c>
      <c r="AJ35" s="226">
        <v>0</v>
      </c>
      <c r="AK35" s="226">
        <v>0</v>
      </c>
      <c r="AL35" s="226">
        <v>0</v>
      </c>
      <c r="AM35" s="226">
        <v>0</v>
      </c>
      <c r="AN35" s="226">
        <v>0</v>
      </c>
      <c r="AO35" s="226">
        <v>0</v>
      </c>
      <c r="AP35" s="226">
        <v>0</v>
      </c>
      <c r="AQ35" s="226">
        <v>0</v>
      </c>
      <c r="AR35" s="226">
        <v>0</v>
      </c>
      <c r="AS35" s="226">
        <v>0</v>
      </c>
      <c r="AT35" s="226">
        <v>0</v>
      </c>
      <c r="AU35" s="226">
        <v>0</v>
      </c>
      <c r="AV35" s="226">
        <v>0</v>
      </c>
      <c r="AW35" s="226">
        <v>0</v>
      </c>
      <c r="AX35" s="226">
        <v>0</v>
      </c>
      <c r="AY35" s="226">
        <v>0</v>
      </c>
      <c r="AZ35" s="226">
        <v>0</v>
      </c>
    </row>
    <row r="36" spans="1:52" x14ac:dyDescent="0.35">
      <c r="A36" s="242" t="s">
        <v>198</v>
      </c>
      <c r="B36" s="226">
        <v>0</v>
      </c>
      <c r="C36" s="226">
        <v>0</v>
      </c>
      <c r="D36" s="226">
        <v>0</v>
      </c>
      <c r="E36" s="226">
        <v>0</v>
      </c>
      <c r="F36" s="226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6">
        <v>0</v>
      </c>
      <c r="S36" s="226">
        <v>0</v>
      </c>
      <c r="T36" s="226">
        <v>0</v>
      </c>
      <c r="U36" s="226">
        <v>0</v>
      </c>
      <c r="V36" s="226">
        <v>0</v>
      </c>
      <c r="W36" s="226">
        <v>0</v>
      </c>
      <c r="X36" s="226">
        <v>0</v>
      </c>
      <c r="Y36" s="226">
        <v>0</v>
      </c>
      <c r="Z36" s="226">
        <v>0</v>
      </c>
      <c r="AA36" s="226">
        <v>0</v>
      </c>
      <c r="AB36" s="226">
        <v>0</v>
      </c>
      <c r="AC36" s="226">
        <v>0</v>
      </c>
      <c r="AD36" s="226">
        <v>0</v>
      </c>
      <c r="AE36" s="226">
        <v>0</v>
      </c>
      <c r="AF36" s="226">
        <v>0</v>
      </c>
      <c r="AG36" s="226">
        <v>0</v>
      </c>
      <c r="AH36" s="226">
        <v>0</v>
      </c>
      <c r="AI36" s="226">
        <v>0</v>
      </c>
      <c r="AJ36" s="226">
        <v>0</v>
      </c>
      <c r="AK36" s="226">
        <v>0</v>
      </c>
      <c r="AL36" s="226">
        <v>0</v>
      </c>
      <c r="AM36" s="226">
        <v>0</v>
      </c>
      <c r="AN36" s="226">
        <v>0</v>
      </c>
      <c r="AO36" s="226">
        <v>0</v>
      </c>
      <c r="AP36" s="226">
        <v>0</v>
      </c>
      <c r="AQ36" s="226">
        <v>0</v>
      </c>
      <c r="AR36" s="226">
        <v>0</v>
      </c>
      <c r="AS36" s="226">
        <v>0</v>
      </c>
      <c r="AT36" s="226">
        <v>0</v>
      </c>
      <c r="AU36" s="226">
        <v>0</v>
      </c>
      <c r="AV36" s="226">
        <v>0</v>
      </c>
      <c r="AW36" s="226">
        <v>0</v>
      </c>
      <c r="AX36" s="226">
        <v>0</v>
      </c>
      <c r="AY36" s="226">
        <v>0</v>
      </c>
      <c r="AZ36" s="226">
        <v>0</v>
      </c>
    </row>
    <row r="37" spans="1:52" x14ac:dyDescent="0.35">
      <c r="A37" s="240" t="s">
        <v>199</v>
      </c>
      <c r="B37" s="241">
        <v>0</v>
      </c>
      <c r="C37" s="241">
        <v>0</v>
      </c>
      <c r="D37" s="241">
        <v>0</v>
      </c>
      <c r="E37" s="241">
        <v>0</v>
      </c>
      <c r="F37" s="241">
        <v>0</v>
      </c>
      <c r="G37" s="241">
        <v>0</v>
      </c>
      <c r="H37" s="241">
        <v>0</v>
      </c>
      <c r="I37" s="241">
        <v>0</v>
      </c>
      <c r="J37" s="241">
        <v>0</v>
      </c>
      <c r="K37" s="241">
        <v>0</v>
      </c>
      <c r="L37" s="241">
        <v>0</v>
      </c>
      <c r="M37" s="241">
        <v>0</v>
      </c>
      <c r="N37" s="241">
        <v>0</v>
      </c>
      <c r="O37" s="241">
        <v>0</v>
      </c>
      <c r="P37" s="241">
        <v>0</v>
      </c>
      <c r="Q37" s="241">
        <v>0</v>
      </c>
      <c r="R37" s="241">
        <v>0</v>
      </c>
      <c r="S37" s="241">
        <v>0</v>
      </c>
      <c r="T37" s="241">
        <v>0</v>
      </c>
      <c r="U37" s="241">
        <v>0</v>
      </c>
      <c r="V37" s="241">
        <v>0</v>
      </c>
      <c r="W37" s="241">
        <v>0</v>
      </c>
      <c r="X37" s="241">
        <v>0</v>
      </c>
      <c r="Y37" s="241">
        <v>0</v>
      </c>
      <c r="Z37" s="241">
        <v>0</v>
      </c>
      <c r="AA37" s="241">
        <v>0</v>
      </c>
      <c r="AB37" s="241">
        <v>0</v>
      </c>
      <c r="AC37" s="241">
        <v>0</v>
      </c>
      <c r="AD37" s="241">
        <v>0</v>
      </c>
      <c r="AE37" s="241">
        <v>0</v>
      </c>
      <c r="AF37" s="241">
        <v>0</v>
      </c>
      <c r="AG37" s="241">
        <v>0</v>
      </c>
      <c r="AH37" s="241">
        <v>0</v>
      </c>
      <c r="AI37" s="241">
        <v>0</v>
      </c>
      <c r="AJ37" s="241">
        <v>0</v>
      </c>
      <c r="AK37" s="241">
        <v>0</v>
      </c>
      <c r="AL37" s="241">
        <v>0</v>
      </c>
      <c r="AM37" s="241">
        <v>0</v>
      </c>
      <c r="AN37" s="241">
        <v>0</v>
      </c>
      <c r="AO37" s="241">
        <v>0</v>
      </c>
      <c r="AP37" s="241">
        <v>0</v>
      </c>
      <c r="AQ37" s="241">
        <v>0</v>
      </c>
      <c r="AR37" s="241">
        <v>0</v>
      </c>
      <c r="AS37" s="241">
        <v>0</v>
      </c>
      <c r="AT37" s="241">
        <v>0</v>
      </c>
      <c r="AU37" s="241">
        <v>0</v>
      </c>
      <c r="AV37" s="241">
        <v>0</v>
      </c>
      <c r="AW37" s="241">
        <v>0</v>
      </c>
      <c r="AX37" s="241">
        <v>0</v>
      </c>
      <c r="AY37" s="241">
        <v>0</v>
      </c>
      <c r="AZ37" s="241">
        <v>0</v>
      </c>
    </row>
    <row r="38" spans="1:52" x14ac:dyDescent="0.35">
      <c r="A38" s="242" t="s">
        <v>196</v>
      </c>
      <c r="B38" s="226">
        <v>0</v>
      </c>
      <c r="C38" s="226">
        <v>0</v>
      </c>
      <c r="D38" s="226">
        <v>0</v>
      </c>
      <c r="E38" s="226">
        <v>0</v>
      </c>
      <c r="F38" s="226">
        <v>0</v>
      </c>
      <c r="G38" s="226">
        <v>0</v>
      </c>
      <c r="H38" s="226">
        <v>0</v>
      </c>
      <c r="I38" s="226">
        <v>0</v>
      </c>
      <c r="J38" s="226">
        <v>0</v>
      </c>
      <c r="K38" s="226">
        <v>0</v>
      </c>
      <c r="L38" s="226">
        <v>0</v>
      </c>
      <c r="M38" s="226">
        <v>0</v>
      </c>
      <c r="N38" s="226">
        <v>0</v>
      </c>
      <c r="O38" s="226">
        <v>0</v>
      </c>
      <c r="P38" s="226">
        <v>0</v>
      </c>
      <c r="Q38" s="226">
        <v>0</v>
      </c>
      <c r="R38" s="226">
        <v>0</v>
      </c>
      <c r="S38" s="226">
        <v>0</v>
      </c>
      <c r="T38" s="226">
        <v>0</v>
      </c>
      <c r="U38" s="226">
        <v>0</v>
      </c>
      <c r="V38" s="226">
        <v>0</v>
      </c>
      <c r="W38" s="226">
        <v>0</v>
      </c>
      <c r="X38" s="226">
        <v>0</v>
      </c>
      <c r="Y38" s="226">
        <v>0</v>
      </c>
      <c r="Z38" s="226">
        <v>0</v>
      </c>
      <c r="AA38" s="226">
        <v>0</v>
      </c>
      <c r="AB38" s="226">
        <v>0</v>
      </c>
      <c r="AC38" s="226">
        <v>0</v>
      </c>
      <c r="AD38" s="226">
        <v>0</v>
      </c>
      <c r="AE38" s="226">
        <v>0</v>
      </c>
      <c r="AF38" s="226">
        <v>0</v>
      </c>
      <c r="AG38" s="226">
        <v>0</v>
      </c>
      <c r="AH38" s="226">
        <v>0</v>
      </c>
      <c r="AI38" s="226">
        <v>0</v>
      </c>
      <c r="AJ38" s="226">
        <v>0</v>
      </c>
      <c r="AK38" s="226">
        <v>0</v>
      </c>
      <c r="AL38" s="226">
        <v>0</v>
      </c>
      <c r="AM38" s="226">
        <v>0</v>
      </c>
      <c r="AN38" s="226">
        <v>0</v>
      </c>
      <c r="AO38" s="226">
        <v>0</v>
      </c>
      <c r="AP38" s="226">
        <v>0</v>
      </c>
      <c r="AQ38" s="226">
        <v>0</v>
      </c>
      <c r="AR38" s="226">
        <v>0</v>
      </c>
      <c r="AS38" s="226">
        <v>0</v>
      </c>
      <c r="AT38" s="226">
        <v>0</v>
      </c>
      <c r="AU38" s="226">
        <v>0</v>
      </c>
      <c r="AV38" s="226">
        <v>0</v>
      </c>
      <c r="AW38" s="226">
        <v>0</v>
      </c>
      <c r="AX38" s="226">
        <v>0</v>
      </c>
      <c r="AY38" s="226">
        <v>0</v>
      </c>
      <c r="AZ38" s="226">
        <v>0</v>
      </c>
    </row>
    <row r="39" spans="1:52" x14ac:dyDescent="0.35">
      <c r="A39" s="240" t="s">
        <v>200</v>
      </c>
      <c r="B39" s="241">
        <v>0</v>
      </c>
      <c r="C39" s="241">
        <v>0</v>
      </c>
      <c r="D39" s="241">
        <v>0</v>
      </c>
      <c r="E39" s="241">
        <v>0</v>
      </c>
      <c r="F39" s="241">
        <v>0</v>
      </c>
      <c r="G39" s="241">
        <v>0</v>
      </c>
      <c r="H39" s="241">
        <v>0</v>
      </c>
      <c r="I39" s="241">
        <v>0</v>
      </c>
      <c r="J39" s="241">
        <v>0</v>
      </c>
      <c r="K39" s="241">
        <v>0</v>
      </c>
      <c r="L39" s="241">
        <v>0</v>
      </c>
      <c r="M39" s="241">
        <v>0</v>
      </c>
      <c r="N39" s="241">
        <v>0</v>
      </c>
      <c r="O39" s="241">
        <v>0</v>
      </c>
      <c r="P39" s="241">
        <v>0</v>
      </c>
      <c r="Q39" s="241">
        <v>0</v>
      </c>
      <c r="R39" s="241">
        <v>1424.7772399936919</v>
      </c>
      <c r="S39" s="241">
        <v>2993.2191015674675</v>
      </c>
      <c r="T39" s="241">
        <v>4662.3692545191416</v>
      </c>
      <c r="U39" s="241">
        <v>6475.2972908439979</v>
      </c>
      <c r="V39" s="241">
        <v>8396.2576673435196</v>
      </c>
      <c r="W39" s="241">
        <v>10454.747390036238</v>
      </c>
      <c r="X39" s="241">
        <v>12686.758087474462</v>
      </c>
      <c r="Y39" s="241">
        <v>15020.997218889377</v>
      </c>
      <c r="Z39" s="241">
        <v>17389.143869853691</v>
      </c>
      <c r="AA39" s="241">
        <v>19781.194193525997</v>
      </c>
      <c r="AB39" s="241">
        <v>22032.595070344119</v>
      </c>
      <c r="AC39" s="241">
        <v>24113.963121957273</v>
      </c>
      <c r="AD39" s="241">
        <v>26038.721221198313</v>
      </c>
      <c r="AE39" s="241">
        <v>27826.933222949065</v>
      </c>
      <c r="AF39" s="241">
        <v>29507.299606861972</v>
      </c>
      <c r="AG39" s="241">
        <v>31135.283189379297</v>
      </c>
      <c r="AH39" s="241">
        <v>32763.628591805955</v>
      </c>
      <c r="AI39" s="241">
        <v>34401.438292653926</v>
      </c>
      <c r="AJ39" s="241">
        <v>36067.72936076772</v>
      </c>
      <c r="AK39" s="241">
        <v>37822.158053794716</v>
      </c>
      <c r="AL39" s="241">
        <v>39684.178976056115</v>
      </c>
      <c r="AM39" s="241">
        <v>41661.88787685545</v>
      </c>
      <c r="AN39" s="241">
        <v>43732.40639570848</v>
      </c>
      <c r="AO39" s="241">
        <v>45858.254245564116</v>
      </c>
      <c r="AP39" s="241">
        <v>48007.741607063675</v>
      </c>
      <c r="AQ39" s="241">
        <v>50172.073951044142</v>
      </c>
      <c r="AR39" s="241">
        <v>52322.447578746207</v>
      </c>
      <c r="AS39" s="241">
        <v>54479.409943541432</v>
      </c>
      <c r="AT39" s="241">
        <v>56645.197710191016</v>
      </c>
      <c r="AU39" s="241">
        <v>58834.01005968079</v>
      </c>
      <c r="AV39" s="241">
        <v>61023.437473615704</v>
      </c>
      <c r="AW39" s="241">
        <v>63195.007206536437</v>
      </c>
      <c r="AX39" s="241">
        <v>65342.437424700198</v>
      </c>
      <c r="AY39" s="241">
        <v>67495.661559419357</v>
      </c>
      <c r="AZ39" s="241">
        <v>69656.960265473594</v>
      </c>
    </row>
    <row r="40" spans="1:52" x14ac:dyDescent="0.35">
      <c r="A40" s="242" t="s">
        <v>201</v>
      </c>
      <c r="B40" s="226">
        <v>0</v>
      </c>
      <c r="C40" s="226">
        <v>0</v>
      </c>
      <c r="D40" s="226">
        <v>0</v>
      </c>
      <c r="E40" s="226">
        <v>0</v>
      </c>
      <c r="F40" s="226">
        <v>0</v>
      </c>
      <c r="G40" s="226">
        <v>0</v>
      </c>
      <c r="H40" s="226">
        <v>0</v>
      </c>
      <c r="I40" s="226">
        <v>0</v>
      </c>
      <c r="J40" s="226">
        <v>0</v>
      </c>
      <c r="K40" s="226">
        <v>0</v>
      </c>
      <c r="L40" s="226">
        <v>0</v>
      </c>
      <c r="M40" s="226">
        <v>0</v>
      </c>
      <c r="N40" s="226">
        <v>0</v>
      </c>
      <c r="O40" s="226">
        <v>0</v>
      </c>
      <c r="P40" s="226">
        <v>0</v>
      </c>
      <c r="Q40" s="226">
        <v>0</v>
      </c>
      <c r="R40" s="226">
        <v>1424.7772399936919</v>
      </c>
      <c r="S40" s="226">
        <v>2993.2191015674675</v>
      </c>
      <c r="T40" s="226">
        <v>4662.3692545191416</v>
      </c>
      <c r="U40" s="226">
        <v>6475.2972908439979</v>
      </c>
      <c r="V40" s="226">
        <v>8396.2576673435196</v>
      </c>
      <c r="W40" s="226">
        <v>10454.747390036238</v>
      </c>
      <c r="X40" s="226">
        <v>12686.758087474462</v>
      </c>
      <c r="Y40" s="226">
        <v>15020.997218889377</v>
      </c>
      <c r="Z40" s="226">
        <v>17389.143869853691</v>
      </c>
      <c r="AA40" s="226">
        <v>19781.194193525997</v>
      </c>
      <c r="AB40" s="226">
        <v>22032.595070344119</v>
      </c>
      <c r="AC40" s="226">
        <v>24113.963121957273</v>
      </c>
      <c r="AD40" s="226">
        <v>26038.721221198313</v>
      </c>
      <c r="AE40" s="226">
        <v>27826.933222949065</v>
      </c>
      <c r="AF40" s="226">
        <v>29507.299606861972</v>
      </c>
      <c r="AG40" s="226">
        <v>31135.283189379297</v>
      </c>
      <c r="AH40" s="226">
        <v>32763.628591805955</v>
      </c>
      <c r="AI40" s="226">
        <v>34401.438292653926</v>
      </c>
      <c r="AJ40" s="226">
        <v>36067.72936076772</v>
      </c>
      <c r="AK40" s="226">
        <v>37822.158053794716</v>
      </c>
      <c r="AL40" s="226">
        <v>39684.178976056115</v>
      </c>
      <c r="AM40" s="226">
        <v>41661.88787685545</v>
      </c>
      <c r="AN40" s="226">
        <v>43732.40639570848</v>
      </c>
      <c r="AO40" s="226">
        <v>45858.254245564116</v>
      </c>
      <c r="AP40" s="226">
        <v>48007.741607063675</v>
      </c>
      <c r="AQ40" s="226">
        <v>50172.073951044142</v>
      </c>
      <c r="AR40" s="226">
        <v>52322.447578746207</v>
      </c>
      <c r="AS40" s="226">
        <v>54479.409943541432</v>
      </c>
      <c r="AT40" s="226">
        <v>56645.197710191016</v>
      </c>
      <c r="AU40" s="226">
        <v>58834.01005968079</v>
      </c>
      <c r="AV40" s="226">
        <v>61023.437473615704</v>
      </c>
      <c r="AW40" s="226">
        <v>63195.007206536437</v>
      </c>
      <c r="AX40" s="226">
        <v>65342.437424700198</v>
      </c>
      <c r="AY40" s="226">
        <v>67495.661559419357</v>
      </c>
      <c r="AZ40" s="226">
        <v>69656.960265473594</v>
      </c>
    </row>
    <row r="41" spans="1:52" x14ac:dyDescent="0.35">
      <c r="A41" s="242" t="s">
        <v>202</v>
      </c>
      <c r="B41" s="226">
        <v>0</v>
      </c>
      <c r="C41" s="226">
        <v>0</v>
      </c>
      <c r="D41" s="226">
        <v>0</v>
      </c>
      <c r="E41" s="226">
        <v>0</v>
      </c>
      <c r="F41" s="226">
        <v>0</v>
      </c>
      <c r="G41" s="226">
        <v>0</v>
      </c>
      <c r="H41" s="226">
        <v>0</v>
      </c>
      <c r="I41" s="226">
        <v>0</v>
      </c>
      <c r="J41" s="226">
        <v>0</v>
      </c>
      <c r="K41" s="226">
        <v>0</v>
      </c>
      <c r="L41" s="226">
        <v>0</v>
      </c>
      <c r="M41" s="226">
        <v>0</v>
      </c>
      <c r="N41" s="226">
        <v>0</v>
      </c>
      <c r="O41" s="226">
        <v>0</v>
      </c>
      <c r="P41" s="226">
        <v>0</v>
      </c>
      <c r="Q41" s="226">
        <v>0</v>
      </c>
      <c r="R41" s="226">
        <v>0</v>
      </c>
      <c r="S41" s="226">
        <v>0</v>
      </c>
      <c r="T41" s="226">
        <v>0</v>
      </c>
      <c r="U41" s="226">
        <v>0</v>
      </c>
      <c r="V41" s="226">
        <v>0</v>
      </c>
      <c r="W41" s="226">
        <v>0</v>
      </c>
      <c r="X41" s="226">
        <v>0</v>
      </c>
      <c r="Y41" s="226">
        <v>0</v>
      </c>
      <c r="Z41" s="226">
        <v>0</v>
      </c>
      <c r="AA41" s="226">
        <v>0</v>
      </c>
      <c r="AB41" s="226">
        <v>0</v>
      </c>
      <c r="AC41" s="226">
        <v>0</v>
      </c>
      <c r="AD41" s="226">
        <v>0</v>
      </c>
      <c r="AE41" s="226">
        <v>0</v>
      </c>
      <c r="AF41" s="226">
        <v>0</v>
      </c>
      <c r="AG41" s="226">
        <v>0</v>
      </c>
      <c r="AH41" s="226">
        <v>0</v>
      </c>
      <c r="AI41" s="226">
        <v>0</v>
      </c>
      <c r="AJ41" s="226">
        <v>0</v>
      </c>
      <c r="AK41" s="226">
        <v>0</v>
      </c>
      <c r="AL41" s="226">
        <v>0</v>
      </c>
      <c r="AM41" s="226">
        <v>0</v>
      </c>
      <c r="AN41" s="226">
        <v>0</v>
      </c>
      <c r="AO41" s="226">
        <v>0</v>
      </c>
      <c r="AP41" s="226">
        <v>0</v>
      </c>
      <c r="AQ41" s="226">
        <v>0</v>
      </c>
      <c r="AR41" s="226">
        <v>0</v>
      </c>
      <c r="AS41" s="226">
        <v>0</v>
      </c>
      <c r="AT41" s="226">
        <v>0</v>
      </c>
      <c r="AU41" s="226">
        <v>0</v>
      </c>
      <c r="AV41" s="226">
        <v>0</v>
      </c>
      <c r="AW41" s="226">
        <v>0</v>
      </c>
      <c r="AX41" s="226">
        <v>0</v>
      </c>
      <c r="AY41" s="226">
        <v>0</v>
      </c>
      <c r="AZ41" s="226">
        <v>0</v>
      </c>
    </row>
    <row r="42" spans="1:52" x14ac:dyDescent="0.35">
      <c r="A42" s="242" t="s">
        <v>203</v>
      </c>
      <c r="B42" s="226">
        <v>0</v>
      </c>
      <c r="C42" s="226">
        <v>0</v>
      </c>
      <c r="D42" s="226">
        <v>0</v>
      </c>
      <c r="E42" s="226">
        <v>0</v>
      </c>
      <c r="F42" s="226">
        <v>0</v>
      </c>
      <c r="G42" s="226">
        <v>0</v>
      </c>
      <c r="H42" s="226">
        <v>0</v>
      </c>
      <c r="I42" s="226">
        <v>0</v>
      </c>
      <c r="J42" s="226">
        <v>0</v>
      </c>
      <c r="K42" s="226">
        <v>0</v>
      </c>
      <c r="L42" s="226">
        <v>0</v>
      </c>
      <c r="M42" s="226">
        <v>0</v>
      </c>
      <c r="N42" s="226">
        <v>0</v>
      </c>
      <c r="O42" s="226">
        <v>0</v>
      </c>
      <c r="P42" s="226">
        <v>0</v>
      </c>
      <c r="Q42" s="226">
        <v>0</v>
      </c>
      <c r="R42" s="226">
        <v>0</v>
      </c>
      <c r="S42" s="226">
        <v>0</v>
      </c>
      <c r="T42" s="226">
        <v>0</v>
      </c>
      <c r="U42" s="226">
        <v>0</v>
      </c>
      <c r="V42" s="226">
        <v>0</v>
      </c>
      <c r="W42" s="226">
        <v>0</v>
      </c>
      <c r="X42" s="226">
        <v>0</v>
      </c>
      <c r="Y42" s="226">
        <v>0</v>
      </c>
      <c r="Z42" s="226">
        <v>0</v>
      </c>
      <c r="AA42" s="226">
        <v>0</v>
      </c>
      <c r="AB42" s="226">
        <v>0</v>
      </c>
      <c r="AC42" s="226">
        <v>0</v>
      </c>
      <c r="AD42" s="226">
        <v>0</v>
      </c>
      <c r="AE42" s="226">
        <v>0</v>
      </c>
      <c r="AF42" s="226">
        <v>0</v>
      </c>
      <c r="AG42" s="226">
        <v>0</v>
      </c>
      <c r="AH42" s="226">
        <v>0</v>
      </c>
      <c r="AI42" s="226">
        <v>0</v>
      </c>
      <c r="AJ42" s="226">
        <v>0</v>
      </c>
      <c r="AK42" s="226">
        <v>0</v>
      </c>
      <c r="AL42" s="226">
        <v>0</v>
      </c>
      <c r="AM42" s="226">
        <v>0</v>
      </c>
      <c r="AN42" s="226">
        <v>0</v>
      </c>
      <c r="AO42" s="226">
        <v>0</v>
      </c>
      <c r="AP42" s="226">
        <v>0</v>
      </c>
      <c r="AQ42" s="226">
        <v>0</v>
      </c>
      <c r="AR42" s="226">
        <v>0</v>
      </c>
      <c r="AS42" s="226">
        <v>0</v>
      </c>
      <c r="AT42" s="226">
        <v>0</v>
      </c>
      <c r="AU42" s="226">
        <v>0</v>
      </c>
      <c r="AV42" s="226">
        <v>0</v>
      </c>
      <c r="AW42" s="226">
        <v>0</v>
      </c>
      <c r="AX42" s="226">
        <v>0</v>
      </c>
      <c r="AY42" s="226">
        <v>0</v>
      </c>
      <c r="AZ42" s="226">
        <v>0</v>
      </c>
    </row>
    <row r="43" spans="1:52" x14ac:dyDescent="0.35">
      <c r="A43" s="240" t="s">
        <v>204</v>
      </c>
      <c r="B43" s="241">
        <v>0</v>
      </c>
      <c r="C43" s="241">
        <v>0</v>
      </c>
      <c r="D43" s="241">
        <v>0</v>
      </c>
      <c r="E43" s="241">
        <v>0</v>
      </c>
      <c r="F43" s="241">
        <v>0</v>
      </c>
      <c r="G43" s="241">
        <v>0</v>
      </c>
      <c r="H43" s="241">
        <v>0</v>
      </c>
      <c r="I43" s="241">
        <v>0</v>
      </c>
      <c r="J43" s="241">
        <v>0</v>
      </c>
      <c r="K43" s="241">
        <v>0</v>
      </c>
      <c r="L43" s="241">
        <v>0</v>
      </c>
      <c r="M43" s="241">
        <v>0</v>
      </c>
      <c r="N43" s="241">
        <v>0</v>
      </c>
      <c r="O43" s="241">
        <v>0</v>
      </c>
      <c r="P43" s="241">
        <v>0</v>
      </c>
      <c r="Q43" s="241">
        <v>0</v>
      </c>
      <c r="R43" s="241">
        <v>0</v>
      </c>
      <c r="S43" s="241">
        <v>0</v>
      </c>
      <c r="T43" s="241">
        <v>0</v>
      </c>
      <c r="U43" s="241">
        <v>0</v>
      </c>
      <c r="V43" s="241">
        <v>0</v>
      </c>
      <c r="W43" s="241">
        <v>0</v>
      </c>
      <c r="X43" s="241">
        <v>0</v>
      </c>
      <c r="Y43" s="241">
        <v>0</v>
      </c>
      <c r="Z43" s="241">
        <v>0</v>
      </c>
      <c r="AA43" s="241">
        <v>0</v>
      </c>
      <c r="AB43" s="241">
        <v>0</v>
      </c>
      <c r="AC43" s="241">
        <v>0</v>
      </c>
      <c r="AD43" s="241">
        <v>0</v>
      </c>
      <c r="AE43" s="241">
        <v>0</v>
      </c>
      <c r="AF43" s="241">
        <v>0</v>
      </c>
      <c r="AG43" s="241">
        <v>0</v>
      </c>
      <c r="AH43" s="241">
        <v>0</v>
      </c>
      <c r="AI43" s="241">
        <v>0</v>
      </c>
      <c r="AJ43" s="241">
        <v>0</v>
      </c>
      <c r="AK43" s="241">
        <v>0</v>
      </c>
      <c r="AL43" s="241">
        <v>0</v>
      </c>
      <c r="AM43" s="241">
        <v>0</v>
      </c>
      <c r="AN43" s="241">
        <v>0</v>
      </c>
      <c r="AO43" s="241">
        <v>0</v>
      </c>
      <c r="AP43" s="241">
        <v>0</v>
      </c>
      <c r="AQ43" s="241">
        <v>0</v>
      </c>
      <c r="AR43" s="241">
        <v>0</v>
      </c>
      <c r="AS43" s="241">
        <v>0</v>
      </c>
      <c r="AT43" s="241">
        <v>0</v>
      </c>
      <c r="AU43" s="241">
        <v>0</v>
      </c>
      <c r="AV43" s="241">
        <v>0</v>
      </c>
      <c r="AW43" s="241">
        <v>0</v>
      </c>
      <c r="AX43" s="241">
        <v>0</v>
      </c>
      <c r="AY43" s="241">
        <v>0</v>
      </c>
      <c r="AZ43" s="241">
        <v>0</v>
      </c>
    </row>
    <row r="44" spans="1:52" x14ac:dyDescent="0.35">
      <c r="A44" s="242" t="s">
        <v>205</v>
      </c>
      <c r="B44" s="226">
        <v>0</v>
      </c>
      <c r="C44" s="226">
        <v>0</v>
      </c>
      <c r="D44" s="226">
        <v>0</v>
      </c>
      <c r="E44" s="226">
        <v>0</v>
      </c>
      <c r="F44" s="226">
        <v>0</v>
      </c>
      <c r="G44" s="226">
        <v>0</v>
      </c>
      <c r="H44" s="226">
        <v>0</v>
      </c>
      <c r="I44" s="226">
        <v>0</v>
      </c>
      <c r="J44" s="226">
        <v>0</v>
      </c>
      <c r="K44" s="226">
        <v>0</v>
      </c>
      <c r="L44" s="226">
        <v>0</v>
      </c>
      <c r="M44" s="226">
        <v>0</v>
      </c>
      <c r="N44" s="226">
        <v>0</v>
      </c>
      <c r="O44" s="226">
        <v>0</v>
      </c>
      <c r="P44" s="226">
        <v>0</v>
      </c>
      <c r="Q44" s="226">
        <v>0</v>
      </c>
      <c r="R44" s="226">
        <v>0</v>
      </c>
      <c r="S44" s="226">
        <v>0</v>
      </c>
      <c r="T44" s="226">
        <v>0</v>
      </c>
      <c r="U44" s="226">
        <v>0</v>
      </c>
      <c r="V44" s="226">
        <v>0</v>
      </c>
      <c r="W44" s="226">
        <v>0</v>
      </c>
      <c r="X44" s="226">
        <v>0</v>
      </c>
      <c r="Y44" s="226">
        <v>0</v>
      </c>
      <c r="Z44" s="226">
        <v>0</v>
      </c>
      <c r="AA44" s="226">
        <v>0</v>
      </c>
      <c r="AB44" s="226">
        <v>0</v>
      </c>
      <c r="AC44" s="226">
        <v>0</v>
      </c>
      <c r="AD44" s="226">
        <v>0</v>
      </c>
      <c r="AE44" s="226">
        <v>0</v>
      </c>
      <c r="AF44" s="226">
        <v>0</v>
      </c>
      <c r="AG44" s="226">
        <v>0</v>
      </c>
      <c r="AH44" s="226">
        <v>0</v>
      </c>
      <c r="AI44" s="226">
        <v>0</v>
      </c>
      <c r="AJ44" s="226">
        <v>0</v>
      </c>
      <c r="AK44" s="226">
        <v>0</v>
      </c>
      <c r="AL44" s="226">
        <v>0</v>
      </c>
      <c r="AM44" s="226">
        <v>0</v>
      </c>
      <c r="AN44" s="226">
        <v>0</v>
      </c>
      <c r="AO44" s="226">
        <v>0</v>
      </c>
      <c r="AP44" s="226">
        <v>0</v>
      </c>
      <c r="AQ44" s="226">
        <v>0</v>
      </c>
      <c r="AR44" s="226">
        <v>0</v>
      </c>
      <c r="AS44" s="226">
        <v>0</v>
      </c>
      <c r="AT44" s="226">
        <v>0</v>
      </c>
      <c r="AU44" s="226">
        <v>0</v>
      </c>
      <c r="AV44" s="226">
        <v>0</v>
      </c>
      <c r="AW44" s="226">
        <v>0</v>
      </c>
      <c r="AX44" s="226">
        <v>0</v>
      </c>
      <c r="AY44" s="226">
        <v>0</v>
      </c>
      <c r="AZ44" s="226">
        <v>0</v>
      </c>
    </row>
    <row r="45" spans="1:52" x14ac:dyDescent="0.35">
      <c r="A45" s="238" t="s">
        <v>22</v>
      </c>
      <c r="B45" s="239">
        <v>2429093.063899497</v>
      </c>
      <c r="C45" s="239">
        <v>2502828.3244145913</v>
      </c>
      <c r="D45" s="239">
        <v>2547181.1316573778</v>
      </c>
      <c r="E45" s="239">
        <v>2558692.7686035233</v>
      </c>
      <c r="F45" s="239">
        <v>2623986.2730129622</v>
      </c>
      <c r="G45" s="239">
        <v>2605128.1966435844</v>
      </c>
      <c r="H45" s="239">
        <v>2662579.2723662476</v>
      </c>
      <c r="I45" s="239">
        <v>2705518.1373993303</v>
      </c>
      <c r="J45" s="239">
        <v>2726528.3998482106</v>
      </c>
      <c r="K45" s="239">
        <v>2775997.5777758677</v>
      </c>
      <c r="L45" s="239">
        <v>2750785.2900261222</v>
      </c>
      <c r="M45" s="239">
        <v>2751131.5715609002</v>
      </c>
      <c r="N45" s="239">
        <v>2719465.9947247817</v>
      </c>
      <c r="O45" s="239">
        <v>2734146.1598321586</v>
      </c>
      <c r="P45" s="239">
        <v>2834766.1246541403</v>
      </c>
      <c r="Q45" s="239">
        <v>2896900.983536006</v>
      </c>
      <c r="R45" s="239">
        <v>2966379.8027281575</v>
      </c>
      <c r="S45" s="239">
        <v>3017587.4923290014</v>
      </c>
      <c r="T45" s="239">
        <v>3058403.3683762914</v>
      </c>
      <c r="U45" s="239">
        <v>3095255.5582646304</v>
      </c>
      <c r="V45" s="239">
        <v>3124142.1611647778</v>
      </c>
      <c r="W45" s="239">
        <v>3154333.8272135649</v>
      </c>
      <c r="X45" s="239">
        <v>3188941.8258126271</v>
      </c>
      <c r="Y45" s="239">
        <v>3220035.2666124944</v>
      </c>
      <c r="Z45" s="239">
        <v>3248884.6002779058</v>
      </c>
      <c r="AA45" s="239">
        <v>3276726.3272419251</v>
      </c>
      <c r="AB45" s="239">
        <v>3303600.1780755655</v>
      </c>
      <c r="AC45" s="239">
        <v>3329764.0868283459</v>
      </c>
      <c r="AD45" s="239">
        <v>3356968.116427823</v>
      </c>
      <c r="AE45" s="239">
        <v>3381236.8376376186</v>
      </c>
      <c r="AF45" s="239">
        <v>3405211.4820715105</v>
      </c>
      <c r="AG45" s="239">
        <v>3427577.7417772496</v>
      </c>
      <c r="AH45" s="239">
        <v>3449141.6982756522</v>
      </c>
      <c r="AI45" s="239">
        <v>3469246.6981379497</v>
      </c>
      <c r="AJ45" s="239">
        <v>3487880.4344971366</v>
      </c>
      <c r="AK45" s="239">
        <v>3505822.1112478599</v>
      </c>
      <c r="AL45" s="239">
        <v>3523092.4050622182</v>
      </c>
      <c r="AM45" s="239">
        <v>3539935.1165954717</v>
      </c>
      <c r="AN45" s="239">
        <v>3556076.4585423116</v>
      </c>
      <c r="AO45" s="239">
        <v>3571209.5604050723</v>
      </c>
      <c r="AP45" s="239">
        <v>3586351.8658034527</v>
      </c>
      <c r="AQ45" s="239">
        <v>3602934.3704420002</v>
      </c>
      <c r="AR45" s="239">
        <v>3618630.5666656373</v>
      </c>
      <c r="AS45" s="239">
        <v>3633714.6478686668</v>
      </c>
      <c r="AT45" s="239">
        <v>3647973.1563096484</v>
      </c>
      <c r="AU45" s="239">
        <v>3663073.9450251991</v>
      </c>
      <c r="AV45" s="239">
        <v>3677863.8210340776</v>
      </c>
      <c r="AW45" s="239">
        <v>3691728.3197193113</v>
      </c>
      <c r="AX45" s="239">
        <v>3704704.8425885295</v>
      </c>
      <c r="AY45" s="239">
        <v>3717706.3604240995</v>
      </c>
      <c r="AZ45" s="239">
        <v>3729954.3919009119</v>
      </c>
    </row>
    <row r="46" spans="1:52" x14ac:dyDescent="0.35">
      <c r="A46" s="240" t="s">
        <v>195</v>
      </c>
      <c r="B46" s="241">
        <v>2429093.063899497</v>
      </c>
      <c r="C46" s="241">
        <v>2502828.3244145913</v>
      </c>
      <c r="D46" s="241">
        <v>2547181.1316573778</v>
      </c>
      <c r="E46" s="241">
        <v>2558692.6845448678</v>
      </c>
      <c r="F46" s="241">
        <v>2623986.1501519484</v>
      </c>
      <c r="G46" s="241">
        <v>2605128.0503076399</v>
      </c>
      <c r="H46" s="241">
        <v>2662578.6043248521</v>
      </c>
      <c r="I46" s="241">
        <v>2705517.1304005939</v>
      </c>
      <c r="J46" s="241">
        <v>2726509.4961128035</v>
      </c>
      <c r="K46" s="241">
        <v>2775960.8599549104</v>
      </c>
      <c r="L46" s="241">
        <v>2750662.0510859694</v>
      </c>
      <c r="M46" s="241">
        <v>2750774.0708015636</v>
      </c>
      <c r="N46" s="241">
        <v>2718826.6857254426</v>
      </c>
      <c r="O46" s="241">
        <v>2732935.1681472063</v>
      </c>
      <c r="P46" s="241">
        <v>2832415.7834891863</v>
      </c>
      <c r="Q46" s="241">
        <v>2892777.6882554232</v>
      </c>
      <c r="R46" s="241">
        <v>2959718.9575251848</v>
      </c>
      <c r="S46" s="241">
        <v>3008062.4107150701</v>
      </c>
      <c r="T46" s="241">
        <v>3045282.2754916837</v>
      </c>
      <c r="U46" s="241">
        <v>3077041.4005183945</v>
      </c>
      <c r="V46" s="241">
        <v>3099509.2112801331</v>
      </c>
      <c r="W46" s="241">
        <v>3094748.0245189546</v>
      </c>
      <c r="X46" s="241">
        <v>3086305.3302543536</v>
      </c>
      <c r="Y46" s="241">
        <v>3065069.2459650198</v>
      </c>
      <c r="Z46" s="241">
        <v>3043255.4238835224</v>
      </c>
      <c r="AA46" s="241">
        <v>3021313.6550534335</v>
      </c>
      <c r="AB46" s="241">
        <v>3003311.1731895986</v>
      </c>
      <c r="AC46" s="241">
        <v>2987260.4210572215</v>
      </c>
      <c r="AD46" s="241">
        <v>2977749.4936149591</v>
      </c>
      <c r="AE46" s="241">
        <v>2968559.2841062569</v>
      </c>
      <c r="AF46" s="241">
        <v>2957148.8926393548</v>
      </c>
      <c r="AG46" s="241">
        <v>2941759.0818363847</v>
      </c>
      <c r="AH46" s="241">
        <v>2921805.7592756194</v>
      </c>
      <c r="AI46" s="241">
        <v>2897005.3054585955</v>
      </c>
      <c r="AJ46" s="241">
        <v>2866725.9635184021</v>
      </c>
      <c r="AK46" s="241">
        <v>2831339.9195884131</v>
      </c>
      <c r="AL46" s="241">
        <v>2790960.390824907</v>
      </c>
      <c r="AM46" s="241">
        <v>2746325.751006763</v>
      </c>
      <c r="AN46" s="241">
        <v>2698033.3906340878</v>
      </c>
      <c r="AO46" s="241">
        <v>2647099.3996309708</v>
      </c>
      <c r="AP46" s="241">
        <v>2594894.7226764918</v>
      </c>
      <c r="AQ46" s="241">
        <v>2543719.8492349568</v>
      </c>
      <c r="AR46" s="241">
        <v>2493046.0971210375</v>
      </c>
      <c r="AS46" s="241">
        <v>2444092.6387941726</v>
      </c>
      <c r="AT46" s="241">
        <v>2396574.2145349314</v>
      </c>
      <c r="AU46" s="241">
        <v>2352433.9409389854</v>
      </c>
      <c r="AV46" s="241">
        <v>2310882.0359862768</v>
      </c>
      <c r="AW46" s="241">
        <v>2272080.9742310378</v>
      </c>
      <c r="AX46" s="241">
        <v>2235784.1636126465</v>
      </c>
      <c r="AY46" s="241">
        <v>2202351.2887981976</v>
      </c>
      <c r="AZ46" s="241">
        <v>2170809.1421306427</v>
      </c>
    </row>
    <row r="47" spans="1:52" x14ac:dyDescent="0.35">
      <c r="A47" s="242" t="s">
        <v>206</v>
      </c>
      <c r="B47" s="226">
        <v>47839.296129915063</v>
      </c>
      <c r="C47" s="226">
        <v>50397.168254231103</v>
      </c>
      <c r="D47" s="226">
        <v>52872.621095011753</v>
      </c>
      <c r="E47" s="226">
        <v>55590.721139991299</v>
      </c>
      <c r="F47" s="226">
        <v>60107.243178458637</v>
      </c>
      <c r="G47" s="226">
        <v>60348.822229891171</v>
      </c>
      <c r="H47" s="226">
        <v>62205.314259095991</v>
      </c>
      <c r="I47" s="226">
        <v>64482.926934116767</v>
      </c>
      <c r="J47" s="226">
        <v>66092.638328451983</v>
      </c>
      <c r="K47" s="226">
        <v>70207.204647928971</v>
      </c>
      <c r="L47" s="226">
        <v>73380.796451477392</v>
      </c>
      <c r="M47" s="226">
        <v>71926.174196887805</v>
      </c>
      <c r="N47" s="226">
        <v>71778.604238100103</v>
      </c>
      <c r="O47" s="226">
        <v>74966.425771029681</v>
      </c>
      <c r="P47" s="226">
        <v>76847.001136705847</v>
      </c>
      <c r="Q47" s="226">
        <v>79595.214647008805</v>
      </c>
      <c r="R47" s="226">
        <v>79916.639909569625</v>
      </c>
      <c r="S47" s="226">
        <v>80789.599132776784</v>
      </c>
      <c r="T47" s="226">
        <v>81240.708087044957</v>
      </c>
      <c r="U47" s="226">
        <v>81526.893942756971</v>
      </c>
      <c r="V47" s="226">
        <v>81675.925224951803</v>
      </c>
      <c r="W47" s="226">
        <v>80535.7451803851</v>
      </c>
      <c r="X47" s="226">
        <v>79704.495441898645</v>
      </c>
      <c r="Y47" s="226">
        <v>78650.210116213639</v>
      </c>
      <c r="Z47" s="226">
        <v>77914.626387507058</v>
      </c>
      <c r="AA47" s="226">
        <v>77522.584928795754</v>
      </c>
      <c r="AB47" s="226">
        <v>77494.955605661409</v>
      </c>
      <c r="AC47" s="226">
        <v>77676.982294148343</v>
      </c>
      <c r="AD47" s="226">
        <v>78405.91064412074</v>
      </c>
      <c r="AE47" s="226">
        <v>79192.387357738087</v>
      </c>
      <c r="AF47" s="226">
        <v>79844.901645677513</v>
      </c>
      <c r="AG47" s="226">
        <v>80308.24505681303</v>
      </c>
      <c r="AH47" s="226">
        <v>80569.626346751058</v>
      </c>
      <c r="AI47" s="226">
        <v>80625.340894685796</v>
      </c>
      <c r="AJ47" s="226">
        <v>80493.546183658269</v>
      </c>
      <c r="AK47" s="226">
        <v>80151.755076278961</v>
      </c>
      <c r="AL47" s="226">
        <v>79619.499883306722</v>
      </c>
      <c r="AM47" s="226">
        <v>78878.158624148346</v>
      </c>
      <c r="AN47" s="226">
        <v>77969.080645400376</v>
      </c>
      <c r="AO47" s="226">
        <v>76886.76233388028</v>
      </c>
      <c r="AP47" s="226">
        <v>75690.918044458915</v>
      </c>
      <c r="AQ47" s="226">
        <v>74432.706871617193</v>
      </c>
      <c r="AR47" s="226">
        <v>73115.889173721152</v>
      </c>
      <c r="AS47" s="226">
        <v>71759.373417921277</v>
      </c>
      <c r="AT47" s="226">
        <v>70386.105766363777</v>
      </c>
      <c r="AU47" s="226">
        <v>69036.431560894649</v>
      </c>
      <c r="AV47" s="226">
        <v>67714.114570495207</v>
      </c>
      <c r="AW47" s="226">
        <v>66416.344976924476</v>
      </c>
      <c r="AX47" s="226">
        <v>65163.291084167511</v>
      </c>
      <c r="AY47" s="226">
        <v>63942.093857254651</v>
      </c>
      <c r="AZ47" s="226">
        <v>62740.931182907654</v>
      </c>
    </row>
    <row r="48" spans="1:52" x14ac:dyDescent="0.35">
      <c r="A48" s="242" t="s">
        <v>196</v>
      </c>
      <c r="B48" s="226">
        <v>1702562.4729525386</v>
      </c>
      <c r="C48" s="226">
        <v>1695998.5491817067</v>
      </c>
      <c r="D48" s="226">
        <v>1668921.3445910574</v>
      </c>
      <c r="E48" s="226">
        <v>1608100.1094849831</v>
      </c>
      <c r="F48" s="226">
        <v>1563193.9274569333</v>
      </c>
      <c r="G48" s="226">
        <v>1494511.2220605428</v>
      </c>
      <c r="H48" s="226">
        <v>1440276.293879343</v>
      </c>
      <c r="I48" s="226">
        <v>1404865.7283133741</v>
      </c>
      <c r="J48" s="226">
        <v>1363728.7083943696</v>
      </c>
      <c r="K48" s="226">
        <v>1345155.6932765336</v>
      </c>
      <c r="L48" s="226">
        <v>1292529.7868601843</v>
      </c>
      <c r="M48" s="226">
        <v>1253873.3829870899</v>
      </c>
      <c r="N48" s="226">
        <v>1183086.6192401489</v>
      </c>
      <c r="O48" s="226">
        <v>1156993.2313196706</v>
      </c>
      <c r="P48" s="226">
        <v>1162433.5893769374</v>
      </c>
      <c r="Q48" s="226">
        <v>1161469.6826307646</v>
      </c>
      <c r="R48" s="226">
        <v>1177225.5322994592</v>
      </c>
      <c r="S48" s="226">
        <v>1187096.5784967758</v>
      </c>
      <c r="T48" s="226">
        <v>1192667.0471267833</v>
      </c>
      <c r="U48" s="226">
        <v>1198554.0546625564</v>
      </c>
      <c r="V48" s="226">
        <v>1203576.9737939776</v>
      </c>
      <c r="W48" s="226">
        <v>1203169.4866161395</v>
      </c>
      <c r="X48" s="226">
        <v>1203267.391381646</v>
      </c>
      <c r="Y48" s="226">
        <v>1200666.8942267839</v>
      </c>
      <c r="Z48" s="226">
        <v>1199733.8812299706</v>
      </c>
      <c r="AA48" s="226">
        <v>1200212.0568101669</v>
      </c>
      <c r="AB48" s="226">
        <v>1202859.6211563314</v>
      </c>
      <c r="AC48" s="226">
        <v>1206282.3328580307</v>
      </c>
      <c r="AD48" s="226">
        <v>1211520.0126604021</v>
      </c>
      <c r="AE48" s="226">
        <v>1216036.9975500829</v>
      </c>
      <c r="AF48" s="226">
        <v>1218677.3338486732</v>
      </c>
      <c r="AG48" s="226">
        <v>1218610.3996496731</v>
      </c>
      <c r="AH48" s="226">
        <v>1215396.0080369608</v>
      </c>
      <c r="AI48" s="226">
        <v>1209090.9269281162</v>
      </c>
      <c r="AJ48" s="226">
        <v>1199517.7380620704</v>
      </c>
      <c r="AK48" s="226">
        <v>1187123.9139196759</v>
      </c>
      <c r="AL48" s="226">
        <v>1172135.096937652</v>
      </c>
      <c r="AM48" s="226">
        <v>1155120.1784006897</v>
      </c>
      <c r="AN48" s="226">
        <v>1136416.4035285849</v>
      </c>
      <c r="AO48" s="226">
        <v>1116538.6168280193</v>
      </c>
      <c r="AP48" s="226">
        <v>1096053.8653272639</v>
      </c>
      <c r="AQ48" s="226">
        <v>1075969.7758975758</v>
      </c>
      <c r="AR48" s="226">
        <v>1056027.4340149029</v>
      </c>
      <c r="AS48" s="226">
        <v>1036756.2534277636</v>
      </c>
      <c r="AT48" s="226">
        <v>1017939.8839785088</v>
      </c>
      <c r="AU48" s="226">
        <v>1000441.42498643</v>
      </c>
      <c r="AV48" s="226">
        <v>983872.63555910147</v>
      </c>
      <c r="AW48" s="226">
        <v>968223.05671596492</v>
      </c>
      <c r="AX48" s="226">
        <v>953275.82757780992</v>
      </c>
      <c r="AY48" s="226">
        <v>939235.06263145909</v>
      </c>
      <c r="AZ48" s="226">
        <v>925594.45139767171</v>
      </c>
    </row>
    <row r="49" spans="1:52" x14ac:dyDescent="0.35">
      <c r="A49" s="242" t="s">
        <v>207</v>
      </c>
      <c r="B49" s="226">
        <v>3847.9844234005768</v>
      </c>
      <c r="C49" s="226">
        <v>4468.9301209961304</v>
      </c>
      <c r="D49" s="226">
        <v>4461.4053084187171</v>
      </c>
      <c r="E49" s="226">
        <v>4361.9842853291748</v>
      </c>
      <c r="F49" s="226">
        <v>4494.4613717033981</v>
      </c>
      <c r="G49" s="226">
        <v>5420.7143192647864</v>
      </c>
      <c r="H49" s="226">
        <v>6245.9561294522255</v>
      </c>
      <c r="I49" s="226">
        <v>6926.2614038838637</v>
      </c>
      <c r="J49" s="226">
        <v>7796.2501963994164</v>
      </c>
      <c r="K49" s="226">
        <v>9179.2030149061975</v>
      </c>
      <c r="L49" s="226">
        <v>10684.42755127381</v>
      </c>
      <c r="M49" s="226">
        <v>11151.270295630646</v>
      </c>
      <c r="N49" s="226">
        <v>12108.749203317871</v>
      </c>
      <c r="O49" s="226">
        <v>13323.391587332279</v>
      </c>
      <c r="P49" s="226">
        <v>14737.368147614337</v>
      </c>
      <c r="Q49" s="226">
        <v>15522.046566037179</v>
      </c>
      <c r="R49" s="226">
        <v>16170.619182253511</v>
      </c>
      <c r="S49" s="226">
        <v>16796.25125964337</v>
      </c>
      <c r="T49" s="226">
        <v>17404.319745213161</v>
      </c>
      <c r="U49" s="226">
        <v>18068.015821176912</v>
      </c>
      <c r="V49" s="226">
        <v>18772.680395946067</v>
      </c>
      <c r="W49" s="226">
        <v>19239.123892451589</v>
      </c>
      <c r="X49" s="226">
        <v>19950.819750577972</v>
      </c>
      <c r="Y49" s="226">
        <v>20690.954215724687</v>
      </c>
      <c r="Z49" s="226">
        <v>21596.544214799113</v>
      </c>
      <c r="AA49" s="226">
        <v>22668.25548360444</v>
      </c>
      <c r="AB49" s="226">
        <v>23966.500767513855</v>
      </c>
      <c r="AC49" s="226">
        <v>25460.340300070711</v>
      </c>
      <c r="AD49" s="226">
        <v>27231.56076477946</v>
      </c>
      <c r="AE49" s="226">
        <v>29107.94806863811</v>
      </c>
      <c r="AF49" s="226">
        <v>31052.310174532282</v>
      </c>
      <c r="AG49" s="226">
        <v>33074.931141461944</v>
      </c>
      <c r="AH49" s="226">
        <v>35153.553559025146</v>
      </c>
      <c r="AI49" s="226">
        <v>37293.154669187927</v>
      </c>
      <c r="AJ49" s="226">
        <v>39465.467749279989</v>
      </c>
      <c r="AK49" s="226">
        <v>41664.08460368956</v>
      </c>
      <c r="AL49" s="226">
        <v>43858.807627669376</v>
      </c>
      <c r="AM49" s="226">
        <v>46051.671479109857</v>
      </c>
      <c r="AN49" s="226">
        <v>48228.170642724144</v>
      </c>
      <c r="AO49" s="226">
        <v>50396.676121028082</v>
      </c>
      <c r="AP49" s="226">
        <v>52579.393842480837</v>
      </c>
      <c r="AQ49" s="226">
        <v>54784.985337548133</v>
      </c>
      <c r="AR49" s="226">
        <v>57014.654902109622</v>
      </c>
      <c r="AS49" s="226">
        <v>59296.586894266991</v>
      </c>
      <c r="AT49" s="226">
        <v>61619.378895248148</v>
      </c>
      <c r="AU49" s="226">
        <v>64017.286935297998</v>
      </c>
      <c r="AV49" s="226">
        <v>66464.997120634667</v>
      </c>
      <c r="AW49" s="226">
        <v>68990.322354191419</v>
      </c>
      <c r="AX49" s="226">
        <v>71580.798994746947</v>
      </c>
      <c r="AY49" s="226">
        <v>74254.937096663387</v>
      </c>
      <c r="AZ49" s="226">
        <v>76965.930535262465</v>
      </c>
    </row>
    <row r="50" spans="1:52" x14ac:dyDescent="0.35">
      <c r="A50" s="242" t="s">
        <v>208</v>
      </c>
      <c r="B50" s="226">
        <v>0</v>
      </c>
      <c r="C50" s="226">
        <v>0</v>
      </c>
      <c r="D50" s="226">
        <v>0</v>
      </c>
      <c r="E50" s="226">
        <v>0</v>
      </c>
      <c r="F50" s="226">
        <v>0</v>
      </c>
      <c r="G50" s="226">
        <v>0</v>
      </c>
      <c r="H50" s="226">
        <v>0</v>
      </c>
      <c r="I50" s="226">
        <v>0</v>
      </c>
      <c r="J50" s="226">
        <v>0</v>
      </c>
      <c r="K50" s="226">
        <v>0</v>
      </c>
      <c r="L50" s="226">
        <v>0</v>
      </c>
      <c r="M50" s="226">
        <v>0</v>
      </c>
      <c r="N50" s="226">
        <v>0</v>
      </c>
      <c r="O50" s="226">
        <v>0</v>
      </c>
      <c r="P50" s="226">
        <v>0</v>
      </c>
      <c r="Q50" s="226">
        <v>0</v>
      </c>
      <c r="R50" s="226">
        <v>32.191049424673437</v>
      </c>
      <c r="S50" s="226">
        <v>73.268839029212501</v>
      </c>
      <c r="T50" s="226">
        <v>125.62784084302859</v>
      </c>
      <c r="U50" s="226">
        <v>191.81369468703278</v>
      </c>
      <c r="V50" s="226">
        <v>273.62433332578598</v>
      </c>
      <c r="W50" s="226">
        <v>431.89290509018241</v>
      </c>
      <c r="X50" s="226">
        <v>615.11026303059054</v>
      </c>
      <c r="Y50" s="226">
        <v>824.07179604858277</v>
      </c>
      <c r="Z50" s="226">
        <v>1050.4086587841978</v>
      </c>
      <c r="AA50" s="226">
        <v>1295.8434187990076</v>
      </c>
      <c r="AB50" s="226">
        <v>1552.086579865904</v>
      </c>
      <c r="AC50" s="226">
        <v>1824.0812102749819</v>
      </c>
      <c r="AD50" s="226">
        <v>2106.6229011546902</v>
      </c>
      <c r="AE50" s="226">
        <v>2402.8879533744484</v>
      </c>
      <c r="AF50" s="226">
        <v>2731.826469827718</v>
      </c>
      <c r="AG50" s="226">
        <v>3095.2597066954172</v>
      </c>
      <c r="AH50" s="226">
        <v>3497.4720263670843</v>
      </c>
      <c r="AI50" s="226">
        <v>3944.6388089081797</v>
      </c>
      <c r="AJ50" s="226">
        <v>4439.5672142632429</v>
      </c>
      <c r="AK50" s="226">
        <v>4986.3486199555182</v>
      </c>
      <c r="AL50" s="226">
        <v>5588.0419235098962</v>
      </c>
      <c r="AM50" s="226">
        <v>6248.6066693262637</v>
      </c>
      <c r="AN50" s="226">
        <v>6971.1483892701817</v>
      </c>
      <c r="AO50" s="226">
        <v>7760.1135983919594</v>
      </c>
      <c r="AP50" s="226">
        <v>8621.6757719353227</v>
      </c>
      <c r="AQ50" s="226">
        <v>9566.3530729747017</v>
      </c>
      <c r="AR50" s="226">
        <v>10592.764972681338</v>
      </c>
      <c r="AS50" s="226">
        <v>11707.232313036231</v>
      </c>
      <c r="AT50" s="226">
        <v>12907.241364370026</v>
      </c>
      <c r="AU50" s="226">
        <v>14205.773290683459</v>
      </c>
      <c r="AV50" s="226">
        <v>15595.770134639584</v>
      </c>
      <c r="AW50" s="226">
        <v>17079.112953053784</v>
      </c>
      <c r="AX50" s="226">
        <v>18653.154675346792</v>
      </c>
      <c r="AY50" s="226">
        <v>20322.773440275701</v>
      </c>
      <c r="AZ50" s="226">
        <v>22075.63106062997</v>
      </c>
    </row>
    <row r="51" spans="1:52" x14ac:dyDescent="0.35">
      <c r="A51" s="242" t="s">
        <v>197</v>
      </c>
      <c r="B51" s="226">
        <v>674843.31039364275</v>
      </c>
      <c r="C51" s="226">
        <v>751963.67685765726</v>
      </c>
      <c r="D51" s="226">
        <v>820925.76066288981</v>
      </c>
      <c r="E51" s="226">
        <v>890639.86963456415</v>
      </c>
      <c r="F51" s="226">
        <v>996190.5181448533</v>
      </c>
      <c r="G51" s="226">
        <v>1044847.291697941</v>
      </c>
      <c r="H51" s="226">
        <v>1153851.0400569611</v>
      </c>
      <c r="I51" s="226">
        <v>1229242.2137492192</v>
      </c>
      <c r="J51" s="226">
        <v>1288891.8991935826</v>
      </c>
      <c r="K51" s="226">
        <v>1351418.7590155413</v>
      </c>
      <c r="L51" s="226">
        <v>1374067.0402230339</v>
      </c>
      <c r="M51" s="226">
        <v>1413823.2433219552</v>
      </c>
      <c r="N51" s="226">
        <v>1451852.7130438758</v>
      </c>
      <c r="O51" s="226">
        <v>1487652.1194691735</v>
      </c>
      <c r="P51" s="226">
        <v>1578397.8248279288</v>
      </c>
      <c r="Q51" s="226">
        <v>1636190.7444116126</v>
      </c>
      <c r="R51" s="226">
        <v>1686373.6537171742</v>
      </c>
      <c r="S51" s="226">
        <v>1723305.9420457876</v>
      </c>
      <c r="T51" s="226">
        <v>1753843.1833041015</v>
      </c>
      <c r="U51" s="226">
        <v>1778698.3340018524</v>
      </c>
      <c r="V51" s="226">
        <v>1795206.4530379015</v>
      </c>
      <c r="W51" s="226">
        <v>1791366.4917375029</v>
      </c>
      <c r="X51" s="226">
        <v>1782759.8647760809</v>
      </c>
      <c r="Y51" s="226">
        <v>1764226.3810852962</v>
      </c>
      <c r="Z51" s="226">
        <v>1742945.1267782822</v>
      </c>
      <c r="AA51" s="226">
        <v>1719594.7217003014</v>
      </c>
      <c r="AB51" s="226">
        <v>1697410.8203478199</v>
      </c>
      <c r="AC51" s="226">
        <v>1675980.3210436762</v>
      </c>
      <c r="AD51" s="226">
        <v>1658436.8857580388</v>
      </c>
      <c r="AE51" s="226">
        <v>1641754.7360757908</v>
      </c>
      <c r="AF51" s="226">
        <v>1624757.5859109778</v>
      </c>
      <c r="AG51" s="226">
        <v>1606558.327324671</v>
      </c>
      <c r="AH51" s="226">
        <v>1587042.0632993015</v>
      </c>
      <c r="AI51" s="226">
        <v>1565858.4089376158</v>
      </c>
      <c r="AJ51" s="226">
        <v>1542557.0296681337</v>
      </c>
      <c r="AK51" s="226">
        <v>1517083.338934737</v>
      </c>
      <c r="AL51" s="226">
        <v>1489327.0855452707</v>
      </c>
      <c r="AM51" s="226">
        <v>1459463.9270973087</v>
      </c>
      <c r="AN51" s="226">
        <v>1427714.718791032</v>
      </c>
      <c r="AO51" s="226">
        <v>1394563.0984979016</v>
      </c>
      <c r="AP51" s="226">
        <v>1360708.8429238759</v>
      </c>
      <c r="AQ51" s="226">
        <v>1327356.1892519561</v>
      </c>
      <c r="AR51" s="226">
        <v>1294207.9329734198</v>
      </c>
      <c r="AS51" s="226">
        <v>1261873.6789568947</v>
      </c>
      <c r="AT51" s="226">
        <v>1230239.6461237897</v>
      </c>
      <c r="AU51" s="226">
        <v>1200257.9056279249</v>
      </c>
      <c r="AV51" s="226">
        <v>1171507.2936580156</v>
      </c>
      <c r="AW51" s="226">
        <v>1144087.841980926</v>
      </c>
      <c r="AX51" s="226">
        <v>1117903.1398309052</v>
      </c>
      <c r="AY51" s="226">
        <v>1093048.0854222446</v>
      </c>
      <c r="AZ51" s="226">
        <v>1069069.2411917227</v>
      </c>
    </row>
    <row r="52" spans="1:52" x14ac:dyDescent="0.35">
      <c r="A52" s="242" t="s">
        <v>198</v>
      </c>
      <c r="B52" s="226">
        <v>0</v>
      </c>
      <c r="C52" s="226">
        <v>0</v>
      </c>
      <c r="D52" s="226">
        <v>0</v>
      </c>
      <c r="E52" s="226">
        <v>0</v>
      </c>
      <c r="F52" s="226">
        <v>0</v>
      </c>
      <c r="G52" s="226">
        <v>0</v>
      </c>
      <c r="H52" s="226">
        <v>0</v>
      </c>
      <c r="I52" s="226">
        <v>0</v>
      </c>
      <c r="J52" s="226">
        <v>0</v>
      </c>
      <c r="K52" s="226">
        <v>0</v>
      </c>
      <c r="L52" s="226">
        <v>0</v>
      </c>
      <c r="M52" s="226">
        <v>0</v>
      </c>
      <c r="N52" s="226">
        <v>0</v>
      </c>
      <c r="O52" s="226">
        <v>0</v>
      </c>
      <c r="P52" s="226">
        <v>0</v>
      </c>
      <c r="Q52" s="226">
        <v>0</v>
      </c>
      <c r="R52" s="226">
        <v>0.32136730318245033</v>
      </c>
      <c r="S52" s="226">
        <v>0.77094105763698151</v>
      </c>
      <c r="T52" s="226">
        <v>1.3893876976971546</v>
      </c>
      <c r="U52" s="226">
        <v>2.2883953647172164</v>
      </c>
      <c r="V52" s="226">
        <v>3.5544940303979615</v>
      </c>
      <c r="W52" s="226">
        <v>5.2841873849481731</v>
      </c>
      <c r="X52" s="226">
        <v>7.6486411197133082</v>
      </c>
      <c r="Y52" s="226">
        <v>10.734524952550107</v>
      </c>
      <c r="Z52" s="226">
        <v>14.836614179565045</v>
      </c>
      <c r="AA52" s="226">
        <v>20.192711765892092</v>
      </c>
      <c r="AB52" s="226">
        <v>27.188732405647443</v>
      </c>
      <c r="AC52" s="226">
        <v>36.363351020639257</v>
      </c>
      <c r="AD52" s="226">
        <v>48.500886463112828</v>
      </c>
      <c r="AE52" s="226">
        <v>64.327100632196277</v>
      </c>
      <c r="AF52" s="226">
        <v>84.934589666171846</v>
      </c>
      <c r="AG52" s="226">
        <v>111.91895707057029</v>
      </c>
      <c r="AH52" s="226">
        <v>147.03600721366149</v>
      </c>
      <c r="AI52" s="226">
        <v>192.83522008144649</v>
      </c>
      <c r="AJ52" s="226">
        <v>252.61464099638187</v>
      </c>
      <c r="AK52" s="226">
        <v>330.47843407605654</v>
      </c>
      <c r="AL52" s="226">
        <v>431.85890749861284</v>
      </c>
      <c r="AM52" s="226">
        <v>563.20873617980146</v>
      </c>
      <c r="AN52" s="226">
        <v>733.86863707621183</v>
      </c>
      <c r="AO52" s="226">
        <v>954.13225174978186</v>
      </c>
      <c r="AP52" s="226">
        <v>1240.0267664767487</v>
      </c>
      <c r="AQ52" s="226">
        <v>1609.8388032851924</v>
      </c>
      <c r="AR52" s="226">
        <v>2087.4210842026969</v>
      </c>
      <c r="AS52" s="226">
        <v>2699.5137842898662</v>
      </c>
      <c r="AT52" s="226">
        <v>3481.9584066511475</v>
      </c>
      <c r="AU52" s="226">
        <v>4475.1185377543961</v>
      </c>
      <c r="AV52" s="226">
        <v>5727.2249433901425</v>
      </c>
      <c r="AW52" s="226">
        <v>7284.2952499771309</v>
      </c>
      <c r="AX52" s="226">
        <v>9207.9514496704724</v>
      </c>
      <c r="AY52" s="226">
        <v>11548.336350299902</v>
      </c>
      <c r="AZ52" s="226">
        <v>14362.956762447953</v>
      </c>
    </row>
    <row r="53" spans="1:52" x14ac:dyDescent="0.35">
      <c r="A53" s="242" t="s">
        <v>209</v>
      </c>
      <c r="B53" s="226">
        <v>0</v>
      </c>
      <c r="C53" s="226">
        <v>0</v>
      </c>
      <c r="D53" s="226">
        <v>0</v>
      </c>
      <c r="E53" s="226">
        <v>0</v>
      </c>
      <c r="F53" s="226">
        <v>0</v>
      </c>
      <c r="G53" s="226">
        <v>0</v>
      </c>
      <c r="H53" s="226">
        <v>0</v>
      </c>
      <c r="I53" s="226">
        <v>0</v>
      </c>
      <c r="J53" s="226">
        <v>0</v>
      </c>
      <c r="K53" s="226">
        <v>0</v>
      </c>
      <c r="L53" s="226">
        <v>0</v>
      </c>
      <c r="M53" s="226">
        <v>0</v>
      </c>
      <c r="N53" s="226">
        <v>0</v>
      </c>
      <c r="O53" s="226">
        <v>0</v>
      </c>
      <c r="P53" s="226">
        <v>0</v>
      </c>
      <c r="Q53" s="226">
        <v>0</v>
      </c>
      <c r="R53" s="226">
        <v>0</v>
      </c>
      <c r="S53" s="226">
        <v>0</v>
      </c>
      <c r="T53" s="226">
        <v>0</v>
      </c>
      <c r="U53" s="226">
        <v>0</v>
      </c>
      <c r="V53" s="226">
        <v>0</v>
      </c>
      <c r="W53" s="226">
        <v>0</v>
      </c>
      <c r="X53" s="226">
        <v>0</v>
      </c>
      <c r="Y53" s="226">
        <v>0</v>
      </c>
      <c r="Z53" s="226">
        <v>0</v>
      </c>
      <c r="AA53" s="226">
        <v>0</v>
      </c>
      <c r="AB53" s="226">
        <v>0</v>
      </c>
      <c r="AC53" s="226">
        <v>0</v>
      </c>
      <c r="AD53" s="226">
        <v>0</v>
      </c>
      <c r="AE53" s="226">
        <v>0</v>
      </c>
      <c r="AF53" s="226">
        <v>0</v>
      </c>
      <c r="AG53" s="226">
        <v>0</v>
      </c>
      <c r="AH53" s="226">
        <v>0</v>
      </c>
      <c r="AI53" s="226">
        <v>0</v>
      </c>
      <c r="AJ53" s="226">
        <v>0</v>
      </c>
      <c r="AK53" s="226">
        <v>0</v>
      </c>
      <c r="AL53" s="226">
        <v>0</v>
      </c>
      <c r="AM53" s="226">
        <v>0</v>
      </c>
      <c r="AN53" s="226">
        <v>0</v>
      </c>
      <c r="AO53" s="226">
        <v>0</v>
      </c>
      <c r="AP53" s="226">
        <v>0</v>
      </c>
      <c r="AQ53" s="226">
        <v>0</v>
      </c>
      <c r="AR53" s="226">
        <v>0</v>
      </c>
      <c r="AS53" s="226">
        <v>0</v>
      </c>
      <c r="AT53" s="226">
        <v>0</v>
      </c>
      <c r="AU53" s="226">
        <v>0</v>
      </c>
      <c r="AV53" s="226">
        <v>0</v>
      </c>
      <c r="AW53" s="226">
        <v>0</v>
      </c>
      <c r="AX53" s="226">
        <v>0</v>
      </c>
      <c r="AY53" s="226">
        <v>0</v>
      </c>
      <c r="AZ53" s="226">
        <v>0</v>
      </c>
    </row>
    <row r="54" spans="1:52" hidden="1" x14ac:dyDescent="0.35">
      <c r="A54" s="240"/>
      <c r="B54" s="241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  <c r="AS54" s="241"/>
      <c r="AT54" s="241"/>
      <c r="AU54" s="241"/>
      <c r="AV54" s="241"/>
      <c r="AW54" s="241"/>
      <c r="AX54" s="241"/>
      <c r="AY54" s="241"/>
      <c r="AZ54" s="241"/>
    </row>
    <row r="55" spans="1:52" hidden="1" x14ac:dyDescent="0.35">
      <c r="A55" s="242"/>
      <c r="B55" s="226"/>
      <c r="C55" s="226"/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6"/>
      <c r="AX55" s="226"/>
      <c r="AY55" s="226"/>
      <c r="AZ55" s="226"/>
    </row>
    <row r="56" spans="1:52" hidden="1" x14ac:dyDescent="0.35">
      <c r="A56" s="242"/>
      <c r="B56" s="226"/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  <c r="AY56" s="226"/>
      <c r="AZ56" s="226"/>
    </row>
    <row r="57" spans="1:52" hidden="1" x14ac:dyDescent="0.35">
      <c r="A57" s="242"/>
      <c r="B57" s="226"/>
      <c r="C57" s="226"/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</row>
    <row r="58" spans="1:52" hidden="1" x14ac:dyDescent="0.35">
      <c r="A58" s="242"/>
      <c r="B58" s="226"/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/>
    </row>
    <row r="59" spans="1:52" hidden="1" x14ac:dyDescent="0.35">
      <c r="A59" s="242"/>
      <c r="B59" s="226"/>
      <c r="C59" s="226"/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6"/>
      <c r="AZ59" s="226"/>
    </row>
    <row r="60" spans="1:52" hidden="1" x14ac:dyDescent="0.35">
      <c r="A60" s="242"/>
      <c r="B60" s="226"/>
      <c r="C60" s="226"/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</row>
    <row r="61" spans="1:52" hidden="1" x14ac:dyDescent="0.35">
      <c r="A61" s="242"/>
      <c r="B61" s="226"/>
      <c r="C61" s="226"/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26"/>
      <c r="AJ61" s="226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26"/>
      <c r="AX61" s="226"/>
      <c r="AY61" s="226"/>
      <c r="AZ61" s="226"/>
    </row>
    <row r="62" spans="1:52" x14ac:dyDescent="0.35">
      <c r="A62" s="240" t="s">
        <v>199</v>
      </c>
      <c r="B62" s="241">
        <v>0</v>
      </c>
      <c r="C62" s="241">
        <v>0</v>
      </c>
      <c r="D62" s="241">
        <v>0</v>
      </c>
      <c r="E62" s="241">
        <v>0</v>
      </c>
      <c r="F62" s="241">
        <v>0</v>
      </c>
      <c r="G62" s="241">
        <v>0</v>
      </c>
      <c r="H62" s="241">
        <v>0</v>
      </c>
      <c r="I62" s="241">
        <v>0</v>
      </c>
      <c r="J62" s="241">
        <v>1.6444980090228973</v>
      </c>
      <c r="K62" s="241">
        <v>2.042804236527767</v>
      </c>
      <c r="L62" s="241">
        <v>5.1794550658735892</v>
      </c>
      <c r="M62" s="241">
        <v>7.6023330799425919</v>
      </c>
      <c r="N62" s="241">
        <v>75.397344059696465</v>
      </c>
      <c r="O62" s="241">
        <v>286.6190670122221</v>
      </c>
      <c r="P62" s="241">
        <v>910.45445982448121</v>
      </c>
      <c r="Q62" s="241">
        <v>1905.0221530917513</v>
      </c>
      <c r="R62" s="241">
        <v>3115.3432612932802</v>
      </c>
      <c r="S62" s="241">
        <v>4525.4749510065303</v>
      </c>
      <c r="T62" s="241">
        <v>6157.839576895658</v>
      </c>
      <c r="U62" s="241">
        <v>8406.9296909201294</v>
      </c>
      <c r="V62" s="241">
        <v>11268.921319279139</v>
      </c>
      <c r="W62" s="241">
        <v>19695.221616141069</v>
      </c>
      <c r="X62" s="241">
        <v>30839.721613992228</v>
      </c>
      <c r="Y62" s="241">
        <v>44735.572798784669</v>
      </c>
      <c r="Z62" s="241">
        <v>59819.927125220049</v>
      </c>
      <c r="AA62" s="241">
        <v>75869.666161185305</v>
      </c>
      <c r="AB62" s="241">
        <v>91844.222115681405</v>
      </c>
      <c r="AC62" s="241">
        <v>107902.91426485493</v>
      </c>
      <c r="AD62" s="241">
        <v>123354.70265248837</v>
      </c>
      <c r="AE62" s="241">
        <v>138274.23913744875</v>
      </c>
      <c r="AF62" s="241">
        <v>153620.63648709274</v>
      </c>
      <c r="AG62" s="241">
        <v>169249.04515701029</v>
      </c>
      <c r="AH62" s="241">
        <v>185417.20431034543</v>
      </c>
      <c r="AI62" s="241">
        <v>201921.69748908532</v>
      </c>
      <c r="AJ62" s="241">
        <v>218813.46091346411</v>
      </c>
      <c r="AK62" s="241">
        <v>235973.67517635165</v>
      </c>
      <c r="AL62" s="241">
        <v>253180.16477009654</v>
      </c>
      <c r="AM62" s="241">
        <v>270164.94228875375</v>
      </c>
      <c r="AN62" s="241">
        <v>286547.89602884307</v>
      </c>
      <c r="AO62" s="241">
        <v>301926.49158993317</v>
      </c>
      <c r="AP62" s="241">
        <v>316009.84250614879</v>
      </c>
      <c r="AQ62" s="241">
        <v>328444.77187013673</v>
      </c>
      <c r="AR62" s="241">
        <v>338613.42654210946</v>
      </c>
      <c r="AS62" s="241">
        <v>346304.68522667064</v>
      </c>
      <c r="AT62" s="241">
        <v>351410.79258128884</v>
      </c>
      <c r="AU62" s="241">
        <v>354054.1475792678</v>
      </c>
      <c r="AV62" s="241">
        <v>354152.46881510894</v>
      </c>
      <c r="AW62" s="241">
        <v>351786.64927748067</v>
      </c>
      <c r="AX62" s="241">
        <v>347084.84780965658</v>
      </c>
      <c r="AY62" s="241">
        <v>340488.66866312764</v>
      </c>
      <c r="AZ62" s="241">
        <v>332289.0651676546</v>
      </c>
    </row>
    <row r="63" spans="1:52" x14ac:dyDescent="0.35">
      <c r="A63" s="242" t="s">
        <v>206</v>
      </c>
      <c r="B63" s="226">
        <v>0</v>
      </c>
      <c r="C63" s="226">
        <v>0</v>
      </c>
      <c r="D63" s="226">
        <v>0</v>
      </c>
      <c r="E63" s="226">
        <v>0</v>
      </c>
      <c r="F63" s="226">
        <v>0</v>
      </c>
      <c r="G63" s="226">
        <v>0</v>
      </c>
      <c r="H63" s="226">
        <v>0</v>
      </c>
      <c r="I63" s="226">
        <v>0</v>
      </c>
      <c r="J63" s="226">
        <v>0</v>
      </c>
      <c r="K63" s="226">
        <v>0</v>
      </c>
      <c r="L63" s="226">
        <v>0</v>
      </c>
      <c r="M63" s="226">
        <v>0</v>
      </c>
      <c r="N63" s="226">
        <v>0</v>
      </c>
      <c r="O63" s="226">
        <v>0</v>
      </c>
      <c r="P63" s="226">
        <v>0</v>
      </c>
      <c r="Q63" s="226">
        <v>0</v>
      </c>
      <c r="R63" s="226">
        <v>0</v>
      </c>
      <c r="S63" s="226">
        <v>0</v>
      </c>
      <c r="T63" s="226">
        <v>0</v>
      </c>
      <c r="U63" s="226">
        <v>0</v>
      </c>
      <c r="V63" s="226">
        <v>0</v>
      </c>
      <c r="W63" s="226">
        <v>0</v>
      </c>
      <c r="X63" s="226">
        <v>0</v>
      </c>
      <c r="Y63" s="226">
        <v>0</v>
      </c>
      <c r="Z63" s="226">
        <v>0</v>
      </c>
      <c r="AA63" s="226">
        <v>0</v>
      </c>
      <c r="AB63" s="226">
        <v>0</v>
      </c>
      <c r="AC63" s="226">
        <v>0</v>
      </c>
      <c r="AD63" s="226">
        <v>0</v>
      </c>
      <c r="AE63" s="226">
        <v>0</v>
      </c>
      <c r="AF63" s="226">
        <v>0</v>
      </c>
      <c r="AG63" s="226">
        <v>0</v>
      </c>
      <c r="AH63" s="226">
        <v>0</v>
      </c>
      <c r="AI63" s="226">
        <v>0</v>
      </c>
      <c r="AJ63" s="226">
        <v>0</v>
      </c>
      <c r="AK63" s="226">
        <v>0</v>
      </c>
      <c r="AL63" s="226">
        <v>0</v>
      </c>
      <c r="AM63" s="226">
        <v>0</v>
      </c>
      <c r="AN63" s="226">
        <v>0</v>
      </c>
      <c r="AO63" s="226">
        <v>0</v>
      </c>
      <c r="AP63" s="226">
        <v>0</v>
      </c>
      <c r="AQ63" s="226">
        <v>0</v>
      </c>
      <c r="AR63" s="226">
        <v>0</v>
      </c>
      <c r="AS63" s="226">
        <v>0</v>
      </c>
      <c r="AT63" s="226">
        <v>0</v>
      </c>
      <c r="AU63" s="226">
        <v>0</v>
      </c>
      <c r="AV63" s="226">
        <v>0</v>
      </c>
      <c r="AW63" s="226">
        <v>0</v>
      </c>
      <c r="AX63" s="226">
        <v>0</v>
      </c>
      <c r="AY63" s="226">
        <v>0</v>
      </c>
      <c r="AZ63" s="226">
        <v>0</v>
      </c>
    </row>
    <row r="64" spans="1:52" x14ac:dyDescent="0.35">
      <c r="A64" s="242" t="s">
        <v>196</v>
      </c>
      <c r="B64" s="226">
        <v>0</v>
      </c>
      <c r="C64" s="226">
        <v>0</v>
      </c>
      <c r="D64" s="226">
        <v>0</v>
      </c>
      <c r="E64" s="226">
        <v>0</v>
      </c>
      <c r="F64" s="226">
        <v>0</v>
      </c>
      <c r="G64" s="226">
        <v>0</v>
      </c>
      <c r="H64" s="226">
        <v>0</v>
      </c>
      <c r="I64" s="226">
        <v>0</v>
      </c>
      <c r="J64" s="226">
        <v>1.6444980090228973</v>
      </c>
      <c r="K64" s="226">
        <v>2.042804236527767</v>
      </c>
      <c r="L64" s="226">
        <v>5.1794550658735892</v>
      </c>
      <c r="M64" s="226">
        <v>7.6023330799425919</v>
      </c>
      <c r="N64" s="226">
        <v>75.397344059696465</v>
      </c>
      <c r="O64" s="226">
        <v>286.6190670122221</v>
      </c>
      <c r="P64" s="226">
        <v>910.45445982448121</v>
      </c>
      <c r="Q64" s="226">
        <v>1905.0221530917513</v>
      </c>
      <c r="R64" s="226">
        <v>3115.3432612932802</v>
      </c>
      <c r="S64" s="226">
        <v>4525.4749510065303</v>
      </c>
      <c r="T64" s="226">
        <v>6157.839576895658</v>
      </c>
      <c r="U64" s="226">
        <v>8406.9296909201294</v>
      </c>
      <c r="V64" s="226">
        <v>11268.921319279139</v>
      </c>
      <c r="W64" s="226">
        <v>19695.197069108315</v>
      </c>
      <c r="X64" s="226">
        <v>30839.658488488287</v>
      </c>
      <c r="Y64" s="226">
        <v>44735.460342587416</v>
      </c>
      <c r="Z64" s="226">
        <v>59819.753349951847</v>
      </c>
      <c r="AA64" s="226">
        <v>75869.431028565523</v>
      </c>
      <c r="AB64" s="226">
        <v>91843.925611959072</v>
      </c>
      <c r="AC64" s="226">
        <v>107902.55667199015</v>
      </c>
      <c r="AD64" s="226">
        <v>123354.28458222323</v>
      </c>
      <c r="AE64" s="226">
        <v>138273.76166964899</v>
      </c>
      <c r="AF64" s="226">
        <v>153620.09174110967</v>
      </c>
      <c r="AG64" s="226">
        <v>169248.42293501706</v>
      </c>
      <c r="AH64" s="226">
        <v>185416.50621786615</v>
      </c>
      <c r="AI64" s="226">
        <v>201920.89956094502</v>
      </c>
      <c r="AJ64" s="226">
        <v>218812.5657662501</v>
      </c>
      <c r="AK64" s="226">
        <v>235972.67400866098</v>
      </c>
      <c r="AL64" s="226">
        <v>253179.06020588081</v>
      </c>
      <c r="AM64" s="226">
        <v>270163.73676080862</v>
      </c>
      <c r="AN64" s="226">
        <v>286546.59265445126</v>
      </c>
      <c r="AO64" s="226">
        <v>301925.0938412036</v>
      </c>
      <c r="AP64" s="226">
        <v>316008.35391912394</v>
      </c>
      <c r="AQ64" s="226">
        <v>328443.19543908729</v>
      </c>
      <c r="AR64" s="226">
        <v>338611.76661945984</v>
      </c>
      <c r="AS64" s="226">
        <v>346302.95727008441</v>
      </c>
      <c r="AT64" s="226">
        <v>351409.0061997305</v>
      </c>
      <c r="AU64" s="226">
        <v>354052.31059472467</v>
      </c>
      <c r="AV64" s="226">
        <v>354150.62102030456</v>
      </c>
      <c r="AW64" s="226">
        <v>351784.81277695543</v>
      </c>
      <c r="AX64" s="226">
        <v>347083.00916294742</v>
      </c>
      <c r="AY64" s="226">
        <v>340486.85604488436</v>
      </c>
      <c r="AZ64" s="226">
        <v>332287.30198078894</v>
      </c>
    </row>
    <row r="65" spans="1:52" x14ac:dyDescent="0.35">
      <c r="A65" s="242" t="s">
        <v>207</v>
      </c>
      <c r="B65" s="226">
        <v>0</v>
      </c>
      <c r="C65" s="226">
        <v>0</v>
      </c>
      <c r="D65" s="226">
        <v>0</v>
      </c>
      <c r="E65" s="226">
        <v>0</v>
      </c>
      <c r="F65" s="226">
        <v>0</v>
      </c>
      <c r="G65" s="226">
        <v>0</v>
      </c>
      <c r="H65" s="226">
        <v>0</v>
      </c>
      <c r="I65" s="226">
        <v>0</v>
      </c>
      <c r="J65" s="226">
        <v>0</v>
      </c>
      <c r="K65" s="226">
        <v>0</v>
      </c>
      <c r="L65" s="226">
        <v>0</v>
      </c>
      <c r="M65" s="226">
        <v>0</v>
      </c>
      <c r="N65" s="226">
        <v>0</v>
      </c>
      <c r="O65" s="226">
        <v>0</v>
      </c>
      <c r="P65" s="226">
        <v>0</v>
      </c>
      <c r="Q65" s="226">
        <v>0</v>
      </c>
      <c r="R65" s="226">
        <v>0</v>
      </c>
      <c r="S65" s="226">
        <v>0</v>
      </c>
      <c r="T65" s="226">
        <v>0</v>
      </c>
      <c r="U65" s="226">
        <v>0</v>
      </c>
      <c r="V65" s="226">
        <v>0</v>
      </c>
      <c r="W65" s="226">
        <v>0</v>
      </c>
      <c r="X65" s="226">
        <v>0</v>
      </c>
      <c r="Y65" s="226">
        <v>0</v>
      </c>
      <c r="Z65" s="226">
        <v>0</v>
      </c>
      <c r="AA65" s="226">
        <v>0</v>
      </c>
      <c r="AB65" s="226">
        <v>0</v>
      </c>
      <c r="AC65" s="226">
        <v>0</v>
      </c>
      <c r="AD65" s="226">
        <v>0</v>
      </c>
      <c r="AE65" s="226">
        <v>0</v>
      </c>
      <c r="AF65" s="226">
        <v>0</v>
      </c>
      <c r="AG65" s="226">
        <v>0</v>
      </c>
      <c r="AH65" s="226">
        <v>0</v>
      </c>
      <c r="AI65" s="226">
        <v>0</v>
      </c>
      <c r="AJ65" s="226">
        <v>0</v>
      </c>
      <c r="AK65" s="226">
        <v>0</v>
      </c>
      <c r="AL65" s="226">
        <v>0</v>
      </c>
      <c r="AM65" s="226">
        <v>0</v>
      </c>
      <c r="AN65" s="226">
        <v>0</v>
      </c>
      <c r="AO65" s="226">
        <v>0</v>
      </c>
      <c r="AP65" s="226">
        <v>0</v>
      </c>
      <c r="AQ65" s="226">
        <v>0</v>
      </c>
      <c r="AR65" s="226">
        <v>0</v>
      </c>
      <c r="AS65" s="226">
        <v>0</v>
      </c>
      <c r="AT65" s="226">
        <v>0</v>
      </c>
      <c r="AU65" s="226">
        <v>0</v>
      </c>
      <c r="AV65" s="226">
        <v>0</v>
      </c>
      <c r="AW65" s="226">
        <v>0</v>
      </c>
      <c r="AX65" s="226">
        <v>0</v>
      </c>
      <c r="AY65" s="226">
        <v>0</v>
      </c>
      <c r="AZ65" s="226">
        <v>0</v>
      </c>
    </row>
    <row r="66" spans="1:52" x14ac:dyDescent="0.35">
      <c r="A66" s="242" t="s">
        <v>208</v>
      </c>
      <c r="B66" s="226">
        <v>0</v>
      </c>
      <c r="C66" s="226">
        <v>0</v>
      </c>
      <c r="D66" s="226">
        <v>0</v>
      </c>
      <c r="E66" s="226">
        <v>0</v>
      </c>
      <c r="F66" s="226">
        <v>0</v>
      </c>
      <c r="G66" s="226">
        <v>0</v>
      </c>
      <c r="H66" s="226">
        <v>0</v>
      </c>
      <c r="I66" s="226">
        <v>0</v>
      </c>
      <c r="J66" s="226">
        <v>0</v>
      </c>
      <c r="K66" s="226">
        <v>0</v>
      </c>
      <c r="L66" s="226">
        <v>0</v>
      </c>
      <c r="M66" s="226">
        <v>0</v>
      </c>
      <c r="N66" s="226">
        <v>0</v>
      </c>
      <c r="O66" s="226">
        <v>0</v>
      </c>
      <c r="P66" s="226">
        <v>0</v>
      </c>
      <c r="Q66" s="226">
        <v>0</v>
      </c>
      <c r="R66" s="226">
        <v>0</v>
      </c>
      <c r="S66" s="226">
        <v>0</v>
      </c>
      <c r="T66" s="226">
        <v>0</v>
      </c>
      <c r="U66" s="226">
        <v>0</v>
      </c>
      <c r="V66" s="226">
        <v>0</v>
      </c>
      <c r="W66" s="226">
        <v>0</v>
      </c>
      <c r="X66" s="226">
        <v>0</v>
      </c>
      <c r="Y66" s="226">
        <v>0</v>
      </c>
      <c r="Z66" s="226">
        <v>0</v>
      </c>
      <c r="AA66" s="226">
        <v>0</v>
      </c>
      <c r="AB66" s="226">
        <v>0</v>
      </c>
      <c r="AC66" s="226">
        <v>0</v>
      </c>
      <c r="AD66" s="226">
        <v>0</v>
      </c>
      <c r="AE66" s="226">
        <v>0</v>
      </c>
      <c r="AF66" s="226">
        <v>0</v>
      </c>
      <c r="AG66" s="226">
        <v>0</v>
      </c>
      <c r="AH66" s="226">
        <v>0</v>
      </c>
      <c r="AI66" s="226">
        <v>0</v>
      </c>
      <c r="AJ66" s="226">
        <v>0</v>
      </c>
      <c r="AK66" s="226">
        <v>0</v>
      </c>
      <c r="AL66" s="226">
        <v>0</v>
      </c>
      <c r="AM66" s="226">
        <v>0</v>
      </c>
      <c r="AN66" s="226">
        <v>0</v>
      </c>
      <c r="AO66" s="226">
        <v>0</v>
      </c>
      <c r="AP66" s="226">
        <v>0</v>
      </c>
      <c r="AQ66" s="226">
        <v>0</v>
      </c>
      <c r="AR66" s="226">
        <v>0</v>
      </c>
      <c r="AS66" s="226">
        <v>0</v>
      </c>
      <c r="AT66" s="226">
        <v>0</v>
      </c>
      <c r="AU66" s="226">
        <v>0</v>
      </c>
      <c r="AV66" s="226">
        <v>0</v>
      </c>
      <c r="AW66" s="226">
        <v>0</v>
      </c>
      <c r="AX66" s="226">
        <v>0</v>
      </c>
      <c r="AY66" s="226">
        <v>0</v>
      </c>
      <c r="AZ66" s="226">
        <v>0</v>
      </c>
    </row>
    <row r="67" spans="1:52" x14ac:dyDescent="0.35">
      <c r="A67" s="242" t="s">
        <v>197</v>
      </c>
      <c r="B67" s="226">
        <v>0</v>
      </c>
      <c r="C67" s="226">
        <v>0</v>
      </c>
      <c r="D67" s="226">
        <v>0</v>
      </c>
      <c r="E67" s="226">
        <v>0</v>
      </c>
      <c r="F67" s="226">
        <v>0</v>
      </c>
      <c r="G67" s="226">
        <v>0</v>
      </c>
      <c r="H67" s="226">
        <v>0</v>
      </c>
      <c r="I67" s="226">
        <v>0</v>
      </c>
      <c r="J67" s="226">
        <v>0</v>
      </c>
      <c r="K67" s="226">
        <v>0</v>
      </c>
      <c r="L67" s="226">
        <v>0</v>
      </c>
      <c r="M67" s="226">
        <v>0</v>
      </c>
      <c r="N67" s="226">
        <v>0</v>
      </c>
      <c r="O67" s="226">
        <v>0</v>
      </c>
      <c r="P67" s="226">
        <v>0</v>
      </c>
      <c r="Q67" s="226">
        <v>0</v>
      </c>
      <c r="R67" s="226">
        <v>0</v>
      </c>
      <c r="S67" s="226">
        <v>0</v>
      </c>
      <c r="T67" s="226">
        <v>0</v>
      </c>
      <c r="U67" s="226">
        <v>0</v>
      </c>
      <c r="V67" s="226">
        <v>0</v>
      </c>
      <c r="W67" s="226">
        <v>2.4547032755371442E-2</v>
      </c>
      <c r="X67" s="226">
        <v>6.3125503940175409E-2</v>
      </c>
      <c r="Y67" s="226">
        <v>0.11245619725123708</v>
      </c>
      <c r="Z67" s="226">
        <v>0.17377526819912245</v>
      </c>
      <c r="AA67" s="226">
        <v>0.23513261977987099</v>
      </c>
      <c r="AB67" s="226">
        <v>0.29650372233085293</v>
      </c>
      <c r="AC67" s="226">
        <v>0.35759286477650981</v>
      </c>
      <c r="AD67" s="226">
        <v>0.41807026513061102</v>
      </c>
      <c r="AE67" s="226">
        <v>0.47746779975415643</v>
      </c>
      <c r="AF67" s="226">
        <v>0.54474598305934907</v>
      </c>
      <c r="AG67" s="226">
        <v>0.6222219932242895</v>
      </c>
      <c r="AH67" s="226">
        <v>0.69809247927867846</v>
      </c>
      <c r="AI67" s="226">
        <v>0.79792814028309722</v>
      </c>
      <c r="AJ67" s="226">
        <v>0.89514721401009223</v>
      </c>
      <c r="AK67" s="226">
        <v>1.0011676906758302</v>
      </c>
      <c r="AL67" s="226">
        <v>1.1045642157122662</v>
      </c>
      <c r="AM67" s="226">
        <v>1.2055279451108953</v>
      </c>
      <c r="AN67" s="226">
        <v>1.303374391829353</v>
      </c>
      <c r="AO67" s="226">
        <v>1.3977487295781559</v>
      </c>
      <c r="AP67" s="226">
        <v>1.488587024850806</v>
      </c>
      <c r="AQ67" s="226">
        <v>1.576431049449174</v>
      </c>
      <c r="AR67" s="226">
        <v>1.6599226496471524</v>
      </c>
      <c r="AS67" s="226">
        <v>1.7279565862100941</v>
      </c>
      <c r="AT67" s="226">
        <v>1.7863815583533822</v>
      </c>
      <c r="AU67" s="226">
        <v>1.8369845431191731</v>
      </c>
      <c r="AV67" s="226">
        <v>1.8477948043771246</v>
      </c>
      <c r="AW67" s="226">
        <v>1.8365005252136029</v>
      </c>
      <c r="AX67" s="226">
        <v>1.8386467091440728</v>
      </c>
      <c r="AY67" s="226">
        <v>1.8126182432856504</v>
      </c>
      <c r="AZ67" s="226">
        <v>1.7631868656780201</v>
      </c>
    </row>
    <row r="68" spans="1:52" x14ac:dyDescent="0.35">
      <c r="A68" s="242" t="s">
        <v>198</v>
      </c>
      <c r="B68" s="226">
        <v>0</v>
      </c>
      <c r="C68" s="226">
        <v>0</v>
      </c>
      <c r="D68" s="226">
        <v>0</v>
      </c>
      <c r="E68" s="226">
        <v>0</v>
      </c>
      <c r="F68" s="226">
        <v>0</v>
      </c>
      <c r="G68" s="226">
        <v>0</v>
      </c>
      <c r="H68" s="226">
        <v>0</v>
      </c>
      <c r="I68" s="226">
        <v>0</v>
      </c>
      <c r="J68" s="226">
        <v>0</v>
      </c>
      <c r="K68" s="226">
        <v>0</v>
      </c>
      <c r="L68" s="226">
        <v>0</v>
      </c>
      <c r="M68" s="226">
        <v>0</v>
      </c>
      <c r="N68" s="226">
        <v>0</v>
      </c>
      <c r="O68" s="226">
        <v>0</v>
      </c>
      <c r="P68" s="226">
        <v>0</v>
      </c>
      <c r="Q68" s="226">
        <v>0</v>
      </c>
      <c r="R68" s="226">
        <v>0</v>
      </c>
      <c r="S68" s="226">
        <v>0</v>
      </c>
      <c r="T68" s="226">
        <v>0</v>
      </c>
      <c r="U68" s="226">
        <v>0</v>
      </c>
      <c r="V68" s="226">
        <v>0</v>
      </c>
      <c r="W68" s="226">
        <v>0</v>
      </c>
      <c r="X68" s="226">
        <v>0</v>
      </c>
      <c r="Y68" s="226">
        <v>0</v>
      </c>
      <c r="Z68" s="226">
        <v>0</v>
      </c>
      <c r="AA68" s="226">
        <v>0</v>
      </c>
      <c r="AB68" s="226">
        <v>0</v>
      </c>
      <c r="AC68" s="226">
        <v>0</v>
      </c>
      <c r="AD68" s="226">
        <v>0</v>
      </c>
      <c r="AE68" s="226">
        <v>0</v>
      </c>
      <c r="AF68" s="226">
        <v>0</v>
      </c>
      <c r="AG68" s="226">
        <v>0</v>
      </c>
      <c r="AH68" s="226">
        <v>0</v>
      </c>
      <c r="AI68" s="226">
        <v>0</v>
      </c>
      <c r="AJ68" s="226">
        <v>0</v>
      </c>
      <c r="AK68" s="226">
        <v>0</v>
      </c>
      <c r="AL68" s="226">
        <v>0</v>
      </c>
      <c r="AM68" s="226">
        <v>0</v>
      </c>
      <c r="AN68" s="226">
        <v>0</v>
      </c>
      <c r="AO68" s="226">
        <v>0</v>
      </c>
      <c r="AP68" s="226">
        <v>0</v>
      </c>
      <c r="AQ68" s="226">
        <v>0</v>
      </c>
      <c r="AR68" s="226">
        <v>0</v>
      </c>
      <c r="AS68" s="226">
        <v>0</v>
      </c>
      <c r="AT68" s="226">
        <v>0</v>
      </c>
      <c r="AU68" s="226">
        <v>0</v>
      </c>
      <c r="AV68" s="226">
        <v>0</v>
      </c>
      <c r="AW68" s="226">
        <v>0</v>
      </c>
      <c r="AX68" s="226">
        <v>0</v>
      </c>
      <c r="AY68" s="226">
        <v>0</v>
      </c>
      <c r="AZ68" s="226">
        <v>0</v>
      </c>
    </row>
    <row r="69" spans="1:52" x14ac:dyDescent="0.35">
      <c r="A69" s="242" t="s">
        <v>209</v>
      </c>
      <c r="B69" s="226">
        <v>0</v>
      </c>
      <c r="C69" s="226">
        <v>0</v>
      </c>
      <c r="D69" s="226">
        <v>0</v>
      </c>
      <c r="E69" s="226">
        <v>0</v>
      </c>
      <c r="F69" s="226">
        <v>0</v>
      </c>
      <c r="G69" s="226">
        <v>0</v>
      </c>
      <c r="H69" s="226">
        <v>0</v>
      </c>
      <c r="I69" s="226">
        <v>0</v>
      </c>
      <c r="J69" s="226">
        <v>0</v>
      </c>
      <c r="K69" s="226">
        <v>0</v>
      </c>
      <c r="L69" s="226">
        <v>0</v>
      </c>
      <c r="M69" s="226">
        <v>0</v>
      </c>
      <c r="N69" s="226">
        <v>0</v>
      </c>
      <c r="O69" s="226">
        <v>0</v>
      </c>
      <c r="P69" s="226">
        <v>0</v>
      </c>
      <c r="Q69" s="226">
        <v>0</v>
      </c>
      <c r="R69" s="226">
        <v>0</v>
      </c>
      <c r="S69" s="226">
        <v>0</v>
      </c>
      <c r="T69" s="226">
        <v>0</v>
      </c>
      <c r="U69" s="226">
        <v>0</v>
      </c>
      <c r="V69" s="226">
        <v>0</v>
      </c>
      <c r="W69" s="226">
        <v>0</v>
      </c>
      <c r="X69" s="226">
        <v>0</v>
      </c>
      <c r="Y69" s="226">
        <v>0</v>
      </c>
      <c r="Z69" s="226">
        <v>0</v>
      </c>
      <c r="AA69" s="226">
        <v>0</v>
      </c>
      <c r="AB69" s="226">
        <v>0</v>
      </c>
      <c r="AC69" s="226">
        <v>0</v>
      </c>
      <c r="AD69" s="226">
        <v>0</v>
      </c>
      <c r="AE69" s="226">
        <v>0</v>
      </c>
      <c r="AF69" s="226">
        <v>0</v>
      </c>
      <c r="AG69" s="226">
        <v>0</v>
      </c>
      <c r="AH69" s="226">
        <v>0</v>
      </c>
      <c r="AI69" s="226">
        <v>0</v>
      </c>
      <c r="AJ69" s="226">
        <v>0</v>
      </c>
      <c r="AK69" s="226">
        <v>0</v>
      </c>
      <c r="AL69" s="226">
        <v>0</v>
      </c>
      <c r="AM69" s="226">
        <v>0</v>
      </c>
      <c r="AN69" s="226">
        <v>0</v>
      </c>
      <c r="AO69" s="226">
        <v>0</v>
      </c>
      <c r="AP69" s="226">
        <v>0</v>
      </c>
      <c r="AQ69" s="226">
        <v>0</v>
      </c>
      <c r="AR69" s="226">
        <v>0</v>
      </c>
      <c r="AS69" s="226">
        <v>0</v>
      </c>
      <c r="AT69" s="226">
        <v>0</v>
      </c>
      <c r="AU69" s="226">
        <v>0</v>
      </c>
      <c r="AV69" s="226">
        <v>0</v>
      </c>
      <c r="AW69" s="226">
        <v>0</v>
      </c>
      <c r="AX69" s="226">
        <v>0</v>
      </c>
      <c r="AY69" s="226">
        <v>0</v>
      </c>
      <c r="AZ69" s="226">
        <v>0</v>
      </c>
    </row>
    <row r="70" spans="1:52" x14ac:dyDescent="0.35">
      <c r="A70" s="240" t="s">
        <v>200</v>
      </c>
      <c r="B70" s="241">
        <v>0</v>
      </c>
      <c r="C70" s="241">
        <v>0</v>
      </c>
      <c r="D70" s="241">
        <v>0</v>
      </c>
      <c r="E70" s="241">
        <v>8.4058655316705103E-2</v>
      </c>
      <c r="F70" s="241">
        <v>0.12286101393549187</v>
      </c>
      <c r="G70" s="241">
        <v>0.14633594431932562</v>
      </c>
      <c r="H70" s="241">
        <v>0.66804139557757125</v>
      </c>
      <c r="I70" s="241">
        <v>1.0069987362856636</v>
      </c>
      <c r="J70" s="241">
        <v>17.259237397930686</v>
      </c>
      <c r="K70" s="241">
        <v>34.675016720623539</v>
      </c>
      <c r="L70" s="241">
        <v>118.05948508651456</v>
      </c>
      <c r="M70" s="241">
        <v>349.89842625651806</v>
      </c>
      <c r="N70" s="241">
        <v>563.91165527925943</v>
      </c>
      <c r="O70" s="241">
        <v>924.37261794008884</v>
      </c>
      <c r="P70" s="241">
        <v>1439.8867051292816</v>
      </c>
      <c r="Q70" s="241">
        <v>2218.2731274908915</v>
      </c>
      <c r="R70" s="241">
        <v>3539.2155711116875</v>
      </c>
      <c r="S70" s="241">
        <v>4986.2794028803764</v>
      </c>
      <c r="T70" s="241">
        <v>6941.9780215536748</v>
      </c>
      <c r="U70" s="241">
        <v>9774.5568886259007</v>
      </c>
      <c r="V70" s="241">
        <v>13311.731206047374</v>
      </c>
      <c r="W70" s="241">
        <v>39827.216248125551</v>
      </c>
      <c r="X70" s="241">
        <v>71730.93636876611</v>
      </c>
      <c r="Y70" s="241">
        <v>110162.93122191266</v>
      </c>
      <c r="Z70" s="241">
        <v>145741.16209330349</v>
      </c>
      <c r="AA70" s="241">
        <v>179475.55533336481</v>
      </c>
      <c r="AB70" s="241">
        <v>208379.05354188359</v>
      </c>
      <c r="AC70" s="241">
        <v>234537.82666919084</v>
      </c>
      <c r="AD70" s="241">
        <v>255804.24661297462</v>
      </c>
      <c r="AE70" s="241">
        <v>274338.17660794873</v>
      </c>
      <c r="AF70" s="241">
        <v>294248.16314339568</v>
      </c>
      <c r="AG70" s="241">
        <v>316060.69237871253</v>
      </c>
      <c r="AH70" s="241">
        <v>340883.43895076285</v>
      </c>
      <c r="AI70" s="241">
        <v>368527.49233554589</v>
      </c>
      <c r="AJ70" s="241">
        <v>399549.90492794564</v>
      </c>
      <c r="AK70" s="241">
        <v>434471.5667864728</v>
      </c>
      <c r="AL70" s="241">
        <v>473422.5708642652</v>
      </c>
      <c r="AM70" s="241">
        <v>516181.09635881858</v>
      </c>
      <c r="AN70" s="241">
        <v>562270.62570953788</v>
      </c>
      <c r="AO70" s="241">
        <v>610786.01401344663</v>
      </c>
      <c r="AP70" s="241">
        <v>661668.18345845246</v>
      </c>
      <c r="AQ70" s="241">
        <v>714397.13570693927</v>
      </c>
      <c r="AR70" s="241">
        <v>767804.3433325747</v>
      </c>
      <c r="AS70" s="241">
        <v>821163.5863958688</v>
      </c>
      <c r="AT70" s="241">
        <v>874666.18351172865</v>
      </c>
      <c r="AU70" s="241">
        <v>927909.24394002301</v>
      </c>
      <c r="AV70" s="241">
        <v>980657.27221610921</v>
      </c>
      <c r="AW70" s="241">
        <v>1032052.6296701478</v>
      </c>
      <c r="AX70" s="241">
        <v>1082283.1260448853</v>
      </c>
      <c r="AY70" s="241">
        <v>1131473.9445145892</v>
      </c>
      <c r="AZ70" s="241">
        <v>1179577.9762953594</v>
      </c>
    </row>
    <row r="71" spans="1:52" x14ac:dyDescent="0.35">
      <c r="A71" s="242" t="s">
        <v>201</v>
      </c>
      <c r="B71" s="226">
        <v>0</v>
      </c>
      <c r="C71" s="226">
        <v>0</v>
      </c>
      <c r="D71" s="226">
        <v>0</v>
      </c>
      <c r="E71" s="226">
        <v>8.4058655316705103E-2</v>
      </c>
      <c r="F71" s="226">
        <v>0.12286101393549187</v>
      </c>
      <c r="G71" s="226">
        <v>0.14633594431932562</v>
      </c>
      <c r="H71" s="226">
        <v>0.66804139557757125</v>
      </c>
      <c r="I71" s="226">
        <v>1.0069987362856636</v>
      </c>
      <c r="J71" s="226">
        <v>17.259237397930686</v>
      </c>
      <c r="K71" s="226">
        <v>34.675016720623539</v>
      </c>
      <c r="L71" s="226">
        <v>118.05948508651456</v>
      </c>
      <c r="M71" s="226">
        <v>349.89842625651806</v>
      </c>
      <c r="N71" s="226">
        <v>563.91165527925943</v>
      </c>
      <c r="O71" s="226">
        <v>924.37261794008884</v>
      </c>
      <c r="P71" s="226">
        <v>1439.8867051292816</v>
      </c>
      <c r="Q71" s="226">
        <v>2218.2731274908915</v>
      </c>
      <c r="R71" s="226">
        <v>3539.0478139061811</v>
      </c>
      <c r="S71" s="226">
        <v>4985.7309732076583</v>
      </c>
      <c r="T71" s="226">
        <v>6940.467039420013</v>
      </c>
      <c r="U71" s="226">
        <v>9770.3726807409294</v>
      </c>
      <c r="V71" s="226">
        <v>13301.279433162148</v>
      </c>
      <c r="W71" s="226">
        <v>39764.636276667479</v>
      </c>
      <c r="X71" s="226">
        <v>71553.820599596773</v>
      </c>
      <c r="Y71" s="226">
        <v>109743.22787163436</v>
      </c>
      <c r="Z71" s="226">
        <v>144914.60243917143</v>
      </c>
      <c r="AA71" s="226">
        <v>177981.46816461923</v>
      </c>
      <c r="AB71" s="226">
        <v>205907.80139759451</v>
      </c>
      <c r="AC71" s="226">
        <v>230639.61480043727</v>
      </c>
      <c r="AD71" s="226">
        <v>250010.1415224896</v>
      </c>
      <c r="AE71" s="226">
        <v>266021.62422388664</v>
      </c>
      <c r="AF71" s="226">
        <v>282408.30032672762</v>
      </c>
      <c r="AG71" s="226">
        <v>299535.24762369721</v>
      </c>
      <c r="AH71" s="226">
        <v>318351.48628605524</v>
      </c>
      <c r="AI71" s="226">
        <v>338606.10550765233</v>
      </c>
      <c r="AJ71" s="226">
        <v>360852.04899694177</v>
      </c>
      <c r="AK71" s="226">
        <v>385709.29743805667</v>
      </c>
      <c r="AL71" s="226">
        <v>413411.40729041037</v>
      </c>
      <c r="AM71" s="226">
        <v>443954.18052593298</v>
      </c>
      <c r="AN71" s="226">
        <v>477062.46452760597</v>
      </c>
      <c r="AO71" s="226">
        <v>512126.59574788762</v>
      </c>
      <c r="AP71" s="226">
        <v>549258.59803900868</v>
      </c>
      <c r="AQ71" s="226">
        <v>588169.25901657506</v>
      </c>
      <c r="AR71" s="226">
        <v>627874.21761851781</v>
      </c>
      <c r="AS71" s="226">
        <v>667822.35521447565</v>
      </c>
      <c r="AT71" s="226">
        <v>708268.37621430249</v>
      </c>
      <c r="AU71" s="226">
        <v>748839.94129263423</v>
      </c>
      <c r="AV71" s="226">
        <v>789346.83729305712</v>
      </c>
      <c r="AW71" s="226">
        <v>829029.99864224147</v>
      </c>
      <c r="AX71" s="226">
        <v>867999.59669189912</v>
      </c>
      <c r="AY71" s="226">
        <v>906368.36497991427</v>
      </c>
      <c r="AZ71" s="226">
        <v>944033.91628578806</v>
      </c>
    </row>
    <row r="72" spans="1:52" x14ac:dyDescent="0.35">
      <c r="A72" s="242" t="s">
        <v>202</v>
      </c>
      <c r="B72" s="226">
        <v>0</v>
      </c>
      <c r="C72" s="226">
        <v>0</v>
      </c>
      <c r="D72" s="226">
        <v>0</v>
      </c>
      <c r="E72" s="226">
        <v>0</v>
      </c>
      <c r="F72" s="226">
        <v>0</v>
      </c>
      <c r="G72" s="226">
        <v>0</v>
      </c>
      <c r="H72" s="226">
        <v>0</v>
      </c>
      <c r="I72" s="226">
        <v>0</v>
      </c>
      <c r="J72" s="226">
        <v>0</v>
      </c>
      <c r="K72" s="226">
        <v>0</v>
      </c>
      <c r="L72" s="226">
        <v>0</v>
      </c>
      <c r="M72" s="226">
        <v>0</v>
      </c>
      <c r="N72" s="226">
        <v>0</v>
      </c>
      <c r="O72" s="226">
        <v>0</v>
      </c>
      <c r="P72" s="226">
        <v>0</v>
      </c>
      <c r="Q72" s="226">
        <v>0</v>
      </c>
      <c r="R72" s="226">
        <v>0.1677572055063058</v>
      </c>
      <c r="S72" s="226">
        <v>0.54842967271860676</v>
      </c>
      <c r="T72" s="226">
        <v>1.5109821336620815</v>
      </c>
      <c r="U72" s="226">
        <v>4.1842078849713351</v>
      </c>
      <c r="V72" s="226">
        <v>10.451772885225424</v>
      </c>
      <c r="W72" s="226">
        <v>62.579971458073295</v>
      </c>
      <c r="X72" s="226">
        <v>177.11576916933396</v>
      </c>
      <c r="Y72" s="226">
        <v>419.70335027830743</v>
      </c>
      <c r="Z72" s="226">
        <v>826.55965413205229</v>
      </c>
      <c r="AA72" s="226">
        <v>1494.0871687455656</v>
      </c>
      <c r="AB72" s="226">
        <v>2471.2521442890907</v>
      </c>
      <c r="AC72" s="226">
        <v>3898.2118687535694</v>
      </c>
      <c r="AD72" s="226">
        <v>5794.1050904849981</v>
      </c>
      <c r="AE72" s="226">
        <v>8316.552384062079</v>
      </c>
      <c r="AF72" s="226">
        <v>11839.86281666805</v>
      </c>
      <c r="AG72" s="226">
        <v>16525.444755015327</v>
      </c>
      <c r="AH72" s="226">
        <v>22531.952664707602</v>
      </c>
      <c r="AI72" s="226">
        <v>29921.38682789357</v>
      </c>
      <c r="AJ72" s="226">
        <v>38697.855931003891</v>
      </c>
      <c r="AK72" s="226">
        <v>48762.269348416106</v>
      </c>
      <c r="AL72" s="226">
        <v>60011.163573854843</v>
      </c>
      <c r="AM72" s="226">
        <v>72226.915832885614</v>
      </c>
      <c r="AN72" s="226">
        <v>85208.161181931922</v>
      </c>
      <c r="AO72" s="226">
        <v>98659.418265559027</v>
      </c>
      <c r="AP72" s="226">
        <v>112409.58541944379</v>
      </c>
      <c r="AQ72" s="226">
        <v>126227.87669036427</v>
      </c>
      <c r="AR72" s="226">
        <v>139930.12571405689</v>
      </c>
      <c r="AS72" s="226">
        <v>153341.23118139314</v>
      </c>
      <c r="AT72" s="226">
        <v>166397.80729742619</v>
      </c>
      <c r="AU72" s="226">
        <v>179069.30264738871</v>
      </c>
      <c r="AV72" s="226">
        <v>191310.43492305206</v>
      </c>
      <c r="AW72" s="226">
        <v>203022.63102790632</v>
      </c>
      <c r="AX72" s="226">
        <v>214283.52935298614</v>
      </c>
      <c r="AY72" s="226">
        <v>225105.57953467485</v>
      </c>
      <c r="AZ72" s="226">
        <v>235544.06000957137</v>
      </c>
    </row>
    <row r="73" spans="1:52" x14ac:dyDescent="0.35">
      <c r="A73" s="242" t="s">
        <v>203</v>
      </c>
      <c r="B73" s="226">
        <v>0</v>
      </c>
      <c r="C73" s="226">
        <v>0</v>
      </c>
      <c r="D73" s="226">
        <v>0</v>
      </c>
      <c r="E73" s="226">
        <v>0</v>
      </c>
      <c r="F73" s="226">
        <v>0</v>
      </c>
      <c r="G73" s="226">
        <v>0</v>
      </c>
      <c r="H73" s="226">
        <v>0</v>
      </c>
      <c r="I73" s="226">
        <v>0</v>
      </c>
      <c r="J73" s="226">
        <v>0</v>
      </c>
      <c r="K73" s="226">
        <v>0</v>
      </c>
      <c r="L73" s="226">
        <v>0</v>
      </c>
      <c r="M73" s="226">
        <v>0</v>
      </c>
      <c r="N73" s="226">
        <v>0</v>
      </c>
      <c r="O73" s="226">
        <v>0</v>
      </c>
      <c r="P73" s="226">
        <v>0</v>
      </c>
      <c r="Q73" s="226">
        <v>0</v>
      </c>
      <c r="R73" s="226">
        <v>0</v>
      </c>
      <c r="S73" s="226">
        <v>0</v>
      </c>
      <c r="T73" s="226">
        <v>0</v>
      </c>
      <c r="U73" s="226">
        <v>0</v>
      </c>
      <c r="V73" s="226">
        <v>0</v>
      </c>
      <c r="W73" s="226">
        <v>0</v>
      </c>
      <c r="X73" s="226">
        <v>0</v>
      </c>
      <c r="Y73" s="226">
        <v>0</v>
      </c>
      <c r="Z73" s="226">
        <v>0</v>
      </c>
      <c r="AA73" s="226">
        <v>0</v>
      </c>
      <c r="AB73" s="226">
        <v>0</v>
      </c>
      <c r="AC73" s="226">
        <v>0</v>
      </c>
      <c r="AD73" s="226">
        <v>0</v>
      </c>
      <c r="AE73" s="226">
        <v>0</v>
      </c>
      <c r="AF73" s="226">
        <v>0</v>
      </c>
      <c r="AG73" s="226">
        <v>0</v>
      </c>
      <c r="AH73" s="226">
        <v>0</v>
      </c>
      <c r="AI73" s="226">
        <v>0</v>
      </c>
      <c r="AJ73" s="226">
        <v>0</v>
      </c>
      <c r="AK73" s="226">
        <v>0</v>
      </c>
      <c r="AL73" s="226">
        <v>0</v>
      </c>
      <c r="AM73" s="226">
        <v>0</v>
      </c>
      <c r="AN73" s="226">
        <v>0</v>
      </c>
      <c r="AO73" s="226">
        <v>0</v>
      </c>
      <c r="AP73" s="226">
        <v>0</v>
      </c>
      <c r="AQ73" s="226">
        <v>0</v>
      </c>
      <c r="AR73" s="226">
        <v>0</v>
      </c>
      <c r="AS73" s="226">
        <v>0</v>
      </c>
      <c r="AT73" s="226">
        <v>0</v>
      </c>
      <c r="AU73" s="226">
        <v>0</v>
      </c>
      <c r="AV73" s="226">
        <v>0</v>
      </c>
      <c r="AW73" s="226">
        <v>0</v>
      </c>
      <c r="AX73" s="226">
        <v>0</v>
      </c>
      <c r="AY73" s="226">
        <v>0</v>
      </c>
      <c r="AZ73" s="226">
        <v>0</v>
      </c>
    </row>
    <row r="74" spans="1:52" x14ac:dyDescent="0.35">
      <c r="A74" s="242" t="s">
        <v>210</v>
      </c>
      <c r="B74" s="226">
        <v>0</v>
      </c>
      <c r="C74" s="226">
        <v>0</v>
      </c>
      <c r="D74" s="226">
        <v>0</v>
      </c>
      <c r="E74" s="226">
        <v>0</v>
      </c>
      <c r="F74" s="226">
        <v>0</v>
      </c>
      <c r="G74" s="226">
        <v>0</v>
      </c>
      <c r="H74" s="226">
        <v>0</v>
      </c>
      <c r="I74" s="226">
        <v>0</v>
      </c>
      <c r="J74" s="226">
        <v>0</v>
      </c>
      <c r="K74" s="226">
        <v>0</v>
      </c>
      <c r="L74" s="226">
        <v>0</v>
      </c>
      <c r="M74" s="226">
        <v>0</v>
      </c>
      <c r="N74" s="226">
        <v>0</v>
      </c>
      <c r="O74" s="226">
        <v>0</v>
      </c>
      <c r="P74" s="226">
        <v>0</v>
      </c>
      <c r="Q74" s="226">
        <v>0</v>
      </c>
      <c r="R74" s="226">
        <v>0</v>
      </c>
      <c r="S74" s="226">
        <v>0</v>
      </c>
      <c r="T74" s="226">
        <v>0</v>
      </c>
      <c r="U74" s="226">
        <v>0</v>
      </c>
      <c r="V74" s="226">
        <v>0</v>
      </c>
      <c r="W74" s="226">
        <v>0</v>
      </c>
      <c r="X74" s="226">
        <v>0</v>
      </c>
      <c r="Y74" s="226">
        <v>0</v>
      </c>
      <c r="Z74" s="226">
        <v>0</v>
      </c>
      <c r="AA74" s="226">
        <v>0</v>
      </c>
      <c r="AB74" s="226">
        <v>0</v>
      </c>
      <c r="AC74" s="226">
        <v>0</v>
      </c>
      <c r="AD74" s="226">
        <v>0</v>
      </c>
      <c r="AE74" s="226">
        <v>0</v>
      </c>
      <c r="AF74" s="226">
        <v>0</v>
      </c>
      <c r="AG74" s="226">
        <v>0</v>
      </c>
      <c r="AH74" s="226">
        <v>0</v>
      </c>
      <c r="AI74" s="226">
        <v>0</v>
      </c>
      <c r="AJ74" s="226">
        <v>0</v>
      </c>
      <c r="AK74" s="226">
        <v>0</v>
      </c>
      <c r="AL74" s="226">
        <v>0</v>
      </c>
      <c r="AM74" s="226">
        <v>0</v>
      </c>
      <c r="AN74" s="226">
        <v>0</v>
      </c>
      <c r="AO74" s="226">
        <v>0</v>
      </c>
      <c r="AP74" s="226">
        <v>0</v>
      </c>
      <c r="AQ74" s="226">
        <v>0</v>
      </c>
      <c r="AR74" s="226">
        <v>0</v>
      </c>
      <c r="AS74" s="226">
        <v>0</v>
      </c>
      <c r="AT74" s="226">
        <v>0</v>
      </c>
      <c r="AU74" s="226">
        <v>0</v>
      </c>
      <c r="AV74" s="226">
        <v>0</v>
      </c>
      <c r="AW74" s="226">
        <v>0</v>
      </c>
      <c r="AX74" s="226">
        <v>0</v>
      </c>
      <c r="AY74" s="226">
        <v>0</v>
      </c>
      <c r="AZ74" s="226">
        <v>0</v>
      </c>
    </row>
    <row r="75" spans="1:52" x14ac:dyDescent="0.35">
      <c r="A75" s="240" t="s">
        <v>204</v>
      </c>
      <c r="B75" s="241">
        <v>0</v>
      </c>
      <c r="C75" s="241">
        <v>0</v>
      </c>
      <c r="D75" s="241">
        <v>0</v>
      </c>
      <c r="E75" s="241">
        <v>0</v>
      </c>
      <c r="F75" s="241">
        <v>0</v>
      </c>
      <c r="G75" s="241">
        <v>0</v>
      </c>
      <c r="H75" s="241">
        <v>0</v>
      </c>
      <c r="I75" s="241">
        <v>0</v>
      </c>
      <c r="J75" s="241">
        <v>0</v>
      </c>
      <c r="K75" s="241">
        <v>0</v>
      </c>
      <c r="L75" s="241">
        <v>0</v>
      </c>
      <c r="M75" s="241">
        <v>0</v>
      </c>
      <c r="N75" s="241">
        <v>0</v>
      </c>
      <c r="O75" s="241">
        <v>0</v>
      </c>
      <c r="P75" s="241">
        <v>0</v>
      </c>
      <c r="Q75" s="241">
        <v>0</v>
      </c>
      <c r="R75" s="241">
        <v>6.2863705678908071</v>
      </c>
      <c r="S75" s="241">
        <v>13.327260044369622</v>
      </c>
      <c r="T75" s="241">
        <v>21.27528615801031</v>
      </c>
      <c r="U75" s="241">
        <v>32.671166689699056</v>
      </c>
      <c r="V75" s="241">
        <v>52.297359317908786</v>
      </c>
      <c r="W75" s="241">
        <v>63.364830343509944</v>
      </c>
      <c r="X75" s="241">
        <v>65.837575515285266</v>
      </c>
      <c r="Y75" s="241">
        <v>67.516626777339539</v>
      </c>
      <c r="Z75" s="241">
        <v>68.087175859459336</v>
      </c>
      <c r="AA75" s="241">
        <v>67.450693941687391</v>
      </c>
      <c r="AB75" s="241">
        <v>65.729228402171984</v>
      </c>
      <c r="AC75" s="241">
        <v>62.924837078459532</v>
      </c>
      <c r="AD75" s="241">
        <v>59.673547400881723</v>
      </c>
      <c r="AE75" s="241">
        <v>65.137785964089346</v>
      </c>
      <c r="AF75" s="241">
        <v>193.78980166754829</v>
      </c>
      <c r="AG75" s="241">
        <v>508.92240514226057</v>
      </c>
      <c r="AH75" s="241">
        <v>1035.2957389245632</v>
      </c>
      <c r="AI75" s="241">
        <v>1792.2028547230029</v>
      </c>
      <c r="AJ75" s="241">
        <v>2791.1051373247028</v>
      </c>
      <c r="AK75" s="241">
        <v>4036.9496966221664</v>
      </c>
      <c r="AL75" s="241">
        <v>5529.2786029494437</v>
      </c>
      <c r="AM75" s="241">
        <v>7263.3269411367091</v>
      </c>
      <c r="AN75" s="241">
        <v>9224.5461698427353</v>
      </c>
      <c r="AO75" s="241">
        <v>11397.655170721351</v>
      </c>
      <c r="AP75" s="241">
        <v>13779.117162359389</v>
      </c>
      <c r="AQ75" s="241">
        <v>16372.613629967371</v>
      </c>
      <c r="AR75" s="241">
        <v>19166.699669915648</v>
      </c>
      <c r="AS75" s="241">
        <v>22153.737451954632</v>
      </c>
      <c r="AT75" s="241">
        <v>25321.965681699927</v>
      </c>
      <c r="AU75" s="241">
        <v>28676.612566922628</v>
      </c>
      <c r="AV75" s="241">
        <v>32172.044016583059</v>
      </c>
      <c r="AW75" s="241">
        <v>35808.066540645174</v>
      </c>
      <c r="AX75" s="241">
        <v>39552.705121341016</v>
      </c>
      <c r="AY75" s="241">
        <v>43392.458448184509</v>
      </c>
      <c r="AZ75" s="241">
        <v>47278.208307255256</v>
      </c>
    </row>
    <row r="76" spans="1:52" x14ac:dyDescent="0.35">
      <c r="A76" s="242" t="s">
        <v>205</v>
      </c>
      <c r="B76" s="226">
        <v>0</v>
      </c>
      <c r="C76" s="226">
        <v>0</v>
      </c>
      <c r="D76" s="226">
        <v>0</v>
      </c>
      <c r="E76" s="226">
        <v>0</v>
      </c>
      <c r="F76" s="226">
        <v>0</v>
      </c>
      <c r="G76" s="226">
        <v>0</v>
      </c>
      <c r="H76" s="226">
        <v>0</v>
      </c>
      <c r="I76" s="226">
        <v>0</v>
      </c>
      <c r="J76" s="226">
        <v>0</v>
      </c>
      <c r="K76" s="226">
        <v>0</v>
      </c>
      <c r="L76" s="226">
        <v>0</v>
      </c>
      <c r="M76" s="226">
        <v>0</v>
      </c>
      <c r="N76" s="226">
        <v>0</v>
      </c>
      <c r="O76" s="226">
        <v>0</v>
      </c>
      <c r="P76" s="226">
        <v>0</v>
      </c>
      <c r="Q76" s="226">
        <v>0</v>
      </c>
      <c r="R76" s="226">
        <v>0.45239221977590699</v>
      </c>
      <c r="S76" s="226">
        <v>1.0715751488370944</v>
      </c>
      <c r="T76" s="226">
        <v>1.9000501054477479</v>
      </c>
      <c r="U76" s="226">
        <v>3.3083200905106556</v>
      </c>
      <c r="V76" s="226">
        <v>6.1608475855778284</v>
      </c>
      <c r="W76" s="226">
        <v>9.3535058037971002</v>
      </c>
      <c r="X76" s="226">
        <v>10.346054094651517</v>
      </c>
      <c r="Y76" s="226">
        <v>11.271241219133241</v>
      </c>
      <c r="Z76" s="226">
        <v>12.017445756653968</v>
      </c>
      <c r="AA76" s="226">
        <v>12.564157580399199</v>
      </c>
      <c r="AB76" s="226">
        <v>12.88656215489949</v>
      </c>
      <c r="AC76" s="226">
        <v>13.074933956948312</v>
      </c>
      <c r="AD76" s="226">
        <v>13.190986043954974</v>
      </c>
      <c r="AE76" s="226">
        <v>17.271295345825493</v>
      </c>
      <c r="AF76" s="226">
        <v>81.436654439860263</v>
      </c>
      <c r="AG76" s="226">
        <v>248.38974178260221</v>
      </c>
      <c r="AH76" s="226">
        <v>546.49722416934014</v>
      </c>
      <c r="AI76" s="226">
        <v>1001.9803430643876</v>
      </c>
      <c r="AJ76" s="226">
        <v>1636.7230689445471</v>
      </c>
      <c r="AK76" s="226">
        <v>2469.1869471654031</v>
      </c>
      <c r="AL76" s="226">
        <v>3512.4787648987253</v>
      </c>
      <c r="AM76" s="226">
        <v>4777.7733342026477</v>
      </c>
      <c r="AN76" s="226">
        <v>6264.1000377242599</v>
      </c>
      <c r="AO76" s="226">
        <v>7970.0987212022674</v>
      </c>
      <c r="AP76" s="226">
        <v>9901.123794527115</v>
      </c>
      <c r="AQ76" s="226">
        <v>12068.148901230285</v>
      </c>
      <c r="AR76" s="226">
        <v>14463.821843682941</v>
      </c>
      <c r="AS76" s="226">
        <v>17085.074179958498</v>
      </c>
      <c r="AT76" s="226">
        <v>19923.613167445608</v>
      </c>
      <c r="AU76" s="226">
        <v>22984.725831423344</v>
      </c>
      <c r="AV76" s="226">
        <v>26223.911092148195</v>
      </c>
      <c r="AW76" s="226">
        <v>29640.286780186525</v>
      </c>
      <c r="AX76" s="226">
        <v>33198.59179502917</v>
      </c>
      <c r="AY76" s="226">
        <v>36881.318748377853</v>
      </c>
      <c r="AZ76" s="226">
        <v>40637.910928132318</v>
      </c>
    </row>
    <row r="77" spans="1:52" x14ac:dyDescent="0.35">
      <c r="A77" s="242" t="s">
        <v>211</v>
      </c>
      <c r="B77" s="226">
        <v>0</v>
      </c>
      <c r="C77" s="226">
        <v>0</v>
      </c>
      <c r="D77" s="226">
        <v>0</v>
      </c>
      <c r="E77" s="226">
        <v>0</v>
      </c>
      <c r="F77" s="226">
        <v>0</v>
      </c>
      <c r="G77" s="226">
        <v>0</v>
      </c>
      <c r="H77" s="226">
        <v>0</v>
      </c>
      <c r="I77" s="226">
        <v>0</v>
      </c>
      <c r="J77" s="226">
        <v>0</v>
      </c>
      <c r="K77" s="226">
        <v>0</v>
      </c>
      <c r="L77" s="226">
        <v>0</v>
      </c>
      <c r="M77" s="226">
        <v>0</v>
      </c>
      <c r="N77" s="226">
        <v>0</v>
      </c>
      <c r="O77" s="226">
        <v>0</v>
      </c>
      <c r="P77" s="226">
        <v>0</v>
      </c>
      <c r="Q77" s="226">
        <v>0</v>
      </c>
      <c r="R77" s="226">
        <v>5.8339783481148997</v>
      </c>
      <c r="S77" s="226">
        <v>12.255684895532527</v>
      </c>
      <c r="T77" s="226">
        <v>19.375236052562563</v>
      </c>
      <c r="U77" s="226">
        <v>29.362846599188398</v>
      </c>
      <c r="V77" s="226">
        <v>46.136511732330959</v>
      </c>
      <c r="W77" s="226">
        <v>54.011324539712845</v>
      </c>
      <c r="X77" s="226">
        <v>55.491521420633745</v>
      </c>
      <c r="Y77" s="226">
        <v>56.245385558206301</v>
      </c>
      <c r="Z77" s="226">
        <v>56.069730102805373</v>
      </c>
      <c r="AA77" s="226">
        <v>54.886536361288186</v>
      </c>
      <c r="AB77" s="226">
        <v>52.84266624727249</v>
      </c>
      <c r="AC77" s="226">
        <v>49.849903121511218</v>
      </c>
      <c r="AD77" s="226">
        <v>46.482561356926752</v>
      </c>
      <c r="AE77" s="226">
        <v>47.866490618263853</v>
      </c>
      <c r="AF77" s="226">
        <v>112.35314722768803</v>
      </c>
      <c r="AG77" s="226">
        <v>260.53266335965833</v>
      </c>
      <c r="AH77" s="226">
        <v>488.79851475522304</v>
      </c>
      <c r="AI77" s="226">
        <v>790.22251165861519</v>
      </c>
      <c r="AJ77" s="226">
        <v>1154.3820683801557</v>
      </c>
      <c r="AK77" s="226">
        <v>1567.7627494567632</v>
      </c>
      <c r="AL77" s="226">
        <v>2016.7998380507188</v>
      </c>
      <c r="AM77" s="226">
        <v>2485.5536069340615</v>
      </c>
      <c r="AN77" s="226">
        <v>2960.4461321184749</v>
      </c>
      <c r="AO77" s="226">
        <v>3427.5564495190838</v>
      </c>
      <c r="AP77" s="226">
        <v>3877.9933678322741</v>
      </c>
      <c r="AQ77" s="226">
        <v>4304.4647287370863</v>
      </c>
      <c r="AR77" s="226">
        <v>4702.877826232706</v>
      </c>
      <c r="AS77" s="226">
        <v>5068.6632719961335</v>
      </c>
      <c r="AT77" s="226">
        <v>5398.3525142543185</v>
      </c>
      <c r="AU77" s="226">
        <v>5691.8867354992826</v>
      </c>
      <c r="AV77" s="226">
        <v>5948.1329244348653</v>
      </c>
      <c r="AW77" s="226">
        <v>6167.7797604586503</v>
      </c>
      <c r="AX77" s="226">
        <v>6354.1133263118436</v>
      </c>
      <c r="AY77" s="226">
        <v>6511.1396998066566</v>
      </c>
      <c r="AZ77" s="226">
        <v>6640.2973791229397</v>
      </c>
    </row>
    <row r="78" spans="1:52" x14ac:dyDescent="0.35">
      <c r="A78" s="238" t="s">
        <v>23</v>
      </c>
      <c r="B78" s="239">
        <v>25751.270041485091</v>
      </c>
      <c r="C78" s="239">
        <v>26022.492299465401</v>
      </c>
      <c r="D78" s="239">
        <v>26067.299220477085</v>
      </c>
      <c r="E78" s="239">
        <v>26153.281058864806</v>
      </c>
      <c r="F78" s="239">
        <v>26428.693867686354</v>
      </c>
      <c r="G78" s="239">
        <v>26336.108769131301</v>
      </c>
      <c r="H78" s="239">
        <v>26728.277949001495</v>
      </c>
      <c r="I78" s="239">
        <v>27046.160952173279</v>
      </c>
      <c r="J78" s="239">
        <v>27265.738102390347</v>
      </c>
      <c r="K78" s="239">
        <v>27034.074750719523</v>
      </c>
      <c r="L78" s="239">
        <v>27062.202855960131</v>
      </c>
      <c r="M78" s="239">
        <v>27150.120979842934</v>
      </c>
      <c r="N78" s="239">
        <v>26612.850331788817</v>
      </c>
      <c r="O78" s="239">
        <v>26861.605043553671</v>
      </c>
      <c r="P78" s="239">
        <v>27290.204227808594</v>
      </c>
      <c r="Q78" s="239">
        <v>28178.204948018072</v>
      </c>
      <c r="R78" s="239">
        <v>28474.484441997945</v>
      </c>
      <c r="S78" s="239">
        <v>29243.726494188671</v>
      </c>
      <c r="T78" s="239">
        <v>29841.904638566873</v>
      </c>
      <c r="U78" s="239">
        <v>30316.925763313629</v>
      </c>
      <c r="V78" s="239">
        <v>30693.069046096203</v>
      </c>
      <c r="W78" s="239">
        <v>31008.198829218098</v>
      </c>
      <c r="X78" s="239">
        <v>31239.981521305541</v>
      </c>
      <c r="Y78" s="239">
        <v>31467.397263075614</v>
      </c>
      <c r="Z78" s="239">
        <v>31681.595137265904</v>
      </c>
      <c r="AA78" s="239">
        <v>31879.39811482768</v>
      </c>
      <c r="AB78" s="239">
        <v>32073.997722174132</v>
      </c>
      <c r="AC78" s="239">
        <v>32264.8528191183</v>
      </c>
      <c r="AD78" s="239">
        <v>32478.557347824139</v>
      </c>
      <c r="AE78" s="239">
        <v>32696.772482744647</v>
      </c>
      <c r="AF78" s="239">
        <v>32921.233792870727</v>
      </c>
      <c r="AG78" s="239">
        <v>33142.013769990714</v>
      </c>
      <c r="AH78" s="239">
        <v>33365.244045848769</v>
      </c>
      <c r="AI78" s="239">
        <v>33600.73134767764</v>
      </c>
      <c r="AJ78" s="239">
        <v>33883.138813770718</v>
      </c>
      <c r="AK78" s="239">
        <v>34158.88380261491</v>
      </c>
      <c r="AL78" s="239">
        <v>34428.198032959008</v>
      </c>
      <c r="AM78" s="239">
        <v>34705.407351292153</v>
      </c>
      <c r="AN78" s="239">
        <v>34975.69005822546</v>
      </c>
      <c r="AO78" s="239">
        <v>35247.429703689864</v>
      </c>
      <c r="AP78" s="239">
        <v>35556.73379427426</v>
      </c>
      <c r="AQ78" s="239">
        <v>35873.458915942509</v>
      </c>
      <c r="AR78" s="239">
        <v>36187.66574513146</v>
      </c>
      <c r="AS78" s="239">
        <v>36505.172695746965</v>
      </c>
      <c r="AT78" s="239">
        <v>36828.751764475383</v>
      </c>
      <c r="AU78" s="239">
        <v>37162.176376310097</v>
      </c>
      <c r="AV78" s="239">
        <v>37499.954404008895</v>
      </c>
      <c r="AW78" s="239">
        <v>37852.660646244978</v>
      </c>
      <c r="AX78" s="239">
        <v>38211.434814814762</v>
      </c>
      <c r="AY78" s="239">
        <v>38580.343966199995</v>
      </c>
      <c r="AZ78" s="239">
        <v>38952.883172488408</v>
      </c>
    </row>
    <row r="79" spans="1:52" x14ac:dyDescent="0.35">
      <c r="A79" s="240" t="s">
        <v>195</v>
      </c>
      <c r="B79" s="241">
        <v>25679.7507204391</v>
      </c>
      <c r="C79" s="241">
        <v>25948.642332649008</v>
      </c>
      <c r="D79" s="241">
        <v>25991.914587368854</v>
      </c>
      <c r="E79" s="241">
        <v>26079.691701801527</v>
      </c>
      <c r="F79" s="241">
        <v>26354.472096222467</v>
      </c>
      <c r="G79" s="241">
        <v>26245.832030160578</v>
      </c>
      <c r="H79" s="241">
        <v>26640.032661716054</v>
      </c>
      <c r="I79" s="241">
        <v>26958.684904498299</v>
      </c>
      <c r="J79" s="241">
        <v>27176.464913139571</v>
      </c>
      <c r="K79" s="241">
        <v>26942.586411650402</v>
      </c>
      <c r="L79" s="241">
        <v>26955.261222180678</v>
      </c>
      <c r="M79" s="241">
        <v>27038.311560836752</v>
      </c>
      <c r="N79" s="241">
        <v>26501.133119808124</v>
      </c>
      <c r="O79" s="241">
        <v>26705.184750720924</v>
      </c>
      <c r="P79" s="241">
        <v>27136.516385732306</v>
      </c>
      <c r="Q79" s="241">
        <v>28007.187025451902</v>
      </c>
      <c r="R79" s="241">
        <v>28268.638269922405</v>
      </c>
      <c r="S79" s="241">
        <v>28974.631315221177</v>
      </c>
      <c r="T79" s="241">
        <v>29494.460889188093</v>
      </c>
      <c r="U79" s="241">
        <v>29879.500649655769</v>
      </c>
      <c r="V79" s="241">
        <v>30156.295280637274</v>
      </c>
      <c r="W79" s="241">
        <v>30349.478245303886</v>
      </c>
      <c r="X79" s="241">
        <v>30436.959603640302</v>
      </c>
      <c r="Y79" s="241">
        <v>30498.077033384074</v>
      </c>
      <c r="Z79" s="241">
        <v>30524.034409944128</v>
      </c>
      <c r="AA79" s="241">
        <v>30513.778579339287</v>
      </c>
      <c r="AB79" s="241">
        <v>30481.846461325538</v>
      </c>
      <c r="AC79" s="241">
        <v>30426.126385931726</v>
      </c>
      <c r="AD79" s="241">
        <v>30372.013557167389</v>
      </c>
      <c r="AE79" s="241">
        <v>30299.287526434193</v>
      </c>
      <c r="AF79" s="241">
        <v>30207.913676623775</v>
      </c>
      <c r="AG79" s="241">
        <v>30082.77971000503</v>
      </c>
      <c r="AH79" s="241">
        <v>29928.325807948215</v>
      </c>
      <c r="AI79" s="241">
        <v>29760.673837096041</v>
      </c>
      <c r="AJ79" s="241">
        <v>29612.313967012356</v>
      </c>
      <c r="AK79" s="241">
        <v>29438.15476024141</v>
      </c>
      <c r="AL79" s="241">
        <v>29240.319655885698</v>
      </c>
      <c r="AM79" s="241">
        <v>29026.851404889607</v>
      </c>
      <c r="AN79" s="241">
        <v>28791.165879021475</v>
      </c>
      <c r="AO79" s="241">
        <v>28536.170015627973</v>
      </c>
      <c r="AP79" s="241">
        <v>28291.186784331097</v>
      </c>
      <c r="AQ79" s="241">
        <v>28025.06015406796</v>
      </c>
      <c r="AR79" s="241">
        <v>27734.317820997432</v>
      </c>
      <c r="AS79" s="241">
        <v>27423.96260732126</v>
      </c>
      <c r="AT79" s="241">
        <v>27101.475573811727</v>
      </c>
      <c r="AU79" s="241">
        <v>26765.329038268021</v>
      </c>
      <c r="AV79" s="241">
        <v>26420.606034774337</v>
      </c>
      <c r="AW79" s="241">
        <v>26069.3463695266</v>
      </c>
      <c r="AX79" s="241">
        <v>25724.048706846559</v>
      </c>
      <c r="AY79" s="241">
        <v>25372.178666684893</v>
      </c>
      <c r="AZ79" s="241">
        <v>25024.430891782184</v>
      </c>
    </row>
    <row r="80" spans="1:52" x14ac:dyDescent="0.35">
      <c r="A80" s="242" t="s">
        <v>206</v>
      </c>
      <c r="B80" s="226">
        <v>29.101449371432363</v>
      </c>
      <c r="C80" s="226">
        <v>28.372749228055262</v>
      </c>
      <c r="D80" s="226">
        <v>26.888736361515104</v>
      </c>
      <c r="E80" s="226">
        <v>26.052058056985377</v>
      </c>
      <c r="F80" s="226">
        <v>52.1132035553386</v>
      </c>
      <c r="G80" s="226">
        <v>52.850419334073486</v>
      </c>
      <c r="H80" s="226">
        <v>51.180449378541788</v>
      </c>
      <c r="I80" s="226">
        <v>54.05618431729529</v>
      </c>
      <c r="J80" s="226">
        <v>54.980254033589112</v>
      </c>
      <c r="K80" s="226">
        <v>57.727297322555245</v>
      </c>
      <c r="L80" s="226">
        <v>58.459380050309115</v>
      </c>
      <c r="M80" s="226">
        <v>57.361734745161272</v>
      </c>
      <c r="N80" s="226">
        <v>54.754885285264038</v>
      </c>
      <c r="O80" s="226">
        <v>53.376791550276749</v>
      </c>
      <c r="P80" s="226">
        <v>52.402925061633731</v>
      </c>
      <c r="Q80" s="226">
        <v>49.539667353143827</v>
      </c>
      <c r="R80" s="226">
        <v>48.276297633872225</v>
      </c>
      <c r="S80" s="226">
        <v>47.462087070862616</v>
      </c>
      <c r="T80" s="226">
        <v>44.976057428772044</v>
      </c>
      <c r="U80" s="226">
        <v>43.564691159760301</v>
      </c>
      <c r="V80" s="226">
        <v>43.168892230718754</v>
      </c>
      <c r="W80" s="226">
        <v>43.836399363678666</v>
      </c>
      <c r="X80" s="226">
        <v>45.20968741228382</v>
      </c>
      <c r="Y80" s="226">
        <v>47.016633799666408</v>
      </c>
      <c r="Z80" s="226">
        <v>49.196341546009165</v>
      </c>
      <c r="AA80" s="226">
        <v>51.428988859961663</v>
      </c>
      <c r="AB80" s="226">
        <v>53.436125443084677</v>
      </c>
      <c r="AC80" s="226">
        <v>55.267418258977521</v>
      </c>
      <c r="AD80" s="226">
        <v>56.692704222689166</v>
      </c>
      <c r="AE80" s="226">
        <v>57.873941114114835</v>
      </c>
      <c r="AF80" s="226">
        <v>58.692033511093008</v>
      </c>
      <c r="AG80" s="226">
        <v>59.191928473733512</v>
      </c>
      <c r="AH80" s="226">
        <v>59.53170352200484</v>
      </c>
      <c r="AI80" s="226">
        <v>59.680299159828344</v>
      </c>
      <c r="AJ80" s="226">
        <v>59.709810829367555</v>
      </c>
      <c r="AK80" s="226">
        <v>59.304712611276663</v>
      </c>
      <c r="AL80" s="226">
        <v>58.819948098645362</v>
      </c>
      <c r="AM80" s="226">
        <v>58.318428453527083</v>
      </c>
      <c r="AN80" s="226">
        <v>57.75639784935391</v>
      </c>
      <c r="AO80" s="226">
        <v>57.149896199620024</v>
      </c>
      <c r="AP80" s="226">
        <v>56.644156550267674</v>
      </c>
      <c r="AQ80" s="226">
        <v>56.06757569717913</v>
      </c>
      <c r="AR80" s="226">
        <v>55.565777919817016</v>
      </c>
      <c r="AS80" s="226">
        <v>54.868025695761602</v>
      </c>
      <c r="AT80" s="226">
        <v>54.156410232173172</v>
      </c>
      <c r="AU80" s="226">
        <v>53.555725504173765</v>
      </c>
      <c r="AV80" s="226">
        <v>52.911790250097155</v>
      </c>
      <c r="AW80" s="226">
        <v>52.380616680581568</v>
      </c>
      <c r="AX80" s="226">
        <v>51.522914012934976</v>
      </c>
      <c r="AY80" s="226">
        <v>50.787428601811314</v>
      </c>
      <c r="AZ80" s="226">
        <v>50.156591216330568</v>
      </c>
    </row>
    <row r="81" spans="1:52" x14ac:dyDescent="0.35">
      <c r="A81" s="242" t="s">
        <v>196</v>
      </c>
      <c r="B81" s="226">
        <v>324.42335620627068</v>
      </c>
      <c r="C81" s="226">
        <v>308.12989749500355</v>
      </c>
      <c r="D81" s="226">
        <v>293.49475484682245</v>
      </c>
      <c r="E81" s="226">
        <v>242.05805302900214</v>
      </c>
      <c r="F81" s="226">
        <v>213.88181685674576</v>
      </c>
      <c r="G81" s="226">
        <v>187.95312181423262</v>
      </c>
      <c r="H81" s="226">
        <v>172.87767013593634</v>
      </c>
      <c r="I81" s="226">
        <v>152.02963936824952</v>
      </c>
      <c r="J81" s="226">
        <v>139.50880360609361</v>
      </c>
      <c r="K81" s="226">
        <v>122.9660156037131</v>
      </c>
      <c r="L81" s="226">
        <v>110.74931555292871</v>
      </c>
      <c r="M81" s="226">
        <v>99.178714325630025</v>
      </c>
      <c r="N81" s="226">
        <v>88.43061256838611</v>
      </c>
      <c r="O81" s="226">
        <v>91.45179463047397</v>
      </c>
      <c r="P81" s="226">
        <v>78.766015309608505</v>
      </c>
      <c r="Q81" s="226">
        <v>72.265479066891089</v>
      </c>
      <c r="R81" s="226">
        <v>69.695683849551017</v>
      </c>
      <c r="S81" s="226">
        <v>68.180906677131631</v>
      </c>
      <c r="T81" s="226">
        <v>63.207798869915081</v>
      </c>
      <c r="U81" s="226">
        <v>61.197514619883492</v>
      </c>
      <c r="V81" s="226">
        <v>61.415565074741487</v>
      </c>
      <c r="W81" s="226">
        <v>62.742663910911304</v>
      </c>
      <c r="X81" s="226">
        <v>64.996585329634769</v>
      </c>
      <c r="Y81" s="226">
        <v>67.852883642430356</v>
      </c>
      <c r="Z81" s="226">
        <v>70.646329135542217</v>
      </c>
      <c r="AA81" s="226">
        <v>73.073284025024051</v>
      </c>
      <c r="AB81" s="226">
        <v>75.03137308526648</v>
      </c>
      <c r="AC81" s="226">
        <v>76.61725358033442</v>
      </c>
      <c r="AD81" s="226">
        <v>77.852631737077047</v>
      </c>
      <c r="AE81" s="226">
        <v>78.805677361110369</v>
      </c>
      <c r="AF81" s="226">
        <v>79.4519286648123</v>
      </c>
      <c r="AG81" s="226">
        <v>79.550800376940828</v>
      </c>
      <c r="AH81" s="226">
        <v>79.456504271949882</v>
      </c>
      <c r="AI81" s="226">
        <v>79.054901109206043</v>
      </c>
      <c r="AJ81" s="226">
        <v>78.234618852060791</v>
      </c>
      <c r="AK81" s="226">
        <v>76.994194096974169</v>
      </c>
      <c r="AL81" s="226">
        <v>75.904546086536513</v>
      </c>
      <c r="AM81" s="226">
        <v>74.64549640736189</v>
      </c>
      <c r="AN81" s="226">
        <v>73.459291088477798</v>
      </c>
      <c r="AO81" s="226">
        <v>72.222930543058396</v>
      </c>
      <c r="AP81" s="226">
        <v>71.020758212957503</v>
      </c>
      <c r="AQ81" s="226">
        <v>69.840003004371894</v>
      </c>
      <c r="AR81" s="226">
        <v>68.665143591549906</v>
      </c>
      <c r="AS81" s="226">
        <v>67.418863714962299</v>
      </c>
      <c r="AT81" s="226">
        <v>65.970613587521171</v>
      </c>
      <c r="AU81" s="226">
        <v>64.819427108013159</v>
      </c>
      <c r="AV81" s="226">
        <v>63.624653734915</v>
      </c>
      <c r="AW81" s="226">
        <v>62.37158595096858</v>
      </c>
      <c r="AX81" s="226">
        <v>60.498705244906901</v>
      </c>
      <c r="AY81" s="226">
        <v>58.897740545501613</v>
      </c>
      <c r="AZ81" s="226">
        <v>57.434971549995673</v>
      </c>
    </row>
    <row r="82" spans="1:52" x14ac:dyDescent="0.35">
      <c r="A82" s="242" t="s">
        <v>207</v>
      </c>
      <c r="B82" s="226">
        <v>146.12993734738828</v>
      </c>
      <c r="C82" s="226">
        <v>231.55292438288029</v>
      </c>
      <c r="D82" s="226">
        <v>249.73940577841424</v>
      </c>
      <c r="E82" s="226">
        <v>347.06648734986652</v>
      </c>
      <c r="F82" s="226">
        <v>375.12711246293259</v>
      </c>
      <c r="G82" s="226">
        <v>412.234200934966</v>
      </c>
      <c r="H82" s="226">
        <v>541.88304808444889</v>
      </c>
      <c r="I82" s="226">
        <v>596.31138208872005</v>
      </c>
      <c r="J82" s="226">
        <v>650.97450486377136</v>
      </c>
      <c r="K82" s="226">
        <v>756.96350806132034</v>
      </c>
      <c r="L82" s="226">
        <v>825.7889425328018</v>
      </c>
      <c r="M82" s="226">
        <v>992.65724977974821</v>
      </c>
      <c r="N82" s="226">
        <v>1094.7160524271092</v>
      </c>
      <c r="O82" s="226">
        <v>1128.2912659009096</v>
      </c>
      <c r="P82" s="226">
        <v>1198.8991091231294</v>
      </c>
      <c r="Q82" s="226">
        <v>1623.532337939748</v>
      </c>
      <c r="R82" s="226">
        <v>1712.6287104241928</v>
      </c>
      <c r="S82" s="226">
        <v>1822.4721792435107</v>
      </c>
      <c r="T82" s="226">
        <v>1940.7663909541084</v>
      </c>
      <c r="U82" s="226">
        <v>2063.6854526642137</v>
      </c>
      <c r="V82" s="226">
        <v>2188.0770153220265</v>
      </c>
      <c r="W82" s="226">
        <v>2313.6989575973389</v>
      </c>
      <c r="X82" s="226">
        <v>2436.3684337555073</v>
      </c>
      <c r="Y82" s="226">
        <v>2562.3023383380105</v>
      </c>
      <c r="Z82" s="226">
        <v>2688.0218921587475</v>
      </c>
      <c r="AA82" s="226">
        <v>2811.4859548912873</v>
      </c>
      <c r="AB82" s="226">
        <v>2933.114981398016</v>
      </c>
      <c r="AC82" s="226">
        <v>3052.7127839056684</v>
      </c>
      <c r="AD82" s="226">
        <v>3171.0348762871986</v>
      </c>
      <c r="AE82" s="226">
        <v>3290.8606833780027</v>
      </c>
      <c r="AF82" s="226">
        <v>3411.6129028616929</v>
      </c>
      <c r="AG82" s="226">
        <v>3532.7666902225942</v>
      </c>
      <c r="AH82" s="226">
        <v>3651.9244554528314</v>
      </c>
      <c r="AI82" s="226">
        <v>3769.1214440280746</v>
      </c>
      <c r="AJ82" s="226">
        <v>3888.5182885186191</v>
      </c>
      <c r="AK82" s="226">
        <v>3999.3679570331251</v>
      </c>
      <c r="AL82" s="226">
        <v>4101.324947151842</v>
      </c>
      <c r="AM82" s="226">
        <v>4194.5019829813391</v>
      </c>
      <c r="AN82" s="226">
        <v>4277.4515122477787</v>
      </c>
      <c r="AO82" s="226">
        <v>4349.993254403571</v>
      </c>
      <c r="AP82" s="226">
        <v>4419.3297135041439</v>
      </c>
      <c r="AQ82" s="226">
        <v>4477.3484988850014</v>
      </c>
      <c r="AR82" s="226">
        <v>4524.9784848851323</v>
      </c>
      <c r="AS82" s="226">
        <v>4562.0576016715358</v>
      </c>
      <c r="AT82" s="226">
        <v>4591.4152753299086</v>
      </c>
      <c r="AU82" s="226">
        <v>4610.9790393463581</v>
      </c>
      <c r="AV82" s="226">
        <v>4621.1427739033179</v>
      </c>
      <c r="AW82" s="226">
        <v>4622.5840495559623</v>
      </c>
      <c r="AX82" s="226">
        <v>4616.8409315681229</v>
      </c>
      <c r="AY82" s="226">
        <v>4602.999765755817</v>
      </c>
      <c r="AZ82" s="226">
        <v>4581.7451833575315</v>
      </c>
    </row>
    <row r="83" spans="1:52" x14ac:dyDescent="0.35">
      <c r="A83" s="242" t="s">
        <v>197</v>
      </c>
      <c r="B83" s="226">
        <v>25180.095977514007</v>
      </c>
      <c r="C83" s="226">
        <v>25380.586761543069</v>
      </c>
      <c r="D83" s="226">
        <v>25421.791690382102</v>
      </c>
      <c r="E83" s="226">
        <v>25464.515103365673</v>
      </c>
      <c r="F83" s="226">
        <v>25713.349963347449</v>
      </c>
      <c r="G83" s="226">
        <v>25592.794288077304</v>
      </c>
      <c r="H83" s="226">
        <v>25874.091494117125</v>
      </c>
      <c r="I83" s="226">
        <v>26156.287698724034</v>
      </c>
      <c r="J83" s="226">
        <v>26331.001350636117</v>
      </c>
      <c r="K83" s="226">
        <v>26004.929590662814</v>
      </c>
      <c r="L83" s="226">
        <v>25960.263584044638</v>
      </c>
      <c r="M83" s="226">
        <v>25889.11386198621</v>
      </c>
      <c r="N83" s="226">
        <v>25263.231569527365</v>
      </c>
      <c r="O83" s="226">
        <v>25432.064898639263</v>
      </c>
      <c r="P83" s="226">
        <v>25806.448336237936</v>
      </c>
      <c r="Q83" s="226">
        <v>26261.84954109212</v>
      </c>
      <c r="R83" s="226">
        <v>26438.037578014788</v>
      </c>
      <c r="S83" s="226">
        <v>27036.516142229673</v>
      </c>
      <c r="T83" s="226">
        <v>27445.510641935296</v>
      </c>
      <c r="U83" s="226">
        <v>27711.052991211913</v>
      </c>
      <c r="V83" s="226">
        <v>27863.633808009788</v>
      </c>
      <c r="W83" s="226">
        <v>27929.200224431959</v>
      </c>
      <c r="X83" s="226">
        <v>27890.384897142874</v>
      </c>
      <c r="Y83" s="226">
        <v>27820.782660458819</v>
      </c>
      <c r="Z83" s="226">
        <v>27715.819019882925</v>
      </c>
      <c r="AA83" s="226">
        <v>27577.176374125083</v>
      </c>
      <c r="AB83" s="226">
        <v>27419.140192408886</v>
      </c>
      <c r="AC83" s="226">
        <v>27239.504890085354</v>
      </c>
      <c r="AD83" s="226">
        <v>27063.172051454323</v>
      </c>
      <c r="AE83" s="226">
        <v>26866.705439114561</v>
      </c>
      <c r="AF83" s="226">
        <v>26650.45016418902</v>
      </c>
      <c r="AG83" s="226">
        <v>26399.894496381057</v>
      </c>
      <c r="AH83" s="226">
        <v>26120.713061575894</v>
      </c>
      <c r="AI83" s="226">
        <v>25828.903016128359</v>
      </c>
      <c r="AJ83" s="226">
        <v>25552.130453239472</v>
      </c>
      <c r="AK83" s="226">
        <v>25255.888966447943</v>
      </c>
      <c r="AL83" s="226">
        <v>24941.429592062788</v>
      </c>
      <c r="AM83" s="226">
        <v>24616.11503254799</v>
      </c>
      <c r="AN83" s="226">
        <v>24273.670265244669</v>
      </c>
      <c r="AO83" s="226">
        <v>23916.939060305125</v>
      </c>
      <c r="AP83" s="226">
        <v>23567.839409418746</v>
      </c>
      <c r="AQ83" s="226">
        <v>23204.437843915683</v>
      </c>
      <c r="AR83" s="226">
        <v>22821.929923988057</v>
      </c>
      <c r="AS83" s="226">
        <v>22425.182793008727</v>
      </c>
      <c r="AT83" s="226">
        <v>22019.463335925062</v>
      </c>
      <c r="AU83" s="226">
        <v>21603.359206132838</v>
      </c>
      <c r="AV83" s="226">
        <v>21184.44214653239</v>
      </c>
      <c r="AW83" s="226">
        <v>20762.629462158075</v>
      </c>
      <c r="AX83" s="226">
        <v>20349.325570363053</v>
      </c>
      <c r="AY83" s="226">
        <v>19929.80975121351</v>
      </c>
      <c r="AZ83" s="226">
        <v>19513.876042359068</v>
      </c>
    </row>
    <row r="84" spans="1:52" x14ac:dyDescent="0.35">
      <c r="A84" s="242" t="s">
        <v>198</v>
      </c>
      <c r="B84" s="226">
        <v>0</v>
      </c>
      <c r="C84" s="226">
        <v>0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0</v>
      </c>
      <c r="P84" s="226">
        <v>0</v>
      </c>
      <c r="Q84" s="226">
        <v>0</v>
      </c>
      <c r="R84" s="226">
        <v>0</v>
      </c>
      <c r="S84" s="226">
        <v>0</v>
      </c>
      <c r="T84" s="226">
        <v>0</v>
      </c>
      <c r="U84" s="226">
        <v>0</v>
      </c>
      <c r="V84" s="226">
        <v>0</v>
      </c>
      <c r="W84" s="226">
        <v>0</v>
      </c>
      <c r="X84" s="226">
        <v>0</v>
      </c>
      <c r="Y84" s="226">
        <v>0</v>
      </c>
      <c r="Z84" s="226">
        <v>0</v>
      </c>
      <c r="AA84" s="226">
        <v>3.5078799117411165E-2</v>
      </c>
      <c r="AB84" s="226">
        <v>0.18531171988597092</v>
      </c>
      <c r="AC84" s="226">
        <v>0.41338256071275636</v>
      </c>
      <c r="AD84" s="226">
        <v>0.64142873749607665</v>
      </c>
      <c r="AE84" s="226">
        <v>0.95562199856768892</v>
      </c>
      <c r="AF84" s="226">
        <v>1.4897150371002204</v>
      </c>
      <c r="AG84" s="226">
        <v>2.184211434000201</v>
      </c>
      <c r="AH84" s="226">
        <v>3.2805836262236241</v>
      </c>
      <c r="AI84" s="226">
        <v>4.7414958752406191</v>
      </c>
      <c r="AJ84" s="226">
        <v>6.7306053806097932</v>
      </c>
      <c r="AK84" s="226">
        <v>9.1692259214723553</v>
      </c>
      <c r="AL84" s="226">
        <v>12.557064598496321</v>
      </c>
      <c r="AM84" s="226">
        <v>17.095895031666625</v>
      </c>
      <c r="AN84" s="226">
        <v>22.944766224099926</v>
      </c>
      <c r="AO84" s="226">
        <v>30.496861917758917</v>
      </c>
      <c r="AP84" s="226">
        <v>39.684555917962328</v>
      </c>
      <c r="AQ84" s="226">
        <v>50.997883870014121</v>
      </c>
      <c r="AR84" s="226">
        <v>65.514074873970827</v>
      </c>
      <c r="AS84" s="226">
        <v>84.219253335183538</v>
      </c>
      <c r="AT84" s="226">
        <v>107.5308759566913</v>
      </c>
      <c r="AU84" s="226">
        <v>137.06445052928555</v>
      </c>
      <c r="AV84" s="226">
        <v>172.90131662090948</v>
      </c>
      <c r="AW84" s="226">
        <v>216.8804775221235</v>
      </c>
      <c r="AX84" s="226">
        <v>270.10962599909578</v>
      </c>
      <c r="AY84" s="226">
        <v>334.95310976716775</v>
      </c>
      <c r="AZ84" s="226">
        <v>411.61225370135588</v>
      </c>
    </row>
    <row r="85" spans="1:52" x14ac:dyDescent="0.35">
      <c r="A85" s="242" t="s">
        <v>212</v>
      </c>
      <c r="B85" s="226">
        <v>0</v>
      </c>
      <c r="C85" s="226">
        <v>0</v>
      </c>
      <c r="D85" s="226">
        <v>0</v>
      </c>
      <c r="E85" s="226">
        <v>0</v>
      </c>
      <c r="F85" s="226">
        <v>0</v>
      </c>
      <c r="G85" s="226">
        <v>0</v>
      </c>
      <c r="H85" s="226">
        <v>0</v>
      </c>
      <c r="I85" s="226">
        <v>0</v>
      </c>
      <c r="J85" s="226">
        <v>0</v>
      </c>
      <c r="K85" s="226">
        <v>0</v>
      </c>
      <c r="L85" s="226">
        <v>0</v>
      </c>
      <c r="M85" s="226">
        <v>0</v>
      </c>
      <c r="N85" s="226">
        <v>0</v>
      </c>
      <c r="O85" s="226">
        <v>0</v>
      </c>
      <c r="P85" s="226">
        <v>0</v>
      </c>
      <c r="Q85" s="226">
        <v>0</v>
      </c>
      <c r="R85" s="226">
        <v>0</v>
      </c>
      <c r="S85" s="226">
        <v>0</v>
      </c>
      <c r="T85" s="226">
        <v>0</v>
      </c>
      <c r="U85" s="226">
        <v>0</v>
      </c>
      <c r="V85" s="226">
        <v>0</v>
      </c>
      <c r="W85" s="226">
        <v>0</v>
      </c>
      <c r="X85" s="226">
        <v>0</v>
      </c>
      <c r="Y85" s="226">
        <v>0.1225171451463939</v>
      </c>
      <c r="Z85" s="226">
        <v>0.35082722090283119</v>
      </c>
      <c r="AA85" s="226">
        <v>0.57889863880958137</v>
      </c>
      <c r="AB85" s="226">
        <v>0.93847727040131801</v>
      </c>
      <c r="AC85" s="226">
        <v>1.6106575406781516</v>
      </c>
      <c r="AD85" s="226">
        <v>2.6198647286047132</v>
      </c>
      <c r="AE85" s="226">
        <v>4.0861634678366281</v>
      </c>
      <c r="AF85" s="226">
        <v>6.2169323600560373</v>
      </c>
      <c r="AG85" s="226">
        <v>9.1915831167054911</v>
      </c>
      <c r="AH85" s="226">
        <v>13.419499499313506</v>
      </c>
      <c r="AI85" s="226">
        <v>19.172680795330461</v>
      </c>
      <c r="AJ85" s="226">
        <v>26.990190192228297</v>
      </c>
      <c r="AK85" s="226">
        <v>37.429704130618788</v>
      </c>
      <c r="AL85" s="226">
        <v>50.283557887388071</v>
      </c>
      <c r="AM85" s="226">
        <v>66.174569467724382</v>
      </c>
      <c r="AN85" s="226">
        <v>85.883646367097626</v>
      </c>
      <c r="AO85" s="226">
        <v>109.36801225883673</v>
      </c>
      <c r="AP85" s="226">
        <v>136.66819072701873</v>
      </c>
      <c r="AQ85" s="226">
        <v>166.36834869570825</v>
      </c>
      <c r="AR85" s="226">
        <v>197.6644157389039</v>
      </c>
      <c r="AS85" s="226">
        <v>230.21606989508589</v>
      </c>
      <c r="AT85" s="226">
        <v>262.9390627803748</v>
      </c>
      <c r="AU85" s="226">
        <v>295.55118964735351</v>
      </c>
      <c r="AV85" s="226">
        <v>325.58335373270893</v>
      </c>
      <c r="AW85" s="226">
        <v>352.50017765888651</v>
      </c>
      <c r="AX85" s="226">
        <v>375.75095965844434</v>
      </c>
      <c r="AY85" s="226">
        <v>394.73087080108718</v>
      </c>
      <c r="AZ85" s="226">
        <v>409.60584959790498</v>
      </c>
    </row>
    <row r="86" spans="1:52" hidden="1" x14ac:dyDescent="0.35">
      <c r="A86" s="240"/>
      <c r="B86" s="241"/>
      <c r="C86" s="241"/>
      <c r="D86" s="241"/>
      <c r="E86" s="241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</row>
    <row r="87" spans="1:52" hidden="1" x14ac:dyDescent="0.35">
      <c r="A87" s="242"/>
      <c r="B87" s="226"/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</row>
    <row r="88" spans="1:52" hidden="1" x14ac:dyDescent="0.35">
      <c r="A88" s="242"/>
      <c r="B88" s="226"/>
      <c r="C88" s="226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  <c r="AA88" s="226"/>
      <c r="AB88" s="226"/>
      <c r="AC88" s="226"/>
      <c r="AD88" s="226"/>
      <c r="AE88" s="226"/>
      <c r="AF88" s="226"/>
      <c r="AG88" s="226"/>
      <c r="AH88" s="226"/>
      <c r="AI88" s="226"/>
      <c r="AJ88" s="226"/>
      <c r="AK88" s="226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6"/>
      <c r="AX88" s="226"/>
      <c r="AY88" s="226"/>
      <c r="AZ88" s="226"/>
    </row>
    <row r="89" spans="1:52" hidden="1" x14ac:dyDescent="0.35">
      <c r="A89" s="242"/>
      <c r="B89" s="226"/>
      <c r="C89" s="226"/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226"/>
      <c r="AB89" s="226"/>
      <c r="AC89" s="226"/>
      <c r="AD89" s="226"/>
      <c r="AE89" s="226"/>
      <c r="AF89" s="226"/>
      <c r="AG89" s="226"/>
      <c r="AH89" s="226"/>
      <c r="AI89" s="226"/>
      <c r="AJ89" s="226"/>
      <c r="AK89" s="226"/>
      <c r="AL89" s="226"/>
      <c r="AM89" s="226"/>
      <c r="AN89" s="226"/>
      <c r="AO89" s="226"/>
      <c r="AP89" s="226"/>
      <c r="AQ89" s="226"/>
      <c r="AR89" s="226"/>
      <c r="AS89" s="226"/>
      <c r="AT89" s="226"/>
      <c r="AU89" s="226"/>
      <c r="AV89" s="226"/>
      <c r="AW89" s="226"/>
      <c r="AX89" s="226"/>
      <c r="AY89" s="226"/>
      <c r="AZ89" s="226"/>
    </row>
    <row r="90" spans="1:52" hidden="1" x14ac:dyDescent="0.35">
      <c r="A90" s="242"/>
      <c r="B90" s="226"/>
      <c r="C90" s="226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</row>
    <row r="91" spans="1:52" hidden="1" x14ac:dyDescent="0.35">
      <c r="A91" s="242"/>
      <c r="B91" s="226"/>
      <c r="C91" s="226"/>
      <c r="D91" s="226"/>
      <c r="E91" s="226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  <c r="AA91" s="226"/>
      <c r="AB91" s="226"/>
      <c r="AC91" s="226"/>
      <c r="AD91" s="226"/>
      <c r="AE91" s="226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6"/>
      <c r="AT91" s="226"/>
      <c r="AU91" s="226"/>
      <c r="AV91" s="226"/>
      <c r="AW91" s="226"/>
      <c r="AX91" s="226"/>
      <c r="AY91" s="226"/>
      <c r="AZ91" s="226"/>
    </row>
    <row r="92" spans="1:52" hidden="1" x14ac:dyDescent="0.35">
      <c r="A92" s="242"/>
      <c r="B92" s="226"/>
      <c r="C92" s="226"/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  <c r="AB92" s="226"/>
      <c r="AC92" s="226"/>
      <c r="AD92" s="226"/>
      <c r="AE92" s="226"/>
      <c r="AF92" s="226"/>
      <c r="AG92" s="226"/>
      <c r="AH92" s="226"/>
      <c r="AI92" s="226"/>
      <c r="AJ92" s="226"/>
      <c r="AK92" s="226"/>
      <c r="AL92" s="226"/>
      <c r="AM92" s="226"/>
      <c r="AN92" s="226"/>
      <c r="AO92" s="226"/>
      <c r="AP92" s="226"/>
      <c r="AQ92" s="226"/>
      <c r="AR92" s="226"/>
      <c r="AS92" s="226"/>
      <c r="AT92" s="226"/>
      <c r="AU92" s="226"/>
      <c r="AV92" s="226"/>
      <c r="AW92" s="226"/>
      <c r="AX92" s="226"/>
      <c r="AY92" s="226"/>
      <c r="AZ92" s="226"/>
    </row>
    <row r="93" spans="1:52" x14ac:dyDescent="0.35">
      <c r="A93" s="240" t="s">
        <v>199</v>
      </c>
      <c r="B93" s="241">
        <v>0</v>
      </c>
      <c r="C93" s="241">
        <v>0</v>
      </c>
      <c r="D93" s="241">
        <v>0</v>
      </c>
      <c r="E93" s="241">
        <v>0</v>
      </c>
      <c r="F93" s="241">
        <v>0</v>
      </c>
      <c r="G93" s="241">
        <v>0</v>
      </c>
      <c r="H93" s="241">
        <v>0</v>
      </c>
      <c r="I93" s="241">
        <v>0</v>
      </c>
      <c r="J93" s="241">
        <v>0</v>
      </c>
      <c r="K93" s="241">
        <v>0</v>
      </c>
      <c r="L93" s="241">
        <v>0</v>
      </c>
      <c r="M93" s="241">
        <v>0</v>
      </c>
      <c r="N93" s="241">
        <v>0</v>
      </c>
      <c r="O93" s="241">
        <v>0</v>
      </c>
      <c r="P93" s="241">
        <v>0</v>
      </c>
      <c r="Q93" s="241">
        <v>0</v>
      </c>
      <c r="R93" s="241">
        <v>11.421887205293203</v>
      </c>
      <c r="S93" s="241">
        <v>27.991541565561825</v>
      </c>
      <c r="T93" s="241">
        <v>46.550557449723399</v>
      </c>
      <c r="U93" s="241">
        <v>66.815431989239173</v>
      </c>
      <c r="V93" s="241">
        <v>88.274805494548502</v>
      </c>
      <c r="W93" s="241">
        <v>110.72628368784339</v>
      </c>
      <c r="X93" s="241">
        <v>133.44794418271658</v>
      </c>
      <c r="Y93" s="241">
        <v>156.67279518366453</v>
      </c>
      <c r="Z93" s="241">
        <v>179.53013092749467</v>
      </c>
      <c r="AA93" s="241">
        <v>201.14970335704581</v>
      </c>
      <c r="AB93" s="241">
        <v>221.29778727219434</v>
      </c>
      <c r="AC93" s="241">
        <v>240.3569009614508</v>
      </c>
      <c r="AD93" s="241">
        <v>257.88257187831601</v>
      </c>
      <c r="AE93" s="241">
        <v>274.71719391646508</v>
      </c>
      <c r="AF93" s="241">
        <v>291.02568941117687</v>
      </c>
      <c r="AG93" s="241">
        <v>306.58736734102649</v>
      </c>
      <c r="AH93" s="241">
        <v>322.13185047667696</v>
      </c>
      <c r="AI93" s="241">
        <v>336.82440823288061</v>
      </c>
      <c r="AJ93" s="241">
        <v>351.12172772149717</v>
      </c>
      <c r="AK93" s="241">
        <v>363.93197521617964</v>
      </c>
      <c r="AL93" s="241">
        <v>376.6172163325715</v>
      </c>
      <c r="AM93" s="241">
        <v>388.69104985270729</v>
      </c>
      <c r="AN93" s="241">
        <v>399.8862978665959</v>
      </c>
      <c r="AO93" s="241">
        <v>411.11946475702092</v>
      </c>
      <c r="AP93" s="241">
        <v>422.48286196474646</v>
      </c>
      <c r="AQ93" s="241">
        <v>433.25268538723856</v>
      </c>
      <c r="AR93" s="241">
        <v>443.84405093489602</v>
      </c>
      <c r="AS93" s="241">
        <v>454.23329238492727</v>
      </c>
      <c r="AT93" s="241">
        <v>464.10945322100514</v>
      </c>
      <c r="AU93" s="241">
        <v>474.3754877172733</v>
      </c>
      <c r="AV93" s="241">
        <v>483.93533072839034</v>
      </c>
      <c r="AW93" s="241">
        <v>493.91582885330047</v>
      </c>
      <c r="AX93" s="241">
        <v>501.99139716236181</v>
      </c>
      <c r="AY93" s="241">
        <v>510.95867174449438</v>
      </c>
      <c r="AZ93" s="241">
        <v>519.97338643785417</v>
      </c>
    </row>
    <row r="94" spans="1:52" x14ac:dyDescent="0.35">
      <c r="A94" s="242" t="s">
        <v>206</v>
      </c>
      <c r="B94" s="226">
        <v>0</v>
      </c>
      <c r="C94" s="226">
        <v>0</v>
      </c>
      <c r="D94" s="226">
        <v>0</v>
      </c>
      <c r="E94" s="226">
        <v>0</v>
      </c>
      <c r="F94" s="226">
        <v>0</v>
      </c>
      <c r="G94" s="226">
        <v>0</v>
      </c>
      <c r="H94" s="226">
        <v>0</v>
      </c>
      <c r="I94" s="226">
        <v>0</v>
      </c>
      <c r="J94" s="226">
        <v>0</v>
      </c>
      <c r="K94" s="226">
        <v>0</v>
      </c>
      <c r="L94" s="226">
        <v>0</v>
      </c>
      <c r="M94" s="226">
        <v>0</v>
      </c>
      <c r="N94" s="226">
        <v>0</v>
      </c>
      <c r="O94" s="226">
        <v>0</v>
      </c>
      <c r="P94" s="226">
        <v>0</v>
      </c>
      <c r="Q94" s="226">
        <v>0</v>
      </c>
      <c r="R94" s="226">
        <v>0</v>
      </c>
      <c r="S94" s="226">
        <v>0</v>
      </c>
      <c r="T94" s="226">
        <v>0</v>
      </c>
      <c r="U94" s="226">
        <v>0</v>
      </c>
      <c r="V94" s="226">
        <v>0</v>
      </c>
      <c r="W94" s="226">
        <v>0</v>
      </c>
      <c r="X94" s="226">
        <v>0</v>
      </c>
      <c r="Y94" s="226">
        <v>0</v>
      </c>
      <c r="Z94" s="226">
        <v>0</v>
      </c>
      <c r="AA94" s="226">
        <v>0</v>
      </c>
      <c r="AB94" s="226">
        <v>0</v>
      </c>
      <c r="AC94" s="226">
        <v>0</v>
      </c>
      <c r="AD94" s="226">
        <v>0</v>
      </c>
      <c r="AE94" s="226">
        <v>0</v>
      </c>
      <c r="AF94" s="226">
        <v>0</v>
      </c>
      <c r="AG94" s="226">
        <v>0</v>
      </c>
      <c r="AH94" s="226">
        <v>0</v>
      </c>
      <c r="AI94" s="226">
        <v>0</v>
      </c>
      <c r="AJ94" s="226">
        <v>0</v>
      </c>
      <c r="AK94" s="226">
        <v>0</v>
      </c>
      <c r="AL94" s="226">
        <v>0</v>
      </c>
      <c r="AM94" s="226">
        <v>0</v>
      </c>
      <c r="AN94" s="226">
        <v>0</v>
      </c>
      <c r="AO94" s="226">
        <v>0</v>
      </c>
      <c r="AP94" s="226">
        <v>0</v>
      </c>
      <c r="AQ94" s="226">
        <v>0</v>
      </c>
      <c r="AR94" s="226">
        <v>0</v>
      </c>
      <c r="AS94" s="226">
        <v>0</v>
      </c>
      <c r="AT94" s="226">
        <v>0</v>
      </c>
      <c r="AU94" s="226">
        <v>0</v>
      </c>
      <c r="AV94" s="226">
        <v>0</v>
      </c>
      <c r="AW94" s="226">
        <v>0</v>
      </c>
      <c r="AX94" s="226">
        <v>0</v>
      </c>
      <c r="AY94" s="226">
        <v>0</v>
      </c>
      <c r="AZ94" s="226">
        <v>0</v>
      </c>
    </row>
    <row r="95" spans="1:52" x14ac:dyDescent="0.35">
      <c r="A95" s="242" t="s">
        <v>196</v>
      </c>
      <c r="B95" s="226">
        <v>0</v>
      </c>
      <c r="C95" s="226">
        <v>0</v>
      </c>
      <c r="D95" s="226">
        <v>0</v>
      </c>
      <c r="E95" s="226">
        <v>0</v>
      </c>
      <c r="F95" s="226">
        <v>0</v>
      </c>
      <c r="G95" s="226">
        <v>0</v>
      </c>
      <c r="H95" s="226">
        <v>0</v>
      </c>
      <c r="I95" s="226">
        <v>0</v>
      </c>
      <c r="J95" s="226">
        <v>0</v>
      </c>
      <c r="K95" s="226">
        <v>0</v>
      </c>
      <c r="L95" s="226">
        <v>0</v>
      </c>
      <c r="M95" s="226">
        <v>0</v>
      </c>
      <c r="N95" s="226">
        <v>0</v>
      </c>
      <c r="O95" s="226">
        <v>0</v>
      </c>
      <c r="P95" s="226">
        <v>0</v>
      </c>
      <c r="Q95" s="226">
        <v>0</v>
      </c>
      <c r="R95" s="226">
        <v>8.1497734814780944</v>
      </c>
      <c r="S95" s="226">
        <v>20.166277556154615</v>
      </c>
      <c r="T95" s="226">
        <v>33.684609360278394</v>
      </c>
      <c r="U95" s="226">
        <v>48.424709564836888</v>
      </c>
      <c r="V95" s="226">
        <v>63.940049774370522</v>
      </c>
      <c r="W95" s="226">
        <v>80.139294695158213</v>
      </c>
      <c r="X95" s="226">
        <v>96.465369108462312</v>
      </c>
      <c r="Y95" s="226">
        <v>113.06116684643671</v>
      </c>
      <c r="Z95" s="226">
        <v>129.45406418492175</v>
      </c>
      <c r="AA95" s="226">
        <v>144.87036298683952</v>
      </c>
      <c r="AB95" s="226">
        <v>159.06654437521547</v>
      </c>
      <c r="AC95" s="226">
        <v>172.42795593613945</v>
      </c>
      <c r="AD95" s="226">
        <v>185.10423379570761</v>
      </c>
      <c r="AE95" s="226">
        <v>197.1025002397177</v>
      </c>
      <c r="AF95" s="226">
        <v>208.9383312757746</v>
      </c>
      <c r="AG95" s="226">
        <v>220.33968040430614</v>
      </c>
      <c r="AH95" s="226">
        <v>231.41163305671495</v>
      </c>
      <c r="AI95" s="226">
        <v>241.91425986156614</v>
      </c>
      <c r="AJ95" s="226">
        <v>252.30172301937944</v>
      </c>
      <c r="AK95" s="226">
        <v>261.84263077625525</v>
      </c>
      <c r="AL95" s="226">
        <v>271.30309435496736</v>
      </c>
      <c r="AM95" s="226">
        <v>280.53215966604114</v>
      </c>
      <c r="AN95" s="226">
        <v>289.15016409228281</v>
      </c>
      <c r="AO95" s="226">
        <v>297.56030462053815</v>
      </c>
      <c r="AP95" s="226">
        <v>306.02376735287203</v>
      </c>
      <c r="AQ95" s="226">
        <v>314.1742819926335</v>
      </c>
      <c r="AR95" s="226">
        <v>321.90014156557453</v>
      </c>
      <c r="AS95" s="226">
        <v>329.5537486058613</v>
      </c>
      <c r="AT95" s="226">
        <v>336.80059338593242</v>
      </c>
      <c r="AU95" s="226">
        <v>344.2501136322665</v>
      </c>
      <c r="AV95" s="226">
        <v>351.22385981156077</v>
      </c>
      <c r="AW95" s="226">
        <v>358.60135753262779</v>
      </c>
      <c r="AX95" s="226">
        <v>364.85375285865695</v>
      </c>
      <c r="AY95" s="226">
        <v>371.56948931018803</v>
      </c>
      <c r="AZ95" s="226">
        <v>378.25405666321063</v>
      </c>
    </row>
    <row r="96" spans="1:52" x14ac:dyDescent="0.35">
      <c r="A96" s="242" t="s">
        <v>207</v>
      </c>
      <c r="B96" s="226">
        <v>0</v>
      </c>
      <c r="C96" s="226">
        <v>0</v>
      </c>
      <c r="D96" s="226">
        <v>0</v>
      </c>
      <c r="E96" s="226">
        <v>0</v>
      </c>
      <c r="F96" s="226">
        <v>0</v>
      </c>
      <c r="G96" s="226">
        <v>0</v>
      </c>
      <c r="H96" s="226">
        <v>0</v>
      </c>
      <c r="I96" s="226">
        <v>0</v>
      </c>
      <c r="J96" s="226">
        <v>0</v>
      </c>
      <c r="K96" s="226">
        <v>0</v>
      </c>
      <c r="L96" s="226">
        <v>0</v>
      </c>
      <c r="M96" s="226">
        <v>0</v>
      </c>
      <c r="N96" s="226">
        <v>0</v>
      </c>
      <c r="O96" s="226">
        <v>0</v>
      </c>
      <c r="P96" s="226">
        <v>0</v>
      </c>
      <c r="Q96" s="226">
        <v>0</v>
      </c>
      <c r="R96" s="226">
        <v>0</v>
      </c>
      <c r="S96" s="226">
        <v>0</v>
      </c>
      <c r="T96" s="226">
        <v>0</v>
      </c>
      <c r="U96" s="226">
        <v>0</v>
      </c>
      <c r="V96" s="226">
        <v>0</v>
      </c>
      <c r="W96" s="226">
        <v>0</v>
      </c>
      <c r="X96" s="226">
        <v>0</v>
      </c>
      <c r="Y96" s="226">
        <v>0</v>
      </c>
      <c r="Z96" s="226">
        <v>0</v>
      </c>
      <c r="AA96" s="226">
        <v>0</v>
      </c>
      <c r="AB96" s="226">
        <v>0</v>
      </c>
      <c r="AC96" s="226">
        <v>0</v>
      </c>
      <c r="AD96" s="226">
        <v>0</v>
      </c>
      <c r="AE96" s="226">
        <v>0</v>
      </c>
      <c r="AF96" s="226">
        <v>0</v>
      </c>
      <c r="AG96" s="226">
        <v>0</v>
      </c>
      <c r="AH96" s="226">
        <v>0</v>
      </c>
      <c r="AI96" s="226">
        <v>0</v>
      </c>
      <c r="AJ96" s="226">
        <v>0</v>
      </c>
      <c r="AK96" s="226">
        <v>0</v>
      </c>
      <c r="AL96" s="226">
        <v>0</v>
      </c>
      <c r="AM96" s="226">
        <v>0</v>
      </c>
      <c r="AN96" s="226">
        <v>0</v>
      </c>
      <c r="AO96" s="226">
        <v>0</v>
      </c>
      <c r="AP96" s="226">
        <v>0</v>
      </c>
      <c r="AQ96" s="226">
        <v>0</v>
      </c>
      <c r="AR96" s="226">
        <v>0</v>
      </c>
      <c r="AS96" s="226">
        <v>0</v>
      </c>
      <c r="AT96" s="226">
        <v>0</v>
      </c>
      <c r="AU96" s="226">
        <v>0</v>
      </c>
      <c r="AV96" s="226">
        <v>0</v>
      </c>
      <c r="AW96" s="226">
        <v>0</v>
      </c>
      <c r="AX96" s="226">
        <v>0</v>
      </c>
      <c r="AY96" s="226">
        <v>0</v>
      </c>
      <c r="AZ96" s="226">
        <v>0</v>
      </c>
    </row>
    <row r="97" spans="1:52" x14ac:dyDescent="0.35">
      <c r="A97" s="242" t="s">
        <v>197</v>
      </c>
      <c r="B97" s="226">
        <v>0</v>
      </c>
      <c r="C97" s="226">
        <v>0</v>
      </c>
      <c r="D97" s="226">
        <v>0</v>
      </c>
      <c r="E97" s="226">
        <v>0</v>
      </c>
      <c r="F97" s="226">
        <v>0</v>
      </c>
      <c r="G97" s="226">
        <v>0</v>
      </c>
      <c r="H97" s="226">
        <v>0</v>
      </c>
      <c r="I97" s="226">
        <v>0</v>
      </c>
      <c r="J97" s="226">
        <v>0</v>
      </c>
      <c r="K97" s="226">
        <v>0</v>
      </c>
      <c r="L97" s="226">
        <v>0</v>
      </c>
      <c r="M97" s="226">
        <v>0</v>
      </c>
      <c r="N97" s="226">
        <v>0</v>
      </c>
      <c r="O97" s="226">
        <v>0</v>
      </c>
      <c r="P97" s="226">
        <v>0</v>
      </c>
      <c r="Q97" s="226">
        <v>0</v>
      </c>
      <c r="R97" s="226">
        <v>3.2721137238151083</v>
      </c>
      <c r="S97" s="226">
        <v>7.8252640094072081</v>
      </c>
      <c r="T97" s="226">
        <v>12.865948089445009</v>
      </c>
      <c r="U97" s="226">
        <v>18.390722424402284</v>
      </c>
      <c r="V97" s="226">
        <v>24.334755720177977</v>
      </c>
      <c r="W97" s="226">
        <v>30.586988992685175</v>
      </c>
      <c r="X97" s="226">
        <v>36.982575074254285</v>
      </c>
      <c r="Y97" s="226">
        <v>43.611628337227828</v>
      </c>
      <c r="Z97" s="226">
        <v>50.076066742572905</v>
      </c>
      <c r="AA97" s="226">
        <v>56.279340370206285</v>
      </c>
      <c r="AB97" s="226">
        <v>62.231242896978863</v>
      </c>
      <c r="AC97" s="226">
        <v>67.92894502531135</v>
      </c>
      <c r="AD97" s="226">
        <v>72.778338082608414</v>
      </c>
      <c r="AE97" s="226">
        <v>77.614693676747379</v>
      </c>
      <c r="AF97" s="226">
        <v>82.087358135402269</v>
      </c>
      <c r="AG97" s="226">
        <v>86.247686936720356</v>
      </c>
      <c r="AH97" s="226">
        <v>90.720217419962012</v>
      </c>
      <c r="AI97" s="226">
        <v>94.910148371314449</v>
      </c>
      <c r="AJ97" s="226">
        <v>98.820004702117743</v>
      </c>
      <c r="AK97" s="226">
        <v>102.0893444399244</v>
      </c>
      <c r="AL97" s="226">
        <v>105.31412197760415</v>
      </c>
      <c r="AM97" s="226">
        <v>108.15889018666616</v>
      </c>
      <c r="AN97" s="226">
        <v>110.73613377431307</v>
      </c>
      <c r="AO97" s="226">
        <v>113.55916013648279</v>
      </c>
      <c r="AP97" s="226">
        <v>116.45909461187443</v>
      </c>
      <c r="AQ97" s="226">
        <v>119.07840339460509</v>
      </c>
      <c r="AR97" s="226">
        <v>121.94390936932149</v>
      </c>
      <c r="AS97" s="226">
        <v>124.67954377906595</v>
      </c>
      <c r="AT97" s="226">
        <v>127.30885983507274</v>
      </c>
      <c r="AU97" s="226">
        <v>130.1253740850068</v>
      </c>
      <c r="AV97" s="226">
        <v>132.71147091682954</v>
      </c>
      <c r="AW97" s="226">
        <v>135.31447132067268</v>
      </c>
      <c r="AX97" s="226">
        <v>137.13764430370486</v>
      </c>
      <c r="AY97" s="226">
        <v>139.38918243430635</v>
      </c>
      <c r="AZ97" s="226">
        <v>141.71932977464354</v>
      </c>
    </row>
    <row r="98" spans="1:52" x14ac:dyDescent="0.35">
      <c r="A98" s="242" t="s">
        <v>198</v>
      </c>
      <c r="B98" s="226">
        <v>0</v>
      </c>
      <c r="C98" s="226">
        <v>0</v>
      </c>
      <c r="D98" s="226">
        <v>0</v>
      </c>
      <c r="E98" s="226">
        <v>0</v>
      </c>
      <c r="F98" s="226">
        <v>0</v>
      </c>
      <c r="G98" s="226">
        <v>0</v>
      </c>
      <c r="H98" s="226">
        <v>0</v>
      </c>
      <c r="I98" s="226">
        <v>0</v>
      </c>
      <c r="J98" s="226">
        <v>0</v>
      </c>
      <c r="K98" s="226">
        <v>0</v>
      </c>
      <c r="L98" s="226">
        <v>0</v>
      </c>
      <c r="M98" s="226">
        <v>0</v>
      </c>
      <c r="N98" s="226">
        <v>0</v>
      </c>
      <c r="O98" s="226">
        <v>0</v>
      </c>
      <c r="P98" s="226">
        <v>0</v>
      </c>
      <c r="Q98" s="226">
        <v>0</v>
      </c>
      <c r="R98" s="226">
        <v>0</v>
      </c>
      <c r="S98" s="226">
        <v>0</v>
      </c>
      <c r="T98" s="226">
        <v>0</v>
      </c>
      <c r="U98" s="226">
        <v>0</v>
      </c>
      <c r="V98" s="226">
        <v>0</v>
      </c>
      <c r="W98" s="226">
        <v>0</v>
      </c>
      <c r="X98" s="226">
        <v>0</v>
      </c>
      <c r="Y98" s="226">
        <v>0</v>
      </c>
      <c r="Z98" s="226">
        <v>0</v>
      </c>
      <c r="AA98" s="226">
        <v>0</v>
      </c>
      <c r="AB98" s="226">
        <v>0</v>
      </c>
      <c r="AC98" s="226">
        <v>0</v>
      </c>
      <c r="AD98" s="226">
        <v>0</v>
      </c>
      <c r="AE98" s="226">
        <v>0</v>
      </c>
      <c r="AF98" s="226">
        <v>0</v>
      </c>
      <c r="AG98" s="226">
        <v>0</v>
      </c>
      <c r="AH98" s="226">
        <v>0</v>
      </c>
      <c r="AI98" s="226">
        <v>0</v>
      </c>
      <c r="AJ98" s="226">
        <v>0</v>
      </c>
      <c r="AK98" s="226">
        <v>0</v>
      </c>
      <c r="AL98" s="226">
        <v>0</v>
      </c>
      <c r="AM98" s="226">
        <v>0</v>
      </c>
      <c r="AN98" s="226">
        <v>0</v>
      </c>
      <c r="AO98" s="226">
        <v>0</v>
      </c>
      <c r="AP98" s="226">
        <v>0</v>
      </c>
      <c r="AQ98" s="226">
        <v>0</v>
      </c>
      <c r="AR98" s="226">
        <v>0</v>
      </c>
      <c r="AS98" s="226">
        <v>0</v>
      </c>
      <c r="AT98" s="226">
        <v>0</v>
      </c>
      <c r="AU98" s="226">
        <v>0</v>
      </c>
      <c r="AV98" s="226">
        <v>0</v>
      </c>
      <c r="AW98" s="226">
        <v>0</v>
      </c>
      <c r="AX98" s="226">
        <v>0</v>
      </c>
      <c r="AY98" s="226">
        <v>0</v>
      </c>
      <c r="AZ98" s="226">
        <v>0</v>
      </c>
    </row>
    <row r="99" spans="1:52" x14ac:dyDescent="0.35">
      <c r="A99" s="242" t="s">
        <v>212</v>
      </c>
      <c r="B99" s="226">
        <v>0</v>
      </c>
      <c r="C99" s="226">
        <v>0</v>
      </c>
      <c r="D99" s="226">
        <v>0</v>
      </c>
      <c r="E99" s="226">
        <v>0</v>
      </c>
      <c r="F99" s="226">
        <v>0</v>
      </c>
      <c r="G99" s="226">
        <v>0</v>
      </c>
      <c r="H99" s="226">
        <v>0</v>
      </c>
      <c r="I99" s="226">
        <v>0</v>
      </c>
      <c r="J99" s="226">
        <v>0</v>
      </c>
      <c r="K99" s="226">
        <v>0</v>
      </c>
      <c r="L99" s="226">
        <v>0</v>
      </c>
      <c r="M99" s="226">
        <v>0</v>
      </c>
      <c r="N99" s="226">
        <v>0</v>
      </c>
      <c r="O99" s="226">
        <v>0</v>
      </c>
      <c r="P99" s="226">
        <v>0</v>
      </c>
      <c r="Q99" s="226">
        <v>0</v>
      </c>
      <c r="R99" s="226">
        <v>0</v>
      </c>
      <c r="S99" s="226">
        <v>0</v>
      </c>
      <c r="T99" s="226">
        <v>0</v>
      </c>
      <c r="U99" s="226">
        <v>0</v>
      </c>
      <c r="V99" s="226">
        <v>0</v>
      </c>
      <c r="W99" s="226">
        <v>0</v>
      </c>
      <c r="X99" s="226">
        <v>0</v>
      </c>
      <c r="Y99" s="226">
        <v>0</v>
      </c>
      <c r="Z99" s="226">
        <v>0</v>
      </c>
      <c r="AA99" s="226">
        <v>0</v>
      </c>
      <c r="AB99" s="226">
        <v>0</v>
      </c>
      <c r="AC99" s="226">
        <v>0</v>
      </c>
      <c r="AD99" s="226">
        <v>0</v>
      </c>
      <c r="AE99" s="226">
        <v>0</v>
      </c>
      <c r="AF99" s="226">
        <v>0</v>
      </c>
      <c r="AG99" s="226">
        <v>0</v>
      </c>
      <c r="AH99" s="226">
        <v>0</v>
      </c>
      <c r="AI99" s="226">
        <v>0</v>
      </c>
      <c r="AJ99" s="226">
        <v>0</v>
      </c>
      <c r="AK99" s="226">
        <v>0</v>
      </c>
      <c r="AL99" s="226">
        <v>0</v>
      </c>
      <c r="AM99" s="226">
        <v>0</v>
      </c>
      <c r="AN99" s="226">
        <v>0</v>
      </c>
      <c r="AO99" s="226">
        <v>0</v>
      </c>
      <c r="AP99" s="226">
        <v>0</v>
      </c>
      <c r="AQ99" s="226">
        <v>0</v>
      </c>
      <c r="AR99" s="226">
        <v>0</v>
      </c>
      <c r="AS99" s="226">
        <v>0</v>
      </c>
      <c r="AT99" s="226">
        <v>0</v>
      </c>
      <c r="AU99" s="226">
        <v>0</v>
      </c>
      <c r="AV99" s="226">
        <v>0</v>
      </c>
      <c r="AW99" s="226">
        <v>0</v>
      </c>
      <c r="AX99" s="226">
        <v>0</v>
      </c>
      <c r="AY99" s="226">
        <v>0</v>
      </c>
      <c r="AZ99" s="226">
        <v>0</v>
      </c>
    </row>
    <row r="100" spans="1:52" x14ac:dyDescent="0.35">
      <c r="A100" s="240" t="s">
        <v>200</v>
      </c>
      <c r="B100" s="241">
        <v>71.519321045990566</v>
      </c>
      <c r="C100" s="241">
        <v>73.849966816394627</v>
      </c>
      <c r="D100" s="241">
        <v>75.384633108230787</v>
      </c>
      <c r="E100" s="241">
        <v>73.589357063278555</v>
      </c>
      <c r="F100" s="241">
        <v>74.221771463885091</v>
      </c>
      <c r="G100" s="241">
        <v>90.276738970723329</v>
      </c>
      <c r="H100" s="241">
        <v>88.24528728544098</v>
      </c>
      <c r="I100" s="241">
        <v>87.476047674978929</v>
      </c>
      <c r="J100" s="241">
        <v>89.2731892507758</v>
      </c>
      <c r="K100" s="241">
        <v>91.488339069120258</v>
      </c>
      <c r="L100" s="241">
        <v>106.94163377945284</v>
      </c>
      <c r="M100" s="241">
        <v>111.8094190061823</v>
      </c>
      <c r="N100" s="241">
        <v>111.71721198069183</v>
      </c>
      <c r="O100" s="241">
        <v>156.42029283274766</v>
      </c>
      <c r="P100" s="241">
        <v>153.68784207628624</v>
      </c>
      <c r="Q100" s="241">
        <v>171.01792256617077</v>
      </c>
      <c r="R100" s="241">
        <v>194.38852715007448</v>
      </c>
      <c r="S100" s="241">
        <v>240.94416727995471</v>
      </c>
      <c r="T100" s="241">
        <v>300.61043325200484</v>
      </c>
      <c r="U100" s="241">
        <v>370.20400555426261</v>
      </c>
      <c r="V100" s="241">
        <v>447.87598621018333</v>
      </c>
      <c r="W100" s="241">
        <v>547.37165187361654</v>
      </c>
      <c r="X100" s="241">
        <v>668.95183038673019</v>
      </c>
      <c r="Y100" s="241">
        <v>812.02732998196745</v>
      </c>
      <c r="Z100" s="241">
        <v>977.41529073517165</v>
      </c>
      <c r="AA100" s="241">
        <v>1163.8642160843624</v>
      </c>
      <c r="AB100" s="241">
        <v>1370.2620004468272</v>
      </c>
      <c r="AC100" s="241">
        <v>1597.7957551761256</v>
      </c>
      <c r="AD100" s="241">
        <v>1848.1078298030593</v>
      </c>
      <c r="AE100" s="241">
        <v>2122.2366881666662</v>
      </c>
      <c r="AF100" s="241">
        <v>2418.4185745286427</v>
      </c>
      <c r="AG100" s="241">
        <v>2736.0596721866636</v>
      </c>
      <c r="AH100" s="241">
        <v>3073.9320528521557</v>
      </c>
      <c r="AI100" s="241">
        <v>3424.8906005825861</v>
      </c>
      <c r="AJ100" s="241">
        <v>3789.2380790477514</v>
      </c>
      <c r="AK100" s="241">
        <v>4159.4463720251097</v>
      </c>
      <c r="AL100" s="241">
        <v>4532.234000710705</v>
      </c>
      <c r="AM100" s="241">
        <v>4914.3633113092046</v>
      </c>
      <c r="AN100" s="241">
        <v>5299.3038076449957</v>
      </c>
      <c r="AO100" s="241">
        <v>5692.1180785858396</v>
      </c>
      <c r="AP100" s="241">
        <v>6099.7169762511421</v>
      </c>
      <c r="AQ100" s="241">
        <v>6523.5875256611207</v>
      </c>
      <c r="AR100" s="241">
        <v>6959.9812945611466</v>
      </c>
      <c r="AS100" s="241">
        <v>7409.3485522496421</v>
      </c>
      <c r="AT100" s="241">
        <v>7870.0956792655024</v>
      </c>
      <c r="AU100" s="241">
        <v>8346.8258302855938</v>
      </c>
      <c r="AV100" s="241">
        <v>8833.2329272979423</v>
      </c>
      <c r="AW100" s="241">
        <v>9334.011484927727</v>
      </c>
      <c r="AX100" s="241">
        <v>9835.7688898301221</v>
      </c>
      <c r="AY100" s="241">
        <v>10349.81277398748</v>
      </c>
      <c r="AZ100" s="241">
        <v>10865.97619349128</v>
      </c>
    </row>
    <row r="101" spans="1:52" x14ac:dyDescent="0.35">
      <c r="A101" s="242" t="s">
        <v>201</v>
      </c>
      <c r="B101" s="226">
        <v>71.519321045990566</v>
      </c>
      <c r="C101" s="226">
        <v>73.849966816394627</v>
      </c>
      <c r="D101" s="226">
        <v>75.384633108230787</v>
      </c>
      <c r="E101" s="226">
        <v>73.589357063278555</v>
      </c>
      <c r="F101" s="226">
        <v>74.221771463885091</v>
      </c>
      <c r="G101" s="226">
        <v>90.276738970723329</v>
      </c>
      <c r="H101" s="226">
        <v>88.24528728544098</v>
      </c>
      <c r="I101" s="226">
        <v>87.476047674978929</v>
      </c>
      <c r="J101" s="226">
        <v>89.2731892507758</v>
      </c>
      <c r="K101" s="226">
        <v>91.488339069120258</v>
      </c>
      <c r="L101" s="226">
        <v>106.94163377945284</v>
      </c>
      <c r="M101" s="226">
        <v>111.8094190061823</v>
      </c>
      <c r="N101" s="226">
        <v>111.71721198069183</v>
      </c>
      <c r="O101" s="226">
        <v>156.42029283274766</v>
      </c>
      <c r="P101" s="226">
        <v>153.68784207628624</v>
      </c>
      <c r="Q101" s="226">
        <v>171.01792256617077</v>
      </c>
      <c r="R101" s="226">
        <v>194.38852715007448</v>
      </c>
      <c r="S101" s="226">
        <v>240.94416727995471</v>
      </c>
      <c r="T101" s="226">
        <v>300.61043325200484</v>
      </c>
      <c r="U101" s="226">
        <v>370.20400555426261</v>
      </c>
      <c r="V101" s="226">
        <v>447.87598621018333</v>
      </c>
      <c r="W101" s="226">
        <v>547.37165187361654</v>
      </c>
      <c r="X101" s="226">
        <v>668.95183038673019</v>
      </c>
      <c r="Y101" s="226">
        <v>811.992206656701</v>
      </c>
      <c r="Z101" s="226">
        <v>977.14314217518347</v>
      </c>
      <c r="AA101" s="226">
        <v>1163.2321249500633</v>
      </c>
      <c r="AB101" s="226">
        <v>1368.9952643178506</v>
      </c>
      <c r="AC101" s="226">
        <v>1595.4587764123237</v>
      </c>
      <c r="AD101" s="226">
        <v>1844.0907754538973</v>
      </c>
      <c r="AE101" s="226">
        <v>2115.8166557351556</v>
      </c>
      <c r="AF101" s="226">
        <v>2408.4922748342983</v>
      </c>
      <c r="AG101" s="226">
        <v>2721.2169172149825</v>
      </c>
      <c r="AH101" s="226">
        <v>3052.3616421551196</v>
      </c>
      <c r="AI101" s="226">
        <v>3394.2374450641951</v>
      </c>
      <c r="AJ101" s="226">
        <v>3746.5034291748607</v>
      </c>
      <c r="AK101" s="226">
        <v>4101.0718608056432</v>
      </c>
      <c r="AL101" s="226">
        <v>4454.1146830441212</v>
      </c>
      <c r="AM101" s="226">
        <v>4811.1020119109753</v>
      </c>
      <c r="AN101" s="226">
        <v>5164.5221803379773</v>
      </c>
      <c r="AO101" s="226">
        <v>5517.8040415416281</v>
      </c>
      <c r="AP101" s="226">
        <v>5877.6293810703855</v>
      </c>
      <c r="AQ101" s="226">
        <v>6242.9323632720225</v>
      </c>
      <c r="AR101" s="226">
        <v>6608.2150694130942</v>
      </c>
      <c r="AS101" s="226">
        <v>6970.9458992190785</v>
      </c>
      <c r="AT101" s="226">
        <v>7329.2977710711766</v>
      </c>
      <c r="AU101" s="226">
        <v>7684.3960208531789</v>
      </c>
      <c r="AV101" s="226">
        <v>8031.0794988939679</v>
      </c>
      <c r="AW101" s="226">
        <v>8369.4598039427055</v>
      </c>
      <c r="AX101" s="226">
        <v>8687.8211918501602</v>
      </c>
      <c r="AY101" s="226">
        <v>8994.3373348792138</v>
      </c>
      <c r="AZ101" s="226">
        <v>9280.3283244143549</v>
      </c>
    </row>
    <row r="102" spans="1:52" x14ac:dyDescent="0.35">
      <c r="A102" s="242" t="s">
        <v>202</v>
      </c>
      <c r="B102" s="226">
        <v>0</v>
      </c>
      <c r="C102" s="226">
        <v>0</v>
      </c>
      <c r="D102" s="226">
        <v>0</v>
      </c>
      <c r="E102" s="226">
        <v>0</v>
      </c>
      <c r="F102" s="226">
        <v>0</v>
      </c>
      <c r="G102" s="226">
        <v>0</v>
      </c>
      <c r="H102" s="226">
        <v>0</v>
      </c>
      <c r="I102" s="226">
        <v>0</v>
      </c>
      <c r="J102" s="226">
        <v>0</v>
      </c>
      <c r="K102" s="226">
        <v>0</v>
      </c>
      <c r="L102" s="226">
        <v>0</v>
      </c>
      <c r="M102" s="226">
        <v>0</v>
      </c>
      <c r="N102" s="226">
        <v>0</v>
      </c>
      <c r="O102" s="226">
        <v>0</v>
      </c>
      <c r="P102" s="226">
        <v>0</v>
      </c>
      <c r="Q102" s="226">
        <v>0</v>
      </c>
      <c r="R102" s="226">
        <v>0</v>
      </c>
      <c r="S102" s="226">
        <v>0</v>
      </c>
      <c r="T102" s="226">
        <v>0</v>
      </c>
      <c r="U102" s="226">
        <v>0</v>
      </c>
      <c r="V102" s="226">
        <v>0</v>
      </c>
      <c r="W102" s="226">
        <v>0</v>
      </c>
      <c r="X102" s="226">
        <v>0</v>
      </c>
      <c r="Y102" s="226">
        <v>0</v>
      </c>
      <c r="Z102" s="226">
        <v>3.5097378224329935E-2</v>
      </c>
      <c r="AA102" s="226">
        <v>0.15755031054779758</v>
      </c>
      <c r="AB102" s="226">
        <v>0.35923392046069397</v>
      </c>
      <c r="AC102" s="226">
        <v>0.63160536290813818</v>
      </c>
      <c r="AD102" s="226">
        <v>1.064351124336544</v>
      </c>
      <c r="AE102" s="226">
        <v>1.7765029078932841</v>
      </c>
      <c r="AF102" s="226">
        <v>2.7902316735690058</v>
      </c>
      <c r="AG102" s="226">
        <v>4.2270351000653399</v>
      </c>
      <c r="AH102" s="226">
        <v>6.0428579967356466</v>
      </c>
      <c r="AI102" s="226">
        <v>8.3850834659871314</v>
      </c>
      <c r="AJ102" s="226">
        <v>11.475158442790301</v>
      </c>
      <c r="AK102" s="226">
        <v>15.497513489172277</v>
      </c>
      <c r="AL102" s="226">
        <v>20.523760873553474</v>
      </c>
      <c r="AM102" s="226">
        <v>26.85220465755615</v>
      </c>
      <c r="AN102" s="226">
        <v>34.253001543398902</v>
      </c>
      <c r="AO102" s="226">
        <v>42.815560462329671</v>
      </c>
      <c r="AP102" s="226">
        <v>53.015005642594929</v>
      </c>
      <c r="AQ102" s="226">
        <v>65.295454089693862</v>
      </c>
      <c r="AR102" s="226">
        <v>80.065520901452345</v>
      </c>
      <c r="AS102" s="226">
        <v>97.22141130373511</v>
      </c>
      <c r="AT102" s="226">
        <v>116.34533538487042</v>
      </c>
      <c r="AU102" s="226">
        <v>138.20533667048636</v>
      </c>
      <c r="AV102" s="226">
        <v>162.72352070671661</v>
      </c>
      <c r="AW102" s="226">
        <v>190.95350170735207</v>
      </c>
      <c r="AX102" s="226">
        <v>222.0094805299872</v>
      </c>
      <c r="AY102" s="226">
        <v>257.24319136149239</v>
      </c>
      <c r="AZ102" s="226">
        <v>295.48438726294597</v>
      </c>
    </row>
    <row r="103" spans="1:52" x14ac:dyDescent="0.35">
      <c r="A103" s="242" t="s">
        <v>203</v>
      </c>
      <c r="B103" s="226">
        <v>0</v>
      </c>
      <c r="C103" s="226">
        <v>0</v>
      </c>
      <c r="D103" s="226">
        <v>0</v>
      </c>
      <c r="E103" s="226">
        <v>0</v>
      </c>
      <c r="F103" s="226">
        <v>0</v>
      </c>
      <c r="G103" s="226">
        <v>0</v>
      </c>
      <c r="H103" s="226">
        <v>0</v>
      </c>
      <c r="I103" s="226">
        <v>0</v>
      </c>
      <c r="J103" s="226">
        <v>0</v>
      </c>
      <c r="K103" s="226">
        <v>0</v>
      </c>
      <c r="L103" s="226">
        <v>0</v>
      </c>
      <c r="M103" s="226">
        <v>0</v>
      </c>
      <c r="N103" s="226">
        <v>0</v>
      </c>
      <c r="O103" s="226">
        <v>0</v>
      </c>
      <c r="P103" s="226">
        <v>0</v>
      </c>
      <c r="Q103" s="226">
        <v>0</v>
      </c>
      <c r="R103" s="226">
        <v>0</v>
      </c>
      <c r="S103" s="226">
        <v>0</v>
      </c>
      <c r="T103" s="226">
        <v>0</v>
      </c>
      <c r="U103" s="226">
        <v>0</v>
      </c>
      <c r="V103" s="226">
        <v>0</v>
      </c>
      <c r="W103" s="226">
        <v>0</v>
      </c>
      <c r="X103" s="226">
        <v>0</v>
      </c>
      <c r="Y103" s="226">
        <v>3.5123325266503254E-2</v>
      </c>
      <c r="Z103" s="226">
        <v>0.23705118176387574</v>
      </c>
      <c r="AA103" s="226">
        <v>0.47454082375131512</v>
      </c>
      <c r="AB103" s="226">
        <v>0.9075022085159451</v>
      </c>
      <c r="AC103" s="226">
        <v>1.7053734008936248</v>
      </c>
      <c r="AD103" s="226">
        <v>2.9527032248254583</v>
      </c>
      <c r="AE103" s="226">
        <v>4.6435295236174108</v>
      </c>
      <c r="AF103" s="226">
        <v>7.1360680207755234</v>
      </c>
      <c r="AG103" s="226">
        <v>10.615719871615742</v>
      </c>
      <c r="AH103" s="226">
        <v>15.527552700300555</v>
      </c>
      <c r="AI103" s="226">
        <v>22.268072052404118</v>
      </c>
      <c r="AJ103" s="226">
        <v>31.259491430100514</v>
      </c>
      <c r="AK103" s="226">
        <v>42.876997730294114</v>
      </c>
      <c r="AL103" s="226">
        <v>57.595556793030511</v>
      </c>
      <c r="AM103" s="226">
        <v>76.409094740672828</v>
      </c>
      <c r="AN103" s="226">
        <v>100.5286257636195</v>
      </c>
      <c r="AO103" s="226">
        <v>131.49847658188207</v>
      </c>
      <c r="AP103" s="226">
        <v>169.07258953816219</v>
      </c>
      <c r="AQ103" s="226">
        <v>215.35970829940513</v>
      </c>
      <c r="AR103" s="226">
        <v>271.70070424660071</v>
      </c>
      <c r="AS103" s="226">
        <v>341.18124172682849</v>
      </c>
      <c r="AT103" s="226">
        <v>424.45257280945464</v>
      </c>
      <c r="AU103" s="226">
        <v>524.22447276192861</v>
      </c>
      <c r="AV103" s="226">
        <v>639.42990769725816</v>
      </c>
      <c r="AW103" s="226">
        <v>773.59817927766869</v>
      </c>
      <c r="AX103" s="226">
        <v>925.93821744997592</v>
      </c>
      <c r="AY103" s="226">
        <v>1098.2322477467731</v>
      </c>
      <c r="AZ103" s="226">
        <v>1290.1634818139794</v>
      </c>
    </row>
    <row r="104" spans="1:52" x14ac:dyDescent="0.35">
      <c r="A104" s="242" t="s">
        <v>210</v>
      </c>
      <c r="B104" s="226">
        <v>0</v>
      </c>
      <c r="C104" s="226">
        <v>0</v>
      </c>
      <c r="D104" s="226">
        <v>0</v>
      </c>
      <c r="E104" s="226">
        <v>0</v>
      </c>
      <c r="F104" s="226">
        <v>0</v>
      </c>
      <c r="G104" s="226">
        <v>0</v>
      </c>
      <c r="H104" s="226">
        <v>0</v>
      </c>
      <c r="I104" s="226">
        <v>0</v>
      </c>
      <c r="J104" s="226">
        <v>0</v>
      </c>
      <c r="K104" s="226">
        <v>0</v>
      </c>
      <c r="L104" s="226">
        <v>0</v>
      </c>
      <c r="M104" s="226">
        <v>0</v>
      </c>
      <c r="N104" s="226">
        <v>0</v>
      </c>
      <c r="O104" s="226">
        <v>0</v>
      </c>
      <c r="P104" s="226">
        <v>0</v>
      </c>
      <c r="Q104" s="226">
        <v>0</v>
      </c>
      <c r="R104" s="226">
        <v>0</v>
      </c>
      <c r="S104" s="226">
        <v>0</v>
      </c>
      <c r="T104" s="226">
        <v>0</v>
      </c>
      <c r="U104" s="226">
        <v>0</v>
      </c>
      <c r="V104" s="226">
        <v>0</v>
      </c>
      <c r="W104" s="226">
        <v>0</v>
      </c>
      <c r="X104" s="226">
        <v>0</v>
      </c>
      <c r="Y104" s="226">
        <v>0</v>
      </c>
      <c r="Z104" s="226">
        <v>0</v>
      </c>
      <c r="AA104" s="226">
        <v>0</v>
      </c>
      <c r="AB104" s="226">
        <v>0</v>
      </c>
      <c r="AC104" s="226">
        <v>0</v>
      </c>
      <c r="AD104" s="226">
        <v>0</v>
      </c>
      <c r="AE104" s="226">
        <v>0</v>
      </c>
      <c r="AF104" s="226">
        <v>0</v>
      </c>
      <c r="AG104" s="226">
        <v>0</v>
      </c>
      <c r="AH104" s="226">
        <v>0</v>
      </c>
      <c r="AI104" s="226">
        <v>0</v>
      </c>
      <c r="AJ104" s="226">
        <v>0</v>
      </c>
      <c r="AK104" s="226">
        <v>0</v>
      </c>
      <c r="AL104" s="226">
        <v>0</v>
      </c>
      <c r="AM104" s="226">
        <v>0</v>
      </c>
      <c r="AN104" s="226">
        <v>0</v>
      </c>
      <c r="AO104" s="226">
        <v>0</v>
      </c>
      <c r="AP104" s="226">
        <v>0</v>
      </c>
      <c r="AQ104" s="226">
        <v>0</v>
      </c>
      <c r="AR104" s="226">
        <v>0</v>
      </c>
      <c r="AS104" s="226">
        <v>0</v>
      </c>
      <c r="AT104" s="226">
        <v>0</v>
      </c>
      <c r="AU104" s="226">
        <v>0</v>
      </c>
      <c r="AV104" s="226">
        <v>0</v>
      </c>
      <c r="AW104" s="226">
        <v>0</v>
      </c>
      <c r="AX104" s="226">
        <v>0</v>
      </c>
      <c r="AY104" s="226">
        <v>0</v>
      </c>
      <c r="AZ104" s="226">
        <v>0</v>
      </c>
    </row>
    <row r="105" spans="1:52" x14ac:dyDescent="0.35">
      <c r="A105" s="240" t="s">
        <v>204</v>
      </c>
      <c r="B105" s="241">
        <v>0</v>
      </c>
      <c r="C105" s="241">
        <v>0</v>
      </c>
      <c r="D105" s="241">
        <v>0</v>
      </c>
      <c r="E105" s="241">
        <v>0</v>
      </c>
      <c r="F105" s="241">
        <v>0</v>
      </c>
      <c r="G105" s="241">
        <v>0</v>
      </c>
      <c r="H105" s="241">
        <v>0</v>
      </c>
      <c r="I105" s="241">
        <v>0</v>
      </c>
      <c r="J105" s="241">
        <v>0</v>
      </c>
      <c r="K105" s="241">
        <v>0</v>
      </c>
      <c r="L105" s="241">
        <v>0</v>
      </c>
      <c r="M105" s="241">
        <v>0</v>
      </c>
      <c r="N105" s="241">
        <v>0</v>
      </c>
      <c r="O105" s="241">
        <v>0</v>
      </c>
      <c r="P105" s="241">
        <v>0</v>
      </c>
      <c r="Q105" s="241">
        <v>0</v>
      </c>
      <c r="R105" s="241">
        <v>3.5757720174027827E-2</v>
      </c>
      <c r="S105" s="241">
        <v>0.15947012197566199</v>
      </c>
      <c r="T105" s="241">
        <v>0.28275867705497876</v>
      </c>
      <c r="U105" s="241">
        <v>0.40567611435988898</v>
      </c>
      <c r="V105" s="241">
        <v>0.62297375419774581</v>
      </c>
      <c r="W105" s="241">
        <v>0.62264835275069719</v>
      </c>
      <c r="X105" s="241">
        <v>0.62214309579259042</v>
      </c>
      <c r="Y105" s="241">
        <v>0.62010452590888554</v>
      </c>
      <c r="Z105" s="241">
        <v>0.61530565911185364</v>
      </c>
      <c r="AA105" s="241">
        <v>0.60561604698601523</v>
      </c>
      <c r="AB105" s="241">
        <v>0.59147312957450515</v>
      </c>
      <c r="AC105" s="241">
        <v>0.57377704899710158</v>
      </c>
      <c r="AD105" s="241">
        <v>0.55338897537485554</v>
      </c>
      <c r="AE105" s="241">
        <v>0.53107422731993037</v>
      </c>
      <c r="AF105" s="241">
        <v>3.875852307128353</v>
      </c>
      <c r="AG105" s="241">
        <v>16.587020457989361</v>
      </c>
      <c r="AH105" s="241">
        <v>40.854334571717494</v>
      </c>
      <c r="AI105" s="241">
        <v>78.342501766131804</v>
      </c>
      <c r="AJ105" s="241">
        <v>130.46503998911345</v>
      </c>
      <c r="AK105" s="241">
        <v>197.35069513221282</v>
      </c>
      <c r="AL105" s="241">
        <v>279.02716003003297</v>
      </c>
      <c r="AM105" s="241">
        <v>375.50158524063403</v>
      </c>
      <c r="AN105" s="241">
        <v>485.33407369239018</v>
      </c>
      <c r="AO105" s="241">
        <v>608.02214471903721</v>
      </c>
      <c r="AP105" s="241">
        <v>743.34717172727869</v>
      </c>
      <c r="AQ105" s="241">
        <v>891.55855082619155</v>
      </c>
      <c r="AR105" s="241">
        <v>1049.5225786379906</v>
      </c>
      <c r="AS105" s="241">
        <v>1217.628243791135</v>
      </c>
      <c r="AT105" s="241">
        <v>1393.0710581771473</v>
      </c>
      <c r="AU105" s="241">
        <v>1575.64602003921</v>
      </c>
      <c r="AV105" s="241">
        <v>1762.1801112082246</v>
      </c>
      <c r="AW105" s="241">
        <v>1955.3869629373498</v>
      </c>
      <c r="AX105" s="241">
        <v>2149.6258209757225</v>
      </c>
      <c r="AY105" s="241">
        <v>2347.3938537831259</v>
      </c>
      <c r="AZ105" s="241">
        <v>2542.5027007770923</v>
      </c>
    </row>
    <row r="106" spans="1:52" x14ac:dyDescent="0.35">
      <c r="A106" s="242" t="s">
        <v>205</v>
      </c>
      <c r="B106" s="226">
        <v>0</v>
      </c>
      <c r="C106" s="226">
        <v>0</v>
      </c>
      <c r="D106" s="226">
        <v>0</v>
      </c>
      <c r="E106" s="226">
        <v>0</v>
      </c>
      <c r="F106" s="226">
        <v>0</v>
      </c>
      <c r="G106" s="226">
        <v>0</v>
      </c>
      <c r="H106" s="226">
        <v>0</v>
      </c>
      <c r="I106" s="226">
        <v>0</v>
      </c>
      <c r="J106" s="226">
        <v>0</v>
      </c>
      <c r="K106" s="226">
        <v>0</v>
      </c>
      <c r="L106" s="226">
        <v>0</v>
      </c>
      <c r="M106" s="226">
        <v>0</v>
      </c>
      <c r="N106" s="226">
        <v>0</v>
      </c>
      <c r="O106" s="226">
        <v>0</v>
      </c>
      <c r="P106" s="226">
        <v>0</v>
      </c>
      <c r="Q106" s="226">
        <v>0</v>
      </c>
      <c r="R106" s="226">
        <v>0</v>
      </c>
      <c r="S106" s="226">
        <v>0</v>
      </c>
      <c r="T106" s="226">
        <v>0</v>
      </c>
      <c r="U106" s="226">
        <v>0</v>
      </c>
      <c r="V106" s="226">
        <v>0</v>
      </c>
      <c r="W106" s="226">
        <v>0</v>
      </c>
      <c r="X106" s="226">
        <v>0</v>
      </c>
      <c r="Y106" s="226">
        <v>0</v>
      </c>
      <c r="Z106" s="226">
        <v>0</v>
      </c>
      <c r="AA106" s="226">
        <v>0</v>
      </c>
      <c r="AB106" s="226">
        <v>0</v>
      </c>
      <c r="AC106" s="226">
        <v>0</v>
      </c>
      <c r="AD106" s="226">
        <v>0</v>
      </c>
      <c r="AE106" s="226">
        <v>0</v>
      </c>
      <c r="AF106" s="226">
        <v>1.8520889969494971</v>
      </c>
      <c r="AG106" s="226">
        <v>9.479414435365209</v>
      </c>
      <c r="AH106" s="226">
        <v>25.081403261001796</v>
      </c>
      <c r="AI106" s="226">
        <v>50.275766194029593</v>
      </c>
      <c r="AJ106" s="226">
        <v>86.925106303846448</v>
      </c>
      <c r="AK106" s="226">
        <v>135.88661582688988</v>
      </c>
      <c r="AL106" s="226">
        <v>197.76748359118855</v>
      </c>
      <c r="AM106" s="226">
        <v>273.11896617799943</v>
      </c>
      <c r="AN106" s="226">
        <v>361.93044149091742</v>
      </c>
      <c r="AO106" s="226">
        <v>464.66758489418504</v>
      </c>
      <c r="AP106" s="226">
        <v>581.14492413753226</v>
      </c>
      <c r="AQ106" s="226">
        <v>711.74121304281095</v>
      </c>
      <c r="AR106" s="226">
        <v>853.54731483351179</v>
      </c>
      <c r="AS106" s="226">
        <v>1007.2188464096731</v>
      </c>
      <c r="AT106" s="226">
        <v>1170.451900643242</v>
      </c>
      <c r="AU106" s="226">
        <v>1343.1596148578055</v>
      </c>
      <c r="AV106" s="226">
        <v>1521.801323067308</v>
      </c>
      <c r="AW106" s="226">
        <v>1708.3824558254923</v>
      </c>
      <c r="AX106" s="226">
        <v>1898.0926844822081</v>
      </c>
      <c r="AY106" s="226">
        <v>2092.2262920940725</v>
      </c>
      <c r="AZ106" s="226">
        <v>2284.5692680041388</v>
      </c>
    </row>
    <row r="107" spans="1:52" x14ac:dyDescent="0.35">
      <c r="A107" s="242" t="s">
        <v>213</v>
      </c>
      <c r="B107" s="226">
        <v>0</v>
      </c>
      <c r="C107" s="226">
        <v>0</v>
      </c>
      <c r="D107" s="226">
        <v>0</v>
      </c>
      <c r="E107" s="226">
        <v>0</v>
      </c>
      <c r="F107" s="226">
        <v>0</v>
      </c>
      <c r="G107" s="226">
        <v>0</v>
      </c>
      <c r="H107" s="226">
        <v>0</v>
      </c>
      <c r="I107" s="226">
        <v>0</v>
      </c>
      <c r="J107" s="226">
        <v>0</v>
      </c>
      <c r="K107" s="226">
        <v>0</v>
      </c>
      <c r="L107" s="226">
        <v>0</v>
      </c>
      <c r="M107" s="226">
        <v>0</v>
      </c>
      <c r="N107" s="226">
        <v>0</v>
      </c>
      <c r="O107" s="226">
        <v>0</v>
      </c>
      <c r="P107" s="226">
        <v>0</v>
      </c>
      <c r="Q107" s="226">
        <v>0</v>
      </c>
      <c r="R107" s="226">
        <v>3.5757720174027827E-2</v>
      </c>
      <c r="S107" s="226">
        <v>0.15947012197566199</v>
      </c>
      <c r="T107" s="226">
        <v>0.28275867705497876</v>
      </c>
      <c r="U107" s="226">
        <v>0.40567611435988898</v>
      </c>
      <c r="V107" s="226">
        <v>0.62297375419774581</v>
      </c>
      <c r="W107" s="226">
        <v>0.62264835275069719</v>
      </c>
      <c r="X107" s="226">
        <v>0.62214309579259042</v>
      </c>
      <c r="Y107" s="226">
        <v>0.62010452590888554</v>
      </c>
      <c r="Z107" s="226">
        <v>0.61530565911185364</v>
      </c>
      <c r="AA107" s="226">
        <v>0.60561604698601523</v>
      </c>
      <c r="AB107" s="226">
        <v>0.59147312957450515</v>
      </c>
      <c r="AC107" s="226">
        <v>0.57377704899710158</v>
      </c>
      <c r="AD107" s="226">
        <v>0.55338897537485554</v>
      </c>
      <c r="AE107" s="226">
        <v>0.53107422731993037</v>
      </c>
      <c r="AF107" s="226">
        <v>2.0237633101788557</v>
      </c>
      <c r="AG107" s="226">
        <v>7.1076060226241538</v>
      </c>
      <c r="AH107" s="226">
        <v>15.772931310715698</v>
      </c>
      <c r="AI107" s="226">
        <v>28.06673557210221</v>
      </c>
      <c r="AJ107" s="226">
        <v>43.539933685267002</v>
      </c>
      <c r="AK107" s="226">
        <v>61.46407930532294</v>
      </c>
      <c r="AL107" s="226">
        <v>81.259676438844451</v>
      </c>
      <c r="AM107" s="226">
        <v>102.38261906263459</v>
      </c>
      <c r="AN107" s="226">
        <v>123.40363220147276</v>
      </c>
      <c r="AO107" s="226">
        <v>143.35455982485215</v>
      </c>
      <c r="AP107" s="226">
        <v>162.20224758974646</v>
      </c>
      <c r="AQ107" s="226">
        <v>179.81733778338065</v>
      </c>
      <c r="AR107" s="226">
        <v>195.97526380447871</v>
      </c>
      <c r="AS107" s="226">
        <v>210.40939738146196</v>
      </c>
      <c r="AT107" s="226">
        <v>222.61915753390522</v>
      </c>
      <c r="AU107" s="226">
        <v>232.48640518140456</v>
      </c>
      <c r="AV107" s="226">
        <v>240.37878814091664</v>
      </c>
      <c r="AW107" s="226">
        <v>247.00450711185738</v>
      </c>
      <c r="AX107" s="226">
        <v>251.53313649351441</v>
      </c>
      <c r="AY107" s="226">
        <v>255.16756168905337</v>
      </c>
      <c r="AZ107" s="226">
        <v>257.93343277295321</v>
      </c>
    </row>
    <row r="108" spans="1:52" x14ac:dyDescent="0.35">
      <c r="A108" s="236" t="s">
        <v>44</v>
      </c>
      <c r="B108" s="237">
        <v>477282.82409059221</v>
      </c>
      <c r="C108" s="237">
        <v>494123.38331126032</v>
      </c>
      <c r="D108" s="237">
        <v>504755.79722918803</v>
      </c>
      <c r="E108" s="237">
        <v>523738.65982970869</v>
      </c>
      <c r="F108" s="237">
        <v>550686.06356606772</v>
      </c>
      <c r="G108" s="237">
        <v>569072.0730382686</v>
      </c>
      <c r="H108" s="237">
        <v>575442.38536692876</v>
      </c>
      <c r="I108" s="237">
        <v>603955.90897333692</v>
      </c>
      <c r="J108" s="237">
        <v>599095.33263801981</v>
      </c>
      <c r="K108" s="237">
        <v>583247.6813537007</v>
      </c>
      <c r="L108" s="237">
        <v>596916.98220466997</v>
      </c>
      <c r="M108" s="237">
        <v>602166.76328096481</v>
      </c>
      <c r="N108" s="237">
        <v>583062.73187620018</v>
      </c>
      <c r="O108" s="237">
        <v>581852.1423494193</v>
      </c>
      <c r="P108" s="237">
        <v>596676.04564748832</v>
      </c>
      <c r="Q108" s="237">
        <v>606408.52948686841</v>
      </c>
      <c r="R108" s="237">
        <v>622718.51433752372</v>
      </c>
      <c r="S108" s="237">
        <v>639425.64234556386</v>
      </c>
      <c r="T108" s="237">
        <v>654640.89770360396</v>
      </c>
      <c r="U108" s="237">
        <v>667141.99962557713</v>
      </c>
      <c r="V108" s="237">
        <v>677216.07473954547</v>
      </c>
      <c r="W108" s="237">
        <v>686237.81733829482</v>
      </c>
      <c r="X108" s="237">
        <v>694458.05524102179</v>
      </c>
      <c r="Y108" s="237">
        <v>702706.59644900402</v>
      </c>
      <c r="Z108" s="237">
        <v>711113.62005686911</v>
      </c>
      <c r="AA108" s="237">
        <v>719692.29362551414</v>
      </c>
      <c r="AB108" s="237">
        <v>728709.6836421903</v>
      </c>
      <c r="AC108" s="237">
        <v>737831.94246001006</v>
      </c>
      <c r="AD108" s="237">
        <v>747069.46559891512</v>
      </c>
      <c r="AE108" s="237">
        <v>756284.8394657122</v>
      </c>
      <c r="AF108" s="237">
        <v>765802.33915492776</v>
      </c>
      <c r="AG108" s="237">
        <v>775305.97758817917</v>
      </c>
      <c r="AH108" s="237">
        <v>784801.40396133973</v>
      </c>
      <c r="AI108" s="237">
        <v>793391.72020066495</v>
      </c>
      <c r="AJ108" s="237">
        <v>801959.36772114807</v>
      </c>
      <c r="AK108" s="237">
        <v>810624.20562521077</v>
      </c>
      <c r="AL108" s="237">
        <v>819443.84390558593</v>
      </c>
      <c r="AM108" s="237">
        <v>828420.53304984048</v>
      </c>
      <c r="AN108" s="237">
        <v>837547.77653883467</v>
      </c>
      <c r="AO108" s="237">
        <v>846912.61284900224</v>
      </c>
      <c r="AP108" s="237">
        <v>856532.02197937388</v>
      </c>
      <c r="AQ108" s="237">
        <v>866608.87247108971</v>
      </c>
      <c r="AR108" s="237">
        <v>876985.90728845075</v>
      </c>
      <c r="AS108" s="237">
        <v>887577.79157902743</v>
      </c>
      <c r="AT108" s="237">
        <v>898419.63841029175</v>
      </c>
      <c r="AU108" s="237">
        <v>909667.17470796476</v>
      </c>
      <c r="AV108" s="237">
        <v>921192.22264666902</v>
      </c>
      <c r="AW108" s="237">
        <v>932761.67853067559</v>
      </c>
      <c r="AX108" s="237">
        <v>944557.11216433626</v>
      </c>
      <c r="AY108" s="237">
        <v>956872.09298458521</v>
      </c>
      <c r="AZ108" s="237">
        <v>969860.24896259105</v>
      </c>
    </row>
    <row r="109" spans="1:52" x14ac:dyDescent="0.35">
      <c r="A109" s="238" t="s">
        <v>33</v>
      </c>
      <c r="B109" s="239">
        <v>343624.21424186835</v>
      </c>
      <c r="C109" s="239">
        <v>355951.39009645442</v>
      </c>
      <c r="D109" s="239">
        <v>363177.93821002881</v>
      </c>
      <c r="E109" s="239">
        <v>379610.64453431033</v>
      </c>
      <c r="F109" s="239">
        <v>393465.19092956616</v>
      </c>
      <c r="G109" s="239">
        <v>407892.89094396087</v>
      </c>
      <c r="H109" s="239">
        <v>411142.47249734908</v>
      </c>
      <c r="I109" s="239">
        <v>433560.59176220268</v>
      </c>
      <c r="J109" s="239">
        <v>431827.28616576624</v>
      </c>
      <c r="K109" s="239">
        <v>429771.00669860997</v>
      </c>
      <c r="L109" s="239">
        <v>442590.89308626129</v>
      </c>
      <c r="M109" s="239">
        <v>447755.49541339686</v>
      </c>
      <c r="N109" s="239">
        <v>434469.19838365237</v>
      </c>
      <c r="O109" s="239">
        <v>431301.4247732152</v>
      </c>
      <c r="P109" s="239">
        <v>444394.68455953785</v>
      </c>
      <c r="Q109" s="239">
        <v>450004.70075862866</v>
      </c>
      <c r="R109" s="239">
        <v>458090.1443278488</v>
      </c>
      <c r="S109" s="239">
        <v>468472.25279365375</v>
      </c>
      <c r="T109" s="239">
        <v>478512.49707017548</v>
      </c>
      <c r="U109" s="239">
        <v>487199.68193886697</v>
      </c>
      <c r="V109" s="239">
        <v>494303.9540793036</v>
      </c>
      <c r="W109" s="239">
        <v>500708.26538373798</v>
      </c>
      <c r="X109" s="239">
        <v>506590.78199284006</v>
      </c>
      <c r="Y109" s="239">
        <v>512600.6605063859</v>
      </c>
      <c r="Z109" s="239">
        <v>518800.55884816276</v>
      </c>
      <c r="AA109" s="239">
        <v>525191.6932503432</v>
      </c>
      <c r="AB109" s="239">
        <v>531949.26465631044</v>
      </c>
      <c r="AC109" s="239">
        <v>538772.58780241676</v>
      </c>
      <c r="AD109" s="239">
        <v>545677.54065453832</v>
      </c>
      <c r="AE109" s="239">
        <v>552578.7108841344</v>
      </c>
      <c r="AF109" s="239">
        <v>559764.39164996101</v>
      </c>
      <c r="AG109" s="239">
        <v>566958.19406291028</v>
      </c>
      <c r="AH109" s="239">
        <v>574030.53632257995</v>
      </c>
      <c r="AI109" s="239">
        <v>580384.68604624679</v>
      </c>
      <c r="AJ109" s="239">
        <v>586706.90175035922</v>
      </c>
      <c r="AK109" s="239">
        <v>593108.98017236602</v>
      </c>
      <c r="AL109" s="239">
        <v>599627.30122955563</v>
      </c>
      <c r="AM109" s="239">
        <v>606262.92280274525</v>
      </c>
      <c r="AN109" s="239">
        <v>613005.85186277342</v>
      </c>
      <c r="AO109" s="239">
        <v>619947.77603560023</v>
      </c>
      <c r="AP109" s="239">
        <v>627109.42524804373</v>
      </c>
      <c r="AQ109" s="239">
        <v>634622.53669241082</v>
      </c>
      <c r="AR109" s="239">
        <v>642393.43197294464</v>
      </c>
      <c r="AS109" s="239">
        <v>650332.71128854563</v>
      </c>
      <c r="AT109" s="239">
        <v>658485.70198725257</v>
      </c>
      <c r="AU109" s="239">
        <v>666960.30060202733</v>
      </c>
      <c r="AV109" s="239">
        <v>675713.74374077551</v>
      </c>
      <c r="AW109" s="239">
        <v>684492.94575184106</v>
      </c>
      <c r="AX109" s="239">
        <v>693481.00415975403</v>
      </c>
      <c r="AY109" s="239">
        <v>702957.32278822665</v>
      </c>
      <c r="AZ109" s="239">
        <v>713072.17417385499</v>
      </c>
    </row>
    <row r="110" spans="1:52" x14ac:dyDescent="0.35">
      <c r="A110" s="240" t="s">
        <v>195</v>
      </c>
      <c r="B110" s="241">
        <v>343574.69945622509</v>
      </c>
      <c r="C110" s="241">
        <v>355895.3459117529</v>
      </c>
      <c r="D110" s="241">
        <v>363119.45025743148</v>
      </c>
      <c r="E110" s="241">
        <v>379551.13553072355</v>
      </c>
      <c r="F110" s="241">
        <v>393390.53491152247</v>
      </c>
      <c r="G110" s="241">
        <v>407819.32334896916</v>
      </c>
      <c r="H110" s="241">
        <v>411068.08195685566</v>
      </c>
      <c r="I110" s="241">
        <v>433484.70917058591</v>
      </c>
      <c r="J110" s="241">
        <v>431755.76143188862</v>
      </c>
      <c r="K110" s="241">
        <v>429696.07146391465</v>
      </c>
      <c r="L110" s="241">
        <v>442516.62219628744</v>
      </c>
      <c r="M110" s="241">
        <v>447668.36195634922</v>
      </c>
      <c r="N110" s="241">
        <v>434315.00380121783</v>
      </c>
      <c r="O110" s="241">
        <v>431073.57594932162</v>
      </c>
      <c r="P110" s="241">
        <v>444075.8439449711</v>
      </c>
      <c r="Q110" s="241">
        <v>449586.79880419589</v>
      </c>
      <c r="R110" s="241">
        <v>457435.90451302781</v>
      </c>
      <c r="S110" s="241">
        <v>467461.67672413768</v>
      </c>
      <c r="T110" s="241">
        <v>477038.39335257455</v>
      </c>
      <c r="U110" s="241">
        <v>485166.2077537544</v>
      </c>
      <c r="V110" s="241">
        <v>489527.76579179883</v>
      </c>
      <c r="W110" s="241">
        <v>493047.42791041994</v>
      </c>
      <c r="X110" s="241">
        <v>496093.1445023946</v>
      </c>
      <c r="Y110" s="241">
        <v>499343.63495263958</v>
      </c>
      <c r="Z110" s="241">
        <v>502466.32007709047</v>
      </c>
      <c r="AA110" s="241">
        <v>505073.52725178044</v>
      </c>
      <c r="AB110" s="241">
        <v>507384.58277881774</v>
      </c>
      <c r="AC110" s="241">
        <v>509150.85954320082</v>
      </c>
      <c r="AD110" s="241">
        <v>510360.52716334752</v>
      </c>
      <c r="AE110" s="241">
        <v>510910.78654235281</v>
      </c>
      <c r="AF110" s="241">
        <v>510951.27140779613</v>
      </c>
      <c r="AG110" s="241">
        <v>510122.53017224756</v>
      </c>
      <c r="AH110" s="241">
        <v>508146.71409676765</v>
      </c>
      <c r="AI110" s="241">
        <v>504601.85153187165</v>
      </c>
      <c r="AJ110" s="241">
        <v>500054.76184851094</v>
      </c>
      <c r="AK110" s="241">
        <v>494698.61105356674</v>
      </c>
      <c r="AL110" s="241">
        <v>488653.58895354811</v>
      </c>
      <c r="AM110" s="241">
        <v>482101.82619725534</v>
      </c>
      <c r="AN110" s="241">
        <v>475243.46134189767</v>
      </c>
      <c r="AO110" s="241">
        <v>468433.86139526882</v>
      </c>
      <c r="AP110" s="241">
        <v>461871.17070254986</v>
      </c>
      <c r="AQ110" s="241">
        <v>455923.76351077907</v>
      </c>
      <c r="AR110" s="241">
        <v>450635.94031820132</v>
      </c>
      <c r="AS110" s="241">
        <v>446130.5312133379</v>
      </c>
      <c r="AT110" s="241">
        <v>442377.08359077282</v>
      </c>
      <c r="AU110" s="241">
        <v>439510.54064362356</v>
      </c>
      <c r="AV110" s="241">
        <v>437434.64104899409</v>
      </c>
      <c r="AW110" s="241">
        <v>436008.60761621362</v>
      </c>
      <c r="AX110" s="241">
        <v>435219.450937088</v>
      </c>
      <c r="AY110" s="241">
        <v>435159.761372504</v>
      </c>
      <c r="AZ110" s="241">
        <v>435790.44779341016</v>
      </c>
    </row>
    <row r="111" spans="1:52" x14ac:dyDescent="0.35">
      <c r="A111" s="242" t="s">
        <v>206</v>
      </c>
      <c r="B111" s="226">
        <v>1166.5583657931079</v>
      </c>
      <c r="C111" s="226">
        <v>1589.1045155072204</v>
      </c>
      <c r="D111" s="226">
        <v>2135.4289604860364</v>
      </c>
      <c r="E111" s="226">
        <v>2432.5816770929609</v>
      </c>
      <c r="F111" s="226">
        <v>2580.4796939020775</v>
      </c>
      <c r="G111" s="226">
        <v>2730.7034370636352</v>
      </c>
      <c r="H111" s="226">
        <v>2999.2397020728067</v>
      </c>
      <c r="I111" s="226">
        <v>3054.4218305029804</v>
      </c>
      <c r="J111" s="226">
        <v>3107.1991714930878</v>
      </c>
      <c r="K111" s="226">
        <v>3011.9718971913276</v>
      </c>
      <c r="L111" s="226">
        <v>3092.2517097802606</v>
      </c>
      <c r="M111" s="226">
        <v>3124.3204030174411</v>
      </c>
      <c r="N111" s="226">
        <v>3075.5306947528088</v>
      </c>
      <c r="O111" s="226">
        <v>3016.8248835840268</v>
      </c>
      <c r="P111" s="226">
        <v>3118.6948044316805</v>
      </c>
      <c r="Q111" s="226">
        <v>3061.9875477612886</v>
      </c>
      <c r="R111" s="226">
        <v>2936.8785137306004</v>
      </c>
      <c r="S111" s="226">
        <v>2867.3862665889778</v>
      </c>
      <c r="T111" s="226">
        <v>2771.9202387028076</v>
      </c>
      <c r="U111" s="226">
        <v>2757.6336978997883</v>
      </c>
      <c r="V111" s="226">
        <v>2708.4552605866074</v>
      </c>
      <c r="W111" s="226">
        <v>2723.4643395686398</v>
      </c>
      <c r="X111" s="226">
        <v>2781.0681284876528</v>
      </c>
      <c r="Y111" s="226">
        <v>2879.5368388065795</v>
      </c>
      <c r="Z111" s="226">
        <v>2996.2039587215381</v>
      </c>
      <c r="AA111" s="226">
        <v>3107.9615976543018</v>
      </c>
      <c r="AB111" s="226">
        <v>3211.0378021211336</v>
      </c>
      <c r="AC111" s="226">
        <v>3298.3229931023366</v>
      </c>
      <c r="AD111" s="226">
        <v>3370.1667242028902</v>
      </c>
      <c r="AE111" s="226">
        <v>3424.5776058458418</v>
      </c>
      <c r="AF111" s="226">
        <v>3465.9181790728499</v>
      </c>
      <c r="AG111" s="226">
        <v>3492.8192791359738</v>
      </c>
      <c r="AH111" s="226">
        <v>3507.6949949614695</v>
      </c>
      <c r="AI111" s="226">
        <v>3509.7652064499384</v>
      </c>
      <c r="AJ111" s="226">
        <v>3501.6079990820963</v>
      </c>
      <c r="AK111" s="226">
        <v>3483.2008815162603</v>
      </c>
      <c r="AL111" s="226">
        <v>3456.8102689096536</v>
      </c>
      <c r="AM111" s="226">
        <v>3422.5600371297996</v>
      </c>
      <c r="AN111" s="226">
        <v>3384.519007201046</v>
      </c>
      <c r="AO111" s="226">
        <v>3344.3321430980536</v>
      </c>
      <c r="AP111" s="226">
        <v>3305.0003899443063</v>
      </c>
      <c r="AQ111" s="226">
        <v>3268.1116859936601</v>
      </c>
      <c r="AR111" s="226">
        <v>3235.3481726075452</v>
      </c>
      <c r="AS111" s="226">
        <v>3205.9283508203021</v>
      </c>
      <c r="AT111" s="226">
        <v>3181.530680822792</v>
      </c>
      <c r="AU111" s="226">
        <v>3162.1837010164345</v>
      </c>
      <c r="AV111" s="226">
        <v>3148.602946317445</v>
      </c>
      <c r="AW111" s="226">
        <v>3137.8486243788639</v>
      </c>
      <c r="AX111" s="226">
        <v>3132.199444678789</v>
      </c>
      <c r="AY111" s="226">
        <v>3130.0046858860883</v>
      </c>
      <c r="AZ111" s="226">
        <v>3131.3450494836816</v>
      </c>
    </row>
    <row r="112" spans="1:52" x14ac:dyDescent="0.35">
      <c r="A112" s="242" t="s">
        <v>196</v>
      </c>
      <c r="B112" s="226">
        <v>51778.656604737844</v>
      </c>
      <c r="C112" s="226">
        <v>49398.210761111004</v>
      </c>
      <c r="D112" s="226">
        <v>46241.542322063768</v>
      </c>
      <c r="E112" s="226">
        <v>43825.008108444788</v>
      </c>
      <c r="F112" s="226">
        <v>40455.454123628377</v>
      </c>
      <c r="G112" s="226">
        <v>37896.495936908876</v>
      </c>
      <c r="H112" s="226">
        <v>35652.603837990508</v>
      </c>
      <c r="I112" s="226">
        <v>33614.857576965282</v>
      </c>
      <c r="J112" s="226">
        <v>31254.318185774337</v>
      </c>
      <c r="K112" s="226">
        <v>29250.550696393937</v>
      </c>
      <c r="L112" s="226">
        <v>27582.949699963232</v>
      </c>
      <c r="M112" s="226">
        <v>25823.30241057598</v>
      </c>
      <c r="N112" s="226">
        <v>23938.060882799986</v>
      </c>
      <c r="O112" s="226">
        <v>23068.896125001971</v>
      </c>
      <c r="P112" s="226">
        <v>22217.303417441595</v>
      </c>
      <c r="Q112" s="226">
        <v>21987.25828309626</v>
      </c>
      <c r="R112" s="226">
        <v>22020.318300295578</v>
      </c>
      <c r="S112" s="226">
        <v>22254.620448577589</v>
      </c>
      <c r="T112" s="226">
        <v>22459.216493312259</v>
      </c>
      <c r="U112" s="226">
        <v>22740.41536640362</v>
      </c>
      <c r="V112" s="226">
        <v>23227.628584509825</v>
      </c>
      <c r="W112" s="226">
        <v>23695.885047490552</v>
      </c>
      <c r="X112" s="226">
        <v>24122.399068630999</v>
      </c>
      <c r="Y112" s="226">
        <v>24552.003827727473</v>
      </c>
      <c r="Z112" s="226">
        <v>24972.475199813383</v>
      </c>
      <c r="AA112" s="226">
        <v>25380.749996772647</v>
      </c>
      <c r="AB112" s="226">
        <v>25760.333441139908</v>
      </c>
      <c r="AC112" s="226">
        <v>26090.528361790824</v>
      </c>
      <c r="AD112" s="226">
        <v>26353.856237183143</v>
      </c>
      <c r="AE112" s="226">
        <v>26542.08676203401</v>
      </c>
      <c r="AF112" s="226">
        <v>26658.503067592024</v>
      </c>
      <c r="AG112" s="226">
        <v>26692.914298225005</v>
      </c>
      <c r="AH112" s="226">
        <v>26641.583256696871</v>
      </c>
      <c r="AI112" s="226">
        <v>26517.339435574555</v>
      </c>
      <c r="AJ112" s="226">
        <v>26337.677238111442</v>
      </c>
      <c r="AK112" s="226">
        <v>26115.829240189723</v>
      </c>
      <c r="AL112" s="226">
        <v>25859.288375662971</v>
      </c>
      <c r="AM112" s="226">
        <v>25578.826968134694</v>
      </c>
      <c r="AN112" s="226">
        <v>25281.42852362377</v>
      </c>
      <c r="AO112" s="226">
        <v>24984.216374420608</v>
      </c>
      <c r="AP112" s="226">
        <v>24697.479998193099</v>
      </c>
      <c r="AQ112" s="226">
        <v>24435.139639026333</v>
      </c>
      <c r="AR112" s="226">
        <v>24207.240327842395</v>
      </c>
      <c r="AS112" s="226">
        <v>24013.996080084711</v>
      </c>
      <c r="AT112" s="226">
        <v>23856.654420736886</v>
      </c>
      <c r="AU112" s="226">
        <v>23738.936933962948</v>
      </c>
      <c r="AV112" s="226">
        <v>23661.790935604728</v>
      </c>
      <c r="AW112" s="226">
        <v>23615.860229435031</v>
      </c>
      <c r="AX112" s="226">
        <v>23603.692086668689</v>
      </c>
      <c r="AY112" s="226">
        <v>23619.955685288951</v>
      </c>
      <c r="AZ112" s="226">
        <v>23666.061941904612</v>
      </c>
    </row>
    <row r="113" spans="1:52" x14ac:dyDescent="0.35">
      <c r="A113" s="242" t="s">
        <v>207</v>
      </c>
      <c r="B113" s="226">
        <v>102.29010435375849</v>
      </c>
      <c r="C113" s="226">
        <v>121.40402771376603</v>
      </c>
      <c r="D113" s="226">
        <v>146.57767086021235</v>
      </c>
      <c r="E113" s="226">
        <v>176.74135212587478</v>
      </c>
      <c r="F113" s="226">
        <v>203.46155897016163</v>
      </c>
      <c r="G113" s="226">
        <v>238.14856903840126</v>
      </c>
      <c r="H113" s="226">
        <v>422.00165439228505</v>
      </c>
      <c r="I113" s="226">
        <v>499.63009152281461</v>
      </c>
      <c r="J113" s="226">
        <v>665.92055124992976</v>
      </c>
      <c r="K113" s="226">
        <v>907.08808210497853</v>
      </c>
      <c r="L113" s="226">
        <v>1221.8423509003385</v>
      </c>
      <c r="M113" s="226">
        <v>1303.8782941852273</v>
      </c>
      <c r="N113" s="226">
        <v>1301.9166114189095</v>
      </c>
      <c r="O113" s="226">
        <v>1366.5960464977247</v>
      </c>
      <c r="P113" s="226">
        <v>1489.3778454360556</v>
      </c>
      <c r="Q113" s="226">
        <v>1574.4170728517074</v>
      </c>
      <c r="R113" s="226">
        <v>1641.8766852473068</v>
      </c>
      <c r="S113" s="226">
        <v>1732.93963534624</v>
      </c>
      <c r="T113" s="226">
        <v>1836.1066180296641</v>
      </c>
      <c r="U113" s="226">
        <v>1943.2555901601654</v>
      </c>
      <c r="V113" s="226">
        <v>2024.757065118042</v>
      </c>
      <c r="W113" s="226">
        <v>2124.5377829867816</v>
      </c>
      <c r="X113" s="226">
        <v>2237.9814171868352</v>
      </c>
      <c r="Y113" s="226">
        <v>2382.1027371283067</v>
      </c>
      <c r="Z113" s="226">
        <v>2549.289044399774</v>
      </c>
      <c r="AA113" s="226">
        <v>2730.5412423364405</v>
      </c>
      <c r="AB113" s="226">
        <v>2928.2684788221104</v>
      </c>
      <c r="AC113" s="226">
        <v>3136.1570960091881</v>
      </c>
      <c r="AD113" s="226">
        <v>3354.5313684145608</v>
      </c>
      <c r="AE113" s="226">
        <v>3582.4309846582787</v>
      </c>
      <c r="AF113" s="226">
        <v>3820.9636505587459</v>
      </c>
      <c r="AG113" s="226">
        <v>4068.1449661055817</v>
      </c>
      <c r="AH113" s="226">
        <v>4320.7359574343745</v>
      </c>
      <c r="AI113" s="226">
        <v>4576.1827513262151</v>
      </c>
      <c r="AJ113" s="226">
        <v>4834.5462994007157</v>
      </c>
      <c r="AK113" s="226">
        <v>5094.4548248211158</v>
      </c>
      <c r="AL113" s="226">
        <v>5357.6734456064914</v>
      </c>
      <c r="AM113" s="226">
        <v>5622.8453049905656</v>
      </c>
      <c r="AN113" s="226">
        <v>5894.2837681443316</v>
      </c>
      <c r="AO113" s="226">
        <v>6173.9414923417899</v>
      </c>
      <c r="AP113" s="226">
        <v>6467.6841437699932</v>
      </c>
      <c r="AQ113" s="226">
        <v>6776.3963054836622</v>
      </c>
      <c r="AR113" s="226">
        <v>7110.2372318265116</v>
      </c>
      <c r="AS113" s="226">
        <v>7463.3502560252118</v>
      </c>
      <c r="AT113" s="226">
        <v>7847.762524333456</v>
      </c>
      <c r="AU113" s="226">
        <v>8258.501269653023</v>
      </c>
      <c r="AV113" s="226">
        <v>8699.726528489984</v>
      </c>
      <c r="AW113" s="226">
        <v>9166.7849424453216</v>
      </c>
      <c r="AX113" s="226">
        <v>9667.4699749307729</v>
      </c>
      <c r="AY113" s="226">
        <v>10192.006381029065</v>
      </c>
      <c r="AZ113" s="226">
        <v>10746.397523431378</v>
      </c>
    </row>
    <row r="114" spans="1:52" x14ac:dyDescent="0.35">
      <c r="A114" s="242" t="s">
        <v>208</v>
      </c>
      <c r="B114" s="226">
        <v>0</v>
      </c>
      <c r="C114" s="226">
        <v>0</v>
      </c>
      <c r="D114" s="226">
        <v>0</v>
      </c>
      <c r="E114" s="226">
        <v>0</v>
      </c>
      <c r="F114" s="226">
        <v>0</v>
      </c>
      <c r="G114" s="226">
        <v>0</v>
      </c>
      <c r="H114" s="226">
        <v>0</v>
      </c>
      <c r="I114" s="226">
        <v>0</v>
      </c>
      <c r="J114" s="226">
        <v>0</v>
      </c>
      <c r="K114" s="226">
        <v>0</v>
      </c>
      <c r="L114" s="226">
        <v>0</v>
      </c>
      <c r="M114" s="226">
        <v>0</v>
      </c>
      <c r="N114" s="226">
        <v>0</v>
      </c>
      <c r="O114" s="226">
        <v>0</v>
      </c>
      <c r="P114" s="226">
        <v>0</v>
      </c>
      <c r="Q114" s="226">
        <v>0</v>
      </c>
      <c r="R114" s="226">
        <v>4.2247931087206636</v>
      </c>
      <c r="S114" s="226">
        <v>10.320788460481925</v>
      </c>
      <c r="T114" s="226">
        <v>18.397892542652652</v>
      </c>
      <c r="U114" s="226">
        <v>28.318070427240631</v>
      </c>
      <c r="V114" s="226">
        <v>50.664726390796339</v>
      </c>
      <c r="W114" s="226">
        <v>73.068061840106964</v>
      </c>
      <c r="X114" s="226">
        <v>95.55331488454037</v>
      </c>
      <c r="Y114" s="226">
        <v>117.83158835335671</v>
      </c>
      <c r="Z114" s="226">
        <v>141.71292226624402</v>
      </c>
      <c r="AA114" s="226">
        <v>169.20111482955346</v>
      </c>
      <c r="AB114" s="226">
        <v>200.30750050700749</v>
      </c>
      <c r="AC114" s="226">
        <v>235.19082125077645</v>
      </c>
      <c r="AD114" s="226">
        <v>274.30399623150367</v>
      </c>
      <c r="AE114" s="226">
        <v>318.28592478684095</v>
      </c>
      <c r="AF114" s="226">
        <v>368.22628646804543</v>
      </c>
      <c r="AG114" s="226">
        <v>424.32798781060563</v>
      </c>
      <c r="AH114" s="226">
        <v>487.73288503408025</v>
      </c>
      <c r="AI114" s="226">
        <v>557.54851668944286</v>
      </c>
      <c r="AJ114" s="226">
        <v>635.76267938005515</v>
      </c>
      <c r="AK114" s="226">
        <v>722.5722193215297</v>
      </c>
      <c r="AL114" s="226">
        <v>819.0776007432911</v>
      </c>
      <c r="AM114" s="226">
        <v>925.49971857559945</v>
      </c>
      <c r="AN114" s="226">
        <v>1043.1818876153307</v>
      </c>
      <c r="AO114" s="226">
        <v>1172.8312441059268</v>
      </c>
      <c r="AP114" s="226">
        <v>1316.2810446768913</v>
      </c>
      <c r="AQ114" s="226">
        <v>1474.6183689299885</v>
      </c>
      <c r="AR114" s="226">
        <v>1650.3439686768511</v>
      </c>
      <c r="AS114" s="226">
        <v>1843.9649057278862</v>
      </c>
      <c r="AT114" s="226">
        <v>2057.7512140238978</v>
      </c>
      <c r="AU114" s="226">
        <v>2292.6112530276368</v>
      </c>
      <c r="AV114" s="226">
        <v>2551.0691709864132</v>
      </c>
      <c r="AW114" s="226">
        <v>2831.5416271377312</v>
      </c>
      <c r="AX114" s="226">
        <v>3137.9290512104335</v>
      </c>
      <c r="AY114" s="226">
        <v>3470.9138465528922</v>
      </c>
      <c r="AZ114" s="226">
        <v>3834.4131629427638</v>
      </c>
    </row>
    <row r="115" spans="1:52" x14ac:dyDescent="0.35">
      <c r="A115" s="242" t="s">
        <v>197</v>
      </c>
      <c r="B115" s="226">
        <v>290527.19438134041</v>
      </c>
      <c r="C115" s="226">
        <v>304786.62660742091</v>
      </c>
      <c r="D115" s="226">
        <v>314595.90130402148</v>
      </c>
      <c r="E115" s="226">
        <v>333116.80439305992</v>
      </c>
      <c r="F115" s="226">
        <v>350151.13953502185</v>
      </c>
      <c r="G115" s="226">
        <v>366953.97540595825</v>
      </c>
      <c r="H115" s="226">
        <v>371994.23676240008</v>
      </c>
      <c r="I115" s="226">
        <v>396315.79967159481</v>
      </c>
      <c r="J115" s="226">
        <v>396728.32352337125</v>
      </c>
      <c r="K115" s="226">
        <v>396526.46078822442</v>
      </c>
      <c r="L115" s="226">
        <v>410619.57843564363</v>
      </c>
      <c r="M115" s="226">
        <v>417416.86084857059</v>
      </c>
      <c r="N115" s="226">
        <v>405999.4956122461</v>
      </c>
      <c r="O115" s="226">
        <v>403621.25889423786</v>
      </c>
      <c r="P115" s="226">
        <v>417250.46787766175</v>
      </c>
      <c r="Q115" s="226">
        <v>422963.13590048661</v>
      </c>
      <c r="R115" s="226">
        <v>430832.58768265601</v>
      </c>
      <c r="S115" s="226">
        <v>440596.35818162415</v>
      </c>
      <c r="T115" s="226">
        <v>449952.6243390282</v>
      </c>
      <c r="U115" s="226">
        <v>457696.34753660433</v>
      </c>
      <c r="V115" s="226">
        <v>461515.89339018881</v>
      </c>
      <c r="W115" s="226">
        <v>464429.88309783384</v>
      </c>
      <c r="X115" s="226">
        <v>466855.20662990306</v>
      </c>
      <c r="Y115" s="226">
        <v>469410.78117796278</v>
      </c>
      <c r="Z115" s="226">
        <v>471804.62120288098</v>
      </c>
      <c r="AA115" s="226">
        <v>473682.21878297138</v>
      </c>
      <c r="AB115" s="226">
        <v>475280.67887723574</v>
      </c>
      <c r="AC115" s="226">
        <v>476385.26613175805</v>
      </c>
      <c r="AD115" s="226">
        <v>477000.36834822159</v>
      </c>
      <c r="AE115" s="226">
        <v>477033.57321627758</v>
      </c>
      <c r="AF115" s="226">
        <v>476624.45364644163</v>
      </c>
      <c r="AG115" s="226">
        <v>475426.82462854724</v>
      </c>
      <c r="AH115" s="226">
        <v>473165.82471945131</v>
      </c>
      <c r="AI115" s="226">
        <v>469410.87209879246</v>
      </c>
      <c r="AJ115" s="226">
        <v>464705.80174391688</v>
      </c>
      <c r="AK115" s="226">
        <v>459230.89684851741</v>
      </c>
      <c r="AL115" s="226">
        <v>453092.83996436605</v>
      </c>
      <c r="AM115" s="226">
        <v>446463.34651422105</v>
      </c>
      <c r="AN115" s="226">
        <v>439524.21192888974</v>
      </c>
      <c r="AO115" s="226">
        <v>432607.44713212707</v>
      </c>
      <c r="AP115" s="226">
        <v>425887.40910044248</v>
      </c>
      <c r="AQ115" s="226">
        <v>419711.71961020736</v>
      </c>
      <c r="AR115" s="226">
        <v>414095.31462475541</v>
      </c>
      <c r="AS115" s="226">
        <v>409161.95990817907</v>
      </c>
      <c r="AT115" s="226">
        <v>404857.16161070473</v>
      </c>
      <c r="AU115" s="226">
        <v>401308.45881022018</v>
      </c>
      <c r="AV115" s="226">
        <v>398400.73212066048</v>
      </c>
      <c r="AW115" s="226">
        <v>396002.72333395213</v>
      </c>
      <c r="AX115" s="226">
        <v>394070.93128556618</v>
      </c>
      <c r="AY115" s="226">
        <v>392700.63873064186</v>
      </c>
      <c r="AZ115" s="226">
        <v>391825.32865569449</v>
      </c>
    </row>
    <row r="116" spans="1:52" x14ac:dyDescent="0.35">
      <c r="A116" s="242" t="s">
        <v>198</v>
      </c>
      <c r="B116" s="226">
        <v>0</v>
      </c>
      <c r="C116" s="226">
        <v>0</v>
      </c>
      <c r="D116" s="226">
        <v>0</v>
      </c>
      <c r="E116" s="226">
        <v>0</v>
      </c>
      <c r="F116" s="226">
        <v>0</v>
      </c>
      <c r="G116" s="226">
        <v>0</v>
      </c>
      <c r="H116" s="226">
        <v>0</v>
      </c>
      <c r="I116" s="226">
        <v>0</v>
      </c>
      <c r="J116" s="226">
        <v>0</v>
      </c>
      <c r="K116" s="226">
        <v>0</v>
      </c>
      <c r="L116" s="226">
        <v>0</v>
      </c>
      <c r="M116" s="226">
        <v>0</v>
      </c>
      <c r="N116" s="226">
        <v>0</v>
      </c>
      <c r="O116" s="226">
        <v>0</v>
      </c>
      <c r="P116" s="226">
        <v>0</v>
      </c>
      <c r="Q116" s="226">
        <v>0</v>
      </c>
      <c r="R116" s="226">
        <v>1.8537989558131462E-2</v>
      </c>
      <c r="S116" s="226">
        <v>5.1403540241666532E-2</v>
      </c>
      <c r="T116" s="226">
        <v>0.12777095892830187</v>
      </c>
      <c r="U116" s="226">
        <v>0.23749225922120895</v>
      </c>
      <c r="V116" s="226">
        <v>0.36676500478009066</v>
      </c>
      <c r="W116" s="226">
        <v>0.58958070003954166</v>
      </c>
      <c r="X116" s="226">
        <v>0.93594330155992556</v>
      </c>
      <c r="Y116" s="226">
        <v>1.3787826610979943</v>
      </c>
      <c r="Z116" s="226">
        <v>2.0177490085755445</v>
      </c>
      <c r="AA116" s="226">
        <v>2.8545172160701329</v>
      </c>
      <c r="AB116" s="226">
        <v>3.9566789918259513</v>
      </c>
      <c r="AC116" s="226">
        <v>5.3941392896126867</v>
      </c>
      <c r="AD116" s="226">
        <v>7.30048909383527</v>
      </c>
      <c r="AE116" s="226">
        <v>9.8320487502403964</v>
      </c>
      <c r="AF116" s="226">
        <v>13.206577662857304</v>
      </c>
      <c r="AG116" s="226">
        <v>17.499012423171735</v>
      </c>
      <c r="AH116" s="226">
        <v>23.142283189549136</v>
      </c>
      <c r="AI116" s="226">
        <v>30.143523039087654</v>
      </c>
      <c r="AJ116" s="226">
        <v>39.365888619749448</v>
      </c>
      <c r="AK116" s="226">
        <v>51.657039200684018</v>
      </c>
      <c r="AL116" s="226">
        <v>67.89929825964343</v>
      </c>
      <c r="AM116" s="226">
        <v>88.747654203629409</v>
      </c>
      <c r="AN116" s="226">
        <v>115.83622642342466</v>
      </c>
      <c r="AO116" s="226">
        <v>151.0930091754071</v>
      </c>
      <c r="AP116" s="226">
        <v>197.31602552306916</v>
      </c>
      <c r="AQ116" s="226">
        <v>257.77790113803837</v>
      </c>
      <c r="AR116" s="226">
        <v>337.45599249262716</v>
      </c>
      <c r="AS116" s="226">
        <v>441.33171250072246</v>
      </c>
      <c r="AT116" s="226">
        <v>576.22314015103882</v>
      </c>
      <c r="AU116" s="226">
        <v>749.8486757433119</v>
      </c>
      <c r="AV116" s="226">
        <v>972.7193469350741</v>
      </c>
      <c r="AW116" s="226">
        <v>1253.8488588645091</v>
      </c>
      <c r="AX116" s="226">
        <v>1607.2290940331327</v>
      </c>
      <c r="AY116" s="226">
        <v>2046.242043105116</v>
      </c>
      <c r="AZ116" s="226">
        <v>2586.9014599532074</v>
      </c>
    </row>
    <row r="117" spans="1:52" x14ac:dyDescent="0.35">
      <c r="A117" s="242" t="s">
        <v>209</v>
      </c>
      <c r="B117" s="226">
        <v>0</v>
      </c>
      <c r="C117" s="226">
        <v>0</v>
      </c>
      <c r="D117" s="226">
        <v>0</v>
      </c>
      <c r="E117" s="226">
        <v>0</v>
      </c>
      <c r="F117" s="226">
        <v>0</v>
      </c>
      <c r="G117" s="226">
        <v>0</v>
      </c>
      <c r="H117" s="226">
        <v>0</v>
      </c>
      <c r="I117" s="226">
        <v>0</v>
      </c>
      <c r="J117" s="226">
        <v>0</v>
      </c>
      <c r="K117" s="226">
        <v>0</v>
      </c>
      <c r="L117" s="226">
        <v>0</v>
      </c>
      <c r="M117" s="226">
        <v>0</v>
      </c>
      <c r="N117" s="226">
        <v>0</v>
      </c>
      <c r="O117" s="226">
        <v>0</v>
      </c>
      <c r="P117" s="226">
        <v>0</v>
      </c>
      <c r="Q117" s="226">
        <v>0</v>
      </c>
      <c r="R117" s="226">
        <v>0</v>
      </c>
      <c r="S117" s="226">
        <v>0</v>
      </c>
      <c r="T117" s="226">
        <v>0</v>
      </c>
      <c r="U117" s="226">
        <v>0</v>
      </c>
      <c r="V117" s="226">
        <v>0</v>
      </c>
      <c r="W117" s="226">
        <v>0</v>
      </c>
      <c r="X117" s="226">
        <v>0</v>
      </c>
      <c r="Y117" s="226">
        <v>0</v>
      </c>
      <c r="Z117" s="226">
        <v>0</v>
      </c>
      <c r="AA117" s="226">
        <v>0</v>
      </c>
      <c r="AB117" s="226">
        <v>0</v>
      </c>
      <c r="AC117" s="226">
        <v>0</v>
      </c>
      <c r="AD117" s="226">
        <v>0</v>
      </c>
      <c r="AE117" s="226">
        <v>0</v>
      </c>
      <c r="AF117" s="226">
        <v>0</v>
      </c>
      <c r="AG117" s="226">
        <v>0</v>
      </c>
      <c r="AH117" s="226">
        <v>0</v>
      </c>
      <c r="AI117" s="226">
        <v>0</v>
      </c>
      <c r="AJ117" s="226">
        <v>0</v>
      </c>
      <c r="AK117" s="226">
        <v>0</v>
      </c>
      <c r="AL117" s="226">
        <v>0</v>
      </c>
      <c r="AM117" s="226">
        <v>0</v>
      </c>
      <c r="AN117" s="226">
        <v>0</v>
      </c>
      <c r="AO117" s="226">
        <v>0</v>
      </c>
      <c r="AP117" s="226">
        <v>0</v>
      </c>
      <c r="AQ117" s="226">
        <v>0</v>
      </c>
      <c r="AR117" s="226">
        <v>0</v>
      </c>
      <c r="AS117" s="226">
        <v>0</v>
      </c>
      <c r="AT117" s="226">
        <v>0</v>
      </c>
      <c r="AU117" s="226">
        <v>0</v>
      </c>
      <c r="AV117" s="226">
        <v>0</v>
      </c>
      <c r="AW117" s="226">
        <v>0</v>
      </c>
      <c r="AX117" s="226">
        <v>0</v>
      </c>
      <c r="AY117" s="226">
        <v>0</v>
      </c>
      <c r="AZ117" s="226">
        <v>0</v>
      </c>
    </row>
    <row r="118" spans="1:52" hidden="1" x14ac:dyDescent="0.35">
      <c r="A118" s="240"/>
      <c r="B118" s="241"/>
      <c r="C118" s="241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  <c r="AK118" s="241"/>
      <c r="AL118" s="241"/>
      <c r="AM118" s="241"/>
      <c r="AN118" s="241"/>
      <c r="AO118" s="241"/>
      <c r="AP118" s="241"/>
      <c r="AQ118" s="241"/>
      <c r="AR118" s="241"/>
      <c r="AS118" s="241"/>
      <c r="AT118" s="241"/>
      <c r="AU118" s="241"/>
      <c r="AV118" s="241"/>
      <c r="AW118" s="241"/>
      <c r="AX118" s="241"/>
      <c r="AY118" s="241"/>
      <c r="AZ118" s="241"/>
    </row>
    <row r="119" spans="1:52" hidden="1" x14ac:dyDescent="0.35">
      <c r="A119" s="242"/>
      <c r="B119" s="226"/>
      <c r="C119" s="226"/>
      <c r="D119" s="226"/>
      <c r="E119" s="226"/>
      <c r="F119" s="226"/>
      <c r="G119" s="226"/>
      <c r="H119" s="226"/>
      <c r="I119" s="226"/>
      <c r="J119" s="226"/>
      <c r="K119" s="226"/>
      <c r="L119" s="226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  <c r="AA119" s="226"/>
      <c r="AB119" s="226"/>
      <c r="AC119" s="226"/>
      <c r="AD119" s="226"/>
      <c r="AE119" s="226"/>
      <c r="AF119" s="226"/>
      <c r="AG119" s="226"/>
      <c r="AH119" s="226"/>
      <c r="AI119" s="226"/>
      <c r="AJ119" s="226"/>
      <c r="AK119" s="226"/>
      <c r="AL119" s="226"/>
      <c r="AM119" s="226"/>
      <c r="AN119" s="226"/>
      <c r="AO119" s="226"/>
      <c r="AP119" s="226"/>
      <c r="AQ119" s="226"/>
      <c r="AR119" s="226"/>
      <c r="AS119" s="226"/>
      <c r="AT119" s="226"/>
      <c r="AU119" s="226"/>
      <c r="AV119" s="226"/>
      <c r="AW119" s="226"/>
      <c r="AX119" s="226"/>
      <c r="AY119" s="226"/>
      <c r="AZ119" s="226"/>
    </row>
    <row r="120" spans="1:52" hidden="1" x14ac:dyDescent="0.35">
      <c r="A120" s="242"/>
      <c r="B120" s="226"/>
      <c r="C120" s="226"/>
      <c r="D120" s="226"/>
      <c r="E120" s="226"/>
      <c r="F120" s="226"/>
      <c r="G120" s="226"/>
      <c r="H120" s="226"/>
      <c r="I120" s="226"/>
      <c r="J120" s="226"/>
      <c r="K120" s="226"/>
      <c r="L120" s="226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  <c r="AA120" s="226"/>
      <c r="AB120" s="226"/>
      <c r="AC120" s="226"/>
      <c r="AD120" s="226"/>
      <c r="AE120" s="226"/>
      <c r="AF120" s="226"/>
      <c r="AG120" s="226"/>
      <c r="AH120" s="226"/>
      <c r="AI120" s="226"/>
      <c r="AJ120" s="226"/>
      <c r="AK120" s="226"/>
      <c r="AL120" s="226"/>
      <c r="AM120" s="226"/>
      <c r="AN120" s="226"/>
      <c r="AO120" s="226"/>
      <c r="AP120" s="226"/>
      <c r="AQ120" s="226"/>
      <c r="AR120" s="226"/>
      <c r="AS120" s="226"/>
      <c r="AT120" s="226"/>
      <c r="AU120" s="226"/>
      <c r="AV120" s="226"/>
      <c r="AW120" s="226"/>
      <c r="AX120" s="226"/>
      <c r="AY120" s="226"/>
      <c r="AZ120" s="226"/>
    </row>
    <row r="121" spans="1:52" hidden="1" x14ac:dyDescent="0.35">
      <c r="A121" s="242"/>
      <c r="B121" s="226"/>
      <c r="C121" s="226"/>
      <c r="D121" s="226"/>
      <c r="E121" s="226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  <c r="AA121" s="226"/>
      <c r="AB121" s="226"/>
      <c r="AC121" s="226"/>
      <c r="AD121" s="226"/>
      <c r="AE121" s="226"/>
      <c r="AF121" s="226"/>
      <c r="AG121" s="226"/>
      <c r="AH121" s="226"/>
      <c r="AI121" s="226"/>
      <c r="AJ121" s="226"/>
      <c r="AK121" s="226"/>
      <c r="AL121" s="226"/>
      <c r="AM121" s="226"/>
      <c r="AN121" s="226"/>
      <c r="AO121" s="226"/>
      <c r="AP121" s="226"/>
      <c r="AQ121" s="226"/>
      <c r="AR121" s="226"/>
      <c r="AS121" s="226"/>
      <c r="AT121" s="226"/>
      <c r="AU121" s="226"/>
      <c r="AV121" s="226"/>
      <c r="AW121" s="226"/>
      <c r="AX121" s="226"/>
      <c r="AY121" s="226"/>
      <c r="AZ121" s="226"/>
    </row>
    <row r="122" spans="1:52" hidden="1" x14ac:dyDescent="0.35">
      <c r="A122" s="242"/>
      <c r="B122" s="226"/>
      <c r="C122" s="226"/>
      <c r="D122" s="226"/>
      <c r="E122" s="226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  <c r="AA122" s="226"/>
      <c r="AB122" s="226"/>
      <c r="AC122" s="226"/>
      <c r="AD122" s="226"/>
      <c r="AE122" s="226"/>
      <c r="AF122" s="226"/>
      <c r="AG122" s="226"/>
      <c r="AH122" s="226"/>
      <c r="AI122" s="226"/>
      <c r="AJ122" s="226"/>
      <c r="AK122" s="226"/>
      <c r="AL122" s="226"/>
      <c r="AM122" s="226"/>
      <c r="AN122" s="226"/>
      <c r="AO122" s="226"/>
      <c r="AP122" s="226"/>
      <c r="AQ122" s="226"/>
      <c r="AR122" s="226"/>
      <c r="AS122" s="226"/>
      <c r="AT122" s="226"/>
      <c r="AU122" s="226"/>
      <c r="AV122" s="226"/>
      <c r="AW122" s="226"/>
      <c r="AX122" s="226"/>
      <c r="AY122" s="226"/>
      <c r="AZ122" s="226"/>
    </row>
    <row r="123" spans="1:52" hidden="1" x14ac:dyDescent="0.35">
      <c r="A123" s="242"/>
      <c r="B123" s="226"/>
      <c r="C123" s="226"/>
      <c r="D123" s="226"/>
      <c r="E123" s="226"/>
      <c r="F123" s="226"/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6"/>
      <c r="Y123" s="226"/>
      <c r="Z123" s="226"/>
      <c r="AA123" s="226"/>
      <c r="AB123" s="226"/>
      <c r="AC123" s="226"/>
      <c r="AD123" s="226"/>
      <c r="AE123" s="226"/>
      <c r="AF123" s="226"/>
      <c r="AG123" s="226"/>
      <c r="AH123" s="226"/>
      <c r="AI123" s="226"/>
      <c r="AJ123" s="226"/>
      <c r="AK123" s="226"/>
      <c r="AL123" s="226"/>
      <c r="AM123" s="226"/>
      <c r="AN123" s="226"/>
      <c r="AO123" s="226"/>
      <c r="AP123" s="226"/>
      <c r="AQ123" s="226"/>
      <c r="AR123" s="226"/>
      <c r="AS123" s="226"/>
      <c r="AT123" s="226"/>
      <c r="AU123" s="226"/>
      <c r="AV123" s="226"/>
      <c r="AW123" s="226"/>
      <c r="AX123" s="226"/>
      <c r="AY123" s="226"/>
      <c r="AZ123" s="226"/>
    </row>
    <row r="124" spans="1:52" hidden="1" x14ac:dyDescent="0.35">
      <c r="A124" s="242"/>
      <c r="B124" s="226"/>
      <c r="C124" s="226"/>
      <c r="D124" s="226"/>
      <c r="E124" s="226"/>
      <c r="F124" s="226"/>
      <c r="G124" s="226"/>
      <c r="H124" s="226"/>
      <c r="I124" s="226"/>
      <c r="J124" s="226"/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  <c r="AA124" s="226"/>
      <c r="AB124" s="226"/>
      <c r="AC124" s="226"/>
      <c r="AD124" s="226"/>
      <c r="AE124" s="226"/>
      <c r="AF124" s="226"/>
      <c r="AG124" s="226"/>
      <c r="AH124" s="226"/>
      <c r="AI124" s="226"/>
      <c r="AJ124" s="226"/>
      <c r="AK124" s="226"/>
      <c r="AL124" s="226"/>
      <c r="AM124" s="226"/>
      <c r="AN124" s="226"/>
      <c r="AO124" s="226"/>
      <c r="AP124" s="226"/>
      <c r="AQ124" s="226"/>
      <c r="AR124" s="226"/>
      <c r="AS124" s="226"/>
      <c r="AT124" s="226"/>
      <c r="AU124" s="226"/>
      <c r="AV124" s="226"/>
      <c r="AW124" s="226"/>
      <c r="AX124" s="226"/>
      <c r="AY124" s="226"/>
      <c r="AZ124" s="226"/>
    </row>
    <row r="125" spans="1:52" hidden="1" x14ac:dyDescent="0.35">
      <c r="A125" s="242"/>
      <c r="B125" s="226"/>
      <c r="C125" s="226"/>
      <c r="D125" s="226"/>
      <c r="E125" s="226"/>
      <c r="F125" s="226"/>
      <c r="G125" s="226"/>
      <c r="H125" s="226"/>
      <c r="I125" s="226"/>
      <c r="J125" s="226"/>
      <c r="K125" s="226"/>
      <c r="L125" s="226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  <c r="AA125" s="226"/>
      <c r="AB125" s="226"/>
      <c r="AC125" s="226"/>
      <c r="AD125" s="226"/>
      <c r="AE125" s="226"/>
      <c r="AF125" s="226"/>
      <c r="AG125" s="226"/>
      <c r="AH125" s="226"/>
      <c r="AI125" s="226"/>
      <c r="AJ125" s="226"/>
      <c r="AK125" s="226"/>
      <c r="AL125" s="226"/>
      <c r="AM125" s="226"/>
      <c r="AN125" s="226"/>
      <c r="AO125" s="226"/>
      <c r="AP125" s="226"/>
      <c r="AQ125" s="226"/>
      <c r="AR125" s="226"/>
      <c r="AS125" s="226"/>
      <c r="AT125" s="226"/>
      <c r="AU125" s="226"/>
      <c r="AV125" s="226"/>
      <c r="AW125" s="226"/>
      <c r="AX125" s="226"/>
      <c r="AY125" s="226"/>
      <c r="AZ125" s="226"/>
    </row>
    <row r="126" spans="1:52" x14ac:dyDescent="0.35">
      <c r="A126" s="240" t="s">
        <v>199</v>
      </c>
      <c r="B126" s="241">
        <v>0</v>
      </c>
      <c r="C126" s="241">
        <v>0</v>
      </c>
      <c r="D126" s="241">
        <v>0</v>
      </c>
      <c r="E126" s="241">
        <v>0</v>
      </c>
      <c r="F126" s="241">
        <v>0</v>
      </c>
      <c r="G126" s="241">
        <v>0</v>
      </c>
      <c r="H126" s="241">
        <v>0</v>
      </c>
      <c r="I126" s="241">
        <v>0</v>
      </c>
      <c r="J126" s="241">
        <v>0</v>
      </c>
      <c r="K126" s="241">
        <v>0</v>
      </c>
      <c r="L126" s="241">
        <v>0</v>
      </c>
      <c r="M126" s="241">
        <v>0</v>
      </c>
      <c r="N126" s="241">
        <v>0</v>
      </c>
      <c r="O126" s="241">
        <v>0</v>
      </c>
      <c r="P126" s="241">
        <v>0</v>
      </c>
      <c r="Q126" s="241">
        <v>0</v>
      </c>
      <c r="R126" s="241">
        <v>140.04706750470962</v>
      </c>
      <c r="S126" s="241">
        <v>364.82392062512736</v>
      </c>
      <c r="T126" s="241">
        <v>669.78454811152415</v>
      </c>
      <c r="U126" s="241">
        <v>1048.5459305057516</v>
      </c>
      <c r="V126" s="241">
        <v>2144.2054618170359</v>
      </c>
      <c r="W126" s="241">
        <v>3592.0808699465952</v>
      </c>
      <c r="X126" s="241">
        <v>5267.7034274630141</v>
      </c>
      <c r="Y126" s="241">
        <v>7099.136325614294</v>
      </c>
      <c r="Z126" s="241">
        <v>9228.6806781654232</v>
      </c>
      <c r="AA126" s="241">
        <v>11827.173594166938</v>
      </c>
      <c r="AB126" s="241">
        <v>14847.826267935076</v>
      </c>
      <c r="AC126" s="241">
        <v>18234.345066268932</v>
      </c>
      <c r="AD126" s="241">
        <v>21970.810500255218</v>
      </c>
      <c r="AE126" s="241">
        <v>26026.766845199298</v>
      </c>
      <c r="AF126" s="241">
        <v>30424.970778395556</v>
      </c>
      <c r="AG126" s="241">
        <v>35167.338327398887</v>
      </c>
      <c r="AH126" s="241">
        <v>40310.7908822108</v>
      </c>
      <c r="AI126" s="241">
        <v>45734.864436620192</v>
      </c>
      <c r="AJ126" s="241">
        <v>51502.630604544138</v>
      </c>
      <c r="AK126" s="241">
        <v>57543.002051479198</v>
      </c>
      <c r="AL126" s="241">
        <v>63806.428187795595</v>
      </c>
      <c r="AM126" s="241">
        <v>70163.983458753646</v>
      </c>
      <c r="AN126" s="241">
        <v>76518.304087236029</v>
      </c>
      <c r="AO126" s="241">
        <v>82703.773249654536</v>
      </c>
      <c r="AP126" s="241">
        <v>88620.804810218091</v>
      </c>
      <c r="AQ126" s="241">
        <v>94095.315166614702</v>
      </c>
      <c r="AR126" s="241">
        <v>99029.088436300342</v>
      </c>
      <c r="AS126" s="241">
        <v>103309.7834528862</v>
      </c>
      <c r="AT126" s="241">
        <v>106960.15782768901</v>
      </c>
      <c r="AU126" s="241">
        <v>109944.48696104728</v>
      </c>
      <c r="AV126" s="241">
        <v>112328.91808748397</v>
      </c>
      <c r="AW126" s="241">
        <v>114064.45398209993</v>
      </c>
      <c r="AX126" s="241">
        <v>115274.37067559421</v>
      </c>
      <c r="AY126" s="241">
        <v>116056.5897683091</v>
      </c>
      <c r="AZ126" s="241">
        <v>116593.24914077016</v>
      </c>
    </row>
    <row r="127" spans="1:52" x14ac:dyDescent="0.35">
      <c r="A127" s="242" t="s">
        <v>206</v>
      </c>
      <c r="B127" s="226">
        <v>0</v>
      </c>
      <c r="C127" s="226">
        <v>0</v>
      </c>
      <c r="D127" s="226">
        <v>0</v>
      </c>
      <c r="E127" s="226">
        <v>0</v>
      </c>
      <c r="F127" s="226">
        <v>0</v>
      </c>
      <c r="G127" s="226">
        <v>0</v>
      </c>
      <c r="H127" s="226">
        <v>0</v>
      </c>
      <c r="I127" s="226">
        <v>0</v>
      </c>
      <c r="J127" s="226">
        <v>0</v>
      </c>
      <c r="K127" s="226">
        <v>0</v>
      </c>
      <c r="L127" s="226">
        <v>0</v>
      </c>
      <c r="M127" s="226">
        <v>0</v>
      </c>
      <c r="N127" s="226">
        <v>0</v>
      </c>
      <c r="O127" s="226">
        <v>0</v>
      </c>
      <c r="P127" s="226">
        <v>0</v>
      </c>
      <c r="Q127" s="226">
        <v>0</v>
      </c>
      <c r="R127" s="226">
        <v>0</v>
      </c>
      <c r="S127" s="226">
        <v>0</v>
      </c>
      <c r="T127" s="226">
        <v>0</v>
      </c>
      <c r="U127" s="226">
        <v>0</v>
      </c>
      <c r="V127" s="226">
        <v>0</v>
      </c>
      <c r="W127" s="226">
        <v>0</v>
      </c>
      <c r="X127" s="226">
        <v>0</v>
      </c>
      <c r="Y127" s="226">
        <v>0</v>
      </c>
      <c r="Z127" s="226">
        <v>0</v>
      </c>
      <c r="AA127" s="226">
        <v>0</v>
      </c>
      <c r="AB127" s="226">
        <v>0</v>
      </c>
      <c r="AC127" s="226">
        <v>0</v>
      </c>
      <c r="AD127" s="226">
        <v>0</v>
      </c>
      <c r="AE127" s="226">
        <v>0</v>
      </c>
      <c r="AF127" s="226">
        <v>0</v>
      </c>
      <c r="AG127" s="226">
        <v>0</v>
      </c>
      <c r="AH127" s="226">
        <v>0</v>
      </c>
      <c r="AI127" s="226">
        <v>0</v>
      </c>
      <c r="AJ127" s="226">
        <v>0</v>
      </c>
      <c r="AK127" s="226">
        <v>0</v>
      </c>
      <c r="AL127" s="226">
        <v>0</v>
      </c>
      <c r="AM127" s="226">
        <v>0</v>
      </c>
      <c r="AN127" s="226">
        <v>0</v>
      </c>
      <c r="AO127" s="226">
        <v>0</v>
      </c>
      <c r="AP127" s="226">
        <v>0</v>
      </c>
      <c r="AQ127" s="226">
        <v>0</v>
      </c>
      <c r="AR127" s="226">
        <v>0</v>
      </c>
      <c r="AS127" s="226">
        <v>0</v>
      </c>
      <c r="AT127" s="226">
        <v>0</v>
      </c>
      <c r="AU127" s="226">
        <v>0</v>
      </c>
      <c r="AV127" s="226">
        <v>0</v>
      </c>
      <c r="AW127" s="226">
        <v>0</v>
      </c>
      <c r="AX127" s="226">
        <v>0</v>
      </c>
      <c r="AY127" s="226">
        <v>0</v>
      </c>
      <c r="AZ127" s="226">
        <v>0</v>
      </c>
    </row>
    <row r="128" spans="1:52" x14ac:dyDescent="0.35">
      <c r="A128" s="242" t="s">
        <v>196</v>
      </c>
      <c r="B128" s="226">
        <v>0</v>
      </c>
      <c r="C128" s="226">
        <v>0</v>
      </c>
      <c r="D128" s="226">
        <v>0</v>
      </c>
      <c r="E128" s="226">
        <v>0</v>
      </c>
      <c r="F128" s="226">
        <v>0</v>
      </c>
      <c r="G128" s="226">
        <v>0</v>
      </c>
      <c r="H128" s="226">
        <v>0</v>
      </c>
      <c r="I128" s="226">
        <v>0</v>
      </c>
      <c r="J128" s="226">
        <v>0</v>
      </c>
      <c r="K128" s="226">
        <v>0</v>
      </c>
      <c r="L128" s="226">
        <v>0</v>
      </c>
      <c r="M128" s="226">
        <v>0</v>
      </c>
      <c r="N128" s="226">
        <v>0</v>
      </c>
      <c r="O128" s="226">
        <v>0</v>
      </c>
      <c r="P128" s="226">
        <v>0</v>
      </c>
      <c r="Q128" s="226">
        <v>0</v>
      </c>
      <c r="R128" s="226">
        <v>13.237819535367603</v>
      </c>
      <c r="S128" s="226">
        <v>33.012538850414273</v>
      </c>
      <c r="T128" s="226">
        <v>59.890314322176394</v>
      </c>
      <c r="U128" s="226">
        <v>93.363227055145089</v>
      </c>
      <c r="V128" s="226">
        <v>193.12308540773807</v>
      </c>
      <c r="W128" s="226">
        <v>324.18125421940658</v>
      </c>
      <c r="X128" s="226">
        <v>474.87495854323731</v>
      </c>
      <c r="Y128" s="226">
        <v>638.62846425348698</v>
      </c>
      <c r="Z128" s="226">
        <v>828.56948238227244</v>
      </c>
      <c r="AA128" s="226">
        <v>1060.9014799784529</v>
      </c>
      <c r="AB128" s="226">
        <v>1331.7228267864737</v>
      </c>
      <c r="AC128" s="226">
        <v>1636.082655316394</v>
      </c>
      <c r="AD128" s="226">
        <v>1972.9267640627829</v>
      </c>
      <c r="AE128" s="226">
        <v>2340.1403852273083</v>
      </c>
      <c r="AF128" s="226">
        <v>2739.8422747975901</v>
      </c>
      <c r="AG128" s="226">
        <v>3172.8360347354278</v>
      </c>
      <c r="AH128" s="226">
        <v>3644.7280072490794</v>
      </c>
      <c r="AI128" s="226">
        <v>4145.4235536283932</v>
      </c>
      <c r="AJ128" s="226">
        <v>4680.1780261404683</v>
      </c>
      <c r="AK128" s="226">
        <v>5244.7244163401438</v>
      </c>
      <c r="AL128" s="226">
        <v>5832.9515521212379</v>
      </c>
      <c r="AM128" s="226">
        <v>6435.4001797151468</v>
      </c>
      <c r="AN128" s="226">
        <v>7041.3523397265644</v>
      </c>
      <c r="AO128" s="226">
        <v>7638.1502185203908</v>
      </c>
      <c r="AP128" s="226">
        <v>8214.4333093750593</v>
      </c>
      <c r="AQ128" s="226">
        <v>8755.7660327718713</v>
      </c>
      <c r="AR128" s="226">
        <v>9251.3730010759446</v>
      </c>
      <c r="AS128" s="226">
        <v>9692.4546342686808</v>
      </c>
      <c r="AT128" s="226">
        <v>10078.774514444061</v>
      </c>
      <c r="AU128" s="226">
        <v>10408.333542826345</v>
      </c>
      <c r="AV128" s="226">
        <v>10685.077626874569</v>
      </c>
      <c r="AW128" s="226">
        <v>10905.827966748158</v>
      </c>
      <c r="AX128" s="226">
        <v>11080.417437371094</v>
      </c>
      <c r="AY128" s="226">
        <v>11219.29374523062</v>
      </c>
      <c r="AZ128" s="226">
        <v>11338.539823751024</v>
      </c>
    </row>
    <row r="129" spans="1:52" x14ac:dyDescent="0.35">
      <c r="A129" s="242" t="s">
        <v>207</v>
      </c>
      <c r="B129" s="226">
        <v>0</v>
      </c>
      <c r="C129" s="226">
        <v>0</v>
      </c>
      <c r="D129" s="226">
        <v>0</v>
      </c>
      <c r="E129" s="226">
        <v>0</v>
      </c>
      <c r="F129" s="226">
        <v>0</v>
      </c>
      <c r="G129" s="226">
        <v>0</v>
      </c>
      <c r="H129" s="226">
        <v>0</v>
      </c>
      <c r="I129" s="226">
        <v>0</v>
      </c>
      <c r="J129" s="226">
        <v>0</v>
      </c>
      <c r="K129" s="226">
        <v>0</v>
      </c>
      <c r="L129" s="226">
        <v>0</v>
      </c>
      <c r="M129" s="226">
        <v>0</v>
      </c>
      <c r="N129" s="226">
        <v>0</v>
      </c>
      <c r="O129" s="226">
        <v>0</v>
      </c>
      <c r="P129" s="226">
        <v>0</v>
      </c>
      <c r="Q129" s="226">
        <v>0</v>
      </c>
      <c r="R129" s="226">
        <v>0</v>
      </c>
      <c r="S129" s="226">
        <v>0</v>
      </c>
      <c r="T129" s="226">
        <v>0</v>
      </c>
      <c r="U129" s="226">
        <v>0</v>
      </c>
      <c r="V129" s="226">
        <v>0</v>
      </c>
      <c r="W129" s="226">
        <v>0</v>
      </c>
      <c r="X129" s="226">
        <v>0</v>
      </c>
      <c r="Y129" s="226">
        <v>0</v>
      </c>
      <c r="Z129" s="226">
        <v>0</v>
      </c>
      <c r="AA129" s="226">
        <v>0</v>
      </c>
      <c r="AB129" s="226">
        <v>0</v>
      </c>
      <c r="AC129" s="226">
        <v>0</v>
      </c>
      <c r="AD129" s="226">
        <v>0</v>
      </c>
      <c r="AE129" s="226">
        <v>0</v>
      </c>
      <c r="AF129" s="226">
        <v>0</v>
      </c>
      <c r="AG129" s="226">
        <v>0</v>
      </c>
      <c r="AH129" s="226">
        <v>0</v>
      </c>
      <c r="AI129" s="226">
        <v>0</v>
      </c>
      <c r="AJ129" s="226">
        <v>0</v>
      </c>
      <c r="AK129" s="226">
        <v>0</v>
      </c>
      <c r="AL129" s="226">
        <v>0</v>
      </c>
      <c r="AM129" s="226">
        <v>0</v>
      </c>
      <c r="AN129" s="226">
        <v>0</v>
      </c>
      <c r="AO129" s="226">
        <v>0</v>
      </c>
      <c r="AP129" s="226">
        <v>0</v>
      </c>
      <c r="AQ129" s="226">
        <v>0</v>
      </c>
      <c r="AR129" s="226">
        <v>0</v>
      </c>
      <c r="AS129" s="226">
        <v>0</v>
      </c>
      <c r="AT129" s="226">
        <v>0</v>
      </c>
      <c r="AU129" s="226">
        <v>0</v>
      </c>
      <c r="AV129" s="226">
        <v>0</v>
      </c>
      <c r="AW129" s="226">
        <v>0</v>
      </c>
      <c r="AX129" s="226">
        <v>0</v>
      </c>
      <c r="AY129" s="226">
        <v>0</v>
      </c>
      <c r="AZ129" s="226">
        <v>0</v>
      </c>
    </row>
    <row r="130" spans="1:52" x14ac:dyDescent="0.35">
      <c r="A130" s="242" t="s">
        <v>208</v>
      </c>
      <c r="B130" s="226">
        <v>0</v>
      </c>
      <c r="C130" s="226">
        <v>0</v>
      </c>
      <c r="D130" s="226">
        <v>0</v>
      </c>
      <c r="E130" s="226">
        <v>0</v>
      </c>
      <c r="F130" s="226">
        <v>0</v>
      </c>
      <c r="G130" s="226">
        <v>0</v>
      </c>
      <c r="H130" s="226">
        <v>0</v>
      </c>
      <c r="I130" s="226">
        <v>0</v>
      </c>
      <c r="J130" s="226">
        <v>0</v>
      </c>
      <c r="K130" s="226">
        <v>0</v>
      </c>
      <c r="L130" s="226">
        <v>0</v>
      </c>
      <c r="M130" s="226">
        <v>0</v>
      </c>
      <c r="N130" s="226">
        <v>0</v>
      </c>
      <c r="O130" s="226">
        <v>0</v>
      </c>
      <c r="P130" s="226">
        <v>0</v>
      </c>
      <c r="Q130" s="226">
        <v>0</v>
      </c>
      <c r="R130" s="226">
        <v>0</v>
      </c>
      <c r="S130" s="226">
        <v>0</v>
      </c>
      <c r="T130" s="226">
        <v>0</v>
      </c>
      <c r="U130" s="226">
        <v>0</v>
      </c>
      <c r="V130" s="226">
        <v>0</v>
      </c>
      <c r="W130" s="226">
        <v>0</v>
      </c>
      <c r="X130" s="226">
        <v>0</v>
      </c>
      <c r="Y130" s="226">
        <v>0</v>
      </c>
      <c r="Z130" s="226">
        <v>0</v>
      </c>
      <c r="AA130" s="226">
        <v>0</v>
      </c>
      <c r="AB130" s="226">
        <v>0</v>
      </c>
      <c r="AC130" s="226">
        <v>0</v>
      </c>
      <c r="AD130" s="226">
        <v>0</v>
      </c>
      <c r="AE130" s="226">
        <v>0</v>
      </c>
      <c r="AF130" s="226">
        <v>0</v>
      </c>
      <c r="AG130" s="226">
        <v>0</v>
      </c>
      <c r="AH130" s="226">
        <v>0</v>
      </c>
      <c r="AI130" s="226">
        <v>0</v>
      </c>
      <c r="AJ130" s="226">
        <v>0</v>
      </c>
      <c r="AK130" s="226">
        <v>0</v>
      </c>
      <c r="AL130" s="226">
        <v>0</v>
      </c>
      <c r="AM130" s="226">
        <v>0</v>
      </c>
      <c r="AN130" s="226">
        <v>0</v>
      </c>
      <c r="AO130" s="226">
        <v>0</v>
      </c>
      <c r="AP130" s="226">
        <v>0</v>
      </c>
      <c r="AQ130" s="226">
        <v>0</v>
      </c>
      <c r="AR130" s="226">
        <v>0</v>
      </c>
      <c r="AS130" s="226">
        <v>0</v>
      </c>
      <c r="AT130" s="226">
        <v>0</v>
      </c>
      <c r="AU130" s="226">
        <v>0</v>
      </c>
      <c r="AV130" s="226">
        <v>0</v>
      </c>
      <c r="AW130" s="226">
        <v>0</v>
      </c>
      <c r="AX130" s="226">
        <v>0</v>
      </c>
      <c r="AY130" s="226">
        <v>0</v>
      </c>
      <c r="AZ130" s="226">
        <v>0</v>
      </c>
    </row>
    <row r="131" spans="1:52" x14ac:dyDescent="0.35">
      <c r="A131" s="242" t="s">
        <v>197</v>
      </c>
      <c r="B131" s="226">
        <v>0</v>
      </c>
      <c r="C131" s="226">
        <v>0</v>
      </c>
      <c r="D131" s="226">
        <v>0</v>
      </c>
      <c r="E131" s="226">
        <v>0</v>
      </c>
      <c r="F131" s="226">
        <v>0</v>
      </c>
      <c r="G131" s="226">
        <v>0</v>
      </c>
      <c r="H131" s="226">
        <v>0</v>
      </c>
      <c r="I131" s="226">
        <v>0</v>
      </c>
      <c r="J131" s="226">
        <v>0</v>
      </c>
      <c r="K131" s="226">
        <v>0</v>
      </c>
      <c r="L131" s="226">
        <v>0</v>
      </c>
      <c r="M131" s="226">
        <v>0</v>
      </c>
      <c r="N131" s="226">
        <v>0</v>
      </c>
      <c r="O131" s="226">
        <v>0</v>
      </c>
      <c r="P131" s="226">
        <v>0</v>
      </c>
      <c r="Q131" s="226">
        <v>0</v>
      </c>
      <c r="R131" s="226">
        <v>126.80924796934202</v>
      </c>
      <c r="S131" s="226">
        <v>331.81138177471308</v>
      </c>
      <c r="T131" s="226">
        <v>609.89423378934771</v>
      </c>
      <c r="U131" s="226">
        <v>955.1827034506066</v>
      </c>
      <c r="V131" s="226">
        <v>1951.0823764092979</v>
      </c>
      <c r="W131" s="226">
        <v>3267.8996157271886</v>
      </c>
      <c r="X131" s="226">
        <v>4792.8284689197772</v>
      </c>
      <c r="Y131" s="226">
        <v>6460.5078613608075</v>
      </c>
      <c r="Z131" s="226">
        <v>8400.1111957831508</v>
      </c>
      <c r="AA131" s="226">
        <v>10766.272114188485</v>
      </c>
      <c r="AB131" s="226">
        <v>13516.103441148602</v>
      </c>
      <c r="AC131" s="226">
        <v>16598.262410952539</v>
      </c>
      <c r="AD131" s="226">
        <v>19997.883736192434</v>
      </c>
      <c r="AE131" s="226">
        <v>23686.626459971991</v>
      </c>
      <c r="AF131" s="226">
        <v>27685.128503597967</v>
      </c>
      <c r="AG131" s="226">
        <v>31994.502292663463</v>
      </c>
      <c r="AH131" s="226">
        <v>36666.062874961717</v>
      </c>
      <c r="AI131" s="226">
        <v>41589.440882991796</v>
      </c>
      <c r="AJ131" s="226">
        <v>46822.452578403667</v>
      </c>
      <c r="AK131" s="226">
        <v>52298.277635139057</v>
      </c>
      <c r="AL131" s="226">
        <v>57973.476635674357</v>
      </c>
      <c r="AM131" s="226">
        <v>63728.583279038503</v>
      </c>
      <c r="AN131" s="226">
        <v>69476.951747509462</v>
      </c>
      <c r="AO131" s="226">
        <v>75065.62303113415</v>
      </c>
      <c r="AP131" s="226">
        <v>80406.37150084303</v>
      </c>
      <c r="AQ131" s="226">
        <v>85339.549133842826</v>
      </c>
      <c r="AR131" s="226">
        <v>89777.715435224396</v>
      </c>
      <c r="AS131" s="226">
        <v>93617.32881861752</v>
      </c>
      <c r="AT131" s="226">
        <v>96881.383313244951</v>
      </c>
      <c r="AU131" s="226">
        <v>99536.153418220943</v>
      </c>
      <c r="AV131" s="226">
        <v>101643.8404606094</v>
      </c>
      <c r="AW131" s="226">
        <v>103158.62601535178</v>
      </c>
      <c r="AX131" s="226">
        <v>104193.95323822311</v>
      </c>
      <c r="AY131" s="226">
        <v>104837.29602307848</v>
      </c>
      <c r="AZ131" s="226">
        <v>105254.70931701914</v>
      </c>
    </row>
    <row r="132" spans="1:52" x14ac:dyDescent="0.35">
      <c r="A132" s="242" t="s">
        <v>198</v>
      </c>
      <c r="B132" s="226">
        <v>0</v>
      </c>
      <c r="C132" s="226">
        <v>0</v>
      </c>
      <c r="D132" s="226">
        <v>0</v>
      </c>
      <c r="E132" s="226">
        <v>0</v>
      </c>
      <c r="F132" s="226">
        <v>0</v>
      </c>
      <c r="G132" s="226">
        <v>0</v>
      </c>
      <c r="H132" s="226">
        <v>0</v>
      </c>
      <c r="I132" s="226">
        <v>0</v>
      </c>
      <c r="J132" s="226">
        <v>0</v>
      </c>
      <c r="K132" s="226">
        <v>0</v>
      </c>
      <c r="L132" s="226">
        <v>0</v>
      </c>
      <c r="M132" s="226">
        <v>0</v>
      </c>
      <c r="N132" s="226">
        <v>0</v>
      </c>
      <c r="O132" s="226">
        <v>0</v>
      </c>
      <c r="P132" s="226">
        <v>0</v>
      </c>
      <c r="Q132" s="226">
        <v>0</v>
      </c>
      <c r="R132" s="226">
        <v>0</v>
      </c>
      <c r="S132" s="226">
        <v>0</v>
      </c>
      <c r="T132" s="226">
        <v>0</v>
      </c>
      <c r="U132" s="226">
        <v>0</v>
      </c>
      <c r="V132" s="226">
        <v>0</v>
      </c>
      <c r="W132" s="226">
        <v>0</v>
      </c>
      <c r="X132" s="226">
        <v>0</v>
      </c>
      <c r="Y132" s="226">
        <v>0</v>
      </c>
      <c r="Z132" s="226">
        <v>0</v>
      </c>
      <c r="AA132" s="226">
        <v>0</v>
      </c>
      <c r="AB132" s="226">
        <v>0</v>
      </c>
      <c r="AC132" s="226">
        <v>0</v>
      </c>
      <c r="AD132" s="226">
        <v>0</v>
      </c>
      <c r="AE132" s="226">
        <v>0</v>
      </c>
      <c r="AF132" s="226">
        <v>0</v>
      </c>
      <c r="AG132" s="226">
        <v>0</v>
      </c>
      <c r="AH132" s="226">
        <v>0</v>
      </c>
      <c r="AI132" s="226">
        <v>0</v>
      </c>
      <c r="AJ132" s="226">
        <v>0</v>
      </c>
      <c r="AK132" s="226">
        <v>0</v>
      </c>
      <c r="AL132" s="226">
        <v>0</v>
      </c>
      <c r="AM132" s="226">
        <v>0</v>
      </c>
      <c r="AN132" s="226">
        <v>0</v>
      </c>
      <c r="AO132" s="226">
        <v>0</v>
      </c>
      <c r="AP132" s="226">
        <v>0</v>
      </c>
      <c r="AQ132" s="226">
        <v>0</v>
      </c>
      <c r="AR132" s="226">
        <v>0</v>
      </c>
      <c r="AS132" s="226">
        <v>0</v>
      </c>
      <c r="AT132" s="226">
        <v>0</v>
      </c>
      <c r="AU132" s="226">
        <v>0</v>
      </c>
      <c r="AV132" s="226">
        <v>0</v>
      </c>
      <c r="AW132" s="226">
        <v>0</v>
      </c>
      <c r="AX132" s="226">
        <v>0</v>
      </c>
      <c r="AY132" s="226">
        <v>0</v>
      </c>
      <c r="AZ132" s="226">
        <v>0</v>
      </c>
    </row>
    <row r="133" spans="1:52" x14ac:dyDescent="0.35">
      <c r="A133" s="242" t="s">
        <v>209</v>
      </c>
      <c r="B133" s="226">
        <v>0</v>
      </c>
      <c r="C133" s="226">
        <v>0</v>
      </c>
      <c r="D133" s="226">
        <v>0</v>
      </c>
      <c r="E133" s="226">
        <v>0</v>
      </c>
      <c r="F133" s="226">
        <v>0</v>
      </c>
      <c r="G133" s="226">
        <v>0</v>
      </c>
      <c r="H133" s="226">
        <v>0</v>
      </c>
      <c r="I133" s="226">
        <v>0</v>
      </c>
      <c r="J133" s="226">
        <v>0</v>
      </c>
      <c r="K133" s="226">
        <v>0</v>
      </c>
      <c r="L133" s="226">
        <v>0</v>
      </c>
      <c r="M133" s="226">
        <v>0</v>
      </c>
      <c r="N133" s="226">
        <v>0</v>
      </c>
      <c r="O133" s="226">
        <v>0</v>
      </c>
      <c r="P133" s="226">
        <v>0</v>
      </c>
      <c r="Q133" s="226">
        <v>0</v>
      </c>
      <c r="R133" s="226">
        <v>0</v>
      </c>
      <c r="S133" s="226">
        <v>0</v>
      </c>
      <c r="T133" s="226">
        <v>0</v>
      </c>
      <c r="U133" s="226">
        <v>0</v>
      </c>
      <c r="V133" s="226">
        <v>0</v>
      </c>
      <c r="W133" s="226">
        <v>0</v>
      </c>
      <c r="X133" s="226">
        <v>0</v>
      </c>
      <c r="Y133" s="226">
        <v>0</v>
      </c>
      <c r="Z133" s="226">
        <v>0</v>
      </c>
      <c r="AA133" s="226">
        <v>0</v>
      </c>
      <c r="AB133" s="226">
        <v>0</v>
      </c>
      <c r="AC133" s="226">
        <v>0</v>
      </c>
      <c r="AD133" s="226">
        <v>0</v>
      </c>
      <c r="AE133" s="226">
        <v>0</v>
      </c>
      <c r="AF133" s="226">
        <v>0</v>
      </c>
      <c r="AG133" s="226">
        <v>0</v>
      </c>
      <c r="AH133" s="226">
        <v>0</v>
      </c>
      <c r="AI133" s="226">
        <v>0</v>
      </c>
      <c r="AJ133" s="226">
        <v>0</v>
      </c>
      <c r="AK133" s="226">
        <v>0</v>
      </c>
      <c r="AL133" s="226">
        <v>0</v>
      </c>
      <c r="AM133" s="226">
        <v>0</v>
      </c>
      <c r="AN133" s="226">
        <v>0</v>
      </c>
      <c r="AO133" s="226">
        <v>0</v>
      </c>
      <c r="AP133" s="226">
        <v>0</v>
      </c>
      <c r="AQ133" s="226">
        <v>0</v>
      </c>
      <c r="AR133" s="226">
        <v>0</v>
      </c>
      <c r="AS133" s="226">
        <v>0</v>
      </c>
      <c r="AT133" s="226">
        <v>0</v>
      </c>
      <c r="AU133" s="226">
        <v>0</v>
      </c>
      <c r="AV133" s="226">
        <v>0</v>
      </c>
      <c r="AW133" s="226">
        <v>0</v>
      </c>
      <c r="AX133" s="226">
        <v>0</v>
      </c>
      <c r="AY133" s="226">
        <v>0</v>
      </c>
      <c r="AZ133" s="226">
        <v>0</v>
      </c>
    </row>
    <row r="134" spans="1:52" x14ac:dyDescent="0.35">
      <c r="A134" s="240" t="s">
        <v>200</v>
      </c>
      <c r="B134" s="241">
        <v>49.51478564328719</v>
      </c>
      <c r="C134" s="241">
        <v>56.044184701532465</v>
      </c>
      <c r="D134" s="241">
        <v>58.487952597342812</v>
      </c>
      <c r="E134" s="241">
        <v>59.509003586763278</v>
      </c>
      <c r="F134" s="241">
        <v>74.656018043698182</v>
      </c>
      <c r="G134" s="241">
        <v>73.567594991712554</v>
      </c>
      <c r="H134" s="241">
        <v>74.390540493419792</v>
      </c>
      <c r="I134" s="241">
        <v>75.882591616748712</v>
      </c>
      <c r="J134" s="241">
        <v>71.524733877650419</v>
      </c>
      <c r="K134" s="241">
        <v>74.935234695312843</v>
      </c>
      <c r="L134" s="241">
        <v>74.270889973862111</v>
      </c>
      <c r="M134" s="241">
        <v>87.133457047655668</v>
      </c>
      <c r="N134" s="241">
        <v>154.19458243451902</v>
      </c>
      <c r="O134" s="241">
        <v>227.84882389359592</v>
      </c>
      <c r="P134" s="241">
        <v>318.84061456674539</v>
      </c>
      <c r="Q134" s="241">
        <v>417.90195443278594</v>
      </c>
      <c r="R134" s="241">
        <v>513.05001312643014</v>
      </c>
      <c r="S134" s="241">
        <v>642.83581780380359</v>
      </c>
      <c r="T134" s="241">
        <v>799.0146774226107</v>
      </c>
      <c r="U134" s="241">
        <v>976.74478536949323</v>
      </c>
      <c r="V134" s="241">
        <v>2614.4423978791597</v>
      </c>
      <c r="W134" s="241">
        <v>4049.7106027345617</v>
      </c>
      <c r="X134" s="241">
        <v>5210.8420804732605</v>
      </c>
      <c r="Y134" s="241">
        <v>6139.0535802919267</v>
      </c>
      <c r="Z134" s="241">
        <v>7087.184140759975</v>
      </c>
      <c r="AA134" s="241">
        <v>8273.3989472040739</v>
      </c>
      <c r="AB134" s="241">
        <v>9700.2652450766727</v>
      </c>
      <c r="AC134" s="241">
        <v>11372.037901343025</v>
      </c>
      <c r="AD134" s="241">
        <v>13332.248850293352</v>
      </c>
      <c r="AE134" s="241">
        <v>15627.098463915519</v>
      </c>
      <c r="AF134" s="241">
        <v>18350.360115938416</v>
      </c>
      <c r="AG134" s="241">
        <v>21570.232068643818</v>
      </c>
      <c r="AH134" s="241">
        <v>25372.694891615974</v>
      </c>
      <c r="AI134" s="241">
        <v>29701.453391400089</v>
      </c>
      <c r="AJ134" s="241">
        <v>34609.845102365667</v>
      </c>
      <c r="AK134" s="241">
        <v>40086.610411469883</v>
      </c>
      <c r="AL134" s="241">
        <v>46097.830381452892</v>
      </c>
      <c r="AM134" s="241">
        <v>52591.932007390205</v>
      </c>
      <c r="AN134" s="241">
        <v>59458.442227383399</v>
      </c>
      <c r="AO134" s="241">
        <v>66601.740342509947</v>
      </c>
      <c r="AP134" s="241">
        <v>73944.005640408897</v>
      </c>
      <c r="AQ134" s="241">
        <v>81421.461496287549</v>
      </c>
      <c r="AR134" s="241">
        <v>88992.988351892433</v>
      </c>
      <c r="AS134" s="241">
        <v>96559.386833663477</v>
      </c>
      <c r="AT134" s="241">
        <v>104172.93405276744</v>
      </c>
      <c r="AU134" s="241">
        <v>111841.7755465802</v>
      </c>
      <c r="AV134" s="241">
        <v>119556.86609802025</v>
      </c>
      <c r="AW134" s="241">
        <v>127257.71153944937</v>
      </c>
      <c r="AX134" s="241">
        <v>135017.08865809566</v>
      </c>
      <c r="AY134" s="241">
        <v>142920.89165092204</v>
      </c>
      <c r="AZ134" s="241">
        <v>150980.78489096469</v>
      </c>
    </row>
    <row r="135" spans="1:52" x14ac:dyDescent="0.35">
      <c r="A135" s="242" t="s">
        <v>201</v>
      </c>
      <c r="B135" s="226">
        <v>49.51478564328719</v>
      </c>
      <c r="C135" s="226">
        <v>56.044184701532465</v>
      </c>
      <c r="D135" s="226">
        <v>58.487952597342812</v>
      </c>
      <c r="E135" s="226">
        <v>59.509003586763278</v>
      </c>
      <c r="F135" s="226">
        <v>74.656018043698182</v>
      </c>
      <c r="G135" s="226">
        <v>73.567594991712554</v>
      </c>
      <c r="H135" s="226">
        <v>74.390540493419792</v>
      </c>
      <c r="I135" s="226">
        <v>75.882591616748712</v>
      </c>
      <c r="J135" s="226">
        <v>71.524733877650419</v>
      </c>
      <c r="K135" s="226">
        <v>74.935234695312843</v>
      </c>
      <c r="L135" s="226">
        <v>74.270889973862111</v>
      </c>
      <c r="M135" s="226">
        <v>87.133457047655668</v>
      </c>
      <c r="N135" s="226">
        <v>154.19458243451902</v>
      </c>
      <c r="O135" s="226">
        <v>227.84882389359592</v>
      </c>
      <c r="P135" s="226">
        <v>318.84061456674539</v>
      </c>
      <c r="Q135" s="226">
        <v>417.90195443278594</v>
      </c>
      <c r="R135" s="226">
        <v>513.03147513687202</v>
      </c>
      <c r="S135" s="226">
        <v>642.75969150746107</v>
      </c>
      <c r="T135" s="226">
        <v>798.81516192290087</v>
      </c>
      <c r="U135" s="226">
        <v>976.20695736428968</v>
      </c>
      <c r="V135" s="226">
        <v>2610.1459752298788</v>
      </c>
      <c r="W135" s="226">
        <v>4038.7630562877766</v>
      </c>
      <c r="X135" s="226">
        <v>5189.1129693360217</v>
      </c>
      <c r="Y135" s="226">
        <v>6100.1813082598492</v>
      </c>
      <c r="Z135" s="226">
        <v>7016.5470040518285</v>
      </c>
      <c r="AA135" s="226">
        <v>8138.6384974854527</v>
      </c>
      <c r="AB135" s="226">
        <v>9447.4491396953708</v>
      </c>
      <c r="AC135" s="226">
        <v>10919.255897716384</v>
      </c>
      <c r="AD135" s="226">
        <v>12561.795851629357</v>
      </c>
      <c r="AE135" s="226">
        <v>14383.212346759425</v>
      </c>
      <c r="AF135" s="226">
        <v>16431.934971956773</v>
      </c>
      <c r="AG135" s="226">
        <v>18737.033258207437</v>
      </c>
      <c r="AH135" s="226">
        <v>21350.127455885242</v>
      </c>
      <c r="AI135" s="226">
        <v>24220.804887901573</v>
      </c>
      <c r="AJ135" s="226">
        <v>27388.929417100029</v>
      </c>
      <c r="AK135" s="226">
        <v>30860.741606682594</v>
      </c>
      <c r="AL135" s="226">
        <v>34622.385397517559</v>
      </c>
      <c r="AM135" s="226">
        <v>38662.03725603252</v>
      </c>
      <c r="AN135" s="226">
        <v>42908.370525004771</v>
      </c>
      <c r="AO135" s="226">
        <v>47316.501828636508</v>
      </c>
      <c r="AP135" s="226">
        <v>51847.850594523137</v>
      </c>
      <c r="AQ135" s="226">
        <v>56480.269006036244</v>
      </c>
      <c r="AR135" s="226">
        <v>61193.23049030215</v>
      </c>
      <c r="AS135" s="226">
        <v>65919.75367040839</v>
      </c>
      <c r="AT135" s="226">
        <v>70708.085462362767</v>
      </c>
      <c r="AU135" s="226">
        <v>75577.357824508756</v>
      </c>
      <c r="AV135" s="226">
        <v>80507.76364945517</v>
      </c>
      <c r="AW135" s="226">
        <v>85463.705948366638</v>
      </c>
      <c r="AX135" s="226">
        <v>90486.814020969352</v>
      </c>
      <c r="AY135" s="226">
        <v>95640.100125660552</v>
      </c>
      <c r="AZ135" s="226">
        <v>100903.79729401501</v>
      </c>
    </row>
    <row r="136" spans="1:52" x14ac:dyDescent="0.35">
      <c r="A136" s="242" t="s">
        <v>202</v>
      </c>
      <c r="B136" s="226">
        <v>0</v>
      </c>
      <c r="C136" s="226">
        <v>0</v>
      </c>
      <c r="D136" s="226">
        <v>0</v>
      </c>
      <c r="E136" s="226">
        <v>0</v>
      </c>
      <c r="F136" s="226">
        <v>0</v>
      </c>
      <c r="G136" s="226">
        <v>0</v>
      </c>
      <c r="H136" s="226">
        <v>0</v>
      </c>
      <c r="I136" s="226">
        <v>0</v>
      </c>
      <c r="J136" s="226">
        <v>0</v>
      </c>
      <c r="K136" s="226">
        <v>0</v>
      </c>
      <c r="L136" s="226">
        <v>0</v>
      </c>
      <c r="M136" s="226">
        <v>0</v>
      </c>
      <c r="N136" s="226">
        <v>0</v>
      </c>
      <c r="O136" s="226">
        <v>0</v>
      </c>
      <c r="P136" s="226">
        <v>0</v>
      </c>
      <c r="Q136" s="226">
        <v>0</v>
      </c>
      <c r="R136" s="226">
        <v>1.8537989558131462E-2</v>
      </c>
      <c r="S136" s="226">
        <v>7.6126296342480013E-2</v>
      </c>
      <c r="T136" s="226">
        <v>0.19951549970986809</v>
      </c>
      <c r="U136" s="226">
        <v>0.53782800520355767</v>
      </c>
      <c r="V136" s="226">
        <v>4.2964226492807809</v>
      </c>
      <c r="W136" s="226">
        <v>10.947546446785255</v>
      </c>
      <c r="X136" s="226">
        <v>21.729111137239119</v>
      </c>
      <c r="Y136" s="226">
        <v>38.872272032077142</v>
      </c>
      <c r="Z136" s="226">
        <v>70.637136708146897</v>
      </c>
      <c r="AA136" s="226">
        <v>134.76044971862132</v>
      </c>
      <c r="AB136" s="226">
        <v>252.81610538130201</v>
      </c>
      <c r="AC136" s="226">
        <v>452.7820036266408</v>
      </c>
      <c r="AD136" s="226">
        <v>770.45299866399478</v>
      </c>
      <c r="AE136" s="226">
        <v>1243.8861171560955</v>
      </c>
      <c r="AF136" s="226">
        <v>1918.4251439816442</v>
      </c>
      <c r="AG136" s="226">
        <v>2833.1988104363795</v>
      </c>
      <c r="AH136" s="226">
        <v>4022.5674357307307</v>
      </c>
      <c r="AI136" s="226">
        <v>5480.6485034985171</v>
      </c>
      <c r="AJ136" s="226">
        <v>7220.9156852656388</v>
      </c>
      <c r="AK136" s="226">
        <v>9225.8688047872874</v>
      </c>
      <c r="AL136" s="226">
        <v>11475.444983935335</v>
      </c>
      <c r="AM136" s="226">
        <v>13929.894751357688</v>
      </c>
      <c r="AN136" s="226">
        <v>16550.071702378627</v>
      </c>
      <c r="AO136" s="226">
        <v>19285.238513873439</v>
      </c>
      <c r="AP136" s="226">
        <v>22096.15504588576</v>
      </c>
      <c r="AQ136" s="226">
        <v>24941.192490251302</v>
      </c>
      <c r="AR136" s="226">
        <v>27799.757861590286</v>
      </c>
      <c r="AS136" s="226">
        <v>30639.633163255094</v>
      </c>
      <c r="AT136" s="226">
        <v>33464.848590404668</v>
      </c>
      <c r="AU136" s="226">
        <v>36264.417722071456</v>
      </c>
      <c r="AV136" s="226">
        <v>39049.102448565092</v>
      </c>
      <c r="AW136" s="226">
        <v>41794.005591082729</v>
      </c>
      <c r="AX136" s="226">
        <v>44530.274637126313</v>
      </c>
      <c r="AY136" s="226">
        <v>47280.791525261491</v>
      </c>
      <c r="AZ136" s="226">
        <v>50076.987596949679</v>
      </c>
    </row>
    <row r="137" spans="1:52" x14ac:dyDescent="0.35">
      <c r="A137" s="242" t="s">
        <v>203</v>
      </c>
      <c r="B137" s="226">
        <v>0</v>
      </c>
      <c r="C137" s="226">
        <v>0</v>
      </c>
      <c r="D137" s="226">
        <v>0</v>
      </c>
      <c r="E137" s="226">
        <v>0</v>
      </c>
      <c r="F137" s="226">
        <v>0</v>
      </c>
      <c r="G137" s="226">
        <v>0</v>
      </c>
      <c r="H137" s="226">
        <v>0</v>
      </c>
      <c r="I137" s="226">
        <v>0</v>
      </c>
      <c r="J137" s="226">
        <v>0</v>
      </c>
      <c r="K137" s="226">
        <v>0</v>
      </c>
      <c r="L137" s="226">
        <v>0</v>
      </c>
      <c r="M137" s="226">
        <v>0</v>
      </c>
      <c r="N137" s="226">
        <v>0</v>
      </c>
      <c r="O137" s="226">
        <v>0</v>
      </c>
      <c r="P137" s="226">
        <v>0</v>
      </c>
      <c r="Q137" s="226">
        <v>0</v>
      </c>
      <c r="R137" s="226">
        <v>0</v>
      </c>
      <c r="S137" s="226">
        <v>0</v>
      </c>
      <c r="T137" s="226">
        <v>0</v>
      </c>
      <c r="U137" s="226">
        <v>0</v>
      </c>
      <c r="V137" s="226">
        <v>0</v>
      </c>
      <c r="W137" s="226">
        <v>0</v>
      </c>
      <c r="X137" s="226">
        <v>0</v>
      </c>
      <c r="Y137" s="226">
        <v>0</v>
      </c>
      <c r="Z137" s="226">
        <v>0</v>
      </c>
      <c r="AA137" s="226">
        <v>0</v>
      </c>
      <c r="AB137" s="226">
        <v>0</v>
      </c>
      <c r="AC137" s="226">
        <v>0</v>
      </c>
      <c r="AD137" s="226">
        <v>0</v>
      </c>
      <c r="AE137" s="226">
        <v>0</v>
      </c>
      <c r="AF137" s="226">
        <v>0</v>
      </c>
      <c r="AG137" s="226">
        <v>0</v>
      </c>
      <c r="AH137" s="226">
        <v>0</v>
      </c>
      <c r="AI137" s="226">
        <v>0</v>
      </c>
      <c r="AJ137" s="226">
        <v>0</v>
      </c>
      <c r="AK137" s="226">
        <v>0</v>
      </c>
      <c r="AL137" s="226">
        <v>0</v>
      </c>
      <c r="AM137" s="226">
        <v>0</v>
      </c>
      <c r="AN137" s="226">
        <v>0</v>
      </c>
      <c r="AO137" s="226">
        <v>0</v>
      </c>
      <c r="AP137" s="226">
        <v>0</v>
      </c>
      <c r="AQ137" s="226">
        <v>0</v>
      </c>
      <c r="AR137" s="226">
        <v>0</v>
      </c>
      <c r="AS137" s="226">
        <v>0</v>
      </c>
      <c r="AT137" s="226">
        <v>0</v>
      </c>
      <c r="AU137" s="226">
        <v>0</v>
      </c>
      <c r="AV137" s="226">
        <v>0</v>
      </c>
      <c r="AW137" s="226">
        <v>0</v>
      </c>
      <c r="AX137" s="226">
        <v>0</v>
      </c>
      <c r="AY137" s="226">
        <v>0</v>
      </c>
      <c r="AZ137" s="226">
        <v>0</v>
      </c>
    </row>
    <row r="138" spans="1:52" x14ac:dyDescent="0.35">
      <c r="A138" s="242" t="s">
        <v>210</v>
      </c>
      <c r="B138" s="226">
        <v>0</v>
      </c>
      <c r="C138" s="226">
        <v>0</v>
      </c>
      <c r="D138" s="226">
        <v>0</v>
      </c>
      <c r="E138" s="226">
        <v>0</v>
      </c>
      <c r="F138" s="226">
        <v>0</v>
      </c>
      <c r="G138" s="226">
        <v>0</v>
      </c>
      <c r="H138" s="226">
        <v>0</v>
      </c>
      <c r="I138" s="226">
        <v>0</v>
      </c>
      <c r="J138" s="226">
        <v>0</v>
      </c>
      <c r="K138" s="226">
        <v>0</v>
      </c>
      <c r="L138" s="226">
        <v>0</v>
      </c>
      <c r="M138" s="226">
        <v>0</v>
      </c>
      <c r="N138" s="226">
        <v>0</v>
      </c>
      <c r="O138" s="226">
        <v>0</v>
      </c>
      <c r="P138" s="226">
        <v>0</v>
      </c>
      <c r="Q138" s="226">
        <v>0</v>
      </c>
      <c r="R138" s="226">
        <v>0</v>
      </c>
      <c r="S138" s="226">
        <v>0</v>
      </c>
      <c r="T138" s="226">
        <v>0</v>
      </c>
      <c r="U138" s="226">
        <v>0</v>
      </c>
      <c r="V138" s="226">
        <v>0</v>
      </c>
      <c r="W138" s="226">
        <v>0</v>
      </c>
      <c r="X138" s="226">
        <v>0</v>
      </c>
      <c r="Y138" s="226">
        <v>0</v>
      </c>
      <c r="Z138" s="226">
        <v>0</v>
      </c>
      <c r="AA138" s="226">
        <v>0</v>
      </c>
      <c r="AB138" s="226">
        <v>0</v>
      </c>
      <c r="AC138" s="226">
        <v>0</v>
      </c>
      <c r="AD138" s="226">
        <v>0</v>
      </c>
      <c r="AE138" s="226">
        <v>0</v>
      </c>
      <c r="AF138" s="226">
        <v>0</v>
      </c>
      <c r="AG138" s="226">
        <v>0</v>
      </c>
      <c r="AH138" s="226">
        <v>0</v>
      </c>
      <c r="AI138" s="226">
        <v>0</v>
      </c>
      <c r="AJ138" s="226">
        <v>0</v>
      </c>
      <c r="AK138" s="226">
        <v>0</v>
      </c>
      <c r="AL138" s="226">
        <v>0</v>
      </c>
      <c r="AM138" s="226">
        <v>0</v>
      </c>
      <c r="AN138" s="226">
        <v>0</v>
      </c>
      <c r="AO138" s="226">
        <v>0</v>
      </c>
      <c r="AP138" s="226">
        <v>0</v>
      </c>
      <c r="AQ138" s="226">
        <v>0</v>
      </c>
      <c r="AR138" s="226">
        <v>0</v>
      </c>
      <c r="AS138" s="226">
        <v>0</v>
      </c>
      <c r="AT138" s="226">
        <v>0</v>
      </c>
      <c r="AU138" s="226">
        <v>0</v>
      </c>
      <c r="AV138" s="226">
        <v>0</v>
      </c>
      <c r="AW138" s="226">
        <v>0</v>
      </c>
      <c r="AX138" s="226">
        <v>0</v>
      </c>
      <c r="AY138" s="226">
        <v>0</v>
      </c>
      <c r="AZ138" s="226">
        <v>0</v>
      </c>
    </row>
    <row r="139" spans="1:52" x14ac:dyDescent="0.35">
      <c r="A139" s="240" t="s">
        <v>204</v>
      </c>
      <c r="B139" s="241">
        <v>0</v>
      </c>
      <c r="C139" s="241">
        <v>0</v>
      </c>
      <c r="D139" s="241">
        <v>0</v>
      </c>
      <c r="E139" s="241">
        <v>0</v>
      </c>
      <c r="F139" s="241">
        <v>0</v>
      </c>
      <c r="G139" s="241">
        <v>0</v>
      </c>
      <c r="H139" s="241">
        <v>0</v>
      </c>
      <c r="I139" s="241">
        <v>0</v>
      </c>
      <c r="J139" s="241">
        <v>0</v>
      </c>
      <c r="K139" s="241">
        <v>0</v>
      </c>
      <c r="L139" s="241">
        <v>0</v>
      </c>
      <c r="M139" s="241">
        <v>0</v>
      </c>
      <c r="N139" s="241">
        <v>0</v>
      </c>
      <c r="O139" s="241">
        <v>0</v>
      </c>
      <c r="P139" s="241">
        <v>0</v>
      </c>
      <c r="Q139" s="241">
        <v>0</v>
      </c>
      <c r="R139" s="241">
        <v>1.1427341898332148</v>
      </c>
      <c r="S139" s="241">
        <v>2.9163310871274257</v>
      </c>
      <c r="T139" s="241">
        <v>5.3044920667794964</v>
      </c>
      <c r="U139" s="241">
        <v>8.1834692373788069</v>
      </c>
      <c r="V139" s="241">
        <v>17.540427808566395</v>
      </c>
      <c r="W139" s="241">
        <v>19.046000636894931</v>
      </c>
      <c r="X139" s="241">
        <v>19.091982509185463</v>
      </c>
      <c r="Y139" s="241">
        <v>18.835647840097458</v>
      </c>
      <c r="Z139" s="241">
        <v>18.373952146907666</v>
      </c>
      <c r="AA139" s="241">
        <v>17.593457191673071</v>
      </c>
      <c r="AB139" s="241">
        <v>16.590364480974468</v>
      </c>
      <c r="AC139" s="241">
        <v>15.345291603990415</v>
      </c>
      <c r="AD139" s="241">
        <v>13.95414064214885</v>
      </c>
      <c r="AE139" s="241">
        <v>14.059032666783935</v>
      </c>
      <c r="AF139" s="241">
        <v>37.789347830775938</v>
      </c>
      <c r="AG139" s="241">
        <v>98.093494620038996</v>
      </c>
      <c r="AH139" s="241">
        <v>200.33645198549499</v>
      </c>
      <c r="AI139" s="241">
        <v>346.51668635493081</v>
      </c>
      <c r="AJ139" s="241">
        <v>539.66419493842147</v>
      </c>
      <c r="AK139" s="241">
        <v>780.75665585009722</v>
      </c>
      <c r="AL139" s="241">
        <v>1069.4537067590616</v>
      </c>
      <c r="AM139" s="241">
        <v>1405.1811393460837</v>
      </c>
      <c r="AN139" s="241">
        <v>1785.644206256361</v>
      </c>
      <c r="AO139" s="241">
        <v>2208.4010481669479</v>
      </c>
      <c r="AP139" s="241">
        <v>2673.4440948668789</v>
      </c>
      <c r="AQ139" s="241">
        <v>3181.9965187295802</v>
      </c>
      <c r="AR139" s="241">
        <v>3735.4148665505772</v>
      </c>
      <c r="AS139" s="241">
        <v>4333.0097886581079</v>
      </c>
      <c r="AT139" s="241">
        <v>4975.5265160232902</v>
      </c>
      <c r="AU139" s="241">
        <v>5663.4974507762381</v>
      </c>
      <c r="AV139" s="241">
        <v>6393.3185062772709</v>
      </c>
      <c r="AW139" s="241">
        <v>7162.1726140781229</v>
      </c>
      <c r="AX139" s="241">
        <v>7970.0938889761719</v>
      </c>
      <c r="AY139" s="241">
        <v>8820.079996491535</v>
      </c>
      <c r="AZ139" s="241">
        <v>9707.6923487100357</v>
      </c>
    </row>
    <row r="140" spans="1:52" x14ac:dyDescent="0.35">
      <c r="A140" s="242" t="s">
        <v>205</v>
      </c>
      <c r="B140" s="226">
        <v>0</v>
      </c>
      <c r="C140" s="226">
        <v>0</v>
      </c>
      <c r="D140" s="226">
        <v>0</v>
      </c>
      <c r="E140" s="226">
        <v>0</v>
      </c>
      <c r="F140" s="226">
        <v>0</v>
      </c>
      <c r="G140" s="226">
        <v>0</v>
      </c>
      <c r="H140" s="226">
        <v>0</v>
      </c>
      <c r="I140" s="226">
        <v>0</v>
      </c>
      <c r="J140" s="226">
        <v>0</v>
      </c>
      <c r="K140" s="226">
        <v>0</v>
      </c>
      <c r="L140" s="226">
        <v>0</v>
      </c>
      <c r="M140" s="226">
        <v>0</v>
      </c>
      <c r="N140" s="226">
        <v>0</v>
      </c>
      <c r="O140" s="226">
        <v>0</v>
      </c>
      <c r="P140" s="226">
        <v>0</v>
      </c>
      <c r="Q140" s="226">
        <v>0</v>
      </c>
      <c r="R140" s="226">
        <v>6.4492930066527288E-2</v>
      </c>
      <c r="S140" s="226">
        <v>0.18249535565688274</v>
      </c>
      <c r="T140" s="226">
        <v>0.40795298683376269</v>
      </c>
      <c r="U140" s="226">
        <v>0.73547275710891968</v>
      </c>
      <c r="V140" s="226">
        <v>2.8961456784920379</v>
      </c>
      <c r="W140" s="226">
        <v>3.260181927281002</v>
      </c>
      <c r="X140" s="226">
        <v>3.3383049946352115</v>
      </c>
      <c r="Y140" s="226">
        <v>3.3525300765115649</v>
      </c>
      <c r="Z140" s="226">
        <v>3.3305885225651282</v>
      </c>
      <c r="AA140" s="226">
        <v>3.2764037018122139</v>
      </c>
      <c r="AB140" s="226">
        <v>3.1996279973619708</v>
      </c>
      <c r="AC140" s="226">
        <v>3.0765902660363094</v>
      </c>
      <c r="AD140" s="226">
        <v>2.9611032842533951</v>
      </c>
      <c r="AE140" s="226">
        <v>3.5033391289445297</v>
      </c>
      <c r="AF140" s="226">
        <v>15.38354495474788</v>
      </c>
      <c r="AG140" s="226">
        <v>47.19160402045496</v>
      </c>
      <c r="AH140" s="226">
        <v>104.77929285914311</v>
      </c>
      <c r="AI140" s="226">
        <v>192.15676066264515</v>
      </c>
      <c r="AJ140" s="226">
        <v>313.99863774460613</v>
      </c>
      <c r="AK140" s="226">
        <v>474.05454482175594</v>
      </c>
      <c r="AL140" s="226">
        <v>674.86765257498234</v>
      </c>
      <c r="AM140" s="226">
        <v>919.11024365249364</v>
      </c>
      <c r="AN140" s="226">
        <v>1207.3503377264794</v>
      </c>
      <c r="AO140" s="226">
        <v>1539.7739854080703</v>
      </c>
      <c r="AP140" s="226">
        <v>1918.0885700773256</v>
      </c>
      <c r="AQ140" s="226">
        <v>2345.1113287328685</v>
      </c>
      <c r="AR140" s="226">
        <v>2822.1900383881243</v>
      </c>
      <c r="AS140" s="226">
        <v>3349.595285871319</v>
      </c>
      <c r="AT140" s="226">
        <v>3928.1017264234906</v>
      </c>
      <c r="AU140" s="226">
        <v>4557.9937996170202</v>
      </c>
      <c r="AV140" s="226">
        <v>5235.079773358174</v>
      </c>
      <c r="AW140" s="226">
        <v>5956.708684401573</v>
      </c>
      <c r="AX140" s="226">
        <v>6721.5999713905903</v>
      </c>
      <c r="AY140" s="226">
        <v>7531.3082701090616</v>
      </c>
      <c r="AZ140" s="226">
        <v>8381.060999962956</v>
      </c>
    </row>
    <row r="141" spans="1:52" x14ac:dyDescent="0.35">
      <c r="A141" s="242" t="s">
        <v>211</v>
      </c>
      <c r="B141" s="226">
        <v>0</v>
      </c>
      <c r="C141" s="226">
        <v>0</v>
      </c>
      <c r="D141" s="226">
        <v>0</v>
      </c>
      <c r="E141" s="226">
        <v>0</v>
      </c>
      <c r="F141" s="226">
        <v>0</v>
      </c>
      <c r="G141" s="226">
        <v>0</v>
      </c>
      <c r="H141" s="226">
        <v>0</v>
      </c>
      <c r="I141" s="226">
        <v>0</v>
      </c>
      <c r="J141" s="226">
        <v>0</v>
      </c>
      <c r="K141" s="226">
        <v>0</v>
      </c>
      <c r="L141" s="226">
        <v>0</v>
      </c>
      <c r="M141" s="226">
        <v>0</v>
      </c>
      <c r="N141" s="226">
        <v>0</v>
      </c>
      <c r="O141" s="226">
        <v>0</v>
      </c>
      <c r="P141" s="226">
        <v>0</v>
      </c>
      <c r="Q141" s="226">
        <v>0</v>
      </c>
      <c r="R141" s="226">
        <v>1.0782412597666875</v>
      </c>
      <c r="S141" s="226">
        <v>2.7338357314705428</v>
      </c>
      <c r="T141" s="226">
        <v>4.8965390799457333</v>
      </c>
      <c r="U141" s="226">
        <v>7.4479964802698877</v>
      </c>
      <c r="V141" s="226">
        <v>14.644282130074359</v>
      </c>
      <c r="W141" s="226">
        <v>15.785818709613928</v>
      </c>
      <c r="X141" s="226">
        <v>15.753677514550251</v>
      </c>
      <c r="Y141" s="226">
        <v>15.483117763585895</v>
      </c>
      <c r="Z141" s="226">
        <v>15.043363624342536</v>
      </c>
      <c r="AA141" s="226">
        <v>14.317053489860857</v>
      </c>
      <c r="AB141" s="226">
        <v>13.390736483612498</v>
      </c>
      <c r="AC141" s="226">
        <v>12.268701337954106</v>
      </c>
      <c r="AD141" s="226">
        <v>10.993037357895455</v>
      </c>
      <c r="AE141" s="226">
        <v>10.555693537839405</v>
      </c>
      <c r="AF141" s="226">
        <v>22.405802876028062</v>
      </c>
      <c r="AG141" s="226">
        <v>50.901890599584029</v>
      </c>
      <c r="AH141" s="226">
        <v>95.557159126351863</v>
      </c>
      <c r="AI141" s="226">
        <v>154.35992569228569</v>
      </c>
      <c r="AJ141" s="226">
        <v>225.66555719381537</v>
      </c>
      <c r="AK141" s="226">
        <v>306.70211102834128</v>
      </c>
      <c r="AL141" s="226">
        <v>394.58605418407916</v>
      </c>
      <c r="AM141" s="226">
        <v>486.07089569359005</v>
      </c>
      <c r="AN141" s="226">
        <v>578.29386852988148</v>
      </c>
      <c r="AO141" s="226">
        <v>668.62706275887763</v>
      </c>
      <c r="AP141" s="226">
        <v>755.35552478955321</v>
      </c>
      <c r="AQ141" s="226">
        <v>836.8851899967118</v>
      </c>
      <c r="AR141" s="226">
        <v>913.22482816245292</v>
      </c>
      <c r="AS141" s="226">
        <v>983.41450278678928</v>
      </c>
      <c r="AT141" s="226">
        <v>1047.4247895997999</v>
      </c>
      <c r="AU141" s="226">
        <v>1105.503651159218</v>
      </c>
      <c r="AV141" s="226">
        <v>1158.2387329190972</v>
      </c>
      <c r="AW141" s="226">
        <v>1205.4639296765497</v>
      </c>
      <c r="AX141" s="226">
        <v>1248.4939175855814</v>
      </c>
      <c r="AY141" s="226">
        <v>1288.7717263824738</v>
      </c>
      <c r="AZ141" s="226">
        <v>1326.6313487470793</v>
      </c>
    </row>
    <row r="142" spans="1:52" x14ac:dyDescent="0.35">
      <c r="A142" s="238" t="s">
        <v>214</v>
      </c>
      <c r="B142" s="239">
        <v>105603.23962968099</v>
      </c>
      <c r="C142" s="239">
        <v>108336.1533446534</v>
      </c>
      <c r="D142" s="239">
        <v>110304.98109034494</v>
      </c>
      <c r="E142" s="239">
        <v>112249.67977781402</v>
      </c>
      <c r="F142" s="239">
        <v>120065.7698123944</v>
      </c>
      <c r="G142" s="239">
        <v>122851.29332111924</v>
      </c>
      <c r="H142" s="239">
        <v>124231.78552584549</v>
      </c>
      <c r="I142" s="239">
        <v>128986.31814321969</v>
      </c>
      <c r="J142" s="239">
        <v>126031.3246941628</v>
      </c>
      <c r="K142" s="239">
        <v>116630.8273372379</v>
      </c>
      <c r="L142" s="239">
        <v>116152.337</v>
      </c>
      <c r="M142" s="239">
        <v>116295.10436357358</v>
      </c>
      <c r="N142" s="239">
        <v>110323.36199578186</v>
      </c>
      <c r="O142" s="239">
        <v>110127.99259417613</v>
      </c>
      <c r="P142" s="239">
        <v>111579.23166093587</v>
      </c>
      <c r="Q142" s="239">
        <v>114750.42945342395</v>
      </c>
      <c r="R142" s="239">
        <v>120907.583679755</v>
      </c>
      <c r="S142" s="239">
        <v>125493.5389604213</v>
      </c>
      <c r="T142" s="239">
        <v>129138.50827118082</v>
      </c>
      <c r="U142" s="239">
        <v>131785.26646930104</v>
      </c>
      <c r="V142" s="239">
        <v>133846.6175247691</v>
      </c>
      <c r="W142" s="239">
        <v>135654.43150360239</v>
      </c>
      <c r="X142" s="239">
        <v>137271.6377654231</v>
      </c>
      <c r="Y142" s="239">
        <v>138835.02828231416</v>
      </c>
      <c r="Z142" s="239">
        <v>140394.97539723368</v>
      </c>
      <c r="AA142" s="239">
        <v>141952.36637465373</v>
      </c>
      <c r="AB142" s="239">
        <v>143581.71372497216</v>
      </c>
      <c r="AC142" s="239">
        <v>145251.77004268282</v>
      </c>
      <c r="AD142" s="239">
        <v>146950.65044058207</v>
      </c>
      <c r="AE142" s="239">
        <v>148638.11091977463</v>
      </c>
      <c r="AF142" s="239">
        <v>150338.33833751525</v>
      </c>
      <c r="AG142" s="239">
        <v>152018.46318363326</v>
      </c>
      <c r="AH142" s="239">
        <v>153788.42853565497</v>
      </c>
      <c r="AI142" s="239">
        <v>155424.23564652473</v>
      </c>
      <c r="AJ142" s="239">
        <v>157060.06339126476</v>
      </c>
      <c r="AK142" s="239">
        <v>158701.79634487134</v>
      </c>
      <c r="AL142" s="239">
        <v>160363.50761664833</v>
      </c>
      <c r="AM142" s="239">
        <v>162044.23012432412</v>
      </c>
      <c r="AN142" s="239">
        <v>163748.15666659278</v>
      </c>
      <c r="AO142" s="239">
        <v>165471.39885328745</v>
      </c>
      <c r="AP142" s="239">
        <v>167203.86918585078</v>
      </c>
      <c r="AQ142" s="239">
        <v>169004.7398820362</v>
      </c>
      <c r="AR142" s="239">
        <v>170827.43425984398</v>
      </c>
      <c r="AS142" s="239">
        <v>172676.07771924074</v>
      </c>
      <c r="AT142" s="239">
        <v>174550.13858410623</v>
      </c>
      <c r="AU142" s="239">
        <v>176485.07357656409</v>
      </c>
      <c r="AV142" s="239">
        <v>178405.59717624029</v>
      </c>
      <c r="AW142" s="239">
        <v>180334.15072715314</v>
      </c>
      <c r="AX142" s="239">
        <v>182268.72695970797</v>
      </c>
      <c r="AY142" s="239">
        <v>184219.73162851736</v>
      </c>
      <c r="AZ142" s="239">
        <v>186188.2172590266</v>
      </c>
    </row>
    <row r="143" spans="1:52" x14ac:dyDescent="0.35">
      <c r="A143" s="240" t="s">
        <v>195</v>
      </c>
      <c r="B143" s="241">
        <v>105603.23962968099</v>
      </c>
      <c r="C143" s="241">
        <v>108336.1533446534</v>
      </c>
      <c r="D143" s="241">
        <v>110304.98109034494</v>
      </c>
      <c r="E143" s="241">
        <v>112249.67977781402</v>
      </c>
      <c r="F143" s="241">
        <v>120065.7698123944</v>
      </c>
      <c r="G143" s="241">
        <v>122851.29332111924</v>
      </c>
      <c r="H143" s="241">
        <v>124231.78552584549</v>
      </c>
      <c r="I143" s="241">
        <v>128986.31814321969</v>
      </c>
      <c r="J143" s="241">
        <v>126031.3246941628</v>
      </c>
      <c r="K143" s="241">
        <v>116630.8273372379</v>
      </c>
      <c r="L143" s="241">
        <v>116152.337</v>
      </c>
      <c r="M143" s="241">
        <v>116295.10436357358</v>
      </c>
      <c r="N143" s="241">
        <v>110323.36199578186</v>
      </c>
      <c r="O143" s="241">
        <v>110127.99259417613</v>
      </c>
      <c r="P143" s="241">
        <v>111579.23166093587</v>
      </c>
      <c r="Q143" s="241">
        <v>114750.42945342395</v>
      </c>
      <c r="R143" s="241">
        <v>120907.22679524707</v>
      </c>
      <c r="S143" s="241">
        <v>125492.74020515523</v>
      </c>
      <c r="T143" s="241">
        <v>129137.07513290596</v>
      </c>
      <c r="U143" s="241">
        <v>131783.01122005988</v>
      </c>
      <c r="V143" s="241">
        <v>133843.33645825429</v>
      </c>
      <c r="W143" s="241">
        <v>135651.12512550649</v>
      </c>
      <c r="X143" s="241">
        <v>137268.33850135762</v>
      </c>
      <c r="Y143" s="241">
        <v>138831.7472670367</v>
      </c>
      <c r="Z143" s="241">
        <v>140391.73107653021</v>
      </c>
      <c r="AA143" s="241">
        <v>141949.16446497629</v>
      </c>
      <c r="AB143" s="241">
        <v>143578.5762443413</v>
      </c>
      <c r="AC143" s="241">
        <v>145248.7841535105</v>
      </c>
      <c r="AD143" s="241">
        <v>146947.73560222579</v>
      </c>
      <c r="AE143" s="241">
        <v>148633.38379753547</v>
      </c>
      <c r="AF143" s="241">
        <v>150312.97554018561</v>
      </c>
      <c r="AG143" s="241">
        <v>151937.52782532576</v>
      </c>
      <c r="AH143" s="241">
        <v>153610.65099493891</v>
      </c>
      <c r="AI143" s="241">
        <v>155104.06170834223</v>
      </c>
      <c r="AJ143" s="241">
        <v>156546.44248757686</v>
      </c>
      <c r="AK143" s="241">
        <v>157942.04973587341</v>
      </c>
      <c r="AL143" s="241">
        <v>159299.89999116369</v>
      </c>
      <c r="AM143" s="241">
        <v>160618.1846546616</v>
      </c>
      <c r="AN143" s="241">
        <v>161902.12411937665</v>
      </c>
      <c r="AO143" s="241">
        <v>163150.77387064879</v>
      </c>
      <c r="AP143" s="241">
        <v>164355.30891749013</v>
      </c>
      <c r="AQ143" s="241">
        <v>165575.6455876666</v>
      </c>
      <c r="AR143" s="241">
        <v>166763.25515309814</v>
      </c>
      <c r="AS143" s="241">
        <v>167924.29383051203</v>
      </c>
      <c r="AT143" s="241">
        <v>169058.5833798121</v>
      </c>
      <c r="AU143" s="241">
        <v>170198.39421704307</v>
      </c>
      <c r="AV143" s="241">
        <v>171279.18948464168</v>
      </c>
      <c r="AW143" s="241">
        <v>172316.99215556291</v>
      </c>
      <c r="AX143" s="241">
        <v>173319.97422335678</v>
      </c>
      <c r="AY143" s="241">
        <v>174298.24501747379</v>
      </c>
      <c r="AZ143" s="241">
        <v>175264.44168488571</v>
      </c>
    </row>
    <row r="144" spans="1:52" x14ac:dyDescent="0.35">
      <c r="A144" s="242" t="s">
        <v>197</v>
      </c>
      <c r="B144" s="226">
        <v>105603.23962968099</v>
      </c>
      <c r="C144" s="226">
        <v>108336.1533446534</v>
      </c>
      <c r="D144" s="226">
        <v>110304.98109034494</v>
      </c>
      <c r="E144" s="226">
        <v>112249.67977781402</v>
      </c>
      <c r="F144" s="226">
        <v>120065.7698123944</v>
      </c>
      <c r="G144" s="226">
        <v>122851.29332111924</v>
      </c>
      <c r="H144" s="226">
        <v>124231.78552584549</v>
      </c>
      <c r="I144" s="226">
        <v>128986.31814321969</v>
      </c>
      <c r="J144" s="226">
        <v>126031.3246941628</v>
      </c>
      <c r="K144" s="226">
        <v>116630.8273372379</v>
      </c>
      <c r="L144" s="226">
        <v>116152.337</v>
      </c>
      <c r="M144" s="226">
        <v>116295.10436357358</v>
      </c>
      <c r="N144" s="226">
        <v>110323.36199578186</v>
      </c>
      <c r="O144" s="226">
        <v>110127.99259417613</v>
      </c>
      <c r="P144" s="226">
        <v>111579.23166093587</v>
      </c>
      <c r="Q144" s="226">
        <v>114750.42945342395</v>
      </c>
      <c r="R144" s="226">
        <v>120905.29449977474</v>
      </c>
      <c r="S144" s="226">
        <v>125488.59761828305</v>
      </c>
      <c r="T144" s="226">
        <v>129130.18456352258</v>
      </c>
      <c r="U144" s="226">
        <v>131772.80971261699</v>
      </c>
      <c r="V144" s="226">
        <v>133829.17561156221</v>
      </c>
      <c r="W144" s="226">
        <v>135631.84457435957</v>
      </c>
      <c r="X144" s="226">
        <v>137242.61065257914</v>
      </c>
      <c r="Y144" s="226">
        <v>138798.11446922817</v>
      </c>
      <c r="Z144" s="226">
        <v>140348.27241034119</v>
      </c>
      <c r="AA144" s="226">
        <v>141893.29261664627</v>
      </c>
      <c r="AB144" s="226">
        <v>143506.96711696818</v>
      </c>
      <c r="AC144" s="226">
        <v>145157.59848503009</v>
      </c>
      <c r="AD144" s="226">
        <v>146832.05051224941</v>
      </c>
      <c r="AE144" s="226">
        <v>148487.68963149656</v>
      </c>
      <c r="AF144" s="226">
        <v>150130.75094799028</v>
      </c>
      <c r="AG144" s="226">
        <v>151710.29236204564</v>
      </c>
      <c r="AH144" s="226">
        <v>153326.7932897858</v>
      </c>
      <c r="AI144" s="226">
        <v>154749.40879642646</v>
      </c>
      <c r="AJ144" s="226">
        <v>156102.5020670408</v>
      </c>
      <c r="AK144" s="226">
        <v>157386.32113759426</v>
      </c>
      <c r="AL144" s="226">
        <v>158604.15162222716</v>
      </c>
      <c r="AM144" s="226">
        <v>159746.63832166436</v>
      </c>
      <c r="AN144" s="226">
        <v>160808.51434210662</v>
      </c>
      <c r="AO144" s="226">
        <v>161779.87778618754</v>
      </c>
      <c r="AP144" s="226">
        <v>162635.40464318942</v>
      </c>
      <c r="AQ144" s="226">
        <v>163422.52451346177</v>
      </c>
      <c r="AR144" s="226">
        <v>164071.15979818677</v>
      </c>
      <c r="AS144" s="226">
        <v>164570.40595155637</v>
      </c>
      <c r="AT144" s="226">
        <v>164888.65349097303</v>
      </c>
      <c r="AU144" s="226">
        <v>165037.81193175339</v>
      </c>
      <c r="AV144" s="226">
        <v>164920.26956364777</v>
      </c>
      <c r="AW144" s="226">
        <v>164531.70757553951</v>
      </c>
      <c r="AX144" s="226">
        <v>163841.41274302878</v>
      </c>
      <c r="AY144" s="226">
        <v>162844.24715605922</v>
      </c>
      <c r="AZ144" s="226">
        <v>161514.40401027826</v>
      </c>
    </row>
    <row r="145" spans="1:52" x14ac:dyDescent="0.35">
      <c r="A145" s="242" t="s">
        <v>198</v>
      </c>
      <c r="B145" s="226">
        <v>0</v>
      </c>
      <c r="C145" s="226">
        <v>0</v>
      </c>
      <c r="D145" s="226">
        <v>0</v>
      </c>
      <c r="E145" s="226">
        <v>0</v>
      </c>
      <c r="F145" s="226">
        <v>0</v>
      </c>
      <c r="G145" s="226">
        <v>0</v>
      </c>
      <c r="H145" s="226">
        <v>0</v>
      </c>
      <c r="I145" s="226">
        <v>0</v>
      </c>
      <c r="J145" s="226">
        <v>0</v>
      </c>
      <c r="K145" s="226">
        <v>0</v>
      </c>
      <c r="L145" s="226">
        <v>0</v>
      </c>
      <c r="M145" s="226">
        <v>0</v>
      </c>
      <c r="N145" s="226">
        <v>0</v>
      </c>
      <c r="O145" s="226">
        <v>0</v>
      </c>
      <c r="P145" s="226">
        <v>0</v>
      </c>
      <c r="Q145" s="226">
        <v>0</v>
      </c>
      <c r="R145" s="226">
        <v>0.13096545823736819</v>
      </c>
      <c r="S145" s="226">
        <v>0.28545666625280292</v>
      </c>
      <c r="T145" s="226">
        <v>0.44062548427116688</v>
      </c>
      <c r="U145" s="226">
        <v>0.72212449227725495</v>
      </c>
      <c r="V145" s="226">
        <v>1.0693890109365722</v>
      </c>
      <c r="W145" s="226">
        <v>1.6103460624081767</v>
      </c>
      <c r="X145" s="226">
        <v>2.3799275924118084</v>
      </c>
      <c r="Y145" s="226">
        <v>3.3915050741870436</v>
      </c>
      <c r="Z145" s="226">
        <v>4.6909318422212039</v>
      </c>
      <c r="AA145" s="226">
        <v>6.5100856786865151</v>
      </c>
      <c r="AB145" s="226">
        <v>8.8770829345323072</v>
      </c>
      <c r="AC145" s="226">
        <v>11.983427333922304</v>
      </c>
      <c r="AD145" s="226">
        <v>16.048483574876695</v>
      </c>
      <c r="AE145" s="226">
        <v>21.36915427270095</v>
      </c>
      <c r="AF145" s="226">
        <v>27.832917478142473</v>
      </c>
      <c r="AG145" s="226">
        <v>35.990879936958081</v>
      </c>
      <c r="AH145" s="226">
        <v>46.779028190052955</v>
      </c>
      <c r="AI145" s="226">
        <v>60.993694994727491</v>
      </c>
      <c r="AJ145" s="226">
        <v>79.460440811088105</v>
      </c>
      <c r="AK145" s="226">
        <v>103.20758029330293</v>
      </c>
      <c r="AL145" s="226">
        <v>133.24095923546233</v>
      </c>
      <c r="AM145" s="226">
        <v>171.79715688906504</v>
      </c>
      <c r="AN145" s="226">
        <v>221.55351089464267</v>
      </c>
      <c r="AO145" s="226">
        <v>285.16803147708163</v>
      </c>
      <c r="AP145" s="226">
        <v>366.69172135637314</v>
      </c>
      <c r="AQ145" s="226">
        <v>469.97144824992512</v>
      </c>
      <c r="AR145" s="226">
        <v>600.70177337545817</v>
      </c>
      <c r="AS145" s="226">
        <v>763.55434867733049</v>
      </c>
      <c r="AT145" s="226">
        <v>966.38452766381067</v>
      </c>
      <c r="AU145" s="226">
        <v>1215.1316823813745</v>
      </c>
      <c r="AV145" s="226">
        <v>1518.119436282451</v>
      </c>
      <c r="AW145" s="226">
        <v>1880.2221873509686</v>
      </c>
      <c r="AX145" s="226">
        <v>2310.0443979041534</v>
      </c>
      <c r="AY145" s="226">
        <v>2809.4736060505775</v>
      </c>
      <c r="AZ145" s="226">
        <v>3385.1541640603223</v>
      </c>
    </row>
    <row r="146" spans="1:52" x14ac:dyDescent="0.35">
      <c r="A146" s="242" t="s">
        <v>96</v>
      </c>
      <c r="B146" s="226">
        <v>0</v>
      </c>
      <c r="C146" s="226">
        <v>0</v>
      </c>
      <c r="D146" s="226">
        <v>0</v>
      </c>
      <c r="E146" s="226">
        <v>0</v>
      </c>
      <c r="F146" s="226">
        <v>0</v>
      </c>
      <c r="G146" s="226">
        <v>0</v>
      </c>
      <c r="H146" s="226">
        <v>0</v>
      </c>
      <c r="I146" s="226">
        <v>0</v>
      </c>
      <c r="J146" s="226">
        <v>0</v>
      </c>
      <c r="K146" s="226">
        <v>0</v>
      </c>
      <c r="L146" s="226">
        <v>0</v>
      </c>
      <c r="M146" s="226">
        <v>0</v>
      </c>
      <c r="N146" s="226">
        <v>0</v>
      </c>
      <c r="O146" s="226">
        <v>0</v>
      </c>
      <c r="P146" s="226">
        <v>0</v>
      </c>
      <c r="Q146" s="226">
        <v>0</v>
      </c>
      <c r="R146" s="226">
        <v>1.7600822338464328</v>
      </c>
      <c r="S146" s="226">
        <v>3.7785613896169696</v>
      </c>
      <c r="T146" s="226">
        <v>6.2158155897313199</v>
      </c>
      <c r="U146" s="226">
        <v>9.08900028858368</v>
      </c>
      <c r="V146" s="226">
        <v>12.519176404208649</v>
      </c>
      <c r="W146" s="226">
        <v>16.811107866023018</v>
      </c>
      <c r="X146" s="226">
        <v>21.923537688441311</v>
      </c>
      <c r="Y146" s="226">
        <v>28.067336988482104</v>
      </c>
      <c r="Z146" s="226">
        <v>35.479600697652906</v>
      </c>
      <c r="AA146" s="226">
        <v>44.537434292096663</v>
      </c>
      <c r="AB146" s="226">
        <v>55.768331564010325</v>
      </c>
      <c r="AC146" s="226">
        <v>69.284039304357734</v>
      </c>
      <c r="AD146" s="226">
        <v>85.694494472714126</v>
      </c>
      <c r="AE146" s="226">
        <v>105.01306942442596</v>
      </c>
      <c r="AF146" s="226">
        <v>127.81720020583761</v>
      </c>
      <c r="AG146" s="226">
        <v>155.22770655747857</v>
      </c>
      <c r="AH146" s="226">
        <v>188.45447600692756</v>
      </c>
      <c r="AI146" s="226">
        <v>228.01715874916641</v>
      </c>
      <c r="AJ146" s="226">
        <v>275.82478966454835</v>
      </c>
      <c r="AK146" s="226">
        <v>333.62895758433757</v>
      </c>
      <c r="AL146" s="226">
        <v>403.68151236493219</v>
      </c>
      <c r="AM146" s="226">
        <v>487.98197754592343</v>
      </c>
      <c r="AN146" s="226">
        <v>589.72418104901169</v>
      </c>
      <c r="AO146" s="226">
        <v>711.12153952932943</v>
      </c>
      <c r="AP146" s="226">
        <v>857.26386851793836</v>
      </c>
      <c r="AQ146" s="226">
        <v>1030.5240666100935</v>
      </c>
      <c r="AR146" s="226">
        <v>1236.7988469892027</v>
      </c>
      <c r="AS146" s="226">
        <v>1479.1166054148514</v>
      </c>
      <c r="AT146" s="226">
        <v>1766.2051890784717</v>
      </c>
      <c r="AU146" s="226">
        <v>2100.8393750067225</v>
      </c>
      <c r="AV146" s="226">
        <v>2490.8465685063879</v>
      </c>
      <c r="AW146" s="226">
        <v>2939.1000613338647</v>
      </c>
      <c r="AX146" s="226">
        <v>3455.6358634721651</v>
      </c>
      <c r="AY146" s="226">
        <v>4042.2121223548256</v>
      </c>
      <c r="AZ146" s="226">
        <v>4709.5012094158465</v>
      </c>
    </row>
    <row r="147" spans="1:52" x14ac:dyDescent="0.35">
      <c r="A147" s="242" t="s">
        <v>209</v>
      </c>
      <c r="B147" s="226">
        <v>0</v>
      </c>
      <c r="C147" s="226">
        <v>0</v>
      </c>
      <c r="D147" s="226">
        <v>0</v>
      </c>
      <c r="E147" s="226">
        <v>0</v>
      </c>
      <c r="F147" s="226">
        <v>0</v>
      </c>
      <c r="G147" s="226">
        <v>0</v>
      </c>
      <c r="H147" s="226">
        <v>0</v>
      </c>
      <c r="I147" s="226">
        <v>0</v>
      </c>
      <c r="J147" s="226">
        <v>0</v>
      </c>
      <c r="K147" s="226">
        <v>0</v>
      </c>
      <c r="L147" s="226">
        <v>0</v>
      </c>
      <c r="M147" s="226">
        <v>0</v>
      </c>
      <c r="N147" s="226">
        <v>0</v>
      </c>
      <c r="O147" s="226">
        <v>0</v>
      </c>
      <c r="P147" s="226">
        <v>0</v>
      </c>
      <c r="Q147" s="226">
        <v>0</v>
      </c>
      <c r="R147" s="226">
        <v>4.1247780244714545E-2</v>
      </c>
      <c r="S147" s="226">
        <v>7.8568816318118337E-2</v>
      </c>
      <c r="T147" s="226">
        <v>0.23412830936854889</v>
      </c>
      <c r="U147" s="226">
        <v>0.39038266202707522</v>
      </c>
      <c r="V147" s="226">
        <v>0.57228127696580822</v>
      </c>
      <c r="W147" s="226">
        <v>0.85909721847922471</v>
      </c>
      <c r="X147" s="226">
        <v>1.4243834976170451</v>
      </c>
      <c r="Y147" s="226">
        <v>2.1739557458440895</v>
      </c>
      <c r="Z147" s="226">
        <v>3.2881336491430284</v>
      </c>
      <c r="AA147" s="226">
        <v>4.8243283592317709</v>
      </c>
      <c r="AB147" s="226">
        <v>6.963712874577646</v>
      </c>
      <c r="AC147" s="226">
        <v>9.9182018421011122</v>
      </c>
      <c r="AD147" s="226">
        <v>13.942111928809418</v>
      </c>
      <c r="AE147" s="226">
        <v>19.311942341802858</v>
      </c>
      <c r="AF147" s="226">
        <v>26.574474511342096</v>
      </c>
      <c r="AG147" s="226">
        <v>36.016876785654802</v>
      </c>
      <c r="AH147" s="226">
        <v>48.624200956114919</v>
      </c>
      <c r="AI147" s="226">
        <v>65.642058171896409</v>
      </c>
      <c r="AJ147" s="226">
        <v>88.655190060406326</v>
      </c>
      <c r="AK147" s="226">
        <v>118.89206040151961</v>
      </c>
      <c r="AL147" s="226">
        <v>158.8258973361192</v>
      </c>
      <c r="AM147" s="226">
        <v>211.76719856224011</v>
      </c>
      <c r="AN147" s="226">
        <v>282.33208532636172</v>
      </c>
      <c r="AO147" s="226">
        <v>374.60651345484121</v>
      </c>
      <c r="AP147" s="226">
        <v>495.94868442637505</v>
      </c>
      <c r="AQ147" s="226">
        <v>652.62555934484374</v>
      </c>
      <c r="AR147" s="226">
        <v>854.59473454672502</v>
      </c>
      <c r="AS147" s="226">
        <v>1111.2169248634571</v>
      </c>
      <c r="AT147" s="226">
        <v>1437.3401720967836</v>
      </c>
      <c r="AU147" s="226">
        <v>1844.611227901564</v>
      </c>
      <c r="AV147" s="226">
        <v>2349.953916205051</v>
      </c>
      <c r="AW147" s="226">
        <v>2965.9623313385864</v>
      </c>
      <c r="AX147" s="226">
        <v>3712.8812189517039</v>
      </c>
      <c r="AY147" s="226">
        <v>4602.3121330091735</v>
      </c>
      <c r="AZ147" s="226">
        <v>5655.3823011312843</v>
      </c>
    </row>
    <row r="148" spans="1:52" hidden="1" x14ac:dyDescent="0.35">
      <c r="A148" s="240"/>
      <c r="B148" s="241"/>
      <c r="C148" s="241"/>
      <c r="D148" s="241"/>
      <c r="E148" s="241"/>
      <c r="F148" s="241"/>
      <c r="G148" s="241"/>
      <c r="H148" s="241"/>
      <c r="I148" s="241"/>
      <c r="J148" s="241"/>
      <c r="K148" s="241"/>
      <c r="L148" s="241"/>
      <c r="M148" s="241"/>
      <c r="N148" s="241"/>
      <c r="O148" s="241"/>
      <c r="P148" s="241"/>
      <c r="Q148" s="241"/>
      <c r="R148" s="241"/>
      <c r="S148" s="241"/>
      <c r="T148" s="241"/>
      <c r="U148" s="241"/>
      <c r="V148" s="241"/>
      <c r="W148" s="241"/>
      <c r="X148" s="241"/>
      <c r="Y148" s="241"/>
      <c r="Z148" s="241"/>
      <c r="AA148" s="241"/>
      <c r="AB148" s="241"/>
      <c r="AC148" s="241"/>
      <c r="AD148" s="241"/>
      <c r="AE148" s="241"/>
      <c r="AF148" s="241"/>
      <c r="AG148" s="241"/>
      <c r="AH148" s="241"/>
      <c r="AI148" s="241"/>
      <c r="AJ148" s="241"/>
      <c r="AK148" s="241"/>
      <c r="AL148" s="241"/>
      <c r="AM148" s="241"/>
      <c r="AN148" s="241"/>
      <c r="AO148" s="241"/>
      <c r="AP148" s="241"/>
      <c r="AQ148" s="241"/>
      <c r="AR148" s="241"/>
      <c r="AS148" s="241"/>
      <c r="AT148" s="241"/>
      <c r="AU148" s="241"/>
      <c r="AV148" s="241"/>
      <c r="AW148" s="241"/>
      <c r="AX148" s="241"/>
      <c r="AY148" s="241"/>
      <c r="AZ148" s="241"/>
    </row>
    <row r="149" spans="1:52" hidden="1" x14ac:dyDescent="0.35">
      <c r="A149" s="242"/>
      <c r="B149" s="226"/>
      <c r="C149" s="226"/>
      <c r="D149" s="226"/>
      <c r="E149" s="226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6"/>
      <c r="S149" s="226"/>
      <c r="T149" s="226"/>
      <c r="U149" s="226"/>
      <c r="V149" s="226"/>
      <c r="W149" s="226"/>
      <c r="X149" s="226"/>
      <c r="Y149" s="226"/>
      <c r="Z149" s="226"/>
      <c r="AA149" s="226"/>
      <c r="AB149" s="226"/>
      <c r="AC149" s="226"/>
      <c r="AD149" s="226"/>
      <c r="AE149" s="226"/>
      <c r="AF149" s="226"/>
      <c r="AG149" s="226"/>
      <c r="AH149" s="226"/>
      <c r="AI149" s="226"/>
      <c r="AJ149" s="226"/>
      <c r="AK149" s="226"/>
      <c r="AL149" s="226"/>
      <c r="AM149" s="226"/>
      <c r="AN149" s="226"/>
      <c r="AO149" s="226"/>
      <c r="AP149" s="226"/>
      <c r="AQ149" s="226"/>
      <c r="AR149" s="226"/>
      <c r="AS149" s="226"/>
      <c r="AT149" s="226"/>
      <c r="AU149" s="226"/>
      <c r="AV149" s="226"/>
      <c r="AW149" s="226"/>
      <c r="AX149" s="226"/>
      <c r="AY149" s="226"/>
      <c r="AZ149" s="226"/>
    </row>
    <row r="150" spans="1:52" hidden="1" x14ac:dyDescent="0.35">
      <c r="A150" s="242"/>
      <c r="B150" s="226"/>
      <c r="C150" s="226"/>
      <c r="D150" s="226"/>
      <c r="E150" s="226"/>
      <c r="F150" s="226"/>
      <c r="G150" s="226"/>
      <c r="H150" s="226"/>
      <c r="I150" s="226"/>
      <c r="J150" s="226"/>
      <c r="K150" s="226"/>
      <c r="L150" s="226"/>
      <c r="M150" s="226"/>
      <c r="N150" s="226"/>
      <c r="O150" s="226"/>
      <c r="P150" s="226"/>
      <c r="Q150" s="226"/>
      <c r="R150" s="226"/>
      <c r="S150" s="226"/>
      <c r="T150" s="226"/>
      <c r="U150" s="226"/>
      <c r="V150" s="226"/>
      <c r="W150" s="226"/>
      <c r="X150" s="226"/>
      <c r="Y150" s="226"/>
      <c r="Z150" s="226"/>
      <c r="AA150" s="226"/>
      <c r="AB150" s="226"/>
      <c r="AC150" s="226"/>
      <c r="AD150" s="226"/>
      <c r="AE150" s="226"/>
      <c r="AF150" s="226"/>
      <c r="AG150" s="226"/>
      <c r="AH150" s="226"/>
      <c r="AI150" s="226"/>
      <c r="AJ150" s="226"/>
      <c r="AK150" s="226"/>
      <c r="AL150" s="226"/>
      <c r="AM150" s="226"/>
      <c r="AN150" s="226"/>
      <c r="AO150" s="226"/>
      <c r="AP150" s="226"/>
      <c r="AQ150" s="226"/>
      <c r="AR150" s="226"/>
      <c r="AS150" s="226"/>
      <c r="AT150" s="226"/>
      <c r="AU150" s="226"/>
      <c r="AV150" s="226"/>
      <c r="AW150" s="226"/>
      <c r="AX150" s="226"/>
      <c r="AY150" s="226"/>
      <c r="AZ150" s="226"/>
    </row>
    <row r="151" spans="1:52" hidden="1" x14ac:dyDescent="0.35">
      <c r="A151" s="242"/>
      <c r="B151" s="226"/>
      <c r="C151" s="226"/>
      <c r="D151" s="226"/>
      <c r="E151" s="226"/>
      <c r="F151" s="226"/>
      <c r="G151" s="226"/>
      <c r="H151" s="226"/>
      <c r="I151" s="226"/>
      <c r="J151" s="226"/>
      <c r="K151" s="226"/>
      <c r="L151" s="226"/>
      <c r="M151" s="226"/>
      <c r="N151" s="226"/>
      <c r="O151" s="226"/>
      <c r="P151" s="226"/>
      <c r="Q151" s="226"/>
      <c r="R151" s="226"/>
      <c r="S151" s="226"/>
      <c r="T151" s="226"/>
      <c r="U151" s="226"/>
      <c r="V151" s="226"/>
      <c r="W151" s="226"/>
      <c r="X151" s="226"/>
      <c r="Y151" s="226"/>
      <c r="Z151" s="226"/>
      <c r="AA151" s="226"/>
      <c r="AB151" s="226"/>
      <c r="AC151" s="226"/>
      <c r="AD151" s="226"/>
      <c r="AE151" s="226"/>
      <c r="AF151" s="226"/>
      <c r="AG151" s="226"/>
      <c r="AH151" s="226"/>
      <c r="AI151" s="226"/>
      <c r="AJ151" s="226"/>
      <c r="AK151" s="226"/>
      <c r="AL151" s="226"/>
      <c r="AM151" s="226"/>
      <c r="AN151" s="226"/>
      <c r="AO151" s="226"/>
      <c r="AP151" s="226"/>
      <c r="AQ151" s="226"/>
      <c r="AR151" s="226"/>
      <c r="AS151" s="226"/>
      <c r="AT151" s="226"/>
      <c r="AU151" s="226"/>
      <c r="AV151" s="226"/>
      <c r="AW151" s="226"/>
      <c r="AX151" s="226"/>
      <c r="AY151" s="226"/>
      <c r="AZ151" s="226"/>
    </row>
    <row r="152" spans="1:52" hidden="1" x14ac:dyDescent="0.35">
      <c r="A152" s="242"/>
      <c r="B152" s="226"/>
      <c r="C152" s="226"/>
      <c r="D152" s="226"/>
      <c r="E152" s="226"/>
      <c r="F152" s="226"/>
      <c r="G152" s="226"/>
      <c r="H152" s="226"/>
      <c r="I152" s="226"/>
      <c r="J152" s="226"/>
      <c r="K152" s="226"/>
      <c r="L152" s="226"/>
      <c r="M152" s="226"/>
      <c r="N152" s="226"/>
      <c r="O152" s="226"/>
      <c r="P152" s="226"/>
      <c r="Q152" s="226"/>
      <c r="R152" s="226"/>
      <c r="S152" s="226"/>
      <c r="T152" s="226"/>
      <c r="U152" s="226"/>
      <c r="V152" s="226"/>
      <c r="W152" s="226"/>
      <c r="X152" s="226"/>
      <c r="Y152" s="226"/>
      <c r="Z152" s="226"/>
      <c r="AA152" s="226"/>
      <c r="AB152" s="226"/>
      <c r="AC152" s="226"/>
      <c r="AD152" s="226"/>
      <c r="AE152" s="226"/>
      <c r="AF152" s="226"/>
      <c r="AG152" s="226"/>
      <c r="AH152" s="226"/>
      <c r="AI152" s="226"/>
      <c r="AJ152" s="226"/>
      <c r="AK152" s="226"/>
      <c r="AL152" s="226"/>
      <c r="AM152" s="226"/>
      <c r="AN152" s="226"/>
      <c r="AO152" s="226"/>
      <c r="AP152" s="226"/>
      <c r="AQ152" s="226"/>
      <c r="AR152" s="226"/>
      <c r="AS152" s="226"/>
      <c r="AT152" s="226"/>
      <c r="AU152" s="226"/>
      <c r="AV152" s="226"/>
      <c r="AW152" s="226"/>
      <c r="AX152" s="226"/>
      <c r="AY152" s="226"/>
      <c r="AZ152" s="226"/>
    </row>
    <row r="153" spans="1:52" x14ac:dyDescent="0.35">
      <c r="A153" s="240" t="s">
        <v>200</v>
      </c>
      <c r="B153" s="241">
        <v>0</v>
      </c>
      <c r="C153" s="241">
        <v>0</v>
      </c>
      <c r="D153" s="241">
        <v>0</v>
      </c>
      <c r="E153" s="241">
        <v>0</v>
      </c>
      <c r="F153" s="241">
        <v>0</v>
      </c>
      <c r="G153" s="241">
        <v>0</v>
      </c>
      <c r="H153" s="241">
        <v>0</v>
      </c>
      <c r="I153" s="241">
        <v>0</v>
      </c>
      <c r="J153" s="241">
        <v>0</v>
      </c>
      <c r="K153" s="241">
        <v>0</v>
      </c>
      <c r="L153" s="241">
        <v>0</v>
      </c>
      <c r="M153" s="241">
        <v>0</v>
      </c>
      <c r="N153" s="241">
        <v>0</v>
      </c>
      <c r="O153" s="241">
        <v>0</v>
      </c>
      <c r="P153" s="241">
        <v>0</v>
      </c>
      <c r="Q153" s="241">
        <v>0</v>
      </c>
      <c r="R153" s="241">
        <v>0</v>
      </c>
      <c r="S153" s="241">
        <v>0</v>
      </c>
      <c r="T153" s="241">
        <v>4.0616080006002662E-2</v>
      </c>
      <c r="U153" s="241">
        <v>0.11909526425299113</v>
      </c>
      <c r="V153" s="241">
        <v>0.23400897615883959</v>
      </c>
      <c r="W153" s="241">
        <v>0.24942391212593576</v>
      </c>
      <c r="X153" s="241">
        <v>0.24935224005746928</v>
      </c>
      <c r="Y153" s="241">
        <v>0.24888065962562539</v>
      </c>
      <c r="Z153" s="241">
        <v>0.24746353917590042</v>
      </c>
      <c r="AA153" s="241">
        <v>0.26775384284285075</v>
      </c>
      <c r="AB153" s="241">
        <v>0.28604765021145107</v>
      </c>
      <c r="AC153" s="241">
        <v>0.34350618218588597</v>
      </c>
      <c r="AD153" s="241">
        <v>0.56163242884453102</v>
      </c>
      <c r="AE153" s="241">
        <v>2.6773269350432112</v>
      </c>
      <c r="AF153" s="241">
        <v>11.016223517761723</v>
      </c>
      <c r="AG153" s="241">
        <v>28.137378801292357</v>
      </c>
      <c r="AH153" s="241">
        <v>55.947889292828236</v>
      </c>
      <c r="AI153" s="241">
        <v>95.698743484458021</v>
      </c>
      <c r="AJ153" s="241">
        <v>149.24794590954886</v>
      </c>
      <c r="AK153" s="241">
        <v>217.43077851159836</v>
      </c>
      <c r="AL153" s="241">
        <v>301.58301584448719</v>
      </c>
      <c r="AM153" s="241">
        <v>402.03150617292056</v>
      </c>
      <c r="AN153" s="241">
        <v>519.1473757027959</v>
      </c>
      <c r="AO153" s="241">
        <v>652.23539135518001</v>
      </c>
      <c r="AP153" s="241">
        <v>800.78155999972273</v>
      </c>
      <c r="AQ153" s="241">
        <v>964.14341211753356</v>
      </c>
      <c r="AR153" s="241">
        <v>1143.5882266396418</v>
      </c>
      <c r="AS153" s="241">
        <v>1339.2990141716919</v>
      </c>
      <c r="AT153" s="241">
        <v>1550.451952079994</v>
      </c>
      <c r="AU153" s="241">
        <v>1778.1087372412298</v>
      </c>
      <c r="AV153" s="241">
        <v>2019.7442924415841</v>
      </c>
      <c r="AW153" s="241">
        <v>2275.9463715181619</v>
      </c>
      <c r="AX153" s="241">
        <v>2544.5613260675859</v>
      </c>
      <c r="AY153" s="241">
        <v>2825.4858606784414</v>
      </c>
      <c r="AZ153" s="241">
        <v>3115.4932585549018</v>
      </c>
    </row>
    <row r="154" spans="1:52" x14ac:dyDescent="0.35">
      <c r="A154" s="242" t="s">
        <v>201</v>
      </c>
      <c r="B154" s="226">
        <v>0</v>
      </c>
      <c r="C154" s="226">
        <v>0</v>
      </c>
      <c r="D154" s="226">
        <v>0</v>
      </c>
      <c r="E154" s="226">
        <v>0</v>
      </c>
      <c r="F154" s="226">
        <v>0</v>
      </c>
      <c r="G154" s="226">
        <v>0</v>
      </c>
      <c r="H154" s="226">
        <v>0</v>
      </c>
      <c r="I154" s="226">
        <v>0</v>
      </c>
      <c r="J154" s="226">
        <v>0</v>
      </c>
      <c r="K154" s="226">
        <v>0</v>
      </c>
      <c r="L154" s="226">
        <v>0</v>
      </c>
      <c r="M154" s="226">
        <v>0</v>
      </c>
      <c r="N154" s="226">
        <v>0</v>
      </c>
      <c r="O154" s="226">
        <v>0</v>
      </c>
      <c r="P154" s="226">
        <v>0</v>
      </c>
      <c r="Q154" s="226">
        <v>0</v>
      </c>
      <c r="R154" s="226">
        <v>0</v>
      </c>
      <c r="S154" s="226">
        <v>0</v>
      </c>
      <c r="T154" s="226">
        <v>0</v>
      </c>
      <c r="U154" s="226">
        <v>0</v>
      </c>
      <c r="V154" s="226">
        <v>0</v>
      </c>
      <c r="W154" s="226">
        <v>0</v>
      </c>
      <c r="X154" s="226">
        <v>0</v>
      </c>
      <c r="Y154" s="226">
        <v>0</v>
      </c>
      <c r="Z154" s="226">
        <v>0</v>
      </c>
      <c r="AA154" s="226">
        <v>0</v>
      </c>
      <c r="AB154" s="226">
        <v>0</v>
      </c>
      <c r="AC154" s="226">
        <v>0</v>
      </c>
      <c r="AD154" s="226">
        <v>0</v>
      </c>
      <c r="AE154" s="226">
        <v>0</v>
      </c>
      <c r="AF154" s="226">
        <v>0</v>
      </c>
      <c r="AG154" s="226">
        <v>0</v>
      </c>
      <c r="AH154" s="226">
        <v>0</v>
      </c>
      <c r="AI154" s="226">
        <v>0</v>
      </c>
      <c r="AJ154" s="226">
        <v>0</v>
      </c>
      <c r="AK154" s="226">
        <v>0</v>
      </c>
      <c r="AL154" s="226">
        <v>0</v>
      </c>
      <c r="AM154" s="226">
        <v>0</v>
      </c>
      <c r="AN154" s="226">
        <v>0</v>
      </c>
      <c r="AO154" s="226">
        <v>0</v>
      </c>
      <c r="AP154" s="226">
        <v>0</v>
      </c>
      <c r="AQ154" s="226">
        <v>0</v>
      </c>
      <c r="AR154" s="226">
        <v>0</v>
      </c>
      <c r="AS154" s="226">
        <v>0</v>
      </c>
      <c r="AT154" s="226">
        <v>0</v>
      </c>
      <c r="AU154" s="226">
        <v>0</v>
      </c>
      <c r="AV154" s="226">
        <v>0</v>
      </c>
      <c r="AW154" s="226">
        <v>0</v>
      </c>
      <c r="AX154" s="226">
        <v>0</v>
      </c>
      <c r="AY154" s="226">
        <v>0</v>
      </c>
      <c r="AZ154" s="226">
        <v>0</v>
      </c>
    </row>
    <row r="155" spans="1:52" x14ac:dyDescent="0.35">
      <c r="A155" s="242" t="s">
        <v>202</v>
      </c>
      <c r="B155" s="226">
        <v>0</v>
      </c>
      <c r="C155" s="226">
        <v>0</v>
      </c>
      <c r="D155" s="226">
        <v>0</v>
      </c>
      <c r="E155" s="226">
        <v>0</v>
      </c>
      <c r="F155" s="226">
        <v>0</v>
      </c>
      <c r="G155" s="226">
        <v>0</v>
      </c>
      <c r="H155" s="226">
        <v>0</v>
      </c>
      <c r="I155" s="226">
        <v>0</v>
      </c>
      <c r="J155" s="226">
        <v>0</v>
      </c>
      <c r="K155" s="226">
        <v>0</v>
      </c>
      <c r="L155" s="226">
        <v>0</v>
      </c>
      <c r="M155" s="226">
        <v>0</v>
      </c>
      <c r="N155" s="226">
        <v>0</v>
      </c>
      <c r="O155" s="226">
        <v>0</v>
      </c>
      <c r="P155" s="226">
        <v>0</v>
      </c>
      <c r="Q155" s="226">
        <v>0</v>
      </c>
      <c r="R155" s="226">
        <v>0</v>
      </c>
      <c r="S155" s="226">
        <v>0</v>
      </c>
      <c r="T155" s="226">
        <v>0</v>
      </c>
      <c r="U155" s="226">
        <v>0</v>
      </c>
      <c r="V155" s="226">
        <v>0</v>
      </c>
      <c r="W155" s="226">
        <v>0</v>
      </c>
      <c r="X155" s="226">
        <v>0</v>
      </c>
      <c r="Y155" s="226">
        <v>0</v>
      </c>
      <c r="Z155" s="226">
        <v>0</v>
      </c>
      <c r="AA155" s="226">
        <v>0</v>
      </c>
      <c r="AB155" s="226">
        <v>0</v>
      </c>
      <c r="AC155" s="226">
        <v>0</v>
      </c>
      <c r="AD155" s="226">
        <v>0</v>
      </c>
      <c r="AE155" s="226">
        <v>0</v>
      </c>
      <c r="AF155" s="226">
        <v>0</v>
      </c>
      <c r="AG155" s="226">
        <v>0</v>
      </c>
      <c r="AH155" s="226">
        <v>0</v>
      </c>
      <c r="AI155" s="226">
        <v>0</v>
      </c>
      <c r="AJ155" s="226">
        <v>0</v>
      </c>
      <c r="AK155" s="226">
        <v>0</v>
      </c>
      <c r="AL155" s="226">
        <v>0</v>
      </c>
      <c r="AM155" s="226">
        <v>0</v>
      </c>
      <c r="AN155" s="226">
        <v>0</v>
      </c>
      <c r="AO155" s="226">
        <v>0</v>
      </c>
      <c r="AP155" s="226">
        <v>0</v>
      </c>
      <c r="AQ155" s="226">
        <v>0</v>
      </c>
      <c r="AR155" s="226">
        <v>0</v>
      </c>
      <c r="AS155" s="226">
        <v>0</v>
      </c>
      <c r="AT155" s="226">
        <v>0</v>
      </c>
      <c r="AU155" s="226">
        <v>0</v>
      </c>
      <c r="AV155" s="226">
        <v>0</v>
      </c>
      <c r="AW155" s="226">
        <v>0</v>
      </c>
      <c r="AX155" s="226">
        <v>0</v>
      </c>
      <c r="AY155" s="226">
        <v>0</v>
      </c>
      <c r="AZ155" s="226">
        <v>0</v>
      </c>
    </row>
    <row r="156" spans="1:52" x14ac:dyDescent="0.35">
      <c r="A156" s="242" t="s">
        <v>203</v>
      </c>
      <c r="B156" s="226">
        <v>0</v>
      </c>
      <c r="C156" s="226">
        <v>0</v>
      </c>
      <c r="D156" s="226">
        <v>0</v>
      </c>
      <c r="E156" s="226">
        <v>0</v>
      </c>
      <c r="F156" s="226">
        <v>0</v>
      </c>
      <c r="G156" s="226">
        <v>0</v>
      </c>
      <c r="H156" s="226">
        <v>0</v>
      </c>
      <c r="I156" s="226">
        <v>0</v>
      </c>
      <c r="J156" s="226">
        <v>0</v>
      </c>
      <c r="K156" s="226">
        <v>0</v>
      </c>
      <c r="L156" s="226">
        <v>0</v>
      </c>
      <c r="M156" s="226">
        <v>0</v>
      </c>
      <c r="N156" s="226">
        <v>0</v>
      </c>
      <c r="O156" s="226">
        <v>0</v>
      </c>
      <c r="P156" s="226">
        <v>0</v>
      </c>
      <c r="Q156" s="226">
        <v>0</v>
      </c>
      <c r="R156" s="226">
        <v>0</v>
      </c>
      <c r="S156" s="226">
        <v>0</v>
      </c>
      <c r="T156" s="226">
        <v>4.0616080006002662E-2</v>
      </c>
      <c r="U156" s="226">
        <v>0.11909526425299113</v>
      </c>
      <c r="V156" s="226">
        <v>0.23400897615883959</v>
      </c>
      <c r="W156" s="226">
        <v>0.24942391212593576</v>
      </c>
      <c r="X156" s="226">
        <v>0.24935224005746928</v>
      </c>
      <c r="Y156" s="226">
        <v>0.24888065962562539</v>
      </c>
      <c r="Z156" s="226">
        <v>0.24746353917590042</v>
      </c>
      <c r="AA156" s="226">
        <v>0.26775384284285075</v>
      </c>
      <c r="AB156" s="226">
        <v>0.28604765021145107</v>
      </c>
      <c r="AC156" s="226">
        <v>0.34350618218588597</v>
      </c>
      <c r="AD156" s="226">
        <v>0.56163242884453102</v>
      </c>
      <c r="AE156" s="226">
        <v>2.6773269350432112</v>
      </c>
      <c r="AF156" s="226">
        <v>11.016223517761723</v>
      </c>
      <c r="AG156" s="226">
        <v>28.137378801292357</v>
      </c>
      <c r="AH156" s="226">
        <v>55.947889292828236</v>
      </c>
      <c r="AI156" s="226">
        <v>95.698743484458021</v>
      </c>
      <c r="AJ156" s="226">
        <v>149.24794590954886</v>
      </c>
      <c r="AK156" s="226">
        <v>217.43077851159836</v>
      </c>
      <c r="AL156" s="226">
        <v>301.58301584448719</v>
      </c>
      <c r="AM156" s="226">
        <v>402.03150617292056</v>
      </c>
      <c r="AN156" s="226">
        <v>519.1473757027959</v>
      </c>
      <c r="AO156" s="226">
        <v>652.23539135518001</v>
      </c>
      <c r="AP156" s="226">
        <v>800.78155999972273</v>
      </c>
      <c r="AQ156" s="226">
        <v>964.14341211753356</v>
      </c>
      <c r="AR156" s="226">
        <v>1143.5882266396418</v>
      </c>
      <c r="AS156" s="226">
        <v>1339.2990141716919</v>
      </c>
      <c r="AT156" s="226">
        <v>1550.451952079994</v>
      </c>
      <c r="AU156" s="226">
        <v>1778.1087372412298</v>
      </c>
      <c r="AV156" s="226">
        <v>2019.7442924415841</v>
      </c>
      <c r="AW156" s="226">
        <v>2275.9463715181619</v>
      </c>
      <c r="AX156" s="226">
        <v>2544.5613260675859</v>
      </c>
      <c r="AY156" s="226">
        <v>2825.4858606784414</v>
      </c>
      <c r="AZ156" s="226">
        <v>3115.4932585549018</v>
      </c>
    </row>
    <row r="157" spans="1:52" x14ac:dyDescent="0.35">
      <c r="A157" s="242" t="s">
        <v>210</v>
      </c>
      <c r="B157" s="226">
        <v>0</v>
      </c>
      <c r="C157" s="226">
        <v>0</v>
      </c>
      <c r="D157" s="226">
        <v>0</v>
      </c>
      <c r="E157" s="226">
        <v>0</v>
      </c>
      <c r="F157" s="226">
        <v>0</v>
      </c>
      <c r="G157" s="226">
        <v>0</v>
      </c>
      <c r="H157" s="226">
        <v>0</v>
      </c>
      <c r="I157" s="226">
        <v>0</v>
      </c>
      <c r="J157" s="226">
        <v>0</v>
      </c>
      <c r="K157" s="226">
        <v>0</v>
      </c>
      <c r="L157" s="226">
        <v>0</v>
      </c>
      <c r="M157" s="226">
        <v>0</v>
      </c>
      <c r="N157" s="226">
        <v>0</v>
      </c>
      <c r="O157" s="226">
        <v>0</v>
      </c>
      <c r="P157" s="226">
        <v>0</v>
      </c>
      <c r="Q157" s="226">
        <v>0</v>
      </c>
      <c r="R157" s="226">
        <v>0</v>
      </c>
      <c r="S157" s="226">
        <v>0</v>
      </c>
      <c r="T157" s="226">
        <v>0</v>
      </c>
      <c r="U157" s="226">
        <v>0</v>
      </c>
      <c r="V157" s="226">
        <v>0</v>
      </c>
      <c r="W157" s="226">
        <v>0</v>
      </c>
      <c r="X157" s="226">
        <v>0</v>
      </c>
      <c r="Y157" s="226">
        <v>0</v>
      </c>
      <c r="Z157" s="226">
        <v>0</v>
      </c>
      <c r="AA157" s="226">
        <v>0</v>
      </c>
      <c r="AB157" s="226">
        <v>0</v>
      </c>
      <c r="AC157" s="226">
        <v>0</v>
      </c>
      <c r="AD157" s="226">
        <v>0</v>
      </c>
      <c r="AE157" s="226">
        <v>0</v>
      </c>
      <c r="AF157" s="226">
        <v>0</v>
      </c>
      <c r="AG157" s="226">
        <v>0</v>
      </c>
      <c r="AH157" s="226">
        <v>0</v>
      </c>
      <c r="AI157" s="226">
        <v>0</v>
      </c>
      <c r="AJ157" s="226">
        <v>0</v>
      </c>
      <c r="AK157" s="226">
        <v>0</v>
      </c>
      <c r="AL157" s="226">
        <v>0</v>
      </c>
      <c r="AM157" s="226">
        <v>0</v>
      </c>
      <c r="AN157" s="226">
        <v>0</v>
      </c>
      <c r="AO157" s="226">
        <v>0</v>
      </c>
      <c r="AP157" s="226">
        <v>0</v>
      </c>
      <c r="AQ157" s="226">
        <v>0</v>
      </c>
      <c r="AR157" s="226">
        <v>0</v>
      </c>
      <c r="AS157" s="226">
        <v>0</v>
      </c>
      <c r="AT157" s="226">
        <v>0</v>
      </c>
      <c r="AU157" s="226">
        <v>0</v>
      </c>
      <c r="AV157" s="226">
        <v>0</v>
      </c>
      <c r="AW157" s="226">
        <v>0</v>
      </c>
      <c r="AX157" s="226">
        <v>0</v>
      </c>
      <c r="AY157" s="226">
        <v>0</v>
      </c>
      <c r="AZ157" s="226">
        <v>0</v>
      </c>
    </row>
    <row r="158" spans="1:52" x14ac:dyDescent="0.35">
      <c r="A158" s="240" t="s">
        <v>204</v>
      </c>
      <c r="B158" s="241">
        <v>0</v>
      </c>
      <c r="C158" s="241">
        <v>0</v>
      </c>
      <c r="D158" s="241">
        <v>0</v>
      </c>
      <c r="E158" s="241">
        <v>0</v>
      </c>
      <c r="F158" s="241">
        <v>0</v>
      </c>
      <c r="G158" s="241">
        <v>0</v>
      </c>
      <c r="H158" s="241">
        <v>0</v>
      </c>
      <c r="I158" s="241">
        <v>0</v>
      </c>
      <c r="J158" s="241">
        <v>0</v>
      </c>
      <c r="K158" s="241">
        <v>0</v>
      </c>
      <c r="L158" s="241">
        <v>0</v>
      </c>
      <c r="M158" s="241">
        <v>0</v>
      </c>
      <c r="N158" s="241">
        <v>0</v>
      </c>
      <c r="O158" s="241">
        <v>0</v>
      </c>
      <c r="P158" s="241">
        <v>0</v>
      </c>
      <c r="Q158" s="241">
        <v>0</v>
      </c>
      <c r="R158" s="241">
        <v>0.35688450792172594</v>
      </c>
      <c r="S158" s="241">
        <v>0.79875526605662295</v>
      </c>
      <c r="T158" s="241">
        <v>1.3925221948619433</v>
      </c>
      <c r="U158" s="241">
        <v>2.1361539768973317</v>
      </c>
      <c r="V158" s="241">
        <v>3.0470575386525542</v>
      </c>
      <c r="W158" s="241">
        <v>3.0569541837890108</v>
      </c>
      <c r="X158" s="241">
        <v>3.0499118254130861</v>
      </c>
      <c r="Y158" s="241">
        <v>3.0321346178228903</v>
      </c>
      <c r="Z158" s="241">
        <v>2.9968571642897261</v>
      </c>
      <c r="AA158" s="241">
        <v>2.9341558346203827</v>
      </c>
      <c r="AB158" s="241">
        <v>2.8514329806485152</v>
      </c>
      <c r="AC158" s="241">
        <v>2.6423829901315328</v>
      </c>
      <c r="AD158" s="241">
        <v>2.3532059274321129</v>
      </c>
      <c r="AE158" s="241">
        <v>2.0497953041182115</v>
      </c>
      <c r="AF158" s="241">
        <v>14.346573811859077</v>
      </c>
      <c r="AG158" s="241">
        <v>52.79797950620322</v>
      </c>
      <c r="AH158" s="241">
        <v>121.82965142323022</v>
      </c>
      <c r="AI158" s="241">
        <v>224.4751946980499</v>
      </c>
      <c r="AJ158" s="241">
        <v>364.3729577783489</v>
      </c>
      <c r="AK158" s="241">
        <v>542.31583048634502</v>
      </c>
      <c r="AL158" s="241">
        <v>762.0246096401504</v>
      </c>
      <c r="AM158" s="241">
        <v>1024.0139634895813</v>
      </c>
      <c r="AN158" s="241">
        <v>1326.885171513333</v>
      </c>
      <c r="AO158" s="241">
        <v>1668.3895912834885</v>
      </c>
      <c r="AP158" s="241">
        <v>2047.7787083609308</v>
      </c>
      <c r="AQ158" s="241">
        <v>2464.9508822520643</v>
      </c>
      <c r="AR158" s="241">
        <v>2920.5908801062033</v>
      </c>
      <c r="AS158" s="241">
        <v>3412.4848745570062</v>
      </c>
      <c r="AT158" s="241">
        <v>3941.1032522141559</v>
      </c>
      <c r="AU158" s="241">
        <v>4508.5706222797662</v>
      </c>
      <c r="AV158" s="241">
        <v>5106.663399157037</v>
      </c>
      <c r="AW158" s="241">
        <v>5741.2122000720756</v>
      </c>
      <c r="AX158" s="241">
        <v>6404.191410283609</v>
      </c>
      <c r="AY158" s="241">
        <v>7096.0007503651268</v>
      </c>
      <c r="AZ158" s="241">
        <v>7808.2823155859924</v>
      </c>
    </row>
    <row r="159" spans="1:52" x14ac:dyDescent="0.35">
      <c r="A159" s="242" t="s">
        <v>205</v>
      </c>
      <c r="B159" s="226">
        <v>0</v>
      </c>
      <c r="C159" s="226">
        <v>0</v>
      </c>
      <c r="D159" s="226">
        <v>0</v>
      </c>
      <c r="E159" s="226">
        <v>0</v>
      </c>
      <c r="F159" s="226">
        <v>0</v>
      </c>
      <c r="G159" s="226">
        <v>0</v>
      </c>
      <c r="H159" s="226">
        <v>0</v>
      </c>
      <c r="I159" s="226">
        <v>0</v>
      </c>
      <c r="J159" s="226">
        <v>0</v>
      </c>
      <c r="K159" s="226">
        <v>0</v>
      </c>
      <c r="L159" s="226">
        <v>0</v>
      </c>
      <c r="M159" s="226">
        <v>0</v>
      </c>
      <c r="N159" s="226">
        <v>0</v>
      </c>
      <c r="O159" s="226">
        <v>0</v>
      </c>
      <c r="P159" s="226">
        <v>0</v>
      </c>
      <c r="Q159" s="226">
        <v>0</v>
      </c>
      <c r="R159" s="226">
        <v>0</v>
      </c>
      <c r="S159" s="226">
        <v>0</v>
      </c>
      <c r="T159" s="226">
        <v>0</v>
      </c>
      <c r="U159" s="226">
        <v>4.0636466167346452E-2</v>
      </c>
      <c r="V159" s="226">
        <v>0.11931042101873528</v>
      </c>
      <c r="W159" s="226">
        <v>0.1194048925597353</v>
      </c>
      <c r="X159" s="226">
        <v>0.11942216451878004</v>
      </c>
      <c r="Y159" s="226">
        <v>0.11913756689769851</v>
      </c>
      <c r="Z159" s="226">
        <v>0.11863651664660778</v>
      </c>
      <c r="AA159" s="226">
        <v>0.11700739276795155</v>
      </c>
      <c r="AB159" s="226">
        <v>0.11448826098768916</v>
      </c>
      <c r="AC159" s="226">
        <v>0.11119345749228862</v>
      </c>
      <c r="AD159" s="226">
        <v>0.10733465302745343</v>
      </c>
      <c r="AE159" s="226">
        <v>0.1030605718342629</v>
      </c>
      <c r="AF159" s="226">
        <v>5.9637045584391837</v>
      </c>
      <c r="AG159" s="226">
        <v>25.60360223108912</v>
      </c>
      <c r="AH159" s="226">
        <v>63.506771017282581</v>
      </c>
      <c r="AI159" s="226">
        <v>123.53669179253026</v>
      </c>
      <c r="AJ159" s="226">
        <v>210.30030533207719</v>
      </c>
      <c r="AK159" s="226">
        <v>326.83096330967572</v>
      </c>
      <c r="AL159" s="226">
        <v>478.10211799340794</v>
      </c>
      <c r="AM159" s="226">
        <v>667.29237907599406</v>
      </c>
      <c r="AN159" s="226">
        <v>894.77794514653863</v>
      </c>
      <c r="AO159" s="226">
        <v>1161.6656580043186</v>
      </c>
      <c r="AP159" s="226">
        <v>1468.1817221349227</v>
      </c>
      <c r="AQ159" s="226">
        <v>1817.0522469402995</v>
      </c>
      <c r="AR159" s="226">
        <v>2208.5620809473648</v>
      </c>
      <c r="AS159" s="226">
        <v>2641.7386740141324</v>
      </c>
      <c r="AT159" s="226">
        <v>3116.4441589537987</v>
      </c>
      <c r="AU159" s="226">
        <v>3635.8509051930214</v>
      </c>
      <c r="AV159" s="226">
        <v>4190.2175635667763</v>
      </c>
      <c r="AW159" s="226">
        <v>4785.1959345597716</v>
      </c>
      <c r="AX159" s="226">
        <v>5412.3029270498273</v>
      </c>
      <c r="AY159" s="226">
        <v>6071.9884878971498</v>
      </c>
      <c r="AZ159" s="226">
        <v>6754.3248209940484</v>
      </c>
    </row>
    <row r="160" spans="1:52" x14ac:dyDescent="0.35">
      <c r="A160" s="243" t="s">
        <v>211</v>
      </c>
      <c r="B160" s="228">
        <v>0</v>
      </c>
      <c r="C160" s="228">
        <v>0</v>
      </c>
      <c r="D160" s="228">
        <v>0</v>
      </c>
      <c r="E160" s="228">
        <v>0</v>
      </c>
      <c r="F160" s="228">
        <v>0</v>
      </c>
      <c r="G160" s="228">
        <v>0</v>
      </c>
      <c r="H160" s="228">
        <v>0</v>
      </c>
      <c r="I160" s="228">
        <v>0</v>
      </c>
      <c r="J160" s="228">
        <v>0</v>
      </c>
      <c r="K160" s="228">
        <v>0</v>
      </c>
      <c r="L160" s="228">
        <v>0</v>
      </c>
      <c r="M160" s="228">
        <v>0</v>
      </c>
      <c r="N160" s="228">
        <v>0</v>
      </c>
      <c r="O160" s="228">
        <v>0</v>
      </c>
      <c r="P160" s="228">
        <v>0</v>
      </c>
      <c r="Q160" s="228">
        <v>0</v>
      </c>
      <c r="R160" s="228">
        <v>0.35688450792172594</v>
      </c>
      <c r="S160" s="228">
        <v>0.79875526605662295</v>
      </c>
      <c r="T160" s="228">
        <v>1.3925221948619433</v>
      </c>
      <c r="U160" s="228">
        <v>2.095517510729985</v>
      </c>
      <c r="V160" s="228">
        <v>2.9277471176338188</v>
      </c>
      <c r="W160" s="228">
        <v>2.9375492912292755</v>
      </c>
      <c r="X160" s="228">
        <v>2.9304896608943061</v>
      </c>
      <c r="Y160" s="228">
        <v>2.9129970509251919</v>
      </c>
      <c r="Z160" s="228">
        <v>2.8782206476431185</v>
      </c>
      <c r="AA160" s="228">
        <v>2.8171484418524311</v>
      </c>
      <c r="AB160" s="228">
        <v>2.7369447196608263</v>
      </c>
      <c r="AC160" s="228">
        <v>2.5311895326392442</v>
      </c>
      <c r="AD160" s="228">
        <v>2.2458712744046596</v>
      </c>
      <c r="AE160" s="228">
        <v>1.9467347322839488</v>
      </c>
      <c r="AF160" s="228">
        <v>8.3828692534198943</v>
      </c>
      <c r="AG160" s="228">
        <v>27.194377275114103</v>
      </c>
      <c r="AH160" s="228">
        <v>58.322880405947636</v>
      </c>
      <c r="AI160" s="228">
        <v>100.93850290551966</v>
      </c>
      <c r="AJ160" s="228">
        <v>154.07265244627172</v>
      </c>
      <c r="AK160" s="228">
        <v>215.48486717666924</v>
      </c>
      <c r="AL160" s="228">
        <v>283.92249164674251</v>
      </c>
      <c r="AM160" s="228">
        <v>356.72158441358721</v>
      </c>
      <c r="AN160" s="228">
        <v>432.10722636679435</v>
      </c>
      <c r="AO160" s="228">
        <v>506.7239332791699</v>
      </c>
      <c r="AP160" s="228">
        <v>579.59698622600808</v>
      </c>
      <c r="AQ160" s="228">
        <v>647.89863531176479</v>
      </c>
      <c r="AR160" s="228">
        <v>712.0287991588383</v>
      </c>
      <c r="AS160" s="228">
        <v>770.74620054287402</v>
      </c>
      <c r="AT160" s="228">
        <v>824.65909326035739</v>
      </c>
      <c r="AU160" s="228">
        <v>872.71971708674448</v>
      </c>
      <c r="AV160" s="228">
        <v>916.4458355902608</v>
      </c>
      <c r="AW160" s="228">
        <v>956.01626551230356</v>
      </c>
      <c r="AX160" s="228">
        <v>991.88848323378193</v>
      </c>
      <c r="AY160" s="228">
        <v>1024.0122624679775</v>
      </c>
      <c r="AZ160" s="228">
        <v>1053.9574945919439</v>
      </c>
    </row>
    <row r="161" spans="1:52" x14ac:dyDescent="0.35">
      <c r="A161" s="238" t="s">
        <v>215</v>
      </c>
      <c r="B161" s="239">
        <v>28055.370219042885</v>
      </c>
      <c r="C161" s="239">
        <v>29835.839870152446</v>
      </c>
      <c r="D161" s="239">
        <v>31272.877928814272</v>
      </c>
      <c r="E161" s="239">
        <v>31878.335517584364</v>
      </c>
      <c r="F161" s="239">
        <v>37155.102824107118</v>
      </c>
      <c r="G161" s="239">
        <v>38327.888773188512</v>
      </c>
      <c r="H161" s="239">
        <v>40068.127343734202</v>
      </c>
      <c r="I161" s="239">
        <v>41408.99906791457</v>
      </c>
      <c r="J161" s="239">
        <v>41236.721778090796</v>
      </c>
      <c r="K161" s="239">
        <v>36845.8473178528</v>
      </c>
      <c r="L161" s="239">
        <v>38173.752118408644</v>
      </c>
      <c r="M161" s="239">
        <v>38116.163503994343</v>
      </c>
      <c r="N161" s="239">
        <v>38270.171496765935</v>
      </c>
      <c r="O161" s="239">
        <v>40422.72498202799</v>
      </c>
      <c r="P161" s="239">
        <v>40702.129427014661</v>
      </c>
      <c r="Q161" s="239">
        <v>41653.399274815813</v>
      </c>
      <c r="R161" s="239">
        <v>43720.786329919938</v>
      </c>
      <c r="S161" s="239">
        <v>45459.850591488736</v>
      </c>
      <c r="T161" s="239">
        <v>46989.892362247738</v>
      </c>
      <c r="U161" s="239">
        <v>48157.05121740904</v>
      </c>
      <c r="V161" s="239">
        <v>49065.503135472725</v>
      </c>
      <c r="W161" s="239">
        <v>49875.120450954375</v>
      </c>
      <c r="X161" s="239">
        <v>50595.635482758647</v>
      </c>
      <c r="Y161" s="239">
        <v>51270.907660303965</v>
      </c>
      <c r="Z161" s="239">
        <v>51918.085811472563</v>
      </c>
      <c r="AA161" s="239">
        <v>52548.234000517223</v>
      </c>
      <c r="AB161" s="239">
        <v>53178.705260907642</v>
      </c>
      <c r="AC161" s="239">
        <v>53807.58461491036</v>
      </c>
      <c r="AD161" s="239">
        <v>54441.274503794739</v>
      </c>
      <c r="AE161" s="239">
        <v>55068.017661803169</v>
      </c>
      <c r="AF161" s="239">
        <v>55699.609167451497</v>
      </c>
      <c r="AG161" s="239">
        <v>56329.320341635619</v>
      </c>
      <c r="AH161" s="239">
        <v>56982.439103104822</v>
      </c>
      <c r="AI161" s="239">
        <v>57582.798507893436</v>
      </c>
      <c r="AJ161" s="239">
        <v>58192.402579524147</v>
      </c>
      <c r="AK161" s="239">
        <v>58813.429107973454</v>
      </c>
      <c r="AL161" s="239">
        <v>59453.035059381997</v>
      </c>
      <c r="AM161" s="239">
        <v>60113.380122771094</v>
      </c>
      <c r="AN161" s="239">
        <v>60793.768009468469</v>
      </c>
      <c r="AO161" s="239">
        <v>61493.437960114556</v>
      </c>
      <c r="AP161" s="239">
        <v>62218.727545479349</v>
      </c>
      <c r="AQ161" s="239">
        <v>62981.595896642692</v>
      </c>
      <c r="AR161" s="239">
        <v>63765.04105566207</v>
      </c>
      <c r="AS161" s="239">
        <v>64569.002571240962</v>
      </c>
      <c r="AT161" s="239">
        <v>65383.79783893298</v>
      </c>
      <c r="AU161" s="239">
        <v>66221.800529373388</v>
      </c>
      <c r="AV161" s="239">
        <v>67072.881729653178</v>
      </c>
      <c r="AW161" s="239">
        <v>67934.582051681398</v>
      </c>
      <c r="AX161" s="239">
        <v>68807.381044874171</v>
      </c>
      <c r="AY161" s="239">
        <v>69695.038567841184</v>
      </c>
      <c r="AZ161" s="239">
        <v>70599.857529709436</v>
      </c>
    </row>
    <row r="162" spans="1:52" x14ac:dyDescent="0.35">
      <c r="A162" s="240" t="s">
        <v>195</v>
      </c>
      <c r="B162" s="241">
        <v>28055.370219042885</v>
      </c>
      <c r="C162" s="241">
        <v>29835.839870152446</v>
      </c>
      <c r="D162" s="241">
        <v>31272.877928814272</v>
      </c>
      <c r="E162" s="241">
        <v>31878.335517584364</v>
      </c>
      <c r="F162" s="241">
        <v>37155.102824107118</v>
      </c>
      <c r="G162" s="241">
        <v>38327.888773188512</v>
      </c>
      <c r="H162" s="241">
        <v>40068.127343734202</v>
      </c>
      <c r="I162" s="241">
        <v>41408.99906791457</v>
      </c>
      <c r="J162" s="241">
        <v>41236.721778090796</v>
      </c>
      <c r="K162" s="241">
        <v>36845.8473178528</v>
      </c>
      <c r="L162" s="241">
        <v>38173.752118408644</v>
      </c>
      <c r="M162" s="241">
        <v>38116.163503994343</v>
      </c>
      <c r="N162" s="241">
        <v>38270.171496765935</v>
      </c>
      <c r="O162" s="241">
        <v>40422.72498202799</v>
      </c>
      <c r="P162" s="241">
        <v>40702.129427014661</v>
      </c>
      <c r="Q162" s="241">
        <v>41653.399274815813</v>
      </c>
      <c r="R162" s="241">
        <v>43720.616313689126</v>
      </c>
      <c r="S162" s="241">
        <v>45459.51065170762</v>
      </c>
      <c r="T162" s="241">
        <v>46989.212409158499</v>
      </c>
      <c r="U162" s="241">
        <v>48155.947038687744</v>
      </c>
      <c r="V162" s="241">
        <v>49063.807243005125</v>
      </c>
      <c r="W162" s="241">
        <v>49873.434217660259</v>
      </c>
      <c r="X162" s="241">
        <v>50593.96909112572</v>
      </c>
      <c r="Y162" s="241">
        <v>51269.358987265456</v>
      </c>
      <c r="Z162" s="241">
        <v>51916.896004071154</v>
      </c>
      <c r="AA162" s="241">
        <v>52547.395975993881</v>
      </c>
      <c r="AB162" s="241">
        <v>53178.11575118779</v>
      </c>
      <c r="AC162" s="241">
        <v>53807.298581141447</v>
      </c>
      <c r="AD162" s="241">
        <v>54441.104214534513</v>
      </c>
      <c r="AE162" s="241">
        <v>55066.48490780899</v>
      </c>
      <c r="AF162" s="241">
        <v>55681.383693155323</v>
      </c>
      <c r="AG162" s="241">
        <v>56265.6952747697</v>
      </c>
      <c r="AH162" s="241">
        <v>56842.064064341001</v>
      </c>
      <c r="AI162" s="241">
        <v>57332.481918953978</v>
      </c>
      <c r="AJ162" s="241">
        <v>57801.394086441382</v>
      </c>
      <c r="AK162" s="241">
        <v>58251.631946840353</v>
      </c>
      <c r="AL162" s="241">
        <v>58692.52444469426</v>
      </c>
      <c r="AM162" s="241">
        <v>59129.320808237979</v>
      </c>
      <c r="AN162" s="241">
        <v>59567.097895289844</v>
      </c>
      <c r="AO162" s="241">
        <v>60004.648335743354</v>
      </c>
      <c r="AP162" s="241">
        <v>60447.842636142086</v>
      </c>
      <c r="AQ162" s="241">
        <v>60904.468859399181</v>
      </c>
      <c r="AR162" s="241">
        <v>61358.469648006016</v>
      </c>
      <c r="AS162" s="241">
        <v>61809.283641159098</v>
      </c>
      <c r="AT162" s="241">
        <v>62247.895996336643</v>
      </c>
      <c r="AU162" s="241">
        <v>62684.293678038026</v>
      </c>
      <c r="AV162" s="241">
        <v>63112.398388102512</v>
      </c>
      <c r="AW162" s="241">
        <v>63527.147912520973</v>
      </c>
      <c r="AX162" s="241">
        <v>63937.075408102777</v>
      </c>
      <c r="AY162" s="241">
        <v>64341.459110942531</v>
      </c>
      <c r="AZ162" s="241">
        <v>64740.097518770941</v>
      </c>
    </row>
    <row r="163" spans="1:52" x14ac:dyDescent="0.35">
      <c r="A163" s="242" t="s">
        <v>197</v>
      </c>
      <c r="B163" s="226">
        <v>28055.370219042885</v>
      </c>
      <c r="C163" s="226">
        <v>29835.839870152446</v>
      </c>
      <c r="D163" s="226">
        <v>31272.877928814272</v>
      </c>
      <c r="E163" s="226">
        <v>31878.335517584364</v>
      </c>
      <c r="F163" s="226">
        <v>37155.102824107118</v>
      </c>
      <c r="G163" s="226">
        <v>38327.888773188512</v>
      </c>
      <c r="H163" s="226">
        <v>40068.127343734202</v>
      </c>
      <c r="I163" s="226">
        <v>41408.99906791457</v>
      </c>
      <c r="J163" s="226">
        <v>41236.721778090796</v>
      </c>
      <c r="K163" s="226">
        <v>36845.8473178528</v>
      </c>
      <c r="L163" s="226">
        <v>38173.752118408644</v>
      </c>
      <c r="M163" s="226">
        <v>38116.163503994343</v>
      </c>
      <c r="N163" s="226">
        <v>38270.171496765935</v>
      </c>
      <c r="O163" s="226">
        <v>40422.72498202799</v>
      </c>
      <c r="P163" s="226">
        <v>40702.129427014661</v>
      </c>
      <c r="Q163" s="226">
        <v>41653.399274815813</v>
      </c>
      <c r="R163" s="226">
        <v>43719.681211980344</v>
      </c>
      <c r="S163" s="226">
        <v>45457.217419608343</v>
      </c>
      <c r="T163" s="226">
        <v>46985.220991671646</v>
      </c>
      <c r="U163" s="226">
        <v>48149.922911502719</v>
      </c>
      <c r="V163" s="226">
        <v>49055.255127453165</v>
      </c>
      <c r="W163" s="226">
        <v>49861.865563949905</v>
      </c>
      <c r="X163" s="226">
        <v>50578.821861982564</v>
      </c>
      <c r="Y163" s="226">
        <v>51249.672887522363</v>
      </c>
      <c r="Z163" s="226">
        <v>51892.144011850876</v>
      </c>
      <c r="AA163" s="226">
        <v>52516.311146119835</v>
      </c>
      <c r="AB163" s="226">
        <v>53138.758256732763</v>
      </c>
      <c r="AC163" s="226">
        <v>53758.234389480916</v>
      </c>
      <c r="AD163" s="226">
        <v>54380.19926835299</v>
      </c>
      <c r="AE163" s="226">
        <v>54990.562714285013</v>
      </c>
      <c r="AF163" s="226">
        <v>55587.195059518512</v>
      </c>
      <c r="AG163" s="226">
        <v>56148.52574588787</v>
      </c>
      <c r="AH163" s="226">
        <v>56696.378511459734</v>
      </c>
      <c r="AI163" s="226">
        <v>57151.599152816023</v>
      </c>
      <c r="AJ163" s="226">
        <v>57577.109940276503</v>
      </c>
      <c r="AK163" s="226">
        <v>57974.671398089748</v>
      </c>
      <c r="AL163" s="226">
        <v>58350.029808500563</v>
      </c>
      <c r="AM163" s="226">
        <v>58705.561230324929</v>
      </c>
      <c r="AN163" s="226">
        <v>59042.371184109477</v>
      </c>
      <c r="AO163" s="226">
        <v>59353.242417068039</v>
      </c>
      <c r="AP163" s="226">
        <v>59639.176188845886</v>
      </c>
      <c r="AQ163" s="226">
        <v>59901.978507519954</v>
      </c>
      <c r="AR163" s="226">
        <v>60118.400023219292</v>
      </c>
      <c r="AS163" s="226">
        <v>60278.054137900494</v>
      </c>
      <c r="AT163" s="226">
        <v>60363.702457668856</v>
      </c>
      <c r="AU163" s="226">
        <v>60373.828727271903</v>
      </c>
      <c r="AV163" s="226">
        <v>60292.509066308594</v>
      </c>
      <c r="AW163" s="226">
        <v>60104.590029058185</v>
      </c>
      <c r="AX163" s="226">
        <v>59807.337100866338</v>
      </c>
      <c r="AY163" s="226">
        <v>59392.771459162905</v>
      </c>
      <c r="AZ163" s="226">
        <v>58855.646938106656</v>
      </c>
    </row>
    <row r="164" spans="1:52" x14ac:dyDescent="0.35">
      <c r="A164" s="242" t="s">
        <v>198</v>
      </c>
      <c r="B164" s="226">
        <v>0</v>
      </c>
      <c r="C164" s="226">
        <v>0</v>
      </c>
      <c r="D164" s="226">
        <v>0</v>
      </c>
      <c r="E164" s="226">
        <v>0</v>
      </c>
      <c r="F164" s="226">
        <v>0</v>
      </c>
      <c r="G164" s="226">
        <v>0</v>
      </c>
      <c r="H164" s="226">
        <v>0</v>
      </c>
      <c r="I164" s="226">
        <v>0</v>
      </c>
      <c r="J164" s="226">
        <v>0</v>
      </c>
      <c r="K164" s="226">
        <v>0</v>
      </c>
      <c r="L164" s="226">
        <v>0</v>
      </c>
      <c r="M164" s="226">
        <v>0</v>
      </c>
      <c r="N164" s="226">
        <v>0</v>
      </c>
      <c r="O164" s="226">
        <v>0</v>
      </c>
      <c r="P164" s="226">
        <v>0</v>
      </c>
      <c r="Q164" s="226">
        <v>0</v>
      </c>
      <c r="R164" s="226">
        <v>0</v>
      </c>
      <c r="S164" s="226">
        <v>0</v>
      </c>
      <c r="T164" s="226">
        <v>8.5041515058938061E-2</v>
      </c>
      <c r="U164" s="226">
        <v>0.17001783588290464</v>
      </c>
      <c r="V164" s="226">
        <v>0.33999922744784317</v>
      </c>
      <c r="W164" s="226">
        <v>0.50930635037559679</v>
      </c>
      <c r="X164" s="226">
        <v>0.76202661049912068</v>
      </c>
      <c r="Y164" s="226">
        <v>1.1811919815470089</v>
      </c>
      <c r="Z164" s="226">
        <v>1.7643514611114799</v>
      </c>
      <c r="AA164" s="226">
        <v>2.6785048215477292</v>
      </c>
      <c r="AB164" s="226">
        <v>3.8529312525986259</v>
      </c>
      <c r="AC164" s="226">
        <v>5.3618730351116115</v>
      </c>
      <c r="AD164" s="226">
        <v>7.2148226311727344</v>
      </c>
      <c r="AE164" s="226">
        <v>9.7316396238048366</v>
      </c>
      <c r="AF164" s="226">
        <v>12.901129794740601</v>
      </c>
      <c r="AG164" s="226">
        <v>16.913508687775852</v>
      </c>
      <c r="AH164" s="226">
        <v>22.341969970935988</v>
      </c>
      <c r="AI164" s="226">
        <v>28.892683409856573</v>
      </c>
      <c r="AJ164" s="226">
        <v>37.230645842619055</v>
      </c>
      <c r="AK164" s="226">
        <v>47.650653530828563</v>
      </c>
      <c r="AL164" s="226">
        <v>61.114550653536618</v>
      </c>
      <c r="AM164" s="226">
        <v>78.365214821392499</v>
      </c>
      <c r="AN164" s="226">
        <v>100.08854763320193</v>
      </c>
      <c r="AO164" s="226">
        <v>127.54023337015317</v>
      </c>
      <c r="AP164" s="226">
        <v>162.63425729754883</v>
      </c>
      <c r="AQ164" s="226">
        <v>206.52293231485811</v>
      </c>
      <c r="AR164" s="226">
        <v>260.97157942377999</v>
      </c>
      <c r="AS164" s="226">
        <v>328.59878980021398</v>
      </c>
      <c r="AT164" s="226">
        <v>411.29961581167464</v>
      </c>
      <c r="AU164" s="226">
        <v>512.05364464165939</v>
      </c>
      <c r="AV164" s="226">
        <v>632.93459810025979</v>
      </c>
      <c r="AW164" s="226">
        <v>777.09070643097948</v>
      </c>
      <c r="AX164" s="226">
        <v>945.65958953809684</v>
      </c>
      <c r="AY164" s="226">
        <v>1139.9123341312454</v>
      </c>
      <c r="AZ164" s="226">
        <v>1359.171534066681</v>
      </c>
    </row>
    <row r="165" spans="1:52" x14ac:dyDescent="0.35">
      <c r="A165" s="242" t="s">
        <v>96</v>
      </c>
      <c r="B165" s="226">
        <v>0</v>
      </c>
      <c r="C165" s="226">
        <v>0</v>
      </c>
      <c r="D165" s="226">
        <v>0</v>
      </c>
      <c r="E165" s="226">
        <v>0</v>
      </c>
      <c r="F165" s="226">
        <v>0</v>
      </c>
      <c r="G165" s="226">
        <v>0</v>
      </c>
      <c r="H165" s="226">
        <v>0</v>
      </c>
      <c r="I165" s="226">
        <v>0</v>
      </c>
      <c r="J165" s="226">
        <v>0</v>
      </c>
      <c r="K165" s="226">
        <v>0</v>
      </c>
      <c r="L165" s="226">
        <v>0</v>
      </c>
      <c r="M165" s="226">
        <v>0</v>
      </c>
      <c r="N165" s="226">
        <v>0</v>
      </c>
      <c r="O165" s="226">
        <v>0</v>
      </c>
      <c r="P165" s="226">
        <v>0</v>
      </c>
      <c r="Q165" s="226">
        <v>0</v>
      </c>
      <c r="R165" s="226">
        <v>0.9351017087804504</v>
      </c>
      <c r="S165" s="226">
        <v>2.2932320992767021</v>
      </c>
      <c r="T165" s="226">
        <v>3.9063759717983735</v>
      </c>
      <c r="U165" s="226">
        <v>5.8541093491411056</v>
      </c>
      <c r="V165" s="226">
        <v>8.1270425746698063</v>
      </c>
      <c r="W165" s="226">
        <v>10.804095956470823</v>
      </c>
      <c r="X165" s="226">
        <v>13.959730313980554</v>
      </c>
      <c r="Y165" s="226">
        <v>17.909926121310122</v>
      </c>
      <c r="Z165" s="226">
        <v>21.970751725080955</v>
      </c>
      <c r="AA165" s="226">
        <v>26.803021735998449</v>
      </c>
      <c r="AB165" s="226">
        <v>32.725584265617947</v>
      </c>
      <c r="AC165" s="226">
        <v>39.417114087169132</v>
      </c>
      <c r="AD165" s="226">
        <v>47.471731450219444</v>
      </c>
      <c r="AE165" s="226">
        <v>57.354510204687152</v>
      </c>
      <c r="AF165" s="226">
        <v>69.171139157674673</v>
      </c>
      <c r="AG165" s="226">
        <v>83.619005560673642</v>
      </c>
      <c r="AH165" s="226">
        <v>100.48881379102531</v>
      </c>
      <c r="AI165" s="226">
        <v>120.9230757234488</v>
      </c>
      <c r="AJ165" s="226">
        <v>145.45229250796646</v>
      </c>
      <c r="AK165" s="226">
        <v>174.38810800745082</v>
      </c>
      <c r="AL165" s="226">
        <v>208.76227458572265</v>
      </c>
      <c r="AM165" s="226">
        <v>249.51353668267117</v>
      </c>
      <c r="AN165" s="226">
        <v>298.38318227803836</v>
      </c>
      <c r="AO165" s="226">
        <v>357.04475694950281</v>
      </c>
      <c r="AP165" s="226">
        <v>427.13188845491197</v>
      </c>
      <c r="AQ165" s="226">
        <v>510.0090990022851</v>
      </c>
      <c r="AR165" s="226">
        <v>608.47730566711732</v>
      </c>
      <c r="AS165" s="226">
        <v>724.52556172586878</v>
      </c>
      <c r="AT165" s="226">
        <v>859.81029975878926</v>
      </c>
      <c r="AU165" s="226">
        <v>1016.8030420404417</v>
      </c>
      <c r="AV165" s="226">
        <v>1197.564475810324</v>
      </c>
      <c r="AW165" s="226">
        <v>1404.4811124191567</v>
      </c>
      <c r="AX165" s="226">
        <v>1641.0089006716635</v>
      </c>
      <c r="AY165" s="226">
        <v>1909.0869943098396</v>
      </c>
      <c r="AZ165" s="226">
        <v>2212.4275268210699</v>
      </c>
    </row>
    <row r="166" spans="1:52" x14ac:dyDescent="0.35">
      <c r="A166" s="242" t="s">
        <v>209</v>
      </c>
      <c r="B166" s="226">
        <v>0</v>
      </c>
      <c r="C166" s="226">
        <v>0</v>
      </c>
      <c r="D166" s="226">
        <v>0</v>
      </c>
      <c r="E166" s="226">
        <v>0</v>
      </c>
      <c r="F166" s="226">
        <v>0</v>
      </c>
      <c r="G166" s="226">
        <v>0</v>
      </c>
      <c r="H166" s="226">
        <v>0</v>
      </c>
      <c r="I166" s="226">
        <v>0</v>
      </c>
      <c r="J166" s="226">
        <v>0</v>
      </c>
      <c r="K166" s="226">
        <v>0</v>
      </c>
      <c r="L166" s="226">
        <v>0</v>
      </c>
      <c r="M166" s="226">
        <v>0</v>
      </c>
      <c r="N166" s="226">
        <v>0</v>
      </c>
      <c r="O166" s="226">
        <v>0</v>
      </c>
      <c r="P166" s="226">
        <v>0</v>
      </c>
      <c r="Q166" s="226">
        <v>0</v>
      </c>
      <c r="R166" s="226">
        <v>0</v>
      </c>
      <c r="S166" s="226">
        <v>0</v>
      </c>
      <c r="T166" s="226">
        <v>0</v>
      </c>
      <c r="U166" s="226">
        <v>0</v>
      </c>
      <c r="V166" s="226">
        <v>8.5073749839532586E-2</v>
      </c>
      <c r="W166" s="226">
        <v>0.255251403514483</v>
      </c>
      <c r="X166" s="226">
        <v>0.42547221867137014</v>
      </c>
      <c r="Y166" s="226">
        <v>0.59498164023581179</v>
      </c>
      <c r="Z166" s="226">
        <v>1.0168890340833812</v>
      </c>
      <c r="AA166" s="226">
        <v>1.6033033164982253</v>
      </c>
      <c r="AB166" s="226">
        <v>2.7789789368109408</v>
      </c>
      <c r="AC166" s="226">
        <v>4.2852045382561998</v>
      </c>
      <c r="AD166" s="226">
        <v>6.2183921001315339</v>
      </c>
      <c r="AE166" s="226">
        <v>8.8360436954914334</v>
      </c>
      <c r="AF166" s="226">
        <v>12.116364684395675</v>
      </c>
      <c r="AG166" s="226">
        <v>16.637014633385224</v>
      </c>
      <c r="AH166" s="226">
        <v>22.854769119309118</v>
      </c>
      <c r="AI166" s="226">
        <v>31.067007004648211</v>
      </c>
      <c r="AJ166" s="226">
        <v>41.601207814295009</v>
      </c>
      <c r="AK166" s="226">
        <v>54.921787212326194</v>
      </c>
      <c r="AL166" s="226">
        <v>72.617810954437829</v>
      </c>
      <c r="AM166" s="226">
        <v>95.880826408984717</v>
      </c>
      <c r="AN166" s="226">
        <v>126.25498126912356</v>
      </c>
      <c r="AO166" s="226">
        <v>166.82092835565993</v>
      </c>
      <c r="AP166" s="226">
        <v>218.90030154373946</v>
      </c>
      <c r="AQ166" s="226">
        <v>285.95832056207735</v>
      </c>
      <c r="AR166" s="226">
        <v>370.62073969582383</v>
      </c>
      <c r="AS166" s="226">
        <v>478.10515173252634</v>
      </c>
      <c r="AT166" s="226">
        <v>613.08362309732138</v>
      </c>
      <c r="AU166" s="226">
        <v>781.60826408402795</v>
      </c>
      <c r="AV166" s="226">
        <v>989.39024788333245</v>
      </c>
      <c r="AW166" s="226">
        <v>1240.9860646126551</v>
      </c>
      <c r="AX166" s="226">
        <v>1543.0698170266785</v>
      </c>
      <c r="AY166" s="226">
        <v>1899.6883233385431</v>
      </c>
      <c r="AZ166" s="226">
        <v>2312.8515197765364</v>
      </c>
    </row>
    <row r="167" spans="1:52" hidden="1" x14ac:dyDescent="0.35">
      <c r="A167" s="240"/>
      <c r="B167" s="241"/>
      <c r="C167" s="241"/>
      <c r="D167" s="241"/>
      <c r="E167" s="241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241"/>
      <c r="T167" s="241"/>
      <c r="U167" s="241"/>
      <c r="V167" s="241"/>
      <c r="W167" s="241"/>
      <c r="X167" s="241"/>
      <c r="Y167" s="241"/>
      <c r="Z167" s="241"/>
      <c r="AA167" s="241"/>
      <c r="AB167" s="241"/>
      <c r="AC167" s="241"/>
      <c r="AD167" s="241"/>
      <c r="AE167" s="241"/>
      <c r="AF167" s="241"/>
      <c r="AG167" s="241"/>
      <c r="AH167" s="241"/>
      <c r="AI167" s="241"/>
      <c r="AJ167" s="241"/>
      <c r="AK167" s="241"/>
      <c r="AL167" s="241"/>
      <c r="AM167" s="241"/>
      <c r="AN167" s="241"/>
      <c r="AO167" s="241"/>
      <c r="AP167" s="241"/>
      <c r="AQ167" s="241"/>
      <c r="AR167" s="241"/>
      <c r="AS167" s="241"/>
      <c r="AT167" s="241"/>
      <c r="AU167" s="241"/>
      <c r="AV167" s="241"/>
      <c r="AW167" s="241"/>
      <c r="AX167" s="241"/>
      <c r="AY167" s="241"/>
      <c r="AZ167" s="241"/>
    </row>
    <row r="168" spans="1:52" hidden="1" x14ac:dyDescent="0.35">
      <c r="A168" s="242"/>
      <c r="B168" s="226"/>
      <c r="C168" s="226"/>
      <c r="D168" s="226"/>
      <c r="E168" s="226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226"/>
      <c r="S168" s="226"/>
      <c r="T168" s="226"/>
      <c r="U168" s="226"/>
      <c r="V168" s="226"/>
      <c r="W168" s="226"/>
      <c r="X168" s="226"/>
      <c r="Y168" s="226"/>
      <c r="Z168" s="226"/>
      <c r="AA168" s="226"/>
      <c r="AB168" s="226"/>
      <c r="AC168" s="226"/>
      <c r="AD168" s="226"/>
      <c r="AE168" s="226"/>
      <c r="AF168" s="226"/>
      <c r="AG168" s="226"/>
      <c r="AH168" s="226"/>
      <c r="AI168" s="226"/>
      <c r="AJ168" s="226"/>
      <c r="AK168" s="226"/>
      <c r="AL168" s="226"/>
      <c r="AM168" s="226"/>
      <c r="AN168" s="226"/>
      <c r="AO168" s="226"/>
      <c r="AP168" s="226"/>
      <c r="AQ168" s="226"/>
      <c r="AR168" s="226"/>
      <c r="AS168" s="226"/>
      <c r="AT168" s="226"/>
      <c r="AU168" s="226"/>
      <c r="AV168" s="226"/>
      <c r="AW168" s="226"/>
      <c r="AX168" s="226"/>
      <c r="AY168" s="226"/>
      <c r="AZ168" s="226"/>
    </row>
    <row r="169" spans="1:52" hidden="1" x14ac:dyDescent="0.35">
      <c r="A169" s="242"/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  <c r="AA169" s="226"/>
      <c r="AB169" s="226"/>
      <c r="AC169" s="226"/>
      <c r="AD169" s="226"/>
      <c r="AE169" s="226"/>
      <c r="AF169" s="226"/>
      <c r="AG169" s="226"/>
      <c r="AH169" s="226"/>
      <c r="AI169" s="226"/>
      <c r="AJ169" s="226"/>
      <c r="AK169" s="226"/>
      <c r="AL169" s="226"/>
      <c r="AM169" s="226"/>
      <c r="AN169" s="226"/>
      <c r="AO169" s="226"/>
      <c r="AP169" s="226"/>
      <c r="AQ169" s="226"/>
      <c r="AR169" s="226"/>
      <c r="AS169" s="226"/>
      <c r="AT169" s="226"/>
      <c r="AU169" s="226"/>
      <c r="AV169" s="226"/>
      <c r="AW169" s="226"/>
      <c r="AX169" s="226"/>
      <c r="AY169" s="226"/>
      <c r="AZ169" s="226"/>
    </row>
    <row r="170" spans="1:52" hidden="1" x14ac:dyDescent="0.35">
      <c r="A170" s="242"/>
      <c r="B170" s="226"/>
      <c r="C170" s="226"/>
      <c r="D170" s="226"/>
      <c r="E170" s="226"/>
      <c r="F170" s="226"/>
      <c r="G170" s="226"/>
      <c r="H170" s="226"/>
      <c r="I170" s="226"/>
      <c r="J170" s="226"/>
      <c r="K170" s="226"/>
      <c r="L170" s="226"/>
      <c r="M170" s="226"/>
      <c r="N170" s="226"/>
      <c r="O170" s="226"/>
      <c r="P170" s="226"/>
      <c r="Q170" s="226"/>
      <c r="R170" s="226"/>
      <c r="S170" s="226"/>
      <c r="T170" s="226"/>
      <c r="U170" s="226"/>
      <c r="V170" s="226"/>
      <c r="W170" s="226"/>
      <c r="X170" s="226"/>
      <c r="Y170" s="226"/>
      <c r="Z170" s="226"/>
      <c r="AA170" s="226"/>
      <c r="AB170" s="226"/>
      <c r="AC170" s="226"/>
      <c r="AD170" s="226"/>
      <c r="AE170" s="226"/>
      <c r="AF170" s="226"/>
      <c r="AG170" s="226"/>
      <c r="AH170" s="226"/>
      <c r="AI170" s="226"/>
      <c r="AJ170" s="226"/>
      <c r="AK170" s="226"/>
      <c r="AL170" s="226"/>
      <c r="AM170" s="226"/>
      <c r="AN170" s="226"/>
      <c r="AO170" s="226"/>
      <c r="AP170" s="226"/>
      <c r="AQ170" s="226"/>
      <c r="AR170" s="226"/>
      <c r="AS170" s="226"/>
      <c r="AT170" s="226"/>
      <c r="AU170" s="226"/>
      <c r="AV170" s="226"/>
      <c r="AW170" s="226"/>
      <c r="AX170" s="226"/>
      <c r="AY170" s="226"/>
      <c r="AZ170" s="226"/>
    </row>
    <row r="171" spans="1:52" hidden="1" x14ac:dyDescent="0.35">
      <c r="A171" s="242"/>
      <c r="B171" s="226"/>
      <c r="C171" s="226"/>
      <c r="D171" s="226"/>
      <c r="E171" s="226"/>
      <c r="F171" s="226"/>
      <c r="G171" s="226"/>
      <c r="H171" s="226"/>
      <c r="I171" s="226"/>
      <c r="J171" s="226"/>
      <c r="K171" s="226"/>
      <c r="L171" s="226"/>
      <c r="M171" s="226"/>
      <c r="N171" s="226"/>
      <c r="O171" s="226"/>
      <c r="P171" s="226"/>
      <c r="Q171" s="226"/>
      <c r="R171" s="226"/>
      <c r="S171" s="226"/>
      <c r="T171" s="226"/>
      <c r="U171" s="226"/>
      <c r="V171" s="226"/>
      <c r="W171" s="226"/>
      <c r="X171" s="226"/>
      <c r="Y171" s="226"/>
      <c r="Z171" s="226"/>
      <c r="AA171" s="226"/>
      <c r="AB171" s="226"/>
      <c r="AC171" s="226"/>
      <c r="AD171" s="226"/>
      <c r="AE171" s="226"/>
      <c r="AF171" s="226"/>
      <c r="AG171" s="226"/>
      <c r="AH171" s="226"/>
      <c r="AI171" s="226"/>
      <c r="AJ171" s="226"/>
      <c r="AK171" s="226"/>
      <c r="AL171" s="226"/>
      <c r="AM171" s="226"/>
      <c r="AN171" s="226"/>
      <c r="AO171" s="226"/>
      <c r="AP171" s="226"/>
      <c r="AQ171" s="226"/>
      <c r="AR171" s="226"/>
      <c r="AS171" s="226"/>
      <c r="AT171" s="226"/>
      <c r="AU171" s="226"/>
      <c r="AV171" s="226"/>
      <c r="AW171" s="226"/>
      <c r="AX171" s="226"/>
      <c r="AY171" s="226"/>
      <c r="AZ171" s="226"/>
    </row>
    <row r="172" spans="1:52" x14ac:dyDescent="0.35">
      <c r="A172" s="240" t="s">
        <v>200</v>
      </c>
      <c r="B172" s="241">
        <v>0</v>
      </c>
      <c r="C172" s="241">
        <v>0</v>
      </c>
      <c r="D172" s="241">
        <v>0</v>
      </c>
      <c r="E172" s="241">
        <v>0</v>
      </c>
      <c r="F172" s="241">
        <v>0</v>
      </c>
      <c r="G172" s="241">
        <v>0</v>
      </c>
      <c r="H172" s="241">
        <v>0</v>
      </c>
      <c r="I172" s="241">
        <v>0</v>
      </c>
      <c r="J172" s="241">
        <v>0</v>
      </c>
      <c r="K172" s="241">
        <v>0</v>
      </c>
      <c r="L172" s="241">
        <v>0</v>
      </c>
      <c r="M172" s="241">
        <v>0</v>
      </c>
      <c r="N172" s="241">
        <v>0</v>
      </c>
      <c r="O172" s="241">
        <v>0</v>
      </c>
      <c r="P172" s="241">
        <v>0</v>
      </c>
      <c r="Q172" s="241">
        <v>0</v>
      </c>
      <c r="R172" s="241">
        <v>0</v>
      </c>
      <c r="S172" s="241">
        <v>0</v>
      </c>
      <c r="T172" s="241">
        <v>0</v>
      </c>
      <c r="U172" s="241">
        <v>0</v>
      </c>
      <c r="V172" s="241">
        <v>0</v>
      </c>
      <c r="W172" s="241">
        <v>0</v>
      </c>
      <c r="X172" s="241">
        <v>0</v>
      </c>
      <c r="Y172" s="241">
        <v>0</v>
      </c>
      <c r="Z172" s="241">
        <v>0</v>
      </c>
      <c r="AA172" s="241">
        <v>0</v>
      </c>
      <c r="AB172" s="241">
        <v>0</v>
      </c>
      <c r="AC172" s="241">
        <v>0</v>
      </c>
      <c r="AD172" s="241">
        <v>0.17028926022460758</v>
      </c>
      <c r="AE172" s="241">
        <v>1.5327539941814055</v>
      </c>
      <c r="AF172" s="241">
        <v>7.2388086597439196</v>
      </c>
      <c r="AG172" s="241">
        <v>19.247109808472263</v>
      </c>
      <c r="AH172" s="241">
        <v>38.056637699739781</v>
      </c>
      <c r="AI172" s="241">
        <v>64.456346018149432</v>
      </c>
      <c r="AJ172" s="241">
        <v>97.681813312180608</v>
      </c>
      <c r="AK172" s="241">
        <v>137.92548151905572</v>
      </c>
      <c r="AL172" s="241">
        <v>185.78785827898272</v>
      </c>
      <c r="AM172" s="241">
        <v>239.19190937911145</v>
      </c>
      <c r="AN172" s="241">
        <v>298.77698025699675</v>
      </c>
      <c r="AO172" s="241">
        <v>363.94780837682424</v>
      </c>
      <c r="AP172" s="241">
        <v>434.06482969183094</v>
      </c>
      <c r="AQ172" s="241">
        <v>510.09031862943732</v>
      </c>
      <c r="AR172" s="241">
        <v>592.74554372824957</v>
      </c>
      <c r="AS172" s="241">
        <v>682.11769503184553</v>
      </c>
      <c r="AT172" s="241">
        <v>777.63074477945577</v>
      </c>
      <c r="AU172" s="241">
        <v>880.01926295909652</v>
      </c>
      <c r="AV172" s="241">
        <v>987.9529283013544</v>
      </c>
      <c r="AW172" s="241">
        <v>1101.0254330575597</v>
      </c>
      <c r="AX172" s="241">
        <v>1218.443559681587</v>
      </c>
      <c r="AY172" s="241">
        <v>1340.9266149733298</v>
      </c>
      <c r="AZ172" s="241">
        <v>1469.6968342332368</v>
      </c>
    </row>
    <row r="173" spans="1:52" x14ac:dyDescent="0.35">
      <c r="A173" s="242" t="s">
        <v>201</v>
      </c>
      <c r="B173" s="226">
        <v>0</v>
      </c>
      <c r="C173" s="226">
        <v>0</v>
      </c>
      <c r="D173" s="226">
        <v>0</v>
      </c>
      <c r="E173" s="226">
        <v>0</v>
      </c>
      <c r="F173" s="226">
        <v>0</v>
      </c>
      <c r="G173" s="226">
        <v>0</v>
      </c>
      <c r="H173" s="226">
        <v>0</v>
      </c>
      <c r="I173" s="226">
        <v>0</v>
      </c>
      <c r="J173" s="226">
        <v>0</v>
      </c>
      <c r="K173" s="226">
        <v>0</v>
      </c>
      <c r="L173" s="226">
        <v>0</v>
      </c>
      <c r="M173" s="226">
        <v>0</v>
      </c>
      <c r="N173" s="226">
        <v>0</v>
      </c>
      <c r="O173" s="226">
        <v>0</v>
      </c>
      <c r="P173" s="226">
        <v>0</v>
      </c>
      <c r="Q173" s="226">
        <v>0</v>
      </c>
      <c r="R173" s="226">
        <v>0</v>
      </c>
      <c r="S173" s="226">
        <v>0</v>
      </c>
      <c r="T173" s="226">
        <v>0</v>
      </c>
      <c r="U173" s="226">
        <v>0</v>
      </c>
      <c r="V173" s="226">
        <v>0</v>
      </c>
      <c r="W173" s="226">
        <v>0</v>
      </c>
      <c r="X173" s="226">
        <v>0</v>
      </c>
      <c r="Y173" s="226">
        <v>0</v>
      </c>
      <c r="Z173" s="226">
        <v>0</v>
      </c>
      <c r="AA173" s="226">
        <v>0</v>
      </c>
      <c r="AB173" s="226">
        <v>0</v>
      </c>
      <c r="AC173" s="226">
        <v>0</v>
      </c>
      <c r="AD173" s="226">
        <v>0</v>
      </c>
      <c r="AE173" s="226">
        <v>0</v>
      </c>
      <c r="AF173" s="226">
        <v>0</v>
      </c>
      <c r="AG173" s="226">
        <v>0</v>
      </c>
      <c r="AH173" s="226">
        <v>0</v>
      </c>
      <c r="AI173" s="226">
        <v>0</v>
      </c>
      <c r="AJ173" s="226">
        <v>0</v>
      </c>
      <c r="AK173" s="226">
        <v>0</v>
      </c>
      <c r="AL173" s="226">
        <v>0</v>
      </c>
      <c r="AM173" s="226">
        <v>0</v>
      </c>
      <c r="AN173" s="226">
        <v>0</v>
      </c>
      <c r="AO173" s="226">
        <v>0</v>
      </c>
      <c r="AP173" s="226">
        <v>0</v>
      </c>
      <c r="AQ173" s="226">
        <v>0</v>
      </c>
      <c r="AR173" s="226">
        <v>0</v>
      </c>
      <c r="AS173" s="226">
        <v>0</v>
      </c>
      <c r="AT173" s="226">
        <v>0</v>
      </c>
      <c r="AU173" s="226">
        <v>0</v>
      </c>
      <c r="AV173" s="226">
        <v>0</v>
      </c>
      <c r="AW173" s="226">
        <v>0</v>
      </c>
      <c r="AX173" s="226">
        <v>0</v>
      </c>
      <c r="AY173" s="226">
        <v>0</v>
      </c>
      <c r="AZ173" s="226">
        <v>0</v>
      </c>
    </row>
    <row r="174" spans="1:52" x14ac:dyDescent="0.35">
      <c r="A174" s="242" t="s">
        <v>202</v>
      </c>
      <c r="B174" s="226">
        <v>0</v>
      </c>
      <c r="C174" s="226">
        <v>0</v>
      </c>
      <c r="D174" s="226">
        <v>0</v>
      </c>
      <c r="E174" s="226">
        <v>0</v>
      </c>
      <c r="F174" s="226">
        <v>0</v>
      </c>
      <c r="G174" s="226">
        <v>0</v>
      </c>
      <c r="H174" s="226">
        <v>0</v>
      </c>
      <c r="I174" s="226">
        <v>0</v>
      </c>
      <c r="J174" s="226">
        <v>0</v>
      </c>
      <c r="K174" s="226">
        <v>0</v>
      </c>
      <c r="L174" s="226">
        <v>0</v>
      </c>
      <c r="M174" s="226">
        <v>0</v>
      </c>
      <c r="N174" s="226">
        <v>0</v>
      </c>
      <c r="O174" s="226">
        <v>0</v>
      </c>
      <c r="P174" s="226">
        <v>0</v>
      </c>
      <c r="Q174" s="226">
        <v>0</v>
      </c>
      <c r="R174" s="226">
        <v>0</v>
      </c>
      <c r="S174" s="226">
        <v>0</v>
      </c>
      <c r="T174" s="226">
        <v>0</v>
      </c>
      <c r="U174" s="226">
        <v>0</v>
      </c>
      <c r="V174" s="226">
        <v>0</v>
      </c>
      <c r="W174" s="226">
        <v>0</v>
      </c>
      <c r="X174" s="226">
        <v>0</v>
      </c>
      <c r="Y174" s="226">
        <v>0</v>
      </c>
      <c r="Z174" s="226">
        <v>0</v>
      </c>
      <c r="AA174" s="226">
        <v>0</v>
      </c>
      <c r="AB174" s="226">
        <v>0</v>
      </c>
      <c r="AC174" s="226">
        <v>0</v>
      </c>
      <c r="AD174" s="226">
        <v>0</v>
      </c>
      <c r="AE174" s="226">
        <v>0</v>
      </c>
      <c r="AF174" s="226">
        <v>0</v>
      </c>
      <c r="AG174" s="226">
        <v>0</v>
      </c>
      <c r="AH174" s="226">
        <v>0</v>
      </c>
      <c r="AI174" s="226">
        <v>0</v>
      </c>
      <c r="AJ174" s="226">
        <v>0</v>
      </c>
      <c r="AK174" s="226">
        <v>0</v>
      </c>
      <c r="AL174" s="226">
        <v>0</v>
      </c>
      <c r="AM174" s="226">
        <v>0</v>
      </c>
      <c r="AN174" s="226">
        <v>0</v>
      </c>
      <c r="AO174" s="226">
        <v>0</v>
      </c>
      <c r="AP174" s="226">
        <v>0</v>
      </c>
      <c r="AQ174" s="226">
        <v>0</v>
      </c>
      <c r="AR174" s="226">
        <v>0</v>
      </c>
      <c r="AS174" s="226">
        <v>0</v>
      </c>
      <c r="AT174" s="226">
        <v>0</v>
      </c>
      <c r="AU174" s="226">
        <v>0</v>
      </c>
      <c r="AV174" s="226">
        <v>0</v>
      </c>
      <c r="AW174" s="226">
        <v>0</v>
      </c>
      <c r="AX174" s="226">
        <v>0</v>
      </c>
      <c r="AY174" s="226">
        <v>0</v>
      </c>
      <c r="AZ174" s="226">
        <v>0</v>
      </c>
    </row>
    <row r="175" spans="1:52" x14ac:dyDescent="0.35">
      <c r="A175" s="242" t="s">
        <v>203</v>
      </c>
      <c r="B175" s="226">
        <v>0</v>
      </c>
      <c r="C175" s="226">
        <v>0</v>
      </c>
      <c r="D175" s="226">
        <v>0</v>
      </c>
      <c r="E175" s="226">
        <v>0</v>
      </c>
      <c r="F175" s="226">
        <v>0</v>
      </c>
      <c r="G175" s="226">
        <v>0</v>
      </c>
      <c r="H175" s="226">
        <v>0</v>
      </c>
      <c r="I175" s="226">
        <v>0</v>
      </c>
      <c r="J175" s="226">
        <v>0</v>
      </c>
      <c r="K175" s="226">
        <v>0</v>
      </c>
      <c r="L175" s="226">
        <v>0</v>
      </c>
      <c r="M175" s="226">
        <v>0</v>
      </c>
      <c r="N175" s="226">
        <v>0</v>
      </c>
      <c r="O175" s="226">
        <v>0</v>
      </c>
      <c r="P175" s="226">
        <v>0</v>
      </c>
      <c r="Q175" s="226">
        <v>0</v>
      </c>
      <c r="R175" s="226">
        <v>0</v>
      </c>
      <c r="S175" s="226">
        <v>0</v>
      </c>
      <c r="T175" s="226">
        <v>0</v>
      </c>
      <c r="U175" s="226">
        <v>0</v>
      </c>
      <c r="V175" s="226">
        <v>0</v>
      </c>
      <c r="W175" s="226">
        <v>0</v>
      </c>
      <c r="X175" s="226">
        <v>0</v>
      </c>
      <c r="Y175" s="226">
        <v>0</v>
      </c>
      <c r="Z175" s="226">
        <v>0</v>
      </c>
      <c r="AA175" s="226">
        <v>0</v>
      </c>
      <c r="AB175" s="226">
        <v>0</v>
      </c>
      <c r="AC175" s="226">
        <v>0</v>
      </c>
      <c r="AD175" s="226">
        <v>0.17028926022460758</v>
      </c>
      <c r="AE175" s="226">
        <v>1.5327539941814055</v>
      </c>
      <c r="AF175" s="226">
        <v>7.2388086597439196</v>
      </c>
      <c r="AG175" s="226">
        <v>19.247109808472263</v>
      </c>
      <c r="AH175" s="226">
        <v>38.056637699739781</v>
      </c>
      <c r="AI175" s="226">
        <v>64.456346018149432</v>
      </c>
      <c r="AJ175" s="226">
        <v>97.681813312180608</v>
      </c>
      <c r="AK175" s="226">
        <v>137.92548151905572</v>
      </c>
      <c r="AL175" s="226">
        <v>185.78785827898272</v>
      </c>
      <c r="AM175" s="226">
        <v>239.19190937911145</v>
      </c>
      <c r="AN175" s="226">
        <v>298.77698025699675</v>
      </c>
      <c r="AO175" s="226">
        <v>363.94780837682424</v>
      </c>
      <c r="AP175" s="226">
        <v>434.06482969183094</v>
      </c>
      <c r="AQ175" s="226">
        <v>510.09031862943732</v>
      </c>
      <c r="AR175" s="226">
        <v>592.74554372824957</v>
      </c>
      <c r="AS175" s="226">
        <v>682.11769503184553</v>
      </c>
      <c r="AT175" s="226">
        <v>777.63074477945577</v>
      </c>
      <c r="AU175" s="226">
        <v>880.01926295909652</v>
      </c>
      <c r="AV175" s="226">
        <v>987.9529283013544</v>
      </c>
      <c r="AW175" s="226">
        <v>1101.0254330575597</v>
      </c>
      <c r="AX175" s="226">
        <v>1218.443559681587</v>
      </c>
      <c r="AY175" s="226">
        <v>1340.9266149733298</v>
      </c>
      <c r="AZ175" s="226">
        <v>1469.6968342332368</v>
      </c>
    </row>
    <row r="176" spans="1:52" x14ac:dyDescent="0.35">
      <c r="A176" s="242" t="s">
        <v>210</v>
      </c>
      <c r="B176" s="226">
        <v>0</v>
      </c>
      <c r="C176" s="226">
        <v>0</v>
      </c>
      <c r="D176" s="226">
        <v>0</v>
      </c>
      <c r="E176" s="226">
        <v>0</v>
      </c>
      <c r="F176" s="226">
        <v>0</v>
      </c>
      <c r="G176" s="226">
        <v>0</v>
      </c>
      <c r="H176" s="226">
        <v>0</v>
      </c>
      <c r="I176" s="226">
        <v>0</v>
      </c>
      <c r="J176" s="226">
        <v>0</v>
      </c>
      <c r="K176" s="226">
        <v>0</v>
      </c>
      <c r="L176" s="226">
        <v>0</v>
      </c>
      <c r="M176" s="226">
        <v>0</v>
      </c>
      <c r="N176" s="226">
        <v>0</v>
      </c>
      <c r="O176" s="226">
        <v>0</v>
      </c>
      <c r="P176" s="226">
        <v>0</v>
      </c>
      <c r="Q176" s="226">
        <v>0</v>
      </c>
      <c r="R176" s="226">
        <v>0</v>
      </c>
      <c r="S176" s="226">
        <v>0</v>
      </c>
      <c r="T176" s="226">
        <v>0</v>
      </c>
      <c r="U176" s="226">
        <v>0</v>
      </c>
      <c r="V176" s="226">
        <v>0</v>
      </c>
      <c r="W176" s="226">
        <v>0</v>
      </c>
      <c r="X176" s="226">
        <v>0</v>
      </c>
      <c r="Y176" s="226">
        <v>0</v>
      </c>
      <c r="Z176" s="226">
        <v>0</v>
      </c>
      <c r="AA176" s="226">
        <v>0</v>
      </c>
      <c r="AB176" s="226">
        <v>0</v>
      </c>
      <c r="AC176" s="226">
        <v>0</v>
      </c>
      <c r="AD176" s="226">
        <v>0</v>
      </c>
      <c r="AE176" s="226">
        <v>0</v>
      </c>
      <c r="AF176" s="226">
        <v>0</v>
      </c>
      <c r="AG176" s="226">
        <v>0</v>
      </c>
      <c r="AH176" s="226">
        <v>0</v>
      </c>
      <c r="AI176" s="226">
        <v>0</v>
      </c>
      <c r="AJ176" s="226">
        <v>0</v>
      </c>
      <c r="AK176" s="226">
        <v>0</v>
      </c>
      <c r="AL176" s="226">
        <v>0</v>
      </c>
      <c r="AM176" s="226">
        <v>0</v>
      </c>
      <c r="AN176" s="226">
        <v>0</v>
      </c>
      <c r="AO176" s="226">
        <v>0</v>
      </c>
      <c r="AP176" s="226">
        <v>0</v>
      </c>
      <c r="AQ176" s="226">
        <v>0</v>
      </c>
      <c r="AR176" s="226">
        <v>0</v>
      </c>
      <c r="AS176" s="226">
        <v>0</v>
      </c>
      <c r="AT176" s="226">
        <v>0</v>
      </c>
      <c r="AU176" s="226">
        <v>0</v>
      </c>
      <c r="AV176" s="226">
        <v>0</v>
      </c>
      <c r="AW176" s="226">
        <v>0</v>
      </c>
      <c r="AX176" s="226">
        <v>0</v>
      </c>
      <c r="AY176" s="226">
        <v>0</v>
      </c>
      <c r="AZ176" s="226">
        <v>0</v>
      </c>
    </row>
    <row r="177" spans="1:52" x14ac:dyDescent="0.35">
      <c r="A177" s="240" t="s">
        <v>204</v>
      </c>
      <c r="B177" s="241">
        <v>0</v>
      </c>
      <c r="C177" s="241">
        <v>0</v>
      </c>
      <c r="D177" s="241">
        <v>0</v>
      </c>
      <c r="E177" s="241">
        <v>0</v>
      </c>
      <c r="F177" s="241">
        <v>0</v>
      </c>
      <c r="G177" s="241">
        <v>0</v>
      </c>
      <c r="H177" s="241">
        <v>0</v>
      </c>
      <c r="I177" s="241">
        <v>0</v>
      </c>
      <c r="J177" s="241">
        <v>0</v>
      </c>
      <c r="K177" s="241">
        <v>0</v>
      </c>
      <c r="L177" s="241">
        <v>0</v>
      </c>
      <c r="M177" s="241">
        <v>0</v>
      </c>
      <c r="N177" s="241">
        <v>0</v>
      </c>
      <c r="O177" s="241">
        <v>0</v>
      </c>
      <c r="P177" s="241">
        <v>0</v>
      </c>
      <c r="Q177" s="241">
        <v>0</v>
      </c>
      <c r="R177" s="241">
        <v>0.17001623081354517</v>
      </c>
      <c r="S177" s="241">
        <v>0.33993978111242457</v>
      </c>
      <c r="T177" s="241">
        <v>0.67995308923860265</v>
      </c>
      <c r="U177" s="241">
        <v>1.1041787212927423</v>
      </c>
      <c r="V177" s="241">
        <v>1.6958924675965097</v>
      </c>
      <c r="W177" s="241">
        <v>1.6862332941132836</v>
      </c>
      <c r="X177" s="241">
        <v>1.6663916329271222</v>
      </c>
      <c r="Y177" s="241">
        <v>1.5486730385064806</v>
      </c>
      <c r="Z177" s="241">
        <v>1.189807401409513</v>
      </c>
      <c r="AA177" s="241">
        <v>0.83802452334468402</v>
      </c>
      <c r="AB177" s="241">
        <v>0.58950971985328893</v>
      </c>
      <c r="AC177" s="241">
        <v>0.28603376891211274</v>
      </c>
      <c r="AD177" s="241">
        <v>0</v>
      </c>
      <c r="AE177" s="241">
        <v>0</v>
      </c>
      <c r="AF177" s="241">
        <v>10.9866656364324</v>
      </c>
      <c r="AG177" s="241">
        <v>44.377957057445776</v>
      </c>
      <c r="AH177" s="241">
        <v>102.31840106408319</v>
      </c>
      <c r="AI177" s="241">
        <v>185.86024292130725</v>
      </c>
      <c r="AJ177" s="241">
        <v>293.32667977058873</v>
      </c>
      <c r="AK177" s="241">
        <v>423.87167961404123</v>
      </c>
      <c r="AL177" s="241">
        <v>574.72275640875023</v>
      </c>
      <c r="AM177" s="241">
        <v>744.86740515400174</v>
      </c>
      <c r="AN177" s="241">
        <v>927.89313392162853</v>
      </c>
      <c r="AO177" s="241">
        <v>1124.8418159943735</v>
      </c>
      <c r="AP177" s="241">
        <v>1336.8200796454357</v>
      </c>
      <c r="AQ177" s="241">
        <v>1567.0367186140697</v>
      </c>
      <c r="AR177" s="241">
        <v>1813.8258639278074</v>
      </c>
      <c r="AS177" s="241">
        <v>2077.6012350500168</v>
      </c>
      <c r="AT177" s="241">
        <v>2358.2710978168802</v>
      </c>
      <c r="AU177" s="241">
        <v>2657.4875883762629</v>
      </c>
      <c r="AV177" s="241">
        <v>2972.530413249307</v>
      </c>
      <c r="AW177" s="241">
        <v>3306.4087061028622</v>
      </c>
      <c r="AX177" s="241">
        <v>3651.8620770898106</v>
      </c>
      <c r="AY177" s="241">
        <v>4012.6528419253282</v>
      </c>
      <c r="AZ177" s="241">
        <v>4390.0631767052546</v>
      </c>
    </row>
    <row r="178" spans="1:52" x14ac:dyDescent="0.35">
      <c r="A178" s="242" t="s">
        <v>205</v>
      </c>
      <c r="B178" s="226">
        <v>0</v>
      </c>
      <c r="C178" s="226">
        <v>0</v>
      </c>
      <c r="D178" s="226">
        <v>0</v>
      </c>
      <c r="E178" s="226">
        <v>0</v>
      </c>
      <c r="F178" s="226">
        <v>0</v>
      </c>
      <c r="G178" s="226">
        <v>0</v>
      </c>
      <c r="H178" s="226">
        <v>0</v>
      </c>
      <c r="I178" s="226">
        <v>0</v>
      </c>
      <c r="J178" s="226">
        <v>0</v>
      </c>
      <c r="K178" s="226">
        <v>0</v>
      </c>
      <c r="L178" s="226">
        <v>0</v>
      </c>
      <c r="M178" s="226">
        <v>0</v>
      </c>
      <c r="N178" s="226">
        <v>0</v>
      </c>
      <c r="O178" s="226">
        <v>0</v>
      </c>
      <c r="P178" s="226">
        <v>0</v>
      </c>
      <c r="Q178" s="226">
        <v>0</v>
      </c>
      <c r="R178" s="226">
        <v>0</v>
      </c>
      <c r="S178" s="226">
        <v>0</v>
      </c>
      <c r="T178" s="226">
        <v>0</v>
      </c>
      <c r="U178" s="226">
        <v>0</v>
      </c>
      <c r="V178" s="226">
        <v>0</v>
      </c>
      <c r="W178" s="226">
        <v>0</v>
      </c>
      <c r="X178" s="226">
        <v>0</v>
      </c>
      <c r="Y178" s="226">
        <v>0</v>
      </c>
      <c r="Z178" s="226">
        <v>0</v>
      </c>
      <c r="AA178" s="226">
        <v>0</v>
      </c>
      <c r="AB178" s="226">
        <v>0</v>
      </c>
      <c r="AC178" s="226">
        <v>0</v>
      </c>
      <c r="AD178" s="226">
        <v>0</v>
      </c>
      <c r="AE178" s="226">
        <v>0</v>
      </c>
      <c r="AF178" s="226">
        <v>5.0249432534147651</v>
      </c>
      <c r="AG178" s="226">
        <v>21.720495619868434</v>
      </c>
      <c r="AH178" s="226">
        <v>53.251896046520585</v>
      </c>
      <c r="AI178" s="226">
        <v>101.83470180427015</v>
      </c>
      <c r="AJ178" s="226">
        <v>168.40026428507034</v>
      </c>
      <c r="AK178" s="226">
        <v>254.19727630286866</v>
      </c>
      <c r="AL178" s="226">
        <v>359.37548533862196</v>
      </c>
      <c r="AM178" s="226">
        <v>485.0059638457455</v>
      </c>
      <c r="AN178" s="226">
        <v>627.42261203094279</v>
      </c>
      <c r="AO178" s="226">
        <v>787.68900408561581</v>
      </c>
      <c r="AP178" s="226">
        <v>966.53302651292722</v>
      </c>
      <c r="AQ178" s="226">
        <v>1166.5603521864116</v>
      </c>
      <c r="AR178" s="226">
        <v>1386.2496524007254</v>
      </c>
      <c r="AS178" s="226">
        <v>1625.305413824891</v>
      </c>
      <c r="AT178" s="226">
        <v>1884.3706517803737</v>
      </c>
      <c r="AU178" s="226">
        <v>2163.390695434975</v>
      </c>
      <c r="AV178" s="226">
        <v>2459.738807751105</v>
      </c>
      <c r="AW178" s="226">
        <v>2775.909056149379</v>
      </c>
      <c r="AX178" s="226">
        <v>3104.8259889681644</v>
      </c>
      <c r="AY178" s="226">
        <v>3450.5662128984154</v>
      </c>
      <c r="AZ178" s="226">
        <v>3812.1917998649169</v>
      </c>
    </row>
    <row r="179" spans="1:52" x14ac:dyDescent="0.35">
      <c r="A179" s="243" t="s">
        <v>211</v>
      </c>
      <c r="B179" s="228">
        <v>0</v>
      </c>
      <c r="C179" s="228">
        <v>0</v>
      </c>
      <c r="D179" s="228">
        <v>0</v>
      </c>
      <c r="E179" s="228">
        <v>0</v>
      </c>
      <c r="F179" s="228">
        <v>0</v>
      </c>
      <c r="G179" s="228">
        <v>0</v>
      </c>
      <c r="H179" s="228">
        <v>0</v>
      </c>
      <c r="I179" s="228">
        <v>0</v>
      </c>
      <c r="J179" s="228">
        <v>0</v>
      </c>
      <c r="K179" s="228">
        <v>0</v>
      </c>
      <c r="L179" s="228">
        <v>0</v>
      </c>
      <c r="M179" s="228">
        <v>0</v>
      </c>
      <c r="N179" s="228">
        <v>0</v>
      </c>
      <c r="O179" s="228">
        <v>0</v>
      </c>
      <c r="P179" s="228">
        <v>0</v>
      </c>
      <c r="Q179" s="228">
        <v>0</v>
      </c>
      <c r="R179" s="228">
        <v>0.17001623081354517</v>
      </c>
      <c r="S179" s="228">
        <v>0.33993978111242457</v>
      </c>
      <c r="T179" s="228">
        <v>0.67995308923860265</v>
      </c>
      <c r="U179" s="228">
        <v>1.1041787212927423</v>
      </c>
      <c r="V179" s="228">
        <v>1.6958924675965097</v>
      </c>
      <c r="W179" s="228">
        <v>1.6862332941132836</v>
      </c>
      <c r="X179" s="228">
        <v>1.6663916329271222</v>
      </c>
      <c r="Y179" s="228">
        <v>1.5486730385064806</v>
      </c>
      <c r="Z179" s="228">
        <v>1.189807401409513</v>
      </c>
      <c r="AA179" s="228">
        <v>0.83802452334468402</v>
      </c>
      <c r="AB179" s="228">
        <v>0.58950971985328893</v>
      </c>
      <c r="AC179" s="228">
        <v>0.28603376891211274</v>
      </c>
      <c r="AD179" s="228">
        <v>0</v>
      </c>
      <c r="AE179" s="228">
        <v>0</v>
      </c>
      <c r="AF179" s="228">
        <v>5.9617223830176354</v>
      </c>
      <c r="AG179" s="228">
        <v>22.657461437577343</v>
      </c>
      <c r="AH179" s="228">
        <v>49.066505017562612</v>
      </c>
      <c r="AI179" s="228">
        <v>84.025541117037079</v>
      </c>
      <c r="AJ179" s="228">
        <v>124.92641548551836</v>
      </c>
      <c r="AK179" s="228">
        <v>169.67440331117257</v>
      </c>
      <c r="AL179" s="228">
        <v>215.34727107012824</v>
      </c>
      <c r="AM179" s="228">
        <v>259.8614413082563</v>
      </c>
      <c r="AN179" s="228">
        <v>300.4705218906858</v>
      </c>
      <c r="AO179" s="228">
        <v>337.1528119087576</v>
      </c>
      <c r="AP179" s="228">
        <v>370.28705313250862</v>
      </c>
      <c r="AQ179" s="228">
        <v>400.47636642765815</v>
      </c>
      <c r="AR179" s="228">
        <v>427.57621152708208</v>
      </c>
      <c r="AS179" s="228">
        <v>452.29582122512556</v>
      </c>
      <c r="AT179" s="228">
        <v>473.90044603650665</v>
      </c>
      <c r="AU179" s="228">
        <v>494.09689294128799</v>
      </c>
      <c r="AV179" s="228">
        <v>512.79160549820187</v>
      </c>
      <c r="AW179" s="228">
        <v>530.4996499534833</v>
      </c>
      <c r="AX179" s="228">
        <v>547.03608812164589</v>
      </c>
      <c r="AY179" s="228">
        <v>562.08662902691265</v>
      </c>
      <c r="AZ179" s="228">
        <v>577.87137684033792</v>
      </c>
    </row>
    <row r="180" spans="1:52" x14ac:dyDescent="0.35">
      <c r="A180" s="244"/>
      <c r="B180" s="245"/>
      <c r="C180" s="245"/>
      <c r="D180" s="245"/>
      <c r="E180" s="245"/>
      <c r="F180" s="245"/>
      <c r="G180" s="245"/>
      <c r="H180" s="245"/>
      <c r="I180" s="245"/>
      <c r="J180" s="245"/>
      <c r="K180" s="245"/>
      <c r="L180" s="245"/>
      <c r="M180" s="245"/>
      <c r="N180" s="245"/>
      <c r="O180" s="245"/>
      <c r="P180" s="245"/>
      <c r="Q180" s="245"/>
      <c r="R180" s="245"/>
      <c r="S180" s="245"/>
      <c r="T180" s="245"/>
      <c r="U180" s="245"/>
      <c r="V180" s="245"/>
      <c r="W180" s="245"/>
      <c r="X180" s="245"/>
      <c r="Y180" s="245"/>
      <c r="Z180" s="245"/>
      <c r="AA180" s="245"/>
      <c r="AB180" s="245"/>
      <c r="AC180" s="245"/>
      <c r="AD180" s="245"/>
      <c r="AE180" s="245"/>
      <c r="AF180" s="245"/>
      <c r="AG180" s="245"/>
      <c r="AH180" s="245"/>
      <c r="AI180" s="245"/>
      <c r="AJ180" s="245"/>
      <c r="AK180" s="245"/>
      <c r="AL180" s="245"/>
      <c r="AM180" s="245"/>
      <c r="AN180" s="245"/>
      <c r="AO180" s="245"/>
      <c r="AP180" s="245"/>
      <c r="AQ180" s="245"/>
      <c r="AR180" s="245"/>
      <c r="AS180" s="245"/>
      <c r="AT180" s="245"/>
      <c r="AU180" s="245"/>
      <c r="AV180" s="245"/>
      <c r="AW180" s="245"/>
      <c r="AX180" s="245"/>
      <c r="AY180" s="245"/>
      <c r="AZ180" s="245"/>
    </row>
    <row r="181" spans="1:52" x14ac:dyDescent="0.35">
      <c r="A181" s="9" t="s">
        <v>501</v>
      </c>
      <c r="B181" s="235">
        <v>4642.1332148017009</v>
      </c>
      <c r="C181" s="235">
        <v>4591.0600605003283</v>
      </c>
      <c r="D181" s="235">
        <v>4697.9408840565475</v>
      </c>
      <c r="E181" s="235">
        <v>4812.3785874458044</v>
      </c>
      <c r="F181" s="235">
        <v>4788.8507360942813</v>
      </c>
      <c r="G181" s="235">
        <v>4885.3760136600013</v>
      </c>
      <c r="H181" s="235">
        <v>4872.9641946414431</v>
      </c>
      <c r="I181" s="235">
        <v>5006.5699136555031</v>
      </c>
      <c r="J181" s="235">
        <v>5060.9420127761096</v>
      </c>
      <c r="K181" s="235">
        <v>5018.1759106605759</v>
      </c>
      <c r="L181" s="235">
        <v>5138.0063101124397</v>
      </c>
      <c r="M181" s="235">
        <v>5219.2607989561993</v>
      </c>
      <c r="N181" s="235">
        <v>5329.3452772712089</v>
      </c>
      <c r="O181" s="235">
        <v>5357.9434142846403</v>
      </c>
      <c r="P181" s="235">
        <v>5318.3910357442292</v>
      </c>
      <c r="Q181" s="235">
        <v>5453.5227930416777</v>
      </c>
      <c r="R181" s="235">
        <v>5555.453087421467</v>
      </c>
      <c r="S181" s="235">
        <v>5718.9926055283477</v>
      </c>
      <c r="T181" s="235">
        <v>5861.0401129910388</v>
      </c>
      <c r="U181" s="235">
        <v>5979.7503870168184</v>
      </c>
      <c r="V181" s="235">
        <v>6076.7613224068336</v>
      </c>
      <c r="W181" s="235">
        <v>6168.5625819781735</v>
      </c>
      <c r="X181" s="235">
        <v>6251.4978191236642</v>
      </c>
      <c r="Y181" s="235">
        <v>6328.006248698628</v>
      </c>
      <c r="Z181" s="235">
        <v>6399.4089379008574</v>
      </c>
      <c r="AA181" s="235">
        <v>6474.6270137292777</v>
      </c>
      <c r="AB181" s="235">
        <v>6555.9579992432127</v>
      </c>
      <c r="AC181" s="235">
        <v>6641.6730755093004</v>
      </c>
      <c r="AD181" s="235">
        <v>6717.6015079153722</v>
      </c>
      <c r="AE181" s="235">
        <v>6792.6415253957011</v>
      </c>
      <c r="AF181" s="235">
        <v>6860.7602829018351</v>
      </c>
      <c r="AG181" s="235">
        <v>6936.511634151243</v>
      </c>
      <c r="AH181" s="235">
        <v>7000.4019672555951</v>
      </c>
      <c r="AI181" s="235">
        <v>7056.556920345929</v>
      </c>
      <c r="AJ181" s="235">
        <v>7109.4197507738027</v>
      </c>
      <c r="AK181" s="235">
        <v>7161.9986962619023</v>
      </c>
      <c r="AL181" s="235">
        <v>7213.1663404773326</v>
      </c>
      <c r="AM181" s="235">
        <v>7265.7136226640278</v>
      </c>
      <c r="AN181" s="235">
        <v>7317.6062878281336</v>
      </c>
      <c r="AO181" s="235">
        <v>7372.0261611967617</v>
      </c>
      <c r="AP181" s="235">
        <v>7427.7327614523629</v>
      </c>
      <c r="AQ181" s="235">
        <v>7485.0653951619861</v>
      </c>
      <c r="AR181" s="235">
        <v>7541.200005446397</v>
      </c>
      <c r="AS181" s="235">
        <v>7596.8997237605954</v>
      </c>
      <c r="AT181" s="235">
        <v>7652.6991743448498</v>
      </c>
      <c r="AU181" s="235">
        <v>7708.6150369920197</v>
      </c>
      <c r="AV181" s="235">
        <v>7763.3666621890288</v>
      </c>
      <c r="AW181" s="235">
        <v>7822.7712611353545</v>
      </c>
      <c r="AX181" s="235">
        <v>7883.5382009567629</v>
      </c>
      <c r="AY181" s="235">
        <v>7950.0204679603148</v>
      </c>
      <c r="AZ181" s="235">
        <v>8024.8686848810448</v>
      </c>
    </row>
    <row r="182" spans="1:52" x14ac:dyDescent="0.35">
      <c r="A182" s="236" t="s">
        <v>43</v>
      </c>
      <c r="B182" s="237">
        <v>3874.7597451760926</v>
      </c>
      <c r="C182" s="237">
        <v>3852.7850647205701</v>
      </c>
      <c r="D182" s="237">
        <v>3948.4934725471603</v>
      </c>
      <c r="E182" s="237">
        <v>4044.314637954511</v>
      </c>
      <c r="F182" s="237">
        <v>3981.9124465952009</v>
      </c>
      <c r="G182" s="237">
        <v>4111.9081166013602</v>
      </c>
      <c r="H182" s="237">
        <v>4057.8995003270575</v>
      </c>
      <c r="I182" s="237">
        <v>4163.2407397679253</v>
      </c>
      <c r="J182" s="237">
        <v>4266.5782563944804</v>
      </c>
      <c r="K182" s="237">
        <v>4318.1852765793228</v>
      </c>
      <c r="L182" s="237">
        <v>4395.9133636874867</v>
      </c>
      <c r="M182" s="237">
        <v>4456.6112821630868</v>
      </c>
      <c r="N182" s="237">
        <v>4589.1677008216666</v>
      </c>
      <c r="O182" s="237">
        <v>4635.0644992660127</v>
      </c>
      <c r="P182" s="237">
        <v>4609.3364998567176</v>
      </c>
      <c r="Q182" s="237">
        <v>4726.9442936360874</v>
      </c>
      <c r="R182" s="237">
        <v>4830.4484109213163</v>
      </c>
      <c r="S182" s="237">
        <v>4969.7258525282778</v>
      </c>
      <c r="T182" s="237">
        <v>5089.1038554955239</v>
      </c>
      <c r="U182" s="237">
        <v>5189.136785777031</v>
      </c>
      <c r="V182" s="237">
        <v>5269.8405099725414</v>
      </c>
      <c r="W182" s="237">
        <v>5346.2159902316489</v>
      </c>
      <c r="X182" s="237">
        <v>5415.2156721481133</v>
      </c>
      <c r="Y182" s="237">
        <v>5480.3086634363353</v>
      </c>
      <c r="Z182" s="237">
        <v>5540.4758254241824</v>
      </c>
      <c r="AA182" s="237">
        <v>5604.5674364748029</v>
      </c>
      <c r="AB182" s="237">
        <v>5674.8278253256449</v>
      </c>
      <c r="AC182" s="237">
        <v>5749.3767141972457</v>
      </c>
      <c r="AD182" s="237">
        <v>5814.2120182242888</v>
      </c>
      <c r="AE182" s="237">
        <v>5878.163749189318</v>
      </c>
      <c r="AF182" s="237">
        <v>5935.4124993783216</v>
      </c>
      <c r="AG182" s="237">
        <v>6001.2181808786827</v>
      </c>
      <c r="AH182" s="237">
        <v>6055.3922060301702</v>
      </c>
      <c r="AI182" s="237">
        <v>6102.6787943706004</v>
      </c>
      <c r="AJ182" s="237">
        <v>6146.1383629296506</v>
      </c>
      <c r="AK182" s="237">
        <v>6189.3084373755382</v>
      </c>
      <c r="AL182" s="237">
        <v>6231.1887824957003</v>
      </c>
      <c r="AM182" s="237">
        <v>6273.6303722853854</v>
      </c>
      <c r="AN182" s="237">
        <v>6315.3178688841681</v>
      </c>
      <c r="AO182" s="237">
        <v>6359.3128281639274</v>
      </c>
      <c r="AP182" s="237">
        <v>6403.8607110619932</v>
      </c>
      <c r="AQ182" s="237">
        <v>6449.5557019757425</v>
      </c>
      <c r="AR182" s="237">
        <v>6494.3773033625475</v>
      </c>
      <c r="AS182" s="237">
        <v>6538.2232286565104</v>
      </c>
      <c r="AT182" s="237">
        <v>6582.4600315766947</v>
      </c>
      <c r="AU182" s="237">
        <v>6625.9141794832813</v>
      </c>
      <c r="AV182" s="237">
        <v>6668.7870050446672</v>
      </c>
      <c r="AW182" s="237">
        <v>6714.8037499377351</v>
      </c>
      <c r="AX182" s="237">
        <v>6761.9385331277072</v>
      </c>
      <c r="AY182" s="237">
        <v>6814.7332664304995</v>
      </c>
      <c r="AZ182" s="237">
        <v>6876.0246021527109</v>
      </c>
    </row>
    <row r="183" spans="1:52" x14ac:dyDescent="0.35">
      <c r="A183" s="246" t="s">
        <v>500</v>
      </c>
      <c r="B183" s="241">
        <v>2599.2504572165071</v>
      </c>
      <c r="C183" s="241">
        <v>2546.1066495338528</v>
      </c>
      <c r="D183" s="241">
        <v>2609.083713370474</v>
      </c>
      <c r="E183" s="241">
        <v>2684.0829835335198</v>
      </c>
      <c r="F183" s="241">
        <v>2559.8529302241805</v>
      </c>
      <c r="G183" s="241">
        <v>2665.6975340992262</v>
      </c>
      <c r="H183" s="241">
        <v>2584.4447750046056</v>
      </c>
      <c r="I183" s="241">
        <v>2647.7015771888564</v>
      </c>
      <c r="J183" s="241">
        <v>2669.8498264199075</v>
      </c>
      <c r="K183" s="241">
        <v>2688.8980867790078</v>
      </c>
      <c r="L183" s="241">
        <v>2729.5287198947617</v>
      </c>
      <c r="M183" s="241">
        <v>2772.4924701926266</v>
      </c>
      <c r="N183" s="241">
        <v>2873.910280647252</v>
      </c>
      <c r="O183" s="241">
        <v>2916.5764495678472</v>
      </c>
      <c r="P183" s="241">
        <v>2890.6871127130044</v>
      </c>
      <c r="Q183" s="241">
        <v>2980.6222212716484</v>
      </c>
      <c r="R183" s="241">
        <v>3033.5830108251453</v>
      </c>
      <c r="S183" s="241">
        <v>3106.9479334490297</v>
      </c>
      <c r="T183" s="241">
        <v>3165.7292233764342</v>
      </c>
      <c r="U183" s="241">
        <v>3212.052269347434</v>
      </c>
      <c r="V183" s="241">
        <v>3246.7710043248589</v>
      </c>
      <c r="W183" s="241">
        <v>3279.9022955834835</v>
      </c>
      <c r="X183" s="241">
        <v>3305.9077380157132</v>
      </c>
      <c r="Y183" s="241">
        <v>3331.0467394280172</v>
      </c>
      <c r="Z183" s="241">
        <v>3354.8450003033931</v>
      </c>
      <c r="AA183" s="241">
        <v>3377.4129077031503</v>
      </c>
      <c r="AB183" s="241">
        <v>3404.1458684172912</v>
      </c>
      <c r="AC183" s="241">
        <v>3431.4589526473328</v>
      </c>
      <c r="AD183" s="241">
        <v>3452.30851424821</v>
      </c>
      <c r="AE183" s="241">
        <v>3474.5251825986124</v>
      </c>
      <c r="AF183" s="241">
        <v>3494.4004373588077</v>
      </c>
      <c r="AG183" s="241">
        <v>3520.0188169796324</v>
      </c>
      <c r="AH183" s="241">
        <v>3533.887926389179</v>
      </c>
      <c r="AI183" s="241">
        <v>3546.4992832218632</v>
      </c>
      <c r="AJ183" s="241">
        <v>3558.0443280492545</v>
      </c>
      <c r="AK183" s="241">
        <v>3568.0704904447985</v>
      </c>
      <c r="AL183" s="241">
        <v>3578.850522439634</v>
      </c>
      <c r="AM183" s="241">
        <v>3589.9235470100666</v>
      </c>
      <c r="AN183" s="241">
        <v>3600.3117931787601</v>
      </c>
      <c r="AO183" s="241">
        <v>3612.8129809677903</v>
      </c>
      <c r="AP183" s="241">
        <v>3625.3746152300109</v>
      </c>
      <c r="AQ183" s="241">
        <v>3637.9123699880465</v>
      </c>
      <c r="AR183" s="241">
        <v>3649.4259009958114</v>
      </c>
      <c r="AS183" s="241">
        <v>3659.4750679096896</v>
      </c>
      <c r="AT183" s="241">
        <v>3669.2530267865473</v>
      </c>
      <c r="AU183" s="241">
        <v>3677.5580707766831</v>
      </c>
      <c r="AV183" s="241">
        <v>3683.5779586816325</v>
      </c>
      <c r="AW183" s="241">
        <v>3692.4363693158684</v>
      </c>
      <c r="AX183" s="241">
        <v>3703.6769128169558</v>
      </c>
      <c r="AY183" s="241">
        <v>3719.0980077353265</v>
      </c>
      <c r="AZ183" s="241">
        <v>3740.4970962559937</v>
      </c>
    </row>
    <row r="184" spans="1:52" x14ac:dyDescent="0.35">
      <c r="A184" s="225" t="s">
        <v>197</v>
      </c>
      <c r="B184" s="226">
        <v>890.84665589649444</v>
      </c>
      <c r="C184" s="226">
        <v>841.90949684892234</v>
      </c>
      <c r="D184" s="226">
        <v>883.77499091274478</v>
      </c>
      <c r="E184" s="226">
        <v>915.33543666473497</v>
      </c>
      <c r="F184" s="226">
        <v>945.92077795314071</v>
      </c>
      <c r="G184" s="226">
        <v>922.59792473004484</v>
      </c>
      <c r="H184" s="226">
        <v>925.36538498329514</v>
      </c>
      <c r="I184" s="226">
        <v>999.34340779724027</v>
      </c>
      <c r="J184" s="226">
        <v>1003.1142450047031</v>
      </c>
      <c r="K184" s="226">
        <v>950.12950924977838</v>
      </c>
      <c r="L184" s="226">
        <v>964.77316469131642</v>
      </c>
      <c r="M184" s="226">
        <v>968.78191543905371</v>
      </c>
      <c r="N184" s="226">
        <v>1031.7754263333411</v>
      </c>
      <c r="O184" s="226">
        <v>990.93346239317816</v>
      </c>
      <c r="P184" s="226">
        <v>978.76829723674018</v>
      </c>
      <c r="Q184" s="226">
        <v>969.5032487602839</v>
      </c>
      <c r="R184" s="226">
        <v>988.82221435549206</v>
      </c>
      <c r="S184" s="226">
        <v>1014.8862043706849</v>
      </c>
      <c r="T184" s="226">
        <v>1035.7527853750771</v>
      </c>
      <c r="U184" s="226">
        <v>1052.2153867669749</v>
      </c>
      <c r="V184" s="226">
        <v>1064.762713040722</v>
      </c>
      <c r="W184" s="226">
        <v>1075.6822556038485</v>
      </c>
      <c r="X184" s="226">
        <v>1084.0140939715886</v>
      </c>
      <c r="Y184" s="226">
        <v>1091.6514223099061</v>
      </c>
      <c r="Z184" s="226">
        <v>1098.1662057708277</v>
      </c>
      <c r="AA184" s="226">
        <v>1104.4116349797876</v>
      </c>
      <c r="AB184" s="226">
        <v>1111.6630880611403</v>
      </c>
      <c r="AC184" s="226">
        <v>1118.1008472831788</v>
      </c>
      <c r="AD184" s="226">
        <v>1121.5456644206356</v>
      </c>
      <c r="AE184" s="226">
        <v>1126.3438438310379</v>
      </c>
      <c r="AF184" s="226">
        <v>1129.5823420597437</v>
      </c>
      <c r="AG184" s="226">
        <v>1132.6146189646997</v>
      </c>
      <c r="AH184" s="226">
        <v>1132.6311119198258</v>
      </c>
      <c r="AI184" s="226">
        <v>1133.2290287394076</v>
      </c>
      <c r="AJ184" s="226">
        <v>1133.2326202275283</v>
      </c>
      <c r="AK184" s="226">
        <v>1131.4915190510337</v>
      </c>
      <c r="AL184" s="226">
        <v>1130.8135081843486</v>
      </c>
      <c r="AM184" s="226">
        <v>1127.6988174910528</v>
      </c>
      <c r="AN184" s="226">
        <v>1123.1971907115558</v>
      </c>
      <c r="AO184" s="226">
        <v>1117.7955790826072</v>
      </c>
      <c r="AP184" s="226">
        <v>1111.4466424497596</v>
      </c>
      <c r="AQ184" s="226">
        <v>1104.9029980059217</v>
      </c>
      <c r="AR184" s="226">
        <v>1099.37642778645</v>
      </c>
      <c r="AS184" s="226">
        <v>1092.3129940498359</v>
      </c>
      <c r="AT184" s="226">
        <v>1081.6667670615002</v>
      </c>
      <c r="AU184" s="226">
        <v>1074.0395775509364</v>
      </c>
      <c r="AV184" s="226">
        <v>1062.8705705637014</v>
      </c>
      <c r="AW184" s="226">
        <v>1048.2027620948647</v>
      </c>
      <c r="AX184" s="226">
        <v>1034.2727924695891</v>
      </c>
      <c r="AY184" s="226">
        <v>1017.8942126441658</v>
      </c>
      <c r="AZ184" s="226">
        <v>1006.8752515533047</v>
      </c>
    </row>
    <row r="185" spans="1:52" x14ac:dyDescent="0.35">
      <c r="A185" s="225" t="s">
        <v>216</v>
      </c>
      <c r="B185" s="226">
        <v>1708.4038013200127</v>
      </c>
      <c r="C185" s="226">
        <v>1704.1971526849306</v>
      </c>
      <c r="D185" s="226">
        <v>1725.3087224577293</v>
      </c>
      <c r="E185" s="226">
        <v>1768.7475468687851</v>
      </c>
      <c r="F185" s="226">
        <v>1613.93215227104</v>
      </c>
      <c r="G185" s="226">
        <v>1743.0996093691815</v>
      </c>
      <c r="H185" s="226">
        <v>1659.0793900213105</v>
      </c>
      <c r="I185" s="226">
        <v>1648.358169391616</v>
      </c>
      <c r="J185" s="226">
        <v>1666.7355814152045</v>
      </c>
      <c r="K185" s="226">
        <v>1738.7685775292296</v>
      </c>
      <c r="L185" s="226">
        <v>1764.7555552034453</v>
      </c>
      <c r="M185" s="226">
        <v>1803.7105547535728</v>
      </c>
      <c r="N185" s="226">
        <v>1842.1348543139111</v>
      </c>
      <c r="O185" s="226">
        <v>1925.6429871746691</v>
      </c>
      <c r="P185" s="226">
        <v>1911.9188154762644</v>
      </c>
      <c r="Q185" s="226">
        <v>2011.1189725113643</v>
      </c>
      <c r="R185" s="226">
        <v>2044.7607964696533</v>
      </c>
      <c r="S185" s="226">
        <v>2092.0617290783448</v>
      </c>
      <c r="T185" s="226">
        <v>2129.9764380013571</v>
      </c>
      <c r="U185" s="226">
        <v>2159.8368825804591</v>
      </c>
      <c r="V185" s="226">
        <v>2182.0082912841367</v>
      </c>
      <c r="W185" s="226">
        <v>2204.2200399796352</v>
      </c>
      <c r="X185" s="226">
        <v>2221.8936440441248</v>
      </c>
      <c r="Y185" s="226">
        <v>2239.3953171181111</v>
      </c>
      <c r="Z185" s="226">
        <v>2256.6787945325655</v>
      </c>
      <c r="AA185" s="226">
        <v>2273.0012727233629</v>
      </c>
      <c r="AB185" s="226">
        <v>2292.4827803561507</v>
      </c>
      <c r="AC185" s="226">
        <v>2313.3581053641542</v>
      </c>
      <c r="AD185" s="226">
        <v>2330.7628498275744</v>
      </c>
      <c r="AE185" s="226">
        <v>2348.1813387675743</v>
      </c>
      <c r="AF185" s="226">
        <v>2364.8180952990638</v>
      </c>
      <c r="AG185" s="226">
        <v>2387.4041980149327</v>
      </c>
      <c r="AH185" s="226">
        <v>2401.2568144693532</v>
      </c>
      <c r="AI185" s="226">
        <v>2413.2702544824556</v>
      </c>
      <c r="AJ185" s="226">
        <v>2424.811707821726</v>
      </c>
      <c r="AK185" s="226">
        <v>2436.5789713937647</v>
      </c>
      <c r="AL185" s="226">
        <v>2448.0370142552856</v>
      </c>
      <c r="AM185" s="226">
        <v>2462.2247295190141</v>
      </c>
      <c r="AN185" s="226">
        <v>2477.1146024672043</v>
      </c>
      <c r="AO185" s="226">
        <v>2495.0174018851831</v>
      </c>
      <c r="AP185" s="226">
        <v>2513.9279727802514</v>
      </c>
      <c r="AQ185" s="226">
        <v>2533.0093719821248</v>
      </c>
      <c r="AR185" s="226">
        <v>2550.0494732093616</v>
      </c>
      <c r="AS185" s="226">
        <v>2567.1620738598535</v>
      </c>
      <c r="AT185" s="226">
        <v>2587.5862597250471</v>
      </c>
      <c r="AU185" s="226">
        <v>2603.5184932257466</v>
      </c>
      <c r="AV185" s="226">
        <v>2620.7073881179308</v>
      </c>
      <c r="AW185" s="226">
        <v>2644.2336072210037</v>
      </c>
      <c r="AX185" s="226">
        <v>2669.4041203473666</v>
      </c>
      <c r="AY185" s="226">
        <v>2701.2037950911608</v>
      </c>
      <c r="AZ185" s="226">
        <v>2733.621844702689</v>
      </c>
    </row>
    <row r="186" spans="1:52" x14ac:dyDescent="0.35">
      <c r="A186" s="246" t="s">
        <v>26</v>
      </c>
      <c r="B186" s="241">
        <v>211.70449069638823</v>
      </c>
      <c r="C186" s="241">
        <v>233.84753213961901</v>
      </c>
      <c r="D186" s="241">
        <v>245.38510040813159</v>
      </c>
      <c r="E186" s="241">
        <v>257.62163406195504</v>
      </c>
      <c r="F186" s="241">
        <v>277.65209875080131</v>
      </c>
      <c r="G186" s="241">
        <v>293.16092715747988</v>
      </c>
      <c r="H186" s="241">
        <v>303.89921821079963</v>
      </c>
      <c r="I186" s="241">
        <v>318.00893929617257</v>
      </c>
      <c r="J186" s="241">
        <v>349.11882981637717</v>
      </c>
      <c r="K186" s="241">
        <v>372.20111273990807</v>
      </c>
      <c r="L186" s="241">
        <v>378.5776819641556</v>
      </c>
      <c r="M186" s="241">
        <v>384.50747104388074</v>
      </c>
      <c r="N186" s="241">
        <v>390.35400594804156</v>
      </c>
      <c r="O186" s="241">
        <v>396.91049612152852</v>
      </c>
      <c r="P186" s="241">
        <v>390.35719303515577</v>
      </c>
      <c r="Q186" s="241">
        <v>401.71254623354372</v>
      </c>
      <c r="R186" s="241">
        <v>401.93292599163118</v>
      </c>
      <c r="S186" s="241">
        <v>417.92361554622994</v>
      </c>
      <c r="T186" s="241">
        <v>432.86042176149857</v>
      </c>
      <c r="U186" s="241">
        <v>449.13770784168815</v>
      </c>
      <c r="V186" s="241">
        <v>465.59106416953813</v>
      </c>
      <c r="W186" s="241">
        <v>481.49011593596134</v>
      </c>
      <c r="X186" s="241">
        <v>501.37972176895681</v>
      </c>
      <c r="Y186" s="241">
        <v>518.57033895257439</v>
      </c>
      <c r="Z186" s="241">
        <v>531.4390876738031</v>
      </c>
      <c r="AA186" s="241">
        <v>550.11475030622785</v>
      </c>
      <c r="AB186" s="241">
        <v>571.25904783550141</v>
      </c>
      <c r="AC186" s="241">
        <v>596.40525829965645</v>
      </c>
      <c r="AD186" s="241">
        <v>618.82470857148974</v>
      </c>
      <c r="AE186" s="241">
        <v>639.45165668830464</v>
      </c>
      <c r="AF186" s="241">
        <v>656.90863500703017</v>
      </c>
      <c r="AG186" s="241">
        <v>675.88795731673997</v>
      </c>
      <c r="AH186" s="241">
        <v>696.29945349597074</v>
      </c>
      <c r="AI186" s="241">
        <v>711.71404617004794</v>
      </c>
      <c r="AJ186" s="241">
        <v>724.55288184046606</v>
      </c>
      <c r="AK186" s="241">
        <v>738.21020444894009</v>
      </c>
      <c r="AL186" s="241">
        <v>749.55609116166227</v>
      </c>
      <c r="AM186" s="241">
        <v>760.42005362635643</v>
      </c>
      <c r="AN186" s="241">
        <v>771.01602753158761</v>
      </c>
      <c r="AO186" s="241">
        <v>780.75896005292702</v>
      </c>
      <c r="AP186" s="241">
        <v>790.06475347881394</v>
      </c>
      <c r="AQ186" s="241">
        <v>799.52506301472692</v>
      </c>
      <c r="AR186" s="241">
        <v>808.61235230698105</v>
      </c>
      <c r="AS186" s="241">
        <v>817.57468111033495</v>
      </c>
      <c r="AT186" s="241">
        <v>826.339114141496</v>
      </c>
      <c r="AU186" s="241">
        <v>834.58050846964943</v>
      </c>
      <c r="AV186" s="241">
        <v>843.279354937687</v>
      </c>
      <c r="AW186" s="241">
        <v>851.69120206923481</v>
      </c>
      <c r="AX186" s="241">
        <v>858.40869430270493</v>
      </c>
      <c r="AY186" s="241">
        <v>865.71365474174047</v>
      </c>
      <c r="AZ186" s="241">
        <v>874.99130201706237</v>
      </c>
    </row>
    <row r="187" spans="1:52" x14ac:dyDescent="0.35">
      <c r="A187" s="246" t="s">
        <v>27</v>
      </c>
      <c r="B187" s="241">
        <v>1063.8047972631971</v>
      </c>
      <c r="C187" s="241">
        <v>1072.8308830470983</v>
      </c>
      <c r="D187" s="241">
        <v>1094.0246587685549</v>
      </c>
      <c r="E187" s="241">
        <v>1102.6100203590363</v>
      </c>
      <c r="F187" s="241">
        <v>1144.4074176202191</v>
      </c>
      <c r="G187" s="241">
        <v>1153.0496553446542</v>
      </c>
      <c r="H187" s="241">
        <v>1169.5555071116523</v>
      </c>
      <c r="I187" s="241">
        <v>1197.5302232828958</v>
      </c>
      <c r="J187" s="241">
        <v>1247.6096001581957</v>
      </c>
      <c r="K187" s="241">
        <v>1257.0860770604072</v>
      </c>
      <c r="L187" s="241">
        <v>1287.8069618285695</v>
      </c>
      <c r="M187" s="241">
        <v>1299.611340926579</v>
      </c>
      <c r="N187" s="241">
        <v>1324.9034142263731</v>
      </c>
      <c r="O187" s="241">
        <v>1321.5775535766368</v>
      </c>
      <c r="P187" s="241">
        <v>1328.2921941085576</v>
      </c>
      <c r="Q187" s="241">
        <v>1344.6095261308949</v>
      </c>
      <c r="R187" s="241">
        <v>1394.9324741045396</v>
      </c>
      <c r="S187" s="241">
        <v>1444.8543035330185</v>
      </c>
      <c r="T187" s="241">
        <v>1490.5142103575915</v>
      </c>
      <c r="U187" s="241">
        <v>1527.9468085879084</v>
      </c>
      <c r="V187" s="241">
        <v>1557.4784414781445</v>
      </c>
      <c r="W187" s="241">
        <v>1584.8235787122037</v>
      </c>
      <c r="X187" s="241">
        <v>1607.9282123634434</v>
      </c>
      <c r="Y187" s="241">
        <v>1630.6915850557441</v>
      </c>
      <c r="Z187" s="241">
        <v>1654.1917374469865</v>
      </c>
      <c r="AA187" s="241">
        <v>1677.0397784654249</v>
      </c>
      <c r="AB187" s="241">
        <v>1699.4229090728518</v>
      </c>
      <c r="AC187" s="241">
        <v>1721.5125032502567</v>
      </c>
      <c r="AD187" s="241">
        <v>1743.0787954045895</v>
      </c>
      <c r="AE187" s="241">
        <v>1764.1869099024002</v>
      </c>
      <c r="AF187" s="241">
        <v>1784.1034270124835</v>
      </c>
      <c r="AG187" s="241">
        <v>1805.3114065823104</v>
      </c>
      <c r="AH187" s="241">
        <v>1825.2048261450198</v>
      </c>
      <c r="AI187" s="241">
        <v>1844.4654649786892</v>
      </c>
      <c r="AJ187" s="241">
        <v>1863.5411530399299</v>
      </c>
      <c r="AK187" s="241">
        <v>1883.0277424817998</v>
      </c>
      <c r="AL187" s="241">
        <v>1902.7821688944043</v>
      </c>
      <c r="AM187" s="241">
        <v>1923.2867716489629</v>
      </c>
      <c r="AN187" s="241">
        <v>1943.9900481738202</v>
      </c>
      <c r="AO187" s="241">
        <v>1965.7408871432101</v>
      </c>
      <c r="AP187" s="241">
        <v>1988.4213423531685</v>
      </c>
      <c r="AQ187" s="241">
        <v>2012.1182689729692</v>
      </c>
      <c r="AR187" s="241">
        <v>2036.339050059755</v>
      </c>
      <c r="AS187" s="241">
        <v>2061.1734796364849</v>
      </c>
      <c r="AT187" s="241">
        <v>2086.8678906486512</v>
      </c>
      <c r="AU187" s="241">
        <v>2113.7756002369492</v>
      </c>
      <c r="AV187" s="241">
        <v>2141.9296914253487</v>
      </c>
      <c r="AW187" s="241">
        <v>2170.6761785526323</v>
      </c>
      <c r="AX187" s="241">
        <v>2199.8529260080468</v>
      </c>
      <c r="AY187" s="241">
        <v>2229.9216039534317</v>
      </c>
      <c r="AZ187" s="241">
        <v>2260.5362038796552</v>
      </c>
    </row>
    <row r="188" spans="1:52" x14ac:dyDescent="0.35">
      <c r="A188" s="236" t="s">
        <v>44</v>
      </c>
      <c r="B188" s="237">
        <v>767.37346962560878</v>
      </c>
      <c r="C188" s="237">
        <v>738.27499577975834</v>
      </c>
      <c r="D188" s="237">
        <v>749.44741150938751</v>
      </c>
      <c r="E188" s="237">
        <v>768.06394949129333</v>
      </c>
      <c r="F188" s="237">
        <v>806.93828949908061</v>
      </c>
      <c r="G188" s="237">
        <v>773.46789705864148</v>
      </c>
      <c r="H188" s="237">
        <v>815.06469431438541</v>
      </c>
      <c r="I188" s="237">
        <v>843.32917388757778</v>
      </c>
      <c r="J188" s="237">
        <v>794.36375638162906</v>
      </c>
      <c r="K188" s="237">
        <v>699.99063408125289</v>
      </c>
      <c r="L188" s="237">
        <v>742.09294642495274</v>
      </c>
      <c r="M188" s="237">
        <v>762.64951679311287</v>
      </c>
      <c r="N188" s="237">
        <v>740.17757644954258</v>
      </c>
      <c r="O188" s="237">
        <v>722.87891501862771</v>
      </c>
      <c r="P188" s="237">
        <v>709.05453588751186</v>
      </c>
      <c r="Q188" s="237">
        <v>726.57849940559049</v>
      </c>
      <c r="R188" s="237">
        <v>725.00467650015094</v>
      </c>
      <c r="S188" s="237">
        <v>749.26675300006968</v>
      </c>
      <c r="T188" s="237">
        <v>771.93625749551529</v>
      </c>
      <c r="U188" s="237">
        <v>790.61360123978693</v>
      </c>
      <c r="V188" s="237">
        <v>806.9208124342922</v>
      </c>
      <c r="W188" s="237">
        <v>822.34659174652484</v>
      </c>
      <c r="X188" s="237">
        <v>836.28214697555052</v>
      </c>
      <c r="Y188" s="237">
        <v>847.69758526229316</v>
      </c>
      <c r="Z188" s="237">
        <v>858.93311247667509</v>
      </c>
      <c r="AA188" s="237">
        <v>870.05957725447445</v>
      </c>
      <c r="AB188" s="237">
        <v>881.13017391756819</v>
      </c>
      <c r="AC188" s="237">
        <v>892.29636131205461</v>
      </c>
      <c r="AD188" s="237">
        <v>903.38948969108355</v>
      </c>
      <c r="AE188" s="237">
        <v>914.47777620638351</v>
      </c>
      <c r="AF188" s="237">
        <v>925.3477835235135</v>
      </c>
      <c r="AG188" s="237">
        <v>935.29345327256067</v>
      </c>
      <c r="AH188" s="237">
        <v>945.00976122542511</v>
      </c>
      <c r="AI188" s="237">
        <v>953.8781259753282</v>
      </c>
      <c r="AJ188" s="237">
        <v>963.28138784415182</v>
      </c>
      <c r="AK188" s="237">
        <v>972.69025888636429</v>
      </c>
      <c r="AL188" s="237">
        <v>981.97755798163234</v>
      </c>
      <c r="AM188" s="237">
        <v>992.08325037864256</v>
      </c>
      <c r="AN188" s="237">
        <v>1002.288418943966</v>
      </c>
      <c r="AO188" s="237">
        <v>1012.7133330328339</v>
      </c>
      <c r="AP188" s="237">
        <v>1023.8720503903694</v>
      </c>
      <c r="AQ188" s="237">
        <v>1035.5096931862436</v>
      </c>
      <c r="AR188" s="237">
        <v>1046.8227020838499</v>
      </c>
      <c r="AS188" s="237">
        <v>1058.6764951040852</v>
      </c>
      <c r="AT188" s="237">
        <v>1070.2391427681553</v>
      </c>
      <c r="AU188" s="237">
        <v>1082.7008575087389</v>
      </c>
      <c r="AV188" s="237">
        <v>1094.5796571443616</v>
      </c>
      <c r="AW188" s="237">
        <v>1107.9675111976189</v>
      </c>
      <c r="AX188" s="237">
        <v>1121.5996678290558</v>
      </c>
      <c r="AY188" s="237">
        <v>1135.2872015298153</v>
      </c>
      <c r="AZ188" s="237">
        <v>1148.8440827283343</v>
      </c>
    </row>
    <row r="189" spans="1:52" x14ac:dyDescent="0.35">
      <c r="A189" s="247" t="s">
        <v>197</v>
      </c>
      <c r="B189" s="226">
        <v>150.52185775984188</v>
      </c>
      <c r="C189" s="226">
        <v>138.08277307488564</v>
      </c>
      <c r="D189" s="226">
        <v>142.72138811394436</v>
      </c>
      <c r="E189" s="226">
        <v>160.49907165539435</v>
      </c>
      <c r="F189" s="226">
        <v>176.84041101788361</v>
      </c>
      <c r="G189" s="226">
        <v>180.97316341893645</v>
      </c>
      <c r="H189" s="226">
        <v>175.91792602772082</v>
      </c>
      <c r="I189" s="226">
        <v>183.22308987908076</v>
      </c>
      <c r="J189" s="226">
        <v>181.56826601906278</v>
      </c>
      <c r="K189" s="226">
        <v>159.93004653655862</v>
      </c>
      <c r="L189" s="226">
        <v>166.73151175120077</v>
      </c>
      <c r="M189" s="226">
        <v>169.0430195387321</v>
      </c>
      <c r="N189" s="226">
        <v>166.62971212750179</v>
      </c>
      <c r="O189" s="226">
        <v>144.4283954355528</v>
      </c>
      <c r="P189" s="226">
        <v>137.46905608228292</v>
      </c>
      <c r="Q189" s="226">
        <v>132.01398310190936</v>
      </c>
      <c r="R189" s="226">
        <v>127.94753756963354</v>
      </c>
      <c r="S189" s="226">
        <v>132.00068651470573</v>
      </c>
      <c r="T189" s="226">
        <v>132.80119090935938</v>
      </c>
      <c r="U189" s="226">
        <v>133.9179192454192</v>
      </c>
      <c r="V189" s="226">
        <v>135.02316097725304</v>
      </c>
      <c r="W189" s="226">
        <v>136.78060943379199</v>
      </c>
      <c r="X189" s="226">
        <v>138.59160508962648</v>
      </c>
      <c r="Y189" s="226">
        <v>140.60403673955315</v>
      </c>
      <c r="Z189" s="226">
        <v>142.49018029969434</v>
      </c>
      <c r="AA189" s="226">
        <v>144.24318057743639</v>
      </c>
      <c r="AB189" s="226">
        <v>146.22806939726954</v>
      </c>
      <c r="AC189" s="226">
        <v>147.84992358119058</v>
      </c>
      <c r="AD189" s="226">
        <v>149.9564556723135</v>
      </c>
      <c r="AE189" s="226">
        <v>151.97725148557512</v>
      </c>
      <c r="AF189" s="226">
        <v>154.25554329181426</v>
      </c>
      <c r="AG189" s="226">
        <v>155.70636241407621</v>
      </c>
      <c r="AH189" s="226">
        <v>157.17136827292006</v>
      </c>
      <c r="AI189" s="226">
        <v>159.00423881422907</v>
      </c>
      <c r="AJ189" s="226">
        <v>160.23129190284027</v>
      </c>
      <c r="AK189" s="226">
        <v>161.81661661332964</v>
      </c>
      <c r="AL189" s="226">
        <v>163.45991382432098</v>
      </c>
      <c r="AM189" s="226">
        <v>164.53564030146487</v>
      </c>
      <c r="AN189" s="226">
        <v>165.64238500502765</v>
      </c>
      <c r="AO189" s="226">
        <v>166.65074196786441</v>
      </c>
      <c r="AP189" s="226">
        <v>167.60315733157881</v>
      </c>
      <c r="AQ189" s="226">
        <v>168.61140805785956</v>
      </c>
      <c r="AR189" s="226">
        <v>169.74964130042775</v>
      </c>
      <c r="AS189" s="226">
        <v>170.4271608634543</v>
      </c>
      <c r="AT189" s="226">
        <v>171.56616156578619</v>
      </c>
      <c r="AU189" s="226">
        <v>172.0020788216014</v>
      </c>
      <c r="AV189" s="226">
        <v>172.75637343271035</v>
      </c>
      <c r="AW189" s="226">
        <v>171.75063045849154</v>
      </c>
      <c r="AX189" s="226">
        <v>170.38344492511226</v>
      </c>
      <c r="AY189" s="226">
        <v>169.10269778196584</v>
      </c>
      <c r="AZ189" s="226">
        <v>167.68035221374492</v>
      </c>
    </row>
    <row r="190" spans="1:52" x14ac:dyDescent="0.35">
      <c r="A190" s="248" t="s">
        <v>216</v>
      </c>
      <c r="B190" s="228">
        <v>616.85161186576693</v>
      </c>
      <c r="C190" s="228">
        <v>600.19222270487273</v>
      </c>
      <c r="D190" s="228">
        <v>606.72602339544312</v>
      </c>
      <c r="E190" s="228">
        <v>607.56487783589898</v>
      </c>
      <c r="F190" s="228">
        <v>630.09787848119697</v>
      </c>
      <c r="G190" s="228">
        <v>592.49473363970503</v>
      </c>
      <c r="H190" s="228">
        <v>639.14676828666461</v>
      </c>
      <c r="I190" s="228">
        <v>660.10608400849708</v>
      </c>
      <c r="J190" s="228">
        <v>612.79549036256628</v>
      </c>
      <c r="K190" s="228">
        <v>540.06058754469427</v>
      </c>
      <c r="L190" s="228">
        <v>575.361434673752</v>
      </c>
      <c r="M190" s="228">
        <v>593.60649725438077</v>
      </c>
      <c r="N190" s="228">
        <v>573.54786432204082</v>
      </c>
      <c r="O190" s="228">
        <v>578.45051958307488</v>
      </c>
      <c r="P190" s="228">
        <v>571.58547980522894</v>
      </c>
      <c r="Q190" s="228">
        <v>594.5645163036811</v>
      </c>
      <c r="R190" s="228">
        <v>597.05713893051734</v>
      </c>
      <c r="S190" s="228">
        <v>617.26606648536392</v>
      </c>
      <c r="T190" s="228">
        <v>639.13506658615586</v>
      </c>
      <c r="U190" s="228">
        <v>656.69568199436776</v>
      </c>
      <c r="V190" s="228">
        <v>671.89765145703916</v>
      </c>
      <c r="W190" s="228">
        <v>685.5659823127329</v>
      </c>
      <c r="X190" s="228">
        <v>697.69054188592406</v>
      </c>
      <c r="Y190" s="228">
        <v>707.09354852273998</v>
      </c>
      <c r="Z190" s="228">
        <v>716.44293217698078</v>
      </c>
      <c r="AA190" s="228">
        <v>725.81639667703803</v>
      </c>
      <c r="AB190" s="228">
        <v>734.90210452029862</v>
      </c>
      <c r="AC190" s="228">
        <v>744.44643773086409</v>
      </c>
      <c r="AD190" s="228">
        <v>753.43303401877006</v>
      </c>
      <c r="AE190" s="228">
        <v>762.50052472080836</v>
      </c>
      <c r="AF190" s="228">
        <v>771.09224023169918</v>
      </c>
      <c r="AG190" s="228">
        <v>779.58709085848443</v>
      </c>
      <c r="AH190" s="228">
        <v>787.83839295250505</v>
      </c>
      <c r="AI190" s="228">
        <v>794.87388716109911</v>
      </c>
      <c r="AJ190" s="228">
        <v>803.05009594131161</v>
      </c>
      <c r="AK190" s="228">
        <v>810.87364227303465</v>
      </c>
      <c r="AL190" s="228">
        <v>818.51764415731134</v>
      </c>
      <c r="AM190" s="228">
        <v>827.54761007717775</v>
      </c>
      <c r="AN190" s="228">
        <v>836.64603393893833</v>
      </c>
      <c r="AO190" s="228">
        <v>846.06259106496952</v>
      </c>
      <c r="AP190" s="228">
        <v>856.26889305879058</v>
      </c>
      <c r="AQ190" s="228">
        <v>866.89828512838392</v>
      </c>
      <c r="AR190" s="228">
        <v>877.07306078342219</v>
      </c>
      <c r="AS190" s="228">
        <v>888.24933424063101</v>
      </c>
      <c r="AT190" s="228">
        <v>898.6729812023691</v>
      </c>
      <c r="AU190" s="228">
        <v>910.69877868713741</v>
      </c>
      <c r="AV190" s="228">
        <v>921.82328371165113</v>
      </c>
      <c r="AW190" s="228">
        <v>936.2168807391273</v>
      </c>
      <c r="AX190" s="228">
        <v>951.21622290394339</v>
      </c>
      <c r="AY190" s="228">
        <v>966.18450374784948</v>
      </c>
      <c r="AZ190" s="228">
        <v>981.16373051458936</v>
      </c>
    </row>
    <row r="191" spans="1:52" x14ac:dyDescent="0.35">
      <c r="A191" s="244"/>
      <c r="B191" s="245"/>
      <c r="C191" s="245"/>
      <c r="D191" s="245"/>
      <c r="E191" s="245"/>
      <c r="F191" s="245"/>
      <c r="G191" s="245"/>
      <c r="H191" s="245"/>
      <c r="I191" s="245"/>
      <c r="J191" s="245"/>
      <c r="K191" s="245"/>
      <c r="L191" s="245"/>
      <c r="M191" s="245"/>
      <c r="N191" s="245"/>
      <c r="O191" s="245"/>
      <c r="P191" s="245"/>
      <c r="Q191" s="245"/>
      <c r="R191" s="245"/>
      <c r="S191" s="245"/>
      <c r="T191" s="245"/>
      <c r="U191" s="245"/>
      <c r="V191" s="245"/>
      <c r="W191" s="245"/>
      <c r="X191" s="245"/>
      <c r="Y191" s="245"/>
      <c r="Z191" s="245"/>
      <c r="AA191" s="245"/>
      <c r="AB191" s="245"/>
      <c r="AC191" s="245"/>
      <c r="AD191" s="245"/>
      <c r="AE191" s="245"/>
      <c r="AF191" s="245"/>
      <c r="AG191" s="245"/>
      <c r="AH191" s="245"/>
      <c r="AI191" s="245"/>
      <c r="AJ191" s="245"/>
      <c r="AK191" s="245"/>
      <c r="AL191" s="245"/>
      <c r="AM191" s="245"/>
      <c r="AN191" s="245"/>
      <c r="AO191" s="245"/>
      <c r="AP191" s="245"/>
      <c r="AQ191" s="245"/>
      <c r="AR191" s="245"/>
      <c r="AS191" s="245"/>
      <c r="AT191" s="245"/>
      <c r="AU191" s="245"/>
      <c r="AV191" s="245"/>
      <c r="AW191" s="245"/>
      <c r="AX191" s="245"/>
      <c r="AY191" s="245"/>
      <c r="AZ191" s="245"/>
    </row>
    <row r="192" spans="1:52" x14ac:dyDescent="0.35">
      <c r="A192" s="9" t="s">
        <v>499</v>
      </c>
      <c r="B192" s="235">
        <v>10847.086924465952</v>
      </c>
      <c r="C192" s="235">
        <v>10917.663494781005</v>
      </c>
      <c r="D192" s="235">
        <v>10821.080637656043</v>
      </c>
      <c r="E192" s="235">
        <v>11145.452667908761</v>
      </c>
      <c r="F192" s="235">
        <v>12135.529607433853</v>
      </c>
      <c r="G192" s="235">
        <v>12682.0018668742</v>
      </c>
      <c r="H192" s="235">
        <v>13059.572099445422</v>
      </c>
      <c r="I192" s="235">
        <v>13653.895016710538</v>
      </c>
      <c r="J192" s="235">
        <v>13606.343475739479</v>
      </c>
      <c r="K192" s="235">
        <v>12272.885219977963</v>
      </c>
      <c r="L192" s="235">
        <v>12242.076901708755</v>
      </c>
      <c r="M192" s="235">
        <v>12657.350786292453</v>
      </c>
      <c r="N192" s="235">
        <v>12326.203774268486</v>
      </c>
      <c r="O192" s="235">
        <v>12323.219424720957</v>
      </c>
      <c r="P192" s="235">
        <v>12504.661999362914</v>
      </c>
      <c r="Q192" s="235">
        <v>12809.63552527823</v>
      </c>
      <c r="R192" s="235">
        <v>13496.176422253369</v>
      </c>
      <c r="S192" s="235">
        <v>14086.963263923844</v>
      </c>
      <c r="T192" s="235">
        <v>14628.473315844574</v>
      </c>
      <c r="U192" s="235">
        <v>15114.995298452348</v>
      </c>
      <c r="V192" s="235">
        <v>15541.539519160258</v>
      </c>
      <c r="W192" s="235">
        <v>15960.695232971648</v>
      </c>
      <c r="X192" s="235">
        <v>16359.212886875341</v>
      </c>
      <c r="Y192" s="235">
        <v>16729.292790994205</v>
      </c>
      <c r="Z192" s="235">
        <v>17024.456910868437</v>
      </c>
      <c r="AA192" s="235">
        <v>17342.871091616122</v>
      </c>
      <c r="AB192" s="235">
        <v>17675.59449859248</v>
      </c>
      <c r="AC192" s="235">
        <v>18021.083517124003</v>
      </c>
      <c r="AD192" s="235">
        <v>18390.142841147815</v>
      </c>
      <c r="AE192" s="235">
        <v>18740.836124656853</v>
      </c>
      <c r="AF192" s="235">
        <v>19091.005963057476</v>
      </c>
      <c r="AG192" s="235">
        <v>19447.622574345834</v>
      </c>
      <c r="AH192" s="235">
        <v>19759.254786520305</v>
      </c>
      <c r="AI192" s="235">
        <v>20065.328366534082</v>
      </c>
      <c r="AJ192" s="235">
        <v>20341.653317580985</v>
      </c>
      <c r="AK192" s="235">
        <v>20611.028657421066</v>
      </c>
      <c r="AL192" s="235">
        <v>20896.665960088241</v>
      </c>
      <c r="AM192" s="235">
        <v>21165.751081532268</v>
      </c>
      <c r="AN192" s="235">
        <v>21540.835333642382</v>
      </c>
      <c r="AO192" s="235">
        <v>21815.685269195423</v>
      </c>
      <c r="AP192" s="235">
        <v>22099.086377157419</v>
      </c>
      <c r="AQ192" s="235">
        <v>22415.110033340934</v>
      </c>
      <c r="AR192" s="235">
        <v>22740.245598992406</v>
      </c>
      <c r="AS192" s="235">
        <v>23056.663138930671</v>
      </c>
      <c r="AT192" s="235">
        <v>23362.006347877446</v>
      </c>
      <c r="AU192" s="235">
        <v>23717.707478931417</v>
      </c>
      <c r="AV192" s="235">
        <v>24060.471349481901</v>
      </c>
      <c r="AW192" s="235">
        <v>24348.527348550102</v>
      </c>
      <c r="AX192" s="235">
        <v>24696.64115503307</v>
      </c>
      <c r="AY192" s="235">
        <v>25019.099016668839</v>
      </c>
      <c r="AZ192" s="235">
        <v>25336.112770318228</v>
      </c>
    </row>
    <row r="193" spans="1:52" x14ac:dyDescent="0.35">
      <c r="A193" s="236" t="s">
        <v>43</v>
      </c>
      <c r="B193" s="237">
        <v>10356.33833869965</v>
      </c>
      <c r="C193" s="237">
        <v>10432.934095777149</v>
      </c>
      <c r="D193" s="237">
        <v>10335.652859659811</v>
      </c>
      <c r="E193" s="237">
        <v>10638.258279628732</v>
      </c>
      <c r="F193" s="237">
        <v>11587.751912915381</v>
      </c>
      <c r="G193" s="237">
        <v>12114.400265235266</v>
      </c>
      <c r="H193" s="237">
        <v>12440.651515115751</v>
      </c>
      <c r="I193" s="237">
        <v>12992.319864309127</v>
      </c>
      <c r="J193" s="237">
        <v>12921.207372452016</v>
      </c>
      <c r="K193" s="237">
        <v>11667.511239260552</v>
      </c>
      <c r="L193" s="237">
        <v>11548.883277078126</v>
      </c>
      <c r="M193" s="237">
        <v>11942.874921251121</v>
      </c>
      <c r="N193" s="237">
        <v>11616.118945237196</v>
      </c>
      <c r="O193" s="237">
        <v>11587.89949713782</v>
      </c>
      <c r="P193" s="237">
        <v>11765.926605711942</v>
      </c>
      <c r="Q193" s="237">
        <v>12028.718730584736</v>
      </c>
      <c r="R193" s="237">
        <v>12680.236489705032</v>
      </c>
      <c r="S193" s="237">
        <v>13227.076629908417</v>
      </c>
      <c r="T193" s="237">
        <v>13722.583859061966</v>
      </c>
      <c r="U193" s="237">
        <v>14165.726052693453</v>
      </c>
      <c r="V193" s="237">
        <v>14551.864926469261</v>
      </c>
      <c r="W193" s="237">
        <v>14930.954531606247</v>
      </c>
      <c r="X193" s="237">
        <v>15291.21401071254</v>
      </c>
      <c r="Y193" s="237">
        <v>15623.741706130073</v>
      </c>
      <c r="Z193" s="237">
        <v>15891.875937285497</v>
      </c>
      <c r="AA193" s="237">
        <v>16179.657896331073</v>
      </c>
      <c r="AB193" s="237">
        <v>16478.718268751159</v>
      </c>
      <c r="AC193" s="237">
        <v>16787.942858224429</v>
      </c>
      <c r="AD193" s="237">
        <v>17118.089310089676</v>
      </c>
      <c r="AE193" s="237">
        <v>17431.330080474829</v>
      </c>
      <c r="AF193" s="237">
        <v>17743.085839784431</v>
      </c>
      <c r="AG193" s="237">
        <v>18061.045022051192</v>
      </c>
      <c r="AH193" s="237">
        <v>18336.704013850183</v>
      </c>
      <c r="AI193" s="237">
        <v>18608.288534385778</v>
      </c>
      <c r="AJ193" s="237">
        <v>18850.759265720953</v>
      </c>
      <c r="AK193" s="237">
        <v>19090.263433001623</v>
      </c>
      <c r="AL193" s="237">
        <v>19341.856998473078</v>
      </c>
      <c r="AM193" s="237">
        <v>19576.881528700236</v>
      </c>
      <c r="AN193" s="237">
        <v>19903.270425842635</v>
      </c>
      <c r="AO193" s="237">
        <v>20135.044849018363</v>
      </c>
      <c r="AP193" s="237">
        <v>20373.015622368526</v>
      </c>
      <c r="AQ193" s="237">
        <v>20639.192365677365</v>
      </c>
      <c r="AR193" s="237">
        <v>20912.487444040438</v>
      </c>
      <c r="AS193" s="237">
        <v>21180.33935304734</v>
      </c>
      <c r="AT193" s="237">
        <v>21437.674536627128</v>
      </c>
      <c r="AU193" s="237">
        <v>21739.09909040972</v>
      </c>
      <c r="AV193" s="237">
        <v>22027.873117966858</v>
      </c>
      <c r="AW193" s="237">
        <v>22268.460037845456</v>
      </c>
      <c r="AX193" s="237">
        <v>22561.495894548832</v>
      </c>
      <c r="AY193" s="237">
        <v>22833.912086610395</v>
      </c>
      <c r="AZ193" s="237">
        <v>23102.549078525706</v>
      </c>
    </row>
    <row r="194" spans="1:52" x14ac:dyDescent="0.35">
      <c r="A194" s="246" t="s">
        <v>29</v>
      </c>
      <c r="B194" s="241">
        <v>1334.1831510209322</v>
      </c>
      <c r="C194" s="241">
        <v>1336.1224498017318</v>
      </c>
      <c r="D194" s="241">
        <v>1350.7540829879299</v>
      </c>
      <c r="E194" s="241">
        <v>1405.7105081570778</v>
      </c>
      <c r="F194" s="241">
        <v>1489.2530689617374</v>
      </c>
      <c r="G194" s="241">
        <v>1491.102108549135</v>
      </c>
      <c r="H194" s="241">
        <v>1505.611298448355</v>
      </c>
      <c r="I194" s="241">
        <v>1544.144163545503</v>
      </c>
      <c r="J194" s="241">
        <v>1493.1296093237588</v>
      </c>
      <c r="K194" s="241">
        <v>1371.4010912007375</v>
      </c>
      <c r="L194" s="241">
        <v>1380.3147858440664</v>
      </c>
      <c r="M194" s="241">
        <v>1417.9517233640413</v>
      </c>
      <c r="N194" s="241">
        <v>1310.6542545879454</v>
      </c>
      <c r="O194" s="241">
        <v>1213.1880839885634</v>
      </c>
      <c r="P194" s="241">
        <v>1147.6299551139505</v>
      </c>
      <c r="Q194" s="241">
        <v>1155.7282160193108</v>
      </c>
      <c r="R194" s="241">
        <v>1225.5775676005794</v>
      </c>
      <c r="S194" s="241">
        <v>1264.3517859152871</v>
      </c>
      <c r="T194" s="241">
        <v>1286.9139155567332</v>
      </c>
      <c r="U194" s="241">
        <v>1304.8411852623765</v>
      </c>
      <c r="V194" s="241">
        <v>1319.0036797630198</v>
      </c>
      <c r="W194" s="241">
        <v>1332.6521100214566</v>
      </c>
      <c r="X194" s="241">
        <v>1345.0350363098271</v>
      </c>
      <c r="Y194" s="241">
        <v>1353.4377391338612</v>
      </c>
      <c r="Z194" s="241">
        <v>1365.5058284965489</v>
      </c>
      <c r="AA194" s="241">
        <v>1380.9340147239791</v>
      </c>
      <c r="AB194" s="241">
        <v>1392.702301589808</v>
      </c>
      <c r="AC194" s="241">
        <v>1402.4767036888752</v>
      </c>
      <c r="AD194" s="241">
        <v>1416.8553729585346</v>
      </c>
      <c r="AE194" s="241">
        <v>1432.147602146176</v>
      </c>
      <c r="AF194" s="241">
        <v>1447.9996429988889</v>
      </c>
      <c r="AG194" s="241">
        <v>1463.7046139785236</v>
      </c>
      <c r="AH194" s="241">
        <v>1478.4024530130494</v>
      </c>
      <c r="AI194" s="241">
        <v>1495.8519371122889</v>
      </c>
      <c r="AJ194" s="241">
        <v>1511.7716836324037</v>
      </c>
      <c r="AK194" s="241">
        <v>1528.5165147409341</v>
      </c>
      <c r="AL194" s="241">
        <v>1546.7848005480121</v>
      </c>
      <c r="AM194" s="241">
        <v>1563.9238987767146</v>
      </c>
      <c r="AN194" s="241">
        <v>1591.7841841987783</v>
      </c>
      <c r="AO194" s="241">
        <v>1608.7596351693726</v>
      </c>
      <c r="AP194" s="241">
        <v>1627.928642945705</v>
      </c>
      <c r="AQ194" s="241">
        <v>1648.1933529504718</v>
      </c>
      <c r="AR194" s="241">
        <v>1667.2338709026453</v>
      </c>
      <c r="AS194" s="241">
        <v>1687.6365666419501</v>
      </c>
      <c r="AT194" s="241">
        <v>1707.3542906537346</v>
      </c>
      <c r="AU194" s="241">
        <v>1730.1641074159122</v>
      </c>
      <c r="AV194" s="241">
        <v>1752.2857256028367</v>
      </c>
      <c r="AW194" s="241">
        <v>1771.587132518071</v>
      </c>
      <c r="AX194" s="241">
        <v>1795.1323085758263</v>
      </c>
      <c r="AY194" s="241">
        <v>1816.5137370525053</v>
      </c>
      <c r="AZ194" s="241">
        <v>1837.3668338424545</v>
      </c>
    </row>
    <row r="195" spans="1:52" x14ac:dyDescent="0.35">
      <c r="A195" s="225" t="s">
        <v>217</v>
      </c>
      <c r="B195" s="226">
        <v>1334.1831510209322</v>
      </c>
      <c r="C195" s="226">
        <v>1336.1224498017318</v>
      </c>
      <c r="D195" s="226">
        <v>1350.7540829879299</v>
      </c>
      <c r="E195" s="226">
        <v>1405.7105081570778</v>
      </c>
      <c r="F195" s="226">
        <v>1489.2530689617374</v>
      </c>
      <c r="G195" s="226">
        <v>1491.102108549135</v>
      </c>
      <c r="H195" s="226">
        <v>1505.611298448355</v>
      </c>
      <c r="I195" s="226">
        <v>1544.144163545503</v>
      </c>
      <c r="J195" s="226">
        <v>1493.1296093237588</v>
      </c>
      <c r="K195" s="226">
        <v>1371.4010912007375</v>
      </c>
      <c r="L195" s="226">
        <v>1380.3147858440664</v>
      </c>
      <c r="M195" s="226">
        <v>1417.9517233640413</v>
      </c>
      <c r="N195" s="226">
        <v>1310.6542545879454</v>
      </c>
      <c r="O195" s="226">
        <v>1213.1880839885634</v>
      </c>
      <c r="P195" s="226">
        <v>1147.6299551139505</v>
      </c>
      <c r="Q195" s="226">
        <v>1155.7282160193108</v>
      </c>
      <c r="R195" s="226">
        <v>1225.577558346183</v>
      </c>
      <c r="S195" s="226">
        <v>1264.3517580249402</v>
      </c>
      <c r="T195" s="226">
        <v>1286.9138287005164</v>
      </c>
      <c r="U195" s="226">
        <v>1304.8409770894179</v>
      </c>
      <c r="V195" s="226">
        <v>1319.0032718986984</v>
      </c>
      <c r="W195" s="226">
        <v>1332.6513976038361</v>
      </c>
      <c r="X195" s="226">
        <v>1345.0337723604521</v>
      </c>
      <c r="Y195" s="226">
        <v>1353.4356182996653</v>
      </c>
      <c r="Z195" s="226">
        <v>1365.5022986195499</v>
      </c>
      <c r="AA195" s="226">
        <v>1380.9281483694726</v>
      </c>
      <c r="AB195" s="226">
        <v>1392.6930494323012</v>
      </c>
      <c r="AC195" s="226">
        <v>1402.4628435093675</v>
      </c>
      <c r="AD195" s="226">
        <v>1416.8331572722043</v>
      </c>
      <c r="AE195" s="226">
        <v>1432.1119189147084</v>
      </c>
      <c r="AF195" s="226">
        <v>1447.9415634302677</v>
      </c>
      <c r="AG195" s="226">
        <v>1463.6125103634138</v>
      </c>
      <c r="AH195" s="226">
        <v>1478.2482189892244</v>
      </c>
      <c r="AI195" s="226">
        <v>1495.5820080333858</v>
      </c>
      <c r="AJ195" s="226">
        <v>1511.3213555222269</v>
      </c>
      <c r="AK195" s="226">
        <v>1527.7580755456513</v>
      </c>
      <c r="AL195" s="226">
        <v>1545.5366352773931</v>
      </c>
      <c r="AM195" s="226">
        <v>1561.8838594898118</v>
      </c>
      <c r="AN195" s="226">
        <v>1588.1112740091914</v>
      </c>
      <c r="AO195" s="226">
        <v>1603.2133771628751</v>
      </c>
      <c r="AP195" s="226">
        <v>1619.468443501662</v>
      </c>
      <c r="AQ195" s="226">
        <v>1635.8533005331726</v>
      </c>
      <c r="AR195" s="226">
        <v>1649.5135728906573</v>
      </c>
      <c r="AS195" s="226">
        <v>1662.0830918620513</v>
      </c>
      <c r="AT195" s="226">
        <v>1671.3170601892634</v>
      </c>
      <c r="AU195" s="226">
        <v>1679.5507993052649</v>
      </c>
      <c r="AV195" s="226">
        <v>1683.7152080605374</v>
      </c>
      <c r="AW195" s="226">
        <v>1680.5945003945528</v>
      </c>
      <c r="AX195" s="226">
        <v>1675.8749727169127</v>
      </c>
      <c r="AY195" s="226">
        <v>1664.7033624701828</v>
      </c>
      <c r="AZ195" s="226">
        <v>1649.6362618140381</v>
      </c>
    </row>
    <row r="196" spans="1:52" x14ac:dyDescent="0.35">
      <c r="A196" s="225" t="s">
        <v>218</v>
      </c>
      <c r="B196" s="226">
        <v>0</v>
      </c>
      <c r="C196" s="226">
        <v>0</v>
      </c>
      <c r="D196" s="226">
        <v>0</v>
      </c>
      <c r="E196" s="226">
        <v>0</v>
      </c>
      <c r="F196" s="226">
        <v>0</v>
      </c>
      <c r="G196" s="226">
        <v>0</v>
      </c>
      <c r="H196" s="226">
        <v>0</v>
      </c>
      <c r="I196" s="226">
        <v>0</v>
      </c>
      <c r="J196" s="226">
        <v>0</v>
      </c>
      <c r="K196" s="226">
        <v>0</v>
      </c>
      <c r="L196" s="226">
        <v>0</v>
      </c>
      <c r="M196" s="226">
        <v>0</v>
      </c>
      <c r="N196" s="226">
        <v>0</v>
      </c>
      <c r="O196" s="226">
        <v>0</v>
      </c>
      <c r="P196" s="226">
        <v>0</v>
      </c>
      <c r="Q196" s="226">
        <v>0</v>
      </c>
      <c r="R196" s="226">
        <v>9.254396339675238E-6</v>
      </c>
      <c r="S196" s="226">
        <v>2.789034703904698E-5</v>
      </c>
      <c r="T196" s="226">
        <v>8.6856216772731611E-5</v>
      </c>
      <c r="U196" s="226">
        <v>2.0817295861695807E-4</v>
      </c>
      <c r="V196" s="226">
        <v>4.0786432139921591E-4</v>
      </c>
      <c r="W196" s="226">
        <v>7.124176204600783E-4</v>
      </c>
      <c r="X196" s="226">
        <v>1.263949374975982E-3</v>
      </c>
      <c r="Y196" s="226">
        <v>2.1208341959468775E-3</v>
      </c>
      <c r="Z196" s="226">
        <v>3.5298769989289321E-3</v>
      </c>
      <c r="AA196" s="226">
        <v>5.866354506559728E-3</v>
      </c>
      <c r="AB196" s="226">
        <v>9.2521575068277885E-3</v>
      </c>
      <c r="AC196" s="226">
        <v>1.3860179507624642E-2</v>
      </c>
      <c r="AD196" s="226">
        <v>2.2215686330382262E-2</v>
      </c>
      <c r="AE196" s="226">
        <v>3.5683231467664424E-2</v>
      </c>
      <c r="AF196" s="226">
        <v>5.8079568621228581E-2</v>
      </c>
      <c r="AG196" s="226">
        <v>9.210361510982544E-2</v>
      </c>
      <c r="AH196" s="226">
        <v>0.15423402382494908</v>
      </c>
      <c r="AI196" s="226">
        <v>0.26992907890295043</v>
      </c>
      <c r="AJ196" s="226">
        <v>0.4503281101768285</v>
      </c>
      <c r="AK196" s="226">
        <v>0.75843919528280268</v>
      </c>
      <c r="AL196" s="226">
        <v>1.248165270619034</v>
      </c>
      <c r="AM196" s="226">
        <v>2.0400392869028199</v>
      </c>
      <c r="AN196" s="226">
        <v>3.6729101895868284</v>
      </c>
      <c r="AO196" s="226">
        <v>5.5462580064975446</v>
      </c>
      <c r="AP196" s="226">
        <v>8.4601994440428729</v>
      </c>
      <c r="AQ196" s="226">
        <v>12.340052417299251</v>
      </c>
      <c r="AR196" s="226">
        <v>17.720298011987893</v>
      </c>
      <c r="AS196" s="226">
        <v>25.553474779898853</v>
      </c>
      <c r="AT196" s="226">
        <v>36.037230464471151</v>
      </c>
      <c r="AU196" s="226">
        <v>50.613308110647168</v>
      </c>
      <c r="AV196" s="226">
        <v>68.570517542299271</v>
      </c>
      <c r="AW196" s="226">
        <v>90.992632123518234</v>
      </c>
      <c r="AX196" s="226">
        <v>119.25733585891354</v>
      </c>
      <c r="AY196" s="226">
        <v>151.81037458232257</v>
      </c>
      <c r="AZ196" s="226">
        <v>187.73057202841645</v>
      </c>
    </row>
    <row r="197" spans="1:52" x14ac:dyDescent="0.35">
      <c r="A197" s="225" t="s">
        <v>219</v>
      </c>
      <c r="B197" s="226">
        <v>0</v>
      </c>
      <c r="C197" s="226">
        <v>0</v>
      </c>
      <c r="D197" s="226">
        <v>0</v>
      </c>
      <c r="E197" s="226">
        <v>0</v>
      </c>
      <c r="F197" s="226">
        <v>0</v>
      </c>
      <c r="G197" s="226">
        <v>0</v>
      </c>
      <c r="H197" s="226">
        <v>0</v>
      </c>
      <c r="I197" s="226">
        <v>0</v>
      </c>
      <c r="J197" s="226">
        <v>0</v>
      </c>
      <c r="K197" s="226">
        <v>0</v>
      </c>
      <c r="L197" s="226">
        <v>0</v>
      </c>
      <c r="M197" s="226">
        <v>0</v>
      </c>
      <c r="N197" s="226">
        <v>0</v>
      </c>
      <c r="O197" s="226">
        <v>0</v>
      </c>
      <c r="P197" s="226">
        <v>0</v>
      </c>
      <c r="Q197" s="226">
        <v>0</v>
      </c>
      <c r="R197" s="226">
        <v>0</v>
      </c>
      <c r="S197" s="226">
        <v>0</v>
      </c>
      <c r="T197" s="226">
        <v>0</v>
      </c>
      <c r="U197" s="226">
        <v>0</v>
      </c>
      <c r="V197" s="226">
        <v>0</v>
      </c>
      <c r="W197" s="226">
        <v>0</v>
      </c>
      <c r="X197" s="226">
        <v>0</v>
      </c>
      <c r="Y197" s="226">
        <v>0</v>
      </c>
      <c r="Z197" s="226">
        <v>0</v>
      </c>
      <c r="AA197" s="226">
        <v>0</v>
      </c>
      <c r="AB197" s="226">
        <v>0</v>
      </c>
      <c r="AC197" s="226">
        <v>0</v>
      </c>
      <c r="AD197" s="226">
        <v>0</v>
      </c>
      <c r="AE197" s="226">
        <v>0</v>
      </c>
      <c r="AF197" s="226">
        <v>0</v>
      </c>
      <c r="AG197" s="226">
        <v>0</v>
      </c>
      <c r="AH197" s="226">
        <v>0</v>
      </c>
      <c r="AI197" s="226">
        <v>0</v>
      </c>
      <c r="AJ197" s="226">
        <v>0</v>
      </c>
      <c r="AK197" s="226">
        <v>0</v>
      </c>
      <c r="AL197" s="226">
        <v>0</v>
      </c>
      <c r="AM197" s="226">
        <v>0</v>
      </c>
      <c r="AN197" s="226">
        <v>0</v>
      </c>
      <c r="AO197" s="226">
        <v>0</v>
      </c>
      <c r="AP197" s="226">
        <v>0</v>
      </c>
      <c r="AQ197" s="226">
        <v>0</v>
      </c>
      <c r="AR197" s="226">
        <v>0</v>
      </c>
      <c r="AS197" s="226">
        <v>0</v>
      </c>
      <c r="AT197" s="226">
        <v>0</v>
      </c>
      <c r="AU197" s="226">
        <v>0</v>
      </c>
      <c r="AV197" s="226">
        <v>0</v>
      </c>
      <c r="AW197" s="226">
        <v>0</v>
      </c>
      <c r="AX197" s="226">
        <v>0</v>
      </c>
      <c r="AY197" s="226">
        <v>0</v>
      </c>
      <c r="AZ197" s="226">
        <v>0</v>
      </c>
    </row>
    <row r="198" spans="1:52" x14ac:dyDescent="0.35">
      <c r="A198" s="225" t="s">
        <v>220</v>
      </c>
      <c r="B198" s="226">
        <v>0</v>
      </c>
      <c r="C198" s="226">
        <v>0</v>
      </c>
      <c r="D198" s="226">
        <v>0</v>
      </c>
      <c r="E198" s="226">
        <v>0</v>
      </c>
      <c r="F198" s="226">
        <v>0</v>
      </c>
      <c r="G198" s="226">
        <v>0</v>
      </c>
      <c r="H198" s="226">
        <v>0</v>
      </c>
      <c r="I198" s="226">
        <v>0</v>
      </c>
      <c r="J198" s="226">
        <v>0</v>
      </c>
      <c r="K198" s="226">
        <v>0</v>
      </c>
      <c r="L198" s="226">
        <v>0</v>
      </c>
      <c r="M198" s="226">
        <v>0</v>
      </c>
      <c r="N198" s="226">
        <v>0</v>
      </c>
      <c r="O198" s="226">
        <v>0</v>
      </c>
      <c r="P198" s="226">
        <v>0</v>
      </c>
      <c r="Q198" s="226">
        <v>0</v>
      </c>
      <c r="R198" s="226">
        <v>0</v>
      </c>
      <c r="S198" s="226">
        <v>0</v>
      </c>
      <c r="T198" s="226">
        <v>0</v>
      </c>
      <c r="U198" s="226">
        <v>0</v>
      </c>
      <c r="V198" s="226">
        <v>0</v>
      </c>
      <c r="W198" s="226">
        <v>0</v>
      </c>
      <c r="X198" s="226">
        <v>0</v>
      </c>
      <c r="Y198" s="226">
        <v>0</v>
      </c>
      <c r="Z198" s="226">
        <v>0</v>
      </c>
      <c r="AA198" s="226">
        <v>0</v>
      </c>
      <c r="AB198" s="226">
        <v>0</v>
      </c>
      <c r="AC198" s="226">
        <v>0</v>
      </c>
      <c r="AD198" s="226">
        <v>0</v>
      </c>
      <c r="AE198" s="226">
        <v>0</v>
      </c>
      <c r="AF198" s="226">
        <v>0</v>
      </c>
      <c r="AG198" s="226">
        <v>0</v>
      </c>
      <c r="AH198" s="226">
        <v>0</v>
      </c>
      <c r="AI198" s="226">
        <v>0</v>
      </c>
      <c r="AJ198" s="226">
        <v>0</v>
      </c>
      <c r="AK198" s="226">
        <v>0</v>
      </c>
      <c r="AL198" s="226">
        <v>0</v>
      </c>
      <c r="AM198" s="226">
        <v>0</v>
      </c>
      <c r="AN198" s="226">
        <v>0</v>
      </c>
      <c r="AO198" s="226">
        <v>0</v>
      </c>
      <c r="AP198" s="226">
        <v>0</v>
      </c>
      <c r="AQ198" s="226">
        <v>0</v>
      </c>
      <c r="AR198" s="226">
        <v>0</v>
      </c>
      <c r="AS198" s="226">
        <v>0</v>
      </c>
      <c r="AT198" s="226">
        <v>0</v>
      </c>
      <c r="AU198" s="226">
        <v>0</v>
      </c>
      <c r="AV198" s="226">
        <v>0</v>
      </c>
      <c r="AW198" s="226">
        <v>0</v>
      </c>
      <c r="AX198" s="226">
        <v>0</v>
      </c>
      <c r="AY198" s="226">
        <v>0</v>
      </c>
      <c r="AZ198" s="226">
        <v>0</v>
      </c>
    </row>
    <row r="199" spans="1:52" x14ac:dyDescent="0.35">
      <c r="A199" s="246" t="s">
        <v>30</v>
      </c>
      <c r="B199" s="241">
        <v>3954.0667332723615</v>
      </c>
      <c r="C199" s="241">
        <v>3917.9828513453813</v>
      </c>
      <c r="D199" s="241">
        <v>3785.0518303804192</v>
      </c>
      <c r="E199" s="241">
        <v>3909.019533820278</v>
      </c>
      <c r="F199" s="241">
        <v>4165.0015670255889</v>
      </c>
      <c r="G199" s="241">
        <v>4329.3900372817498</v>
      </c>
      <c r="H199" s="241">
        <v>4424.1372245843668</v>
      </c>
      <c r="I199" s="241">
        <v>4501.0134668169376</v>
      </c>
      <c r="J199" s="241">
        <v>4440.368945073933</v>
      </c>
      <c r="K199" s="241">
        <v>4043.95130660116</v>
      </c>
      <c r="L199" s="241">
        <v>4078.3118982764922</v>
      </c>
      <c r="M199" s="241">
        <v>4298.4490682884516</v>
      </c>
      <c r="N199" s="241">
        <v>4179.1829042761792</v>
      </c>
      <c r="O199" s="241">
        <v>4180.982421299479</v>
      </c>
      <c r="P199" s="241">
        <v>4291.111424393961</v>
      </c>
      <c r="Q199" s="241">
        <v>4464.6861833988078</v>
      </c>
      <c r="R199" s="241">
        <v>4889.9523253329335</v>
      </c>
      <c r="S199" s="241">
        <v>5062.0317317888621</v>
      </c>
      <c r="T199" s="241">
        <v>5222.8006540939932</v>
      </c>
      <c r="U199" s="241">
        <v>5362.8711480156162</v>
      </c>
      <c r="V199" s="241">
        <v>5484.3398700691478</v>
      </c>
      <c r="W199" s="241">
        <v>5610.4634130738823</v>
      </c>
      <c r="X199" s="241">
        <v>5728.906809942705</v>
      </c>
      <c r="Y199" s="241">
        <v>5836.9678104788882</v>
      </c>
      <c r="Z199" s="241">
        <v>5947.8867124247208</v>
      </c>
      <c r="AA199" s="241">
        <v>6068.6478322918856</v>
      </c>
      <c r="AB199" s="241">
        <v>6189.6977000137167</v>
      </c>
      <c r="AC199" s="241">
        <v>6314.6138919057994</v>
      </c>
      <c r="AD199" s="241">
        <v>6448.3086980196849</v>
      </c>
      <c r="AE199" s="241">
        <v>6574.4318100615146</v>
      </c>
      <c r="AF199" s="241">
        <v>6699.1255696073122</v>
      </c>
      <c r="AG199" s="241">
        <v>6825.8672427145057</v>
      </c>
      <c r="AH199" s="241">
        <v>6935.5970973570684</v>
      </c>
      <c r="AI199" s="241">
        <v>7040.8489338446216</v>
      </c>
      <c r="AJ199" s="241">
        <v>7132.9566218578284</v>
      </c>
      <c r="AK199" s="241">
        <v>7222.1836298219714</v>
      </c>
      <c r="AL199" s="241">
        <v>7316.738342910734</v>
      </c>
      <c r="AM199" s="241">
        <v>7406.2727949101427</v>
      </c>
      <c r="AN199" s="241">
        <v>7529.8108137249865</v>
      </c>
      <c r="AO199" s="241">
        <v>7619.7014584391582</v>
      </c>
      <c r="AP199" s="241">
        <v>7711.0077023568465</v>
      </c>
      <c r="AQ199" s="241">
        <v>7815.559430494066</v>
      </c>
      <c r="AR199" s="241">
        <v>7922.4047480967056</v>
      </c>
      <c r="AS199" s="241">
        <v>8030.31702448536</v>
      </c>
      <c r="AT199" s="241">
        <v>8139.1396930892106</v>
      </c>
      <c r="AU199" s="241">
        <v>8260.9793240876807</v>
      </c>
      <c r="AV199" s="241">
        <v>8376.8162151320557</v>
      </c>
      <c r="AW199" s="241">
        <v>8479.3959460036585</v>
      </c>
      <c r="AX199" s="241">
        <v>8595.507197895522</v>
      </c>
      <c r="AY199" s="241">
        <v>8707.0582246872218</v>
      </c>
      <c r="AZ199" s="241">
        <v>8813.9544470264773</v>
      </c>
    </row>
    <row r="200" spans="1:52" x14ac:dyDescent="0.35">
      <c r="A200" s="225" t="s">
        <v>217</v>
      </c>
      <c r="B200" s="226">
        <v>3954.0667332723615</v>
      </c>
      <c r="C200" s="226">
        <v>3917.9828513453813</v>
      </c>
      <c r="D200" s="226">
        <v>3785.0518303804192</v>
      </c>
      <c r="E200" s="226">
        <v>3909.019533820278</v>
      </c>
      <c r="F200" s="226">
        <v>4165.0015670255889</v>
      </c>
      <c r="G200" s="226">
        <v>4329.3900372817498</v>
      </c>
      <c r="H200" s="226">
        <v>4424.1372245843668</v>
      </c>
      <c r="I200" s="226">
        <v>4501.0134668169376</v>
      </c>
      <c r="J200" s="226">
        <v>4440.368945073933</v>
      </c>
      <c r="K200" s="226">
        <v>4043.95130660116</v>
      </c>
      <c r="L200" s="226">
        <v>4078.3118982764922</v>
      </c>
      <c r="M200" s="226">
        <v>4298.4490682884516</v>
      </c>
      <c r="N200" s="226">
        <v>4179.1829042761792</v>
      </c>
      <c r="O200" s="226">
        <v>4180.982421299479</v>
      </c>
      <c r="P200" s="226">
        <v>4291.111424393961</v>
      </c>
      <c r="Q200" s="226">
        <v>4464.6861833988078</v>
      </c>
      <c r="R200" s="226">
        <v>4889.9523253329335</v>
      </c>
      <c r="S200" s="226">
        <v>5062.0317317888621</v>
      </c>
      <c r="T200" s="226">
        <v>5222.8006540939932</v>
      </c>
      <c r="U200" s="226">
        <v>5362.8711480156162</v>
      </c>
      <c r="V200" s="226">
        <v>5484.3398700691478</v>
      </c>
      <c r="W200" s="226">
        <v>5610.4634130738823</v>
      </c>
      <c r="X200" s="226">
        <v>5728.906809942705</v>
      </c>
      <c r="Y200" s="226">
        <v>5836.9678104788882</v>
      </c>
      <c r="Z200" s="226">
        <v>5947.8867124247208</v>
      </c>
      <c r="AA200" s="226">
        <v>6068.6478322918856</v>
      </c>
      <c r="AB200" s="226">
        <v>6189.6977000137167</v>
      </c>
      <c r="AC200" s="226">
        <v>6314.6138919057976</v>
      </c>
      <c r="AD200" s="226">
        <v>6448.3086980196713</v>
      </c>
      <c r="AE200" s="226">
        <v>6574.4318100614228</v>
      </c>
      <c r="AF200" s="226">
        <v>6699.1255696066983</v>
      </c>
      <c r="AG200" s="226">
        <v>6825.8672427104648</v>
      </c>
      <c r="AH200" s="226">
        <v>6935.5970973312533</v>
      </c>
      <c r="AI200" s="226">
        <v>7040.848933689409</v>
      </c>
      <c r="AJ200" s="226">
        <v>7132.956620936423</v>
      </c>
      <c r="AK200" s="226">
        <v>7222.1836246611438</v>
      </c>
      <c r="AL200" s="226">
        <v>7316.7383157250397</v>
      </c>
      <c r="AM200" s="226">
        <v>7406.2726495718816</v>
      </c>
      <c r="AN200" s="226">
        <v>7529.8100023563265</v>
      </c>
      <c r="AO200" s="226">
        <v>7619.6982674444735</v>
      </c>
      <c r="AP200" s="226">
        <v>7710.9953652577178</v>
      </c>
      <c r="AQ200" s="226">
        <v>7815.5128295919221</v>
      </c>
      <c r="AR200" s="226">
        <v>7922.2438736921349</v>
      </c>
      <c r="AS200" s="226">
        <v>8029.8137915597872</v>
      </c>
      <c r="AT200" s="226">
        <v>8137.7092959794154</v>
      </c>
      <c r="AU200" s="226">
        <v>8257.2212997838669</v>
      </c>
      <c r="AV200" s="226">
        <v>8368.016625445629</v>
      </c>
      <c r="AW200" s="226">
        <v>8460.2443542805177</v>
      </c>
      <c r="AX200" s="226">
        <v>8557.5716669211433</v>
      </c>
      <c r="AY200" s="226">
        <v>8636.2361728151682</v>
      </c>
      <c r="AZ200" s="226">
        <v>8693.0134790910179</v>
      </c>
    </row>
    <row r="201" spans="1:52" x14ac:dyDescent="0.35">
      <c r="A201" s="225" t="s">
        <v>218</v>
      </c>
      <c r="B201" s="226">
        <v>0</v>
      </c>
      <c r="C201" s="226">
        <v>0</v>
      </c>
      <c r="D201" s="226">
        <v>0</v>
      </c>
      <c r="E201" s="226">
        <v>0</v>
      </c>
      <c r="F201" s="226">
        <v>0</v>
      </c>
      <c r="G201" s="226">
        <v>0</v>
      </c>
      <c r="H201" s="226">
        <v>0</v>
      </c>
      <c r="I201" s="226">
        <v>0</v>
      </c>
      <c r="J201" s="226">
        <v>0</v>
      </c>
      <c r="K201" s="226">
        <v>0</v>
      </c>
      <c r="L201" s="226">
        <v>0</v>
      </c>
      <c r="M201" s="226">
        <v>0</v>
      </c>
      <c r="N201" s="226">
        <v>0</v>
      </c>
      <c r="O201" s="226">
        <v>0</v>
      </c>
      <c r="P201" s="226">
        <v>0</v>
      </c>
      <c r="Q201" s="226">
        <v>0</v>
      </c>
      <c r="R201" s="226">
        <v>8.9542799931142577E-22</v>
      </c>
      <c r="S201" s="226">
        <v>5.0507269728627512E-21</v>
      </c>
      <c r="T201" s="226">
        <v>3.9425041393117342E-20</v>
      </c>
      <c r="U201" s="226">
        <v>2.9566711091172213E-19</v>
      </c>
      <c r="V201" s="226">
        <v>2.1039133220008148E-18</v>
      </c>
      <c r="W201" s="226">
        <v>1.49214911948662E-17</v>
      </c>
      <c r="X201" s="226">
        <v>1.132164198287451E-16</v>
      </c>
      <c r="Y201" s="226">
        <v>8.0109462113814546E-16</v>
      </c>
      <c r="Z201" s="226">
        <v>5.6806478160769254E-15</v>
      </c>
      <c r="AA201" s="226">
        <v>4.0859848679865563E-14</v>
      </c>
      <c r="AB201" s="226">
        <v>2.8324072309944685E-13</v>
      </c>
      <c r="AC201" s="226">
        <v>1.9126931716893774E-12</v>
      </c>
      <c r="AD201" s="226">
        <v>1.3841026245274209E-11</v>
      </c>
      <c r="AE201" s="226">
        <v>9.1592627066621193E-11</v>
      </c>
      <c r="AF201" s="226">
        <v>6.134832033539465E-10</v>
      </c>
      <c r="AG201" s="226">
        <v>4.0411698183236081E-9</v>
      </c>
      <c r="AH201" s="226">
        <v>2.5815142506484848E-8</v>
      </c>
      <c r="AI201" s="226">
        <v>1.5521217472015162E-7</v>
      </c>
      <c r="AJ201" s="226">
        <v>9.2140508459238022E-7</v>
      </c>
      <c r="AK201" s="226">
        <v>5.1608278161766825E-6</v>
      </c>
      <c r="AL201" s="226">
        <v>2.7185693918519767E-5</v>
      </c>
      <c r="AM201" s="226">
        <v>1.453382609394054E-4</v>
      </c>
      <c r="AN201" s="226">
        <v>8.1136865978497234E-4</v>
      </c>
      <c r="AO201" s="226">
        <v>3.1909946848868542E-3</v>
      </c>
      <c r="AP201" s="226">
        <v>1.2337099128724029E-2</v>
      </c>
      <c r="AQ201" s="226">
        <v>4.6600902143695666E-2</v>
      </c>
      <c r="AR201" s="226">
        <v>0.16087440457109087</v>
      </c>
      <c r="AS201" s="226">
        <v>0.50323292557264987</v>
      </c>
      <c r="AT201" s="226">
        <v>1.430397109795474</v>
      </c>
      <c r="AU201" s="226">
        <v>3.7580243038129488</v>
      </c>
      <c r="AV201" s="226">
        <v>8.7995896864269021</v>
      </c>
      <c r="AW201" s="226">
        <v>19.151591723141454</v>
      </c>
      <c r="AX201" s="226">
        <v>37.935530974379013</v>
      </c>
      <c r="AY201" s="226">
        <v>70.82205187205453</v>
      </c>
      <c r="AZ201" s="226">
        <v>120.94096793545984</v>
      </c>
    </row>
    <row r="202" spans="1:52" x14ac:dyDescent="0.35">
      <c r="A202" s="225" t="s">
        <v>219</v>
      </c>
      <c r="B202" s="226">
        <v>0</v>
      </c>
      <c r="C202" s="226">
        <v>0</v>
      </c>
      <c r="D202" s="226">
        <v>0</v>
      </c>
      <c r="E202" s="226">
        <v>0</v>
      </c>
      <c r="F202" s="226">
        <v>0</v>
      </c>
      <c r="G202" s="226">
        <v>0</v>
      </c>
      <c r="H202" s="226">
        <v>0</v>
      </c>
      <c r="I202" s="226">
        <v>0</v>
      </c>
      <c r="J202" s="226">
        <v>0</v>
      </c>
      <c r="K202" s="226">
        <v>0</v>
      </c>
      <c r="L202" s="226">
        <v>0</v>
      </c>
      <c r="M202" s="226">
        <v>0</v>
      </c>
      <c r="N202" s="226">
        <v>0</v>
      </c>
      <c r="O202" s="226">
        <v>0</v>
      </c>
      <c r="P202" s="226">
        <v>0</v>
      </c>
      <c r="Q202" s="226">
        <v>0</v>
      </c>
      <c r="R202" s="226">
        <v>0</v>
      </c>
      <c r="S202" s="226">
        <v>0</v>
      </c>
      <c r="T202" s="226">
        <v>0</v>
      </c>
      <c r="U202" s="226">
        <v>0</v>
      </c>
      <c r="V202" s="226">
        <v>0</v>
      </c>
      <c r="W202" s="226">
        <v>0</v>
      </c>
      <c r="X202" s="226">
        <v>0</v>
      </c>
      <c r="Y202" s="226">
        <v>0</v>
      </c>
      <c r="Z202" s="226">
        <v>0</v>
      </c>
      <c r="AA202" s="226">
        <v>0</v>
      </c>
      <c r="AB202" s="226">
        <v>0</v>
      </c>
      <c r="AC202" s="226">
        <v>0</v>
      </c>
      <c r="AD202" s="226">
        <v>0</v>
      </c>
      <c r="AE202" s="226">
        <v>0</v>
      </c>
      <c r="AF202" s="226">
        <v>0</v>
      </c>
      <c r="AG202" s="226">
        <v>0</v>
      </c>
      <c r="AH202" s="226">
        <v>0</v>
      </c>
      <c r="AI202" s="226">
        <v>0</v>
      </c>
      <c r="AJ202" s="226">
        <v>0</v>
      </c>
      <c r="AK202" s="226">
        <v>0</v>
      </c>
      <c r="AL202" s="226">
        <v>0</v>
      </c>
      <c r="AM202" s="226">
        <v>0</v>
      </c>
      <c r="AN202" s="226">
        <v>0</v>
      </c>
      <c r="AO202" s="226">
        <v>0</v>
      </c>
      <c r="AP202" s="226">
        <v>0</v>
      </c>
      <c r="AQ202" s="226">
        <v>0</v>
      </c>
      <c r="AR202" s="226">
        <v>0</v>
      </c>
      <c r="AS202" s="226">
        <v>0</v>
      </c>
      <c r="AT202" s="226">
        <v>0</v>
      </c>
      <c r="AU202" s="226">
        <v>0</v>
      </c>
      <c r="AV202" s="226">
        <v>0</v>
      </c>
      <c r="AW202" s="226">
        <v>0</v>
      </c>
      <c r="AX202" s="226">
        <v>0</v>
      </c>
      <c r="AY202" s="226">
        <v>0</v>
      </c>
      <c r="AZ202" s="226">
        <v>0</v>
      </c>
    </row>
    <row r="203" spans="1:52" x14ac:dyDescent="0.35">
      <c r="A203" s="225" t="s">
        <v>220</v>
      </c>
      <c r="B203" s="226">
        <v>0</v>
      </c>
      <c r="C203" s="226">
        <v>0</v>
      </c>
      <c r="D203" s="226">
        <v>0</v>
      </c>
      <c r="E203" s="226">
        <v>0</v>
      </c>
      <c r="F203" s="226">
        <v>0</v>
      </c>
      <c r="G203" s="226">
        <v>0</v>
      </c>
      <c r="H203" s="226">
        <v>0</v>
      </c>
      <c r="I203" s="226">
        <v>0</v>
      </c>
      <c r="J203" s="226">
        <v>0</v>
      </c>
      <c r="K203" s="226">
        <v>0</v>
      </c>
      <c r="L203" s="226">
        <v>0</v>
      </c>
      <c r="M203" s="226">
        <v>0</v>
      </c>
      <c r="N203" s="226">
        <v>0</v>
      </c>
      <c r="O203" s="226">
        <v>0</v>
      </c>
      <c r="P203" s="226">
        <v>0</v>
      </c>
      <c r="Q203" s="226">
        <v>0</v>
      </c>
      <c r="R203" s="226">
        <v>0</v>
      </c>
      <c r="S203" s="226">
        <v>0</v>
      </c>
      <c r="T203" s="226">
        <v>0</v>
      </c>
      <c r="U203" s="226">
        <v>0</v>
      </c>
      <c r="V203" s="226">
        <v>0</v>
      </c>
      <c r="W203" s="226">
        <v>0</v>
      </c>
      <c r="X203" s="226">
        <v>0</v>
      </c>
      <c r="Y203" s="226">
        <v>0</v>
      </c>
      <c r="Z203" s="226">
        <v>0</v>
      </c>
      <c r="AA203" s="226">
        <v>0</v>
      </c>
      <c r="AB203" s="226">
        <v>0</v>
      </c>
      <c r="AC203" s="226">
        <v>0</v>
      </c>
      <c r="AD203" s="226">
        <v>0</v>
      </c>
      <c r="AE203" s="226">
        <v>0</v>
      </c>
      <c r="AF203" s="226">
        <v>0</v>
      </c>
      <c r="AG203" s="226">
        <v>0</v>
      </c>
      <c r="AH203" s="226">
        <v>0</v>
      </c>
      <c r="AI203" s="226">
        <v>0</v>
      </c>
      <c r="AJ203" s="226">
        <v>0</v>
      </c>
      <c r="AK203" s="226">
        <v>0</v>
      </c>
      <c r="AL203" s="226">
        <v>0</v>
      </c>
      <c r="AM203" s="226">
        <v>0</v>
      </c>
      <c r="AN203" s="226">
        <v>0</v>
      </c>
      <c r="AO203" s="226">
        <v>0</v>
      </c>
      <c r="AP203" s="226">
        <v>0</v>
      </c>
      <c r="AQ203" s="226">
        <v>0</v>
      </c>
      <c r="AR203" s="226">
        <v>0</v>
      </c>
      <c r="AS203" s="226">
        <v>0</v>
      </c>
      <c r="AT203" s="226">
        <v>0</v>
      </c>
      <c r="AU203" s="226">
        <v>0</v>
      </c>
      <c r="AV203" s="226">
        <v>0</v>
      </c>
      <c r="AW203" s="226">
        <v>0</v>
      </c>
      <c r="AX203" s="226">
        <v>0</v>
      </c>
      <c r="AY203" s="226">
        <v>0</v>
      </c>
      <c r="AZ203" s="226">
        <v>0</v>
      </c>
    </row>
    <row r="204" spans="1:52" x14ac:dyDescent="0.35">
      <c r="A204" s="246" t="s">
        <v>31</v>
      </c>
      <c r="B204" s="241">
        <v>5068.0884544063565</v>
      </c>
      <c r="C204" s="241">
        <v>5178.8287946300361</v>
      </c>
      <c r="D204" s="241">
        <v>5199.8469462914609</v>
      </c>
      <c r="E204" s="241">
        <v>5323.5282376513769</v>
      </c>
      <c r="F204" s="241">
        <v>5933.497276928053</v>
      </c>
      <c r="G204" s="241">
        <v>6293.908119404382</v>
      </c>
      <c r="H204" s="241">
        <v>6510.9029920830299</v>
      </c>
      <c r="I204" s="241">
        <v>6947.1622339466858</v>
      </c>
      <c r="J204" s="241">
        <v>6987.7088180543251</v>
      </c>
      <c r="K204" s="241">
        <v>6252.158841458654</v>
      </c>
      <c r="L204" s="241">
        <v>6090.2565929575676</v>
      </c>
      <c r="M204" s="241">
        <v>6226.4741295986269</v>
      </c>
      <c r="N204" s="241">
        <v>6126.2817863730716</v>
      </c>
      <c r="O204" s="241">
        <v>6193.7289918497781</v>
      </c>
      <c r="P204" s="241">
        <v>6327.1852262040311</v>
      </c>
      <c r="Q204" s="241">
        <v>6408.3043311666179</v>
      </c>
      <c r="R204" s="241">
        <v>6564.706596771518</v>
      </c>
      <c r="S204" s="241">
        <v>6900.6931122042679</v>
      </c>
      <c r="T204" s="241">
        <v>7212.8692894112392</v>
      </c>
      <c r="U204" s="241">
        <v>7498.0137194154604</v>
      </c>
      <c r="V204" s="241">
        <v>7748.5213766370925</v>
      </c>
      <c r="W204" s="241">
        <v>7987.8390085109077</v>
      </c>
      <c r="X204" s="241">
        <v>8217.2721644600078</v>
      </c>
      <c r="Y204" s="241">
        <v>8433.3361565173236</v>
      </c>
      <c r="Z204" s="241">
        <v>8578.4833963642268</v>
      </c>
      <c r="AA204" s="241">
        <v>8730.0760493152084</v>
      </c>
      <c r="AB204" s="241">
        <v>8896.3182671476352</v>
      </c>
      <c r="AC204" s="241">
        <v>9070.8522626297527</v>
      </c>
      <c r="AD204" s="241">
        <v>9252.9252391114569</v>
      </c>
      <c r="AE204" s="241">
        <v>9424.7506682671374</v>
      </c>
      <c r="AF204" s="241">
        <v>9595.9606271782304</v>
      </c>
      <c r="AG204" s="241">
        <v>9771.4731653581621</v>
      </c>
      <c r="AH204" s="241">
        <v>9922.7044634800677</v>
      </c>
      <c r="AI204" s="241">
        <v>10071.587663428865</v>
      </c>
      <c r="AJ204" s="241">
        <v>10206.030960230721</v>
      </c>
      <c r="AK204" s="241">
        <v>10339.56328843872</v>
      </c>
      <c r="AL204" s="241">
        <v>10478.333855014334</v>
      </c>
      <c r="AM204" s="241">
        <v>10606.684835013379</v>
      </c>
      <c r="AN204" s="241">
        <v>10781.67542791887</v>
      </c>
      <c r="AO204" s="241">
        <v>10906.583755409833</v>
      </c>
      <c r="AP204" s="241">
        <v>11034.079277065974</v>
      </c>
      <c r="AQ204" s="241">
        <v>11175.43958223283</v>
      </c>
      <c r="AR204" s="241">
        <v>11322.848825041086</v>
      </c>
      <c r="AS204" s="241">
        <v>11462.385761920032</v>
      </c>
      <c r="AT204" s="241">
        <v>11591.180552884183</v>
      </c>
      <c r="AU204" s="241">
        <v>11747.955658906129</v>
      </c>
      <c r="AV204" s="241">
        <v>11898.771177231965</v>
      </c>
      <c r="AW204" s="241">
        <v>12017.476959323725</v>
      </c>
      <c r="AX204" s="241">
        <v>12170.856388077485</v>
      </c>
      <c r="AY204" s="241">
        <v>12310.340124870669</v>
      </c>
      <c r="AZ204" s="241">
        <v>12451.227797656773</v>
      </c>
    </row>
    <row r="205" spans="1:52" x14ac:dyDescent="0.35">
      <c r="A205" s="225" t="s">
        <v>217</v>
      </c>
      <c r="B205" s="226">
        <v>5068.0884544063565</v>
      </c>
      <c r="C205" s="226">
        <v>5178.8287946300361</v>
      </c>
      <c r="D205" s="226">
        <v>5199.8469462914609</v>
      </c>
      <c r="E205" s="226">
        <v>5323.5282376513769</v>
      </c>
      <c r="F205" s="226">
        <v>5933.497276928053</v>
      </c>
      <c r="G205" s="226">
        <v>6293.908119404382</v>
      </c>
      <c r="H205" s="226">
        <v>6510.9029920830299</v>
      </c>
      <c r="I205" s="226">
        <v>6947.1622339466858</v>
      </c>
      <c r="J205" s="226">
        <v>6987.7088180543251</v>
      </c>
      <c r="K205" s="226">
        <v>6252.158841458654</v>
      </c>
      <c r="L205" s="226">
        <v>6090.2565929575676</v>
      </c>
      <c r="M205" s="226">
        <v>6226.4741295986269</v>
      </c>
      <c r="N205" s="226">
        <v>6126.2817863730716</v>
      </c>
      <c r="O205" s="226">
        <v>6193.7289918497781</v>
      </c>
      <c r="P205" s="226">
        <v>6327.1852262040311</v>
      </c>
      <c r="Q205" s="226">
        <v>6408.3043311666179</v>
      </c>
      <c r="R205" s="226">
        <v>6564.706596771518</v>
      </c>
      <c r="S205" s="226">
        <v>6900.6931122042679</v>
      </c>
      <c r="T205" s="226">
        <v>7212.8692894112392</v>
      </c>
      <c r="U205" s="226">
        <v>7498.0137194154604</v>
      </c>
      <c r="V205" s="226">
        <v>7748.5213766370925</v>
      </c>
      <c r="W205" s="226">
        <v>7987.8390085109077</v>
      </c>
      <c r="X205" s="226">
        <v>8217.2721644600078</v>
      </c>
      <c r="Y205" s="226">
        <v>8433.3361565173236</v>
      </c>
      <c r="Z205" s="226">
        <v>8578.4833963642268</v>
      </c>
      <c r="AA205" s="226">
        <v>8730.0760493152084</v>
      </c>
      <c r="AB205" s="226">
        <v>8896.3182671476352</v>
      </c>
      <c r="AC205" s="226">
        <v>9070.8522626297527</v>
      </c>
      <c r="AD205" s="226">
        <v>9252.9252391114569</v>
      </c>
      <c r="AE205" s="226">
        <v>9424.7506682671374</v>
      </c>
      <c r="AF205" s="226">
        <v>9595.9606271782304</v>
      </c>
      <c r="AG205" s="226">
        <v>9771.4731653581621</v>
      </c>
      <c r="AH205" s="226">
        <v>9922.7044634800677</v>
      </c>
      <c r="AI205" s="226">
        <v>10071.587663428865</v>
      </c>
      <c r="AJ205" s="226">
        <v>10206.030960230721</v>
      </c>
      <c r="AK205" s="226">
        <v>10339.56328843872</v>
      </c>
      <c r="AL205" s="226">
        <v>10478.333855014334</v>
      </c>
      <c r="AM205" s="226">
        <v>10606.684835013379</v>
      </c>
      <c r="AN205" s="226">
        <v>10781.675427918861</v>
      </c>
      <c r="AO205" s="226">
        <v>10906.58375540921</v>
      </c>
      <c r="AP205" s="226">
        <v>11034.079277031597</v>
      </c>
      <c r="AQ205" s="226">
        <v>11175.439581015784</v>
      </c>
      <c r="AR205" s="226">
        <v>11322.848796967499</v>
      </c>
      <c r="AS205" s="226">
        <v>11462.385348097892</v>
      </c>
      <c r="AT205" s="226">
        <v>11591.176213959761</v>
      </c>
      <c r="AU205" s="226">
        <v>11747.922009423601</v>
      </c>
      <c r="AV205" s="226">
        <v>11898.578874611903</v>
      </c>
      <c r="AW205" s="226">
        <v>12016.62662481237</v>
      </c>
      <c r="AX205" s="226">
        <v>12167.782923731755</v>
      </c>
      <c r="AY205" s="226">
        <v>12300.965268908818</v>
      </c>
      <c r="AZ205" s="226">
        <v>12427.580223006285</v>
      </c>
    </row>
    <row r="206" spans="1:52" x14ac:dyDescent="0.35">
      <c r="A206" s="225" t="s">
        <v>218</v>
      </c>
      <c r="B206" s="226">
        <v>0</v>
      </c>
      <c r="C206" s="226">
        <v>0</v>
      </c>
      <c r="D206" s="226">
        <v>0</v>
      </c>
      <c r="E206" s="226">
        <v>0</v>
      </c>
      <c r="F206" s="226">
        <v>0</v>
      </c>
      <c r="G206" s="226">
        <v>0</v>
      </c>
      <c r="H206" s="226">
        <v>0</v>
      </c>
      <c r="I206" s="226">
        <v>0</v>
      </c>
      <c r="J206" s="226">
        <v>0</v>
      </c>
      <c r="K206" s="226">
        <v>0</v>
      </c>
      <c r="L206" s="226">
        <v>0</v>
      </c>
      <c r="M206" s="226">
        <v>0</v>
      </c>
      <c r="N206" s="226">
        <v>0</v>
      </c>
      <c r="O206" s="226">
        <v>0</v>
      </c>
      <c r="P206" s="226">
        <v>0</v>
      </c>
      <c r="Q206" s="226">
        <v>0</v>
      </c>
      <c r="R206" s="226">
        <v>9.0094324434969024E-92</v>
      </c>
      <c r="S206" s="226">
        <v>2.9626454537291911E-87</v>
      </c>
      <c r="T206" s="226">
        <v>5.2347835726446525E-83</v>
      </c>
      <c r="U206" s="226">
        <v>9.2989508346782546E-79</v>
      </c>
      <c r="V206" s="226">
        <v>1.5091569268591531E-74</v>
      </c>
      <c r="W206" s="226">
        <v>2.2975738203246386E-70</v>
      </c>
      <c r="X206" s="226">
        <v>3.444679355277374E-66</v>
      </c>
      <c r="Y206" s="226">
        <v>4.6985483640418974E-62</v>
      </c>
      <c r="Z206" s="226">
        <v>6.3428742602580633E-58</v>
      </c>
      <c r="AA206" s="226">
        <v>6.5014796936370245E-54</v>
      </c>
      <c r="AB206" s="226">
        <v>6.1950985347865051E-50</v>
      </c>
      <c r="AC206" s="226">
        <v>5.1302857289725942E-46</v>
      </c>
      <c r="AD206" s="226">
        <v>3.2882401643344926E-42</v>
      </c>
      <c r="AE206" s="226">
        <v>1.8195136479363187E-38</v>
      </c>
      <c r="AF206" s="226">
        <v>7.4623683124490912E-35</v>
      </c>
      <c r="AG206" s="226">
        <v>2.2923444966167104E-31</v>
      </c>
      <c r="AH206" s="226">
        <v>4.9926013940321274E-28</v>
      </c>
      <c r="AI206" s="226">
        <v>7.4474636490169293E-25</v>
      </c>
      <c r="AJ206" s="226">
        <v>7.6605551635532463E-22</v>
      </c>
      <c r="AK206" s="226">
        <v>4.825608957731675E-19</v>
      </c>
      <c r="AL206" s="226">
        <v>1.8343164432885556E-16</v>
      </c>
      <c r="AM206" s="226">
        <v>4.6206425817584536E-14</v>
      </c>
      <c r="AN206" s="226">
        <v>8.3919602331232232E-12</v>
      </c>
      <c r="AO206" s="226">
        <v>6.2198427364828604E-10</v>
      </c>
      <c r="AP206" s="226">
        <v>3.4376844091436837E-8</v>
      </c>
      <c r="AQ206" s="226">
        <v>1.2170457821151319E-6</v>
      </c>
      <c r="AR206" s="226">
        <v>2.8073586773624451E-5</v>
      </c>
      <c r="AS206" s="226">
        <v>4.1382213993564098E-4</v>
      </c>
      <c r="AT206" s="226">
        <v>4.3389244212353583E-3</v>
      </c>
      <c r="AU206" s="226">
        <v>3.3649482527191313E-2</v>
      </c>
      <c r="AV206" s="226">
        <v>0.19230262006267579</v>
      </c>
      <c r="AW206" s="226">
        <v>0.85033451135547999</v>
      </c>
      <c r="AX206" s="226">
        <v>3.0734643457312618</v>
      </c>
      <c r="AY206" s="226">
        <v>9.374855961850928</v>
      </c>
      <c r="AZ206" s="226">
        <v>23.647574650487254</v>
      </c>
    </row>
    <row r="207" spans="1:52" x14ac:dyDescent="0.35">
      <c r="A207" s="225" t="s">
        <v>219</v>
      </c>
      <c r="B207" s="226">
        <v>0</v>
      </c>
      <c r="C207" s="226">
        <v>0</v>
      </c>
      <c r="D207" s="226">
        <v>0</v>
      </c>
      <c r="E207" s="226">
        <v>0</v>
      </c>
      <c r="F207" s="226">
        <v>0</v>
      </c>
      <c r="G207" s="226">
        <v>0</v>
      </c>
      <c r="H207" s="226">
        <v>0</v>
      </c>
      <c r="I207" s="226">
        <v>0</v>
      </c>
      <c r="J207" s="226">
        <v>0</v>
      </c>
      <c r="K207" s="226">
        <v>0</v>
      </c>
      <c r="L207" s="226">
        <v>0</v>
      </c>
      <c r="M207" s="226">
        <v>0</v>
      </c>
      <c r="N207" s="226">
        <v>0</v>
      </c>
      <c r="O207" s="226">
        <v>0</v>
      </c>
      <c r="P207" s="226">
        <v>0</v>
      </c>
      <c r="Q207" s="226">
        <v>0</v>
      </c>
      <c r="R207" s="226">
        <v>0</v>
      </c>
      <c r="S207" s="226">
        <v>0</v>
      </c>
      <c r="T207" s="226">
        <v>0</v>
      </c>
      <c r="U207" s="226">
        <v>0</v>
      </c>
      <c r="V207" s="226">
        <v>0</v>
      </c>
      <c r="W207" s="226">
        <v>0</v>
      </c>
      <c r="X207" s="226">
        <v>0</v>
      </c>
      <c r="Y207" s="226">
        <v>0</v>
      </c>
      <c r="Z207" s="226">
        <v>0</v>
      </c>
      <c r="AA207" s="226">
        <v>0</v>
      </c>
      <c r="AB207" s="226">
        <v>0</v>
      </c>
      <c r="AC207" s="226">
        <v>0</v>
      </c>
      <c r="AD207" s="226">
        <v>0</v>
      </c>
      <c r="AE207" s="226">
        <v>0</v>
      </c>
      <c r="AF207" s="226">
        <v>0</v>
      </c>
      <c r="AG207" s="226">
        <v>0</v>
      </c>
      <c r="AH207" s="226">
        <v>0</v>
      </c>
      <c r="AI207" s="226">
        <v>0</v>
      </c>
      <c r="AJ207" s="226">
        <v>0</v>
      </c>
      <c r="AK207" s="226">
        <v>0</v>
      </c>
      <c r="AL207" s="226">
        <v>0</v>
      </c>
      <c r="AM207" s="226">
        <v>0</v>
      </c>
      <c r="AN207" s="226">
        <v>0</v>
      </c>
      <c r="AO207" s="226">
        <v>0</v>
      </c>
      <c r="AP207" s="226">
        <v>0</v>
      </c>
      <c r="AQ207" s="226">
        <v>0</v>
      </c>
      <c r="AR207" s="226">
        <v>0</v>
      </c>
      <c r="AS207" s="226">
        <v>0</v>
      </c>
      <c r="AT207" s="226">
        <v>0</v>
      </c>
      <c r="AU207" s="226">
        <v>0</v>
      </c>
      <c r="AV207" s="226">
        <v>0</v>
      </c>
      <c r="AW207" s="226">
        <v>0</v>
      </c>
      <c r="AX207" s="226">
        <v>0</v>
      </c>
      <c r="AY207" s="226">
        <v>0</v>
      </c>
      <c r="AZ207" s="226">
        <v>0</v>
      </c>
    </row>
    <row r="208" spans="1:52" x14ac:dyDescent="0.35">
      <c r="A208" s="225" t="s">
        <v>220</v>
      </c>
      <c r="B208" s="226">
        <v>0</v>
      </c>
      <c r="C208" s="226">
        <v>0</v>
      </c>
      <c r="D208" s="226">
        <v>0</v>
      </c>
      <c r="E208" s="226">
        <v>0</v>
      </c>
      <c r="F208" s="226">
        <v>0</v>
      </c>
      <c r="G208" s="226">
        <v>0</v>
      </c>
      <c r="H208" s="226">
        <v>0</v>
      </c>
      <c r="I208" s="226">
        <v>0</v>
      </c>
      <c r="J208" s="226">
        <v>0</v>
      </c>
      <c r="K208" s="226">
        <v>0</v>
      </c>
      <c r="L208" s="226">
        <v>0</v>
      </c>
      <c r="M208" s="226">
        <v>0</v>
      </c>
      <c r="N208" s="226">
        <v>0</v>
      </c>
      <c r="O208" s="226">
        <v>0</v>
      </c>
      <c r="P208" s="226">
        <v>0</v>
      </c>
      <c r="Q208" s="226">
        <v>0</v>
      </c>
      <c r="R208" s="226">
        <v>0</v>
      </c>
      <c r="S208" s="226">
        <v>0</v>
      </c>
      <c r="T208" s="226">
        <v>0</v>
      </c>
      <c r="U208" s="226">
        <v>0</v>
      </c>
      <c r="V208" s="226">
        <v>0</v>
      </c>
      <c r="W208" s="226">
        <v>0</v>
      </c>
      <c r="X208" s="226">
        <v>0</v>
      </c>
      <c r="Y208" s="226">
        <v>0</v>
      </c>
      <c r="Z208" s="226">
        <v>0</v>
      </c>
      <c r="AA208" s="226">
        <v>0</v>
      </c>
      <c r="AB208" s="226">
        <v>0</v>
      </c>
      <c r="AC208" s="226">
        <v>0</v>
      </c>
      <c r="AD208" s="226">
        <v>0</v>
      </c>
      <c r="AE208" s="226">
        <v>0</v>
      </c>
      <c r="AF208" s="226">
        <v>0</v>
      </c>
      <c r="AG208" s="226">
        <v>0</v>
      </c>
      <c r="AH208" s="226">
        <v>0</v>
      </c>
      <c r="AI208" s="226">
        <v>0</v>
      </c>
      <c r="AJ208" s="226">
        <v>0</v>
      </c>
      <c r="AK208" s="226">
        <v>0</v>
      </c>
      <c r="AL208" s="226">
        <v>0</v>
      </c>
      <c r="AM208" s="226">
        <v>0</v>
      </c>
      <c r="AN208" s="226">
        <v>0</v>
      </c>
      <c r="AO208" s="226">
        <v>0</v>
      </c>
      <c r="AP208" s="226">
        <v>0</v>
      </c>
      <c r="AQ208" s="226">
        <v>0</v>
      </c>
      <c r="AR208" s="226">
        <v>0</v>
      </c>
      <c r="AS208" s="226">
        <v>0</v>
      </c>
      <c r="AT208" s="226">
        <v>0</v>
      </c>
      <c r="AU208" s="226">
        <v>0</v>
      </c>
      <c r="AV208" s="226">
        <v>0</v>
      </c>
      <c r="AW208" s="226">
        <v>0</v>
      </c>
      <c r="AX208" s="226">
        <v>0</v>
      </c>
      <c r="AY208" s="226">
        <v>0</v>
      </c>
      <c r="AZ208" s="226">
        <v>0</v>
      </c>
    </row>
    <row r="209" spans="1:52" x14ac:dyDescent="0.35">
      <c r="A209" s="236" t="s">
        <v>44</v>
      </c>
      <c r="B209" s="237">
        <v>490.74858576630095</v>
      </c>
      <c r="C209" s="237">
        <v>484.72939900385552</v>
      </c>
      <c r="D209" s="237">
        <v>485.42777799623138</v>
      </c>
      <c r="E209" s="237">
        <v>507.19438828002933</v>
      </c>
      <c r="F209" s="237">
        <v>547.77769451847291</v>
      </c>
      <c r="G209" s="237">
        <v>567.60160163893352</v>
      </c>
      <c r="H209" s="237">
        <v>618.92058432967178</v>
      </c>
      <c r="I209" s="237">
        <v>661.57515240141061</v>
      </c>
      <c r="J209" s="237">
        <v>685.13610328746279</v>
      </c>
      <c r="K209" s="237">
        <v>605.37398071741211</v>
      </c>
      <c r="L209" s="237">
        <v>693.19362463062839</v>
      </c>
      <c r="M209" s="237">
        <v>714.47586504133199</v>
      </c>
      <c r="N209" s="237">
        <v>710.08482903128993</v>
      </c>
      <c r="O209" s="237">
        <v>735.31992758313834</v>
      </c>
      <c r="P209" s="237">
        <v>738.73539365097145</v>
      </c>
      <c r="Q209" s="237">
        <v>780.91679469349322</v>
      </c>
      <c r="R209" s="237">
        <v>815.93993254833788</v>
      </c>
      <c r="S209" s="237">
        <v>859.8866340154276</v>
      </c>
      <c r="T209" s="237">
        <v>905.88945678260802</v>
      </c>
      <c r="U209" s="237">
        <v>949.26924575889382</v>
      </c>
      <c r="V209" s="237">
        <v>989.67459269099709</v>
      </c>
      <c r="W209" s="237">
        <v>1029.7407013654013</v>
      </c>
      <c r="X209" s="237">
        <v>1067.9988761628013</v>
      </c>
      <c r="Y209" s="237">
        <v>1105.5510848641316</v>
      </c>
      <c r="Z209" s="237">
        <v>1132.5809735829407</v>
      </c>
      <c r="AA209" s="237">
        <v>1163.2131952850505</v>
      </c>
      <c r="AB209" s="237">
        <v>1196.8762298413217</v>
      </c>
      <c r="AC209" s="237">
        <v>1233.1406588995746</v>
      </c>
      <c r="AD209" s="237">
        <v>1272.0535310581404</v>
      </c>
      <c r="AE209" s="237">
        <v>1309.5060441820249</v>
      </c>
      <c r="AF209" s="237">
        <v>1347.9201232730456</v>
      </c>
      <c r="AG209" s="237">
        <v>1386.5775522946435</v>
      </c>
      <c r="AH209" s="237">
        <v>1422.5507726701219</v>
      </c>
      <c r="AI209" s="237">
        <v>1457.0398321483035</v>
      </c>
      <c r="AJ209" s="237">
        <v>1490.8940518600311</v>
      </c>
      <c r="AK209" s="237">
        <v>1520.7652244194446</v>
      </c>
      <c r="AL209" s="237">
        <v>1554.8089616151633</v>
      </c>
      <c r="AM209" s="237">
        <v>1588.8695528320302</v>
      </c>
      <c r="AN209" s="237">
        <v>1637.5649077997482</v>
      </c>
      <c r="AO209" s="237">
        <v>1680.6404201770611</v>
      </c>
      <c r="AP209" s="237">
        <v>1726.0707547888919</v>
      </c>
      <c r="AQ209" s="237">
        <v>1775.9176676635693</v>
      </c>
      <c r="AR209" s="237">
        <v>1827.7581549519673</v>
      </c>
      <c r="AS209" s="237">
        <v>1876.3237858833322</v>
      </c>
      <c r="AT209" s="237">
        <v>1924.3318112503184</v>
      </c>
      <c r="AU209" s="237">
        <v>1978.6083885216972</v>
      </c>
      <c r="AV209" s="237">
        <v>2032.5982315150447</v>
      </c>
      <c r="AW209" s="237">
        <v>2080.0673107046478</v>
      </c>
      <c r="AX209" s="237">
        <v>2135.1452604842375</v>
      </c>
      <c r="AY209" s="237">
        <v>2185.1869300584431</v>
      </c>
      <c r="AZ209" s="237">
        <v>2233.5636917925217</v>
      </c>
    </row>
    <row r="210" spans="1:52" x14ac:dyDescent="0.35">
      <c r="A210" s="246" t="s">
        <v>36</v>
      </c>
      <c r="B210" s="241">
        <v>105.84300757747529</v>
      </c>
      <c r="C210" s="241">
        <v>103.63493567955098</v>
      </c>
      <c r="D210" s="241">
        <v>99.566037000313955</v>
      </c>
      <c r="E210" s="241">
        <v>98.99327303062033</v>
      </c>
      <c r="F210" s="241">
        <v>101.37170971552855</v>
      </c>
      <c r="G210" s="241">
        <v>105.29510056608824</v>
      </c>
      <c r="H210" s="241">
        <v>113.05237737922127</v>
      </c>
      <c r="I210" s="241">
        <v>118.19846348253799</v>
      </c>
      <c r="J210" s="241">
        <v>118.67423505329771</v>
      </c>
      <c r="K210" s="241">
        <v>109.07331774626635</v>
      </c>
      <c r="L210" s="241">
        <v>109.29624559864773</v>
      </c>
      <c r="M210" s="241">
        <v>104.10050007801065</v>
      </c>
      <c r="N210" s="241">
        <v>104.52767774357092</v>
      </c>
      <c r="O210" s="241">
        <v>102.03337923592311</v>
      </c>
      <c r="P210" s="241">
        <v>106.83166049009358</v>
      </c>
      <c r="Q210" s="241">
        <v>109.1739795059098</v>
      </c>
      <c r="R210" s="241">
        <v>115.58223673246073</v>
      </c>
      <c r="S210" s="241">
        <v>124.48842162485843</v>
      </c>
      <c r="T210" s="241">
        <v>133.5418615088501</v>
      </c>
      <c r="U210" s="241">
        <v>142.01561553306533</v>
      </c>
      <c r="V210" s="241">
        <v>149.88779201851588</v>
      </c>
      <c r="W210" s="241">
        <v>157.92187269368085</v>
      </c>
      <c r="X210" s="241">
        <v>165.3491092965908</v>
      </c>
      <c r="Y210" s="241">
        <v>172.67134098190817</v>
      </c>
      <c r="Z210" s="241">
        <v>180.07459189115391</v>
      </c>
      <c r="AA210" s="241">
        <v>187.82888013795036</v>
      </c>
      <c r="AB210" s="241">
        <v>196.35373182926466</v>
      </c>
      <c r="AC210" s="241">
        <v>205.47707043837156</v>
      </c>
      <c r="AD210" s="241">
        <v>214.98679429867201</v>
      </c>
      <c r="AE210" s="241">
        <v>224.65770686175009</v>
      </c>
      <c r="AF210" s="241">
        <v>234.63955645884542</v>
      </c>
      <c r="AG210" s="241">
        <v>244.99739741543564</v>
      </c>
      <c r="AH210" s="241">
        <v>254.6206500417214</v>
      </c>
      <c r="AI210" s="241">
        <v>264.38259327885351</v>
      </c>
      <c r="AJ210" s="241">
        <v>274.36985424524266</v>
      </c>
      <c r="AK210" s="241">
        <v>284.17145587143261</v>
      </c>
      <c r="AL210" s="241">
        <v>294.69019281816537</v>
      </c>
      <c r="AM210" s="241">
        <v>305.67528307116282</v>
      </c>
      <c r="AN210" s="241">
        <v>319.72335930387283</v>
      </c>
      <c r="AO210" s="241">
        <v>332.63773042770225</v>
      </c>
      <c r="AP210" s="241">
        <v>345.09956980235586</v>
      </c>
      <c r="AQ210" s="241">
        <v>357.89087911922451</v>
      </c>
      <c r="AR210" s="241">
        <v>370.7505070901463</v>
      </c>
      <c r="AS210" s="241">
        <v>383.80835407972648</v>
      </c>
      <c r="AT210" s="241">
        <v>396.36625001544922</v>
      </c>
      <c r="AU210" s="241">
        <v>410.69167446972727</v>
      </c>
      <c r="AV210" s="241">
        <v>424.65893138785322</v>
      </c>
      <c r="AW210" s="241">
        <v>437.32621439077053</v>
      </c>
      <c r="AX210" s="241">
        <v>451.11853819111082</v>
      </c>
      <c r="AY210" s="241">
        <v>463.71301146974628</v>
      </c>
      <c r="AZ210" s="241">
        <v>475.68721389524904</v>
      </c>
    </row>
    <row r="211" spans="1:52" x14ac:dyDescent="0.35">
      <c r="A211" s="225" t="s">
        <v>217</v>
      </c>
      <c r="B211" s="226">
        <v>105.84300757747529</v>
      </c>
      <c r="C211" s="226">
        <v>103.63493567955098</v>
      </c>
      <c r="D211" s="226">
        <v>99.566037000313955</v>
      </c>
      <c r="E211" s="226">
        <v>98.99327303062033</v>
      </c>
      <c r="F211" s="226">
        <v>101.37170971552855</v>
      </c>
      <c r="G211" s="226">
        <v>105.29510056608824</v>
      </c>
      <c r="H211" s="226">
        <v>113.05237737922127</v>
      </c>
      <c r="I211" s="226">
        <v>118.19846348253799</v>
      </c>
      <c r="J211" s="226">
        <v>118.67423505329771</v>
      </c>
      <c r="K211" s="226">
        <v>109.07331774626635</v>
      </c>
      <c r="L211" s="226">
        <v>109.29624559864773</v>
      </c>
      <c r="M211" s="226">
        <v>104.10050007801065</v>
      </c>
      <c r="N211" s="226">
        <v>104.52767774357092</v>
      </c>
      <c r="O211" s="226">
        <v>102.03337923592311</v>
      </c>
      <c r="P211" s="226">
        <v>106.83166049009358</v>
      </c>
      <c r="Q211" s="226">
        <v>109.1739795059098</v>
      </c>
      <c r="R211" s="226">
        <v>115.58223673231055</v>
      </c>
      <c r="S211" s="226">
        <v>124.48842162410742</v>
      </c>
      <c r="T211" s="226">
        <v>133.54186150618602</v>
      </c>
      <c r="U211" s="226">
        <v>142.01561552614143</v>
      </c>
      <c r="V211" s="226">
        <v>149.88779200317265</v>
      </c>
      <c r="W211" s="226">
        <v>157.92187265740264</v>
      </c>
      <c r="X211" s="226">
        <v>165.34910922016164</v>
      </c>
      <c r="Y211" s="226">
        <v>172.67134079522884</v>
      </c>
      <c r="Z211" s="226">
        <v>180.07459149842495</v>
      </c>
      <c r="AA211" s="226">
        <v>187.82887928738458</v>
      </c>
      <c r="AB211" s="226">
        <v>196.35372984874687</v>
      </c>
      <c r="AC211" s="226">
        <v>205.47706598626988</v>
      </c>
      <c r="AD211" s="226">
        <v>214.98678475366825</v>
      </c>
      <c r="AE211" s="226">
        <v>224.65768530309902</v>
      </c>
      <c r="AF211" s="226">
        <v>234.63950601574348</v>
      </c>
      <c r="AG211" s="226">
        <v>244.99728382886116</v>
      </c>
      <c r="AH211" s="226">
        <v>254.62040631982515</v>
      </c>
      <c r="AI211" s="226">
        <v>264.38205784500855</v>
      </c>
      <c r="AJ211" s="226">
        <v>274.36860545373486</v>
      </c>
      <c r="AK211" s="226">
        <v>284.16862990540989</v>
      </c>
      <c r="AL211" s="226">
        <v>294.68414946180025</v>
      </c>
      <c r="AM211" s="226">
        <v>305.66177745074509</v>
      </c>
      <c r="AN211" s="226">
        <v>319.6871042216975</v>
      </c>
      <c r="AO211" s="226">
        <v>332.57037219780142</v>
      </c>
      <c r="AP211" s="226">
        <v>344.98067718314314</v>
      </c>
      <c r="AQ211" s="226">
        <v>357.67557721727428</v>
      </c>
      <c r="AR211" s="226">
        <v>370.35511624830326</v>
      </c>
      <c r="AS211" s="226">
        <v>383.09875198838483</v>
      </c>
      <c r="AT211" s="226">
        <v>395.12805325186167</v>
      </c>
      <c r="AU211" s="226">
        <v>408.56784953494093</v>
      </c>
      <c r="AV211" s="226">
        <v>421.26473180535226</v>
      </c>
      <c r="AW211" s="226">
        <v>432.13914211683579</v>
      </c>
      <c r="AX211" s="226">
        <v>443.3592846182658</v>
      </c>
      <c r="AY211" s="226">
        <v>452.60691564268586</v>
      </c>
      <c r="AZ211" s="226">
        <v>460.52203889495956</v>
      </c>
    </row>
    <row r="212" spans="1:52" x14ac:dyDescent="0.35">
      <c r="A212" s="225" t="s">
        <v>218</v>
      </c>
      <c r="B212" s="226">
        <v>0</v>
      </c>
      <c r="C212" s="226">
        <v>0</v>
      </c>
      <c r="D212" s="226">
        <v>0</v>
      </c>
      <c r="E212" s="226">
        <v>0</v>
      </c>
      <c r="F212" s="226">
        <v>0</v>
      </c>
      <c r="G212" s="226">
        <v>0</v>
      </c>
      <c r="H212" s="226">
        <v>0</v>
      </c>
      <c r="I212" s="226">
        <v>0</v>
      </c>
      <c r="J212" s="226">
        <v>0</v>
      </c>
      <c r="K212" s="226">
        <v>0</v>
      </c>
      <c r="L212" s="226">
        <v>0</v>
      </c>
      <c r="M212" s="226">
        <v>0</v>
      </c>
      <c r="N212" s="226">
        <v>0</v>
      </c>
      <c r="O212" s="226">
        <v>0</v>
      </c>
      <c r="P212" s="226">
        <v>0</v>
      </c>
      <c r="Q212" s="226">
        <v>0</v>
      </c>
      <c r="R212" s="226">
        <v>1.5017367860624072E-10</v>
      </c>
      <c r="S212" s="226">
        <v>7.5102048363228782E-10</v>
      </c>
      <c r="T212" s="226">
        <v>2.6640737182005243E-9</v>
      </c>
      <c r="U212" s="226">
        <v>6.9238971821352719E-9</v>
      </c>
      <c r="V212" s="226">
        <v>1.534321876311697E-8</v>
      </c>
      <c r="W212" s="226">
        <v>3.6278218677855274E-8</v>
      </c>
      <c r="X212" s="226">
        <v>7.6429157107601444E-8</v>
      </c>
      <c r="Y212" s="226">
        <v>1.8667933476917804E-7</v>
      </c>
      <c r="Z212" s="226">
        <v>3.9272896129326047E-7</v>
      </c>
      <c r="AA212" s="226">
        <v>8.5056577417827057E-7</v>
      </c>
      <c r="AB212" s="226">
        <v>1.9805177911289495E-6</v>
      </c>
      <c r="AC212" s="226">
        <v>4.4521016672741324E-6</v>
      </c>
      <c r="AD212" s="226">
        <v>9.5450037492938976E-6</v>
      </c>
      <c r="AE212" s="226">
        <v>2.155865108145633E-5</v>
      </c>
      <c r="AF212" s="226">
        <v>5.0443101941977569E-5</v>
      </c>
      <c r="AG212" s="226">
        <v>1.1358657449539813E-4</v>
      </c>
      <c r="AH212" s="226">
        <v>2.4372189624572189E-4</v>
      </c>
      <c r="AI212" s="226">
        <v>5.3543384494109017E-4</v>
      </c>
      <c r="AJ212" s="226">
        <v>1.2487915077942747E-3</v>
      </c>
      <c r="AK212" s="226">
        <v>2.8259660227087356E-3</v>
      </c>
      <c r="AL212" s="226">
        <v>6.0433563651472446E-3</v>
      </c>
      <c r="AM212" s="226">
        <v>1.3505620417704716E-2</v>
      </c>
      <c r="AN212" s="226">
        <v>3.6255082175348098E-2</v>
      </c>
      <c r="AO212" s="226">
        <v>6.7358229900858532E-2</v>
      </c>
      <c r="AP212" s="226">
        <v>0.11889261921272359</v>
      </c>
      <c r="AQ212" s="226">
        <v>0.21530190195022991</v>
      </c>
      <c r="AR212" s="226">
        <v>0.39539084184305268</v>
      </c>
      <c r="AS212" s="226">
        <v>0.70960209134162955</v>
      </c>
      <c r="AT212" s="226">
        <v>1.2381967635875533</v>
      </c>
      <c r="AU212" s="226">
        <v>2.1238249347863207</v>
      </c>
      <c r="AV212" s="226">
        <v>3.3941995825009452</v>
      </c>
      <c r="AW212" s="226">
        <v>5.1870722739347492</v>
      </c>
      <c r="AX212" s="226">
        <v>7.759253572845024</v>
      </c>
      <c r="AY212" s="226">
        <v>11.106095827060404</v>
      </c>
      <c r="AZ212" s="226">
        <v>15.165175000289493</v>
      </c>
    </row>
    <row r="213" spans="1:52" x14ac:dyDescent="0.35">
      <c r="A213" s="225" t="s">
        <v>219</v>
      </c>
      <c r="B213" s="226">
        <v>0</v>
      </c>
      <c r="C213" s="226">
        <v>0</v>
      </c>
      <c r="D213" s="226">
        <v>0</v>
      </c>
      <c r="E213" s="226">
        <v>0</v>
      </c>
      <c r="F213" s="226">
        <v>0</v>
      </c>
      <c r="G213" s="226">
        <v>0</v>
      </c>
      <c r="H213" s="226">
        <v>0</v>
      </c>
      <c r="I213" s="226">
        <v>0</v>
      </c>
      <c r="J213" s="226">
        <v>0</v>
      </c>
      <c r="K213" s="226">
        <v>0</v>
      </c>
      <c r="L213" s="226">
        <v>0</v>
      </c>
      <c r="M213" s="226">
        <v>0</v>
      </c>
      <c r="N213" s="226">
        <v>0</v>
      </c>
      <c r="O213" s="226">
        <v>0</v>
      </c>
      <c r="P213" s="226">
        <v>0</v>
      </c>
      <c r="Q213" s="226">
        <v>0</v>
      </c>
      <c r="R213" s="226">
        <v>0</v>
      </c>
      <c r="S213" s="226">
        <v>0</v>
      </c>
      <c r="T213" s="226">
        <v>0</v>
      </c>
      <c r="U213" s="226">
        <v>0</v>
      </c>
      <c r="V213" s="226">
        <v>0</v>
      </c>
      <c r="W213" s="226">
        <v>0</v>
      </c>
      <c r="X213" s="226">
        <v>0</v>
      </c>
      <c r="Y213" s="226">
        <v>0</v>
      </c>
      <c r="Z213" s="226">
        <v>0</v>
      </c>
      <c r="AA213" s="226">
        <v>0</v>
      </c>
      <c r="AB213" s="226">
        <v>0</v>
      </c>
      <c r="AC213" s="226">
        <v>0</v>
      </c>
      <c r="AD213" s="226">
        <v>0</v>
      </c>
      <c r="AE213" s="226">
        <v>0</v>
      </c>
      <c r="AF213" s="226">
        <v>0</v>
      </c>
      <c r="AG213" s="226">
        <v>0</v>
      </c>
      <c r="AH213" s="226">
        <v>0</v>
      </c>
      <c r="AI213" s="226">
        <v>0</v>
      </c>
      <c r="AJ213" s="226">
        <v>0</v>
      </c>
      <c r="AK213" s="226">
        <v>0</v>
      </c>
      <c r="AL213" s="226">
        <v>0</v>
      </c>
      <c r="AM213" s="226">
        <v>0</v>
      </c>
      <c r="AN213" s="226">
        <v>0</v>
      </c>
      <c r="AO213" s="226">
        <v>0</v>
      </c>
      <c r="AP213" s="226">
        <v>0</v>
      </c>
      <c r="AQ213" s="226">
        <v>0</v>
      </c>
      <c r="AR213" s="226">
        <v>0</v>
      </c>
      <c r="AS213" s="226">
        <v>0</v>
      </c>
      <c r="AT213" s="226">
        <v>0</v>
      </c>
      <c r="AU213" s="226">
        <v>0</v>
      </c>
      <c r="AV213" s="226">
        <v>0</v>
      </c>
      <c r="AW213" s="226">
        <v>0</v>
      </c>
      <c r="AX213" s="226">
        <v>0</v>
      </c>
      <c r="AY213" s="226">
        <v>0</v>
      </c>
      <c r="AZ213" s="226">
        <v>0</v>
      </c>
    </row>
    <row r="214" spans="1:52" x14ac:dyDescent="0.35">
      <c r="A214" s="225" t="s">
        <v>220</v>
      </c>
      <c r="B214" s="226">
        <v>0</v>
      </c>
      <c r="C214" s="226">
        <v>0</v>
      </c>
      <c r="D214" s="226">
        <v>0</v>
      </c>
      <c r="E214" s="226">
        <v>0</v>
      </c>
      <c r="F214" s="226">
        <v>0</v>
      </c>
      <c r="G214" s="226">
        <v>0</v>
      </c>
      <c r="H214" s="226">
        <v>0</v>
      </c>
      <c r="I214" s="226">
        <v>0</v>
      </c>
      <c r="J214" s="226">
        <v>0</v>
      </c>
      <c r="K214" s="226">
        <v>0</v>
      </c>
      <c r="L214" s="226">
        <v>0</v>
      </c>
      <c r="M214" s="226">
        <v>0</v>
      </c>
      <c r="N214" s="226">
        <v>0</v>
      </c>
      <c r="O214" s="226">
        <v>0</v>
      </c>
      <c r="P214" s="226">
        <v>0</v>
      </c>
      <c r="Q214" s="226">
        <v>0</v>
      </c>
      <c r="R214" s="226">
        <v>0</v>
      </c>
      <c r="S214" s="226">
        <v>0</v>
      </c>
      <c r="T214" s="226">
        <v>0</v>
      </c>
      <c r="U214" s="226">
        <v>0</v>
      </c>
      <c r="V214" s="226">
        <v>0</v>
      </c>
      <c r="W214" s="226">
        <v>0</v>
      </c>
      <c r="X214" s="226">
        <v>0</v>
      </c>
      <c r="Y214" s="226">
        <v>0</v>
      </c>
      <c r="Z214" s="226">
        <v>0</v>
      </c>
      <c r="AA214" s="226">
        <v>0</v>
      </c>
      <c r="AB214" s="226">
        <v>0</v>
      </c>
      <c r="AC214" s="226">
        <v>0</v>
      </c>
      <c r="AD214" s="226">
        <v>0</v>
      </c>
      <c r="AE214" s="226">
        <v>0</v>
      </c>
      <c r="AF214" s="226">
        <v>0</v>
      </c>
      <c r="AG214" s="226">
        <v>0</v>
      </c>
      <c r="AH214" s="226">
        <v>0</v>
      </c>
      <c r="AI214" s="226">
        <v>0</v>
      </c>
      <c r="AJ214" s="226">
        <v>0</v>
      </c>
      <c r="AK214" s="226">
        <v>0</v>
      </c>
      <c r="AL214" s="226">
        <v>0</v>
      </c>
      <c r="AM214" s="226">
        <v>0</v>
      </c>
      <c r="AN214" s="226">
        <v>0</v>
      </c>
      <c r="AO214" s="226">
        <v>0</v>
      </c>
      <c r="AP214" s="226">
        <v>0</v>
      </c>
      <c r="AQ214" s="226">
        <v>0</v>
      </c>
      <c r="AR214" s="226">
        <v>0</v>
      </c>
      <c r="AS214" s="226">
        <v>0</v>
      </c>
      <c r="AT214" s="226">
        <v>0</v>
      </c>
      <c r="AU214" s="226">
        <v>0</v>
      </c>
      <c r="AV214" s="226">
        <v>0</v>
      </c>
      <c r="AW214" s="226">
        <v>0</v>
      </c>
      <c r="AX214" s="226">
        <v>0</v>
      </c>
      <c r="AY214" s="226">
        <v>0</v>
      </c>
      <c r="AZ214" s="226">
        <v>0</v>
      </c>
    </row>
    <row r="215" spans="1:52" x14ac:dyDescent="0.35">
      <c r="A215" s="246" t="s">
        <v>31</v>
      </c>
      <c r="B215" s="241">
        <v>384.90557818882564</v>
      </c>
      <c r="C215" s="241">
        <v>381.09446332430457</v>
      </c>
      <c r="D215" s="241">
        <v>385.86174099591744</v>
      </c>
      <c r="E215" s="241">
        <v>408.20111524940899</v>
      </c>
      <c r="F215" s="241">
        <v>446.40598480294437</v>
      </c>
      <c r="G215" s="241">
        <v>462.30650107284526</v>
      </c>
      <c r="H215" s="241">
        <v>505.86820695045054</v>
      </c>
      <c r="I215" s="241">
        <v>543.37668891887256</v>
      </c>
      <c r="J215" s="241">
        <v>566.46186823416508</v>
      </c>
      <c r="K215" s="241">
        <v>496.30066297114575</v>
      </c>
      <c r="L215" s="241">
        <v>583.89737903198068</v>
      </c>
      <c r="M215" s="241">
        <v>610.37536496332132</v>
      </c>
      <c r="N215" s="241">
        <v>605.55715128771897</v>
      </c>
      <c r="O215" s="241">
        <v>633.28654834721522</v>
      </c>
      <c r="P215" s="241">
        <v>631.90373316087789</v>
      </c>
      <c r="Q215" s="241">
        <v>671.74281518758346</v>
      </c>
      <c r="R215" s="241">
        <v>700.35769581587715</v>
      </c>
      <c r="S215" s="241">
        <v>735.39821239056914</v>
      </c>
      <c r="T215" s="241">
        <v>772.34759527375797</v>
      </c>
      <c r="U215" s="241">
        <v>807.25363022582849</v>
      </c>
      <c r="V215" s="241">
        <v>839.78680067248126</v>
      </c>
      <c r="W215" s="241">
        <v>871.81882867172044</v>
      </c>
      <c r="X215" s="241">
        <v>902.64976686621037</v>
      </c>
      <c r="Y215" s="241">
        <v>932.87974388222347</v>
      </c>
      <c r="Z215" s="241">
        <v>952.50638169178683</v>
      </c>
      <c r="AA215" s="241">
        <v>975.38431514709998</v>
      </c>
      <c r="AB215" s="241">
        <v>1000.5224980120571</v>
      </c>
      <c r="AC215" s="241">
        <v>1027.6635884612031</v>
      </c>
      <c r="AD215" s="241">
        <v>1057.0667367594683</v>
      </c>
      <c r="AE215" s="241">
        <v>1084.8483373202748</v>
      </c>
      <c r="AF215" s="241">
        <v>1113.2805668142003</v>
      </c>
      <c r="AG215" s="241">
        <v>1141.5801548792078</v>
      </c>
      <c r="AH215" s="241">
        <v>1167.9301226284006</v>
      </c>
      <c r="AI215" s="241">
        <v>1192.6572388694501</v>
      </c>
      <c r="AJ215" s="241">
        <v>1216.5241976147886</v>
      </c>
      <c r="AK215" s="241">
        <v>1236.5937685480119</v>
      </c>
      <c r="AL215" s="241">
        <v>1260.118768796998</v>
      </c>
      <c r="AM215" s="241">
        <v>1283.1942697608674</v>
      </c>
      <c r="AN215" s="241">
        <v>1317.8415484958753</v>
      </c>
      <c r="AO215" s="241">
        <v>1348.0026897493588</v>
      </c>
      <c r="AP215" s="241">
        <v>1380.9711849865359</v>
      </c>
      <c r="AQ215" s="241">
        <v>1418.0267885443448</v>
      </c>
      <c r="AR215" s="241">
        <v>1457.0076478618209</v>
      </c>
      <c r="AS215" s="241">
        <v>1492.5154318036057</v>
      </c>
      <c r="AT215" s="241">
        <v>1527.9655612348693</v>
      </c>
      <c r="AU215" s="241">
        <v>1567.9167140519698</v>
      </c>
      <c r="AV215" s="241">
        <v>1607.9393001271915</v>
      </c>
      <c r="AW215" s="241">
        <v>1642.7410963138773</v>
      </c>
      <c r="AX215" s="241">
        <v>1684.0267222931268</v>
      </c>
      <c r="AY215" s="241">
        <v>1721.473918588697</v>
      </c>
      <c r="AZ215" s="241">
        <v>1757.8764778972727</v>
      </c>
    </row>
    <row r="216" spans="1:52" x14ac:dyDescent="0.35">
      <c r="A216" s="225" t="s">
        <v>217</v>
      </c>
      <c r="B216" s="226">
        <v>384.90557818882564</v>
      </c>
      <c r="C216" s="226">
        <v>381.09446332430457</v>
      </c>
      <c r="D216" s="226">
        <v>385.86174099591744</v>
      </c>
      <c r="E216" s="226">
        <v>408.20111524940899</v>
      </c>
      <c r="F216" s="226">
        <v>446.40598480294437</v>
      </c>
      <c r="G216" s="226">
        <v>462.30650107284526</v>
      </c>
      <c r="H216" s="226">
        <v>505.86820695045054</v>
      </c>
      <c r="I216" s="226">
        <v>543.37668891887256</v>
      </c>
      <c r="J216" s="226">
        <v>566.46186823416508</v>
      </c>
      <c r="K216" s="226">
        <v>496.30066297114575</v>
      </c>
      <c r="L216" s="226">
        <v>583.89737903198068</v>
      </c>
      <c r="M216" s="226">
        <v>610.37536496332132</v>
      </c>
      <c r="N216" s="226">
        <v>605.55715128771897</v>
      </c>
      <c r="O216" s="226">
        <v>633.28654834721522</v>
      </c>
      <c r="P216" s="226">
        <v>631.90373316087789</v>
      </c>
      <c r="Q216" s="226">
        <v>671.74281518758346</v>
      </c>
      <c r="R216" s="226">
        <v>700.35769581587715</v>
      </c>
      <c r="S216" s="226">
        <v>735.39821239056914</v>
      </c>
      <c r="T216" s="226">
        <v>772.34759527375797</v>
      </c>
      <c r="U216" s="226">
        <v>807.25363022582849</v>
      </c>
      <c r="V216" s="226">
        <v>839.78680067248126</v>
      </c>
      <c r="W216" s="226">
        <v>871.81882867172044</v>
      </c>
      <c r="X216" s="226">
        <v>902.64976686621037</v>
      </c>
      <c r="Y216" s="226">
        <v>932.87974388222347</v>
      </c>
      <c r="Z216" s="226">
        <v>952.50638169178683</v>
      </c>
      <c r="AA216" s="226">
        <v>975.38431514709998</v>
      </c>
      <c r="AB216" s="226">
        <v>1000.5224980120571</v>
      </c>
      <c r="AC216" s="226">
        <v>1027.6635884612031</v>
      </c>
      <c r="AD216" s="226">
        <v>1057.0667367594683</v>
      </c>
      <c r="AE216" s="226">
        <v>1084.8483373202748</v>
      </c>
      <c r="AF216" s="226">
        <v>1113.2805668142003</v>
      </c>
      <c r="AG216" s="226">
        <v>1141.5801548792078</v>
      </c>
      <c r="AH216" s="226">
        <v>1167.9301226284006</v>
      </c>
      <c r="AI216" s="226">
        <v>1192.6572388694501</v>
      </c>
      <c r="AJ216" s="226">
        <v>1216.5241976147886</v>
      </c>
      <c r="AK216" s="226">
        <v>1236.5937685480119</v>
      </c>
      <c r="AL216" s="226">
        <v>1260.118768796998</v>
      </c>
      <c r="AM216" s="226">
        <v>1283.1942697608674</v>
      </c>
      <c r="AN216" s="226">
        <v>1317.8415484958743</v>
      </c>
      <c r="AO216" s="226">
        <v>1348.0026897492914</v>
      </c>
      <c r="AP216" s="226">
        <v>1380.9711849826065</v>
      </c>
      <c r="AQ216" s="226">
        <v>1418.0267884006196</v>
      </c>
      <c r="AR216" s="226">
        <v>1457.0076445779227</v>
      </c>
      <c r="AS216" s="226">
        <v>1492.5153867748249</v>
      </c>
      <c r="AT216" s="226">
        <v>1527.9650692497551</v>
      </c>
      <c r="AU216" s="226">
        <v>1567.9128763882352</v>
      </c>
      <c r="AV216" s="226">
        <v>1607.9170553589463</v>
      </c>
      <c r="AW216" s="226">
        <v>1642.6453608483121</v>
      </c>
      <c r="AX216" s="226">
        <v>1683.6740153481569</v>
      </c>
      <c r="AY216" s="226">
        <v>1720.4213996915321</v>
      </c>
      <c r="AZ216" s="226">
        <v>1755.2453864377103</v>
      </c>
    </row>
    <row r="217" spans="1:52" x14ac:dyDescent="0.35">
      <c r="A217" s="225" t="s">
        <v>218</v>
      </c>
      <c r="B217" s="226">
        <v>0</v>
      </c>
      <c r="C217" s="226">
        <v>0</v>
      </c>
      <c r="D217" s="226">
        <v>0</v>
      </c>
      <c r="E217" s="226">
        <v>0</v>
      </c>
      <c r="F217" s="226">
        <v>0</v>
      </c>
      <c r="G217" s="226">
        <v>0</v>
      </c>
      <c r="H217" s="226">
        <v>0</v>
      </c>
      <c r="I217" s="226">
        <v>0</v>
      </c>
      <c r="J217" s="226">
        <v>0</v>
      </c>
      <c r="K217" s="226">
        <v>0</v>
      </c>
      <c r="L217" s="226">
        <v>0</v>
      </c>
      <c r="M217" s="226">
        <v>0</v>
      </c>
      <c r="N217" s="226">
        <v>0</v>
      </c>
      <c r="O217" s="226">
        <v>0</v>
      </c>
      <c r="P217" s="226">
        <v>0</v>
      </c>
      <c r="Q217" s="226">
        <v>0</v>
      </c>
      <c r="R217" s="226">
        <v>6.869661342627621E-93</v>
      </c>
      <c r="S217" s="226">
        <v>1.8761773584878013E-88</v>
      </c>
      <c r="T217" s="226">
        <v>3.6408104314424577E-84</v>
      </c>
      <c r="U217" s="226">
        <v>6.1812259013418427E-80</v>
      </c>
      <c r="V217" s="226">
        <v>9.7757369623522015E-76</v>
      </c>
      <c r="W217" s="226">
        <v>1.5329984234052881E-71</v>
      </c>
      <c r="X217" s="226">
        <v>2.1024413294180085E-67</v>
      </c>
      <c r="Y217" s="226">
        <v>3.4734512722511283E-63</v>
      </c>
      <c r="Z217" s="226">
        <v>4.3579153686894891E-59</v>
      </c>
      <c r="AA217" s="226">
        <v>5.2054364478519811E-55</v>
      </c>
      <c r="AB217" s="226">
        <v>4.1940402655074431E-51</v>
      </c>
      <c r="AC217" s="226">
        <v>3.6038328304401908E-47</v>
      </c>
      <c r="AD217" s="226">
        <v>2.7651405368805004E-43</v>
      </c>
      <c r="AE217" s="226">
        <v>1.2804209434949046E-39</v>
      </c>
      <c r="AF217" s="226">
        <v>6.2213170471100887E-36</v>
      </c>
      <c r="AG217" s="226">
        <v>1.4555153577008167E-32</v>
      </c>
      <c r="AH217" s="226">
        <v>3.9723408450292528E-29</v>
      </c>
      <c r="AI217" s="226">
        <v>5.1644749352869025E-26</v>
      </c>
      <c r="AJ217" s="226">
        <v>6.6650656709959818E-23</v>
      </c>
      <c r="AK217" s="226">
        <v>3.253128613759424E-20</v>
      </c>
      <c r="AL217" s="226">
        <v>1.4585389585594608E-17</v>
      </c>
      <c r="AM217" s="226">
        <v>3.7488276288543675E-15</v>
      </c>
      <c r="AN217" s="226">
        <v>9.6393461347056473E-13</v>
      </c>
      <c r="AO217" s="226">
        <v>6.7250293898833771E-11</v>
      </c>
      <c r="AP217" s="226">
        <v>3.929468390206737E-9</v>
      </c>
      <c r="AQ217" s="226">
        <v>1.4372511069257525E-7</v>
      </c>
      <c r="AR217" s="226">
        <v>3.2838982129756484E-6</v>
      </c>
      <c r="AS217" s="226">
        <v>4.5028780641305365E-5</v>
      </c>
      <c r="AT217" s="226">
        <v>4.9198511428901772E-4</v>
      </c>
      <c r="AU217" s="226">
        <v>3.8376637346738021E-3</v>
      </c>
      <c r="AV217" s="226">
        <v>2.2244768245151279E-2</v>
      </c>
      <c r="AW217" s="226">
        <v>9.5735465565215602E-2</v>
      </c>
      <c r="AX217" s="226">
        <v>0.35270694496978316</v>
      </c>
      <c r="AY217" s="226">
        <v>1.0525188971648842</v>
      </c>
      <c r="AZ217" s="226">
        <v>2.6310914595624442</v>
      </c>
    </row>
    <row r="218" spans="1:52" x14ac:dyDescent="0.35">
      <c r="A218" s="225" t="s">
        <v>219</v>
      </c>
      <c r="B218" s="226">
        <v>0</v>
      </c>
      <c r="C218" s="226">
        <v>0</v>
      </c>
      <c r="D218" s="226">
        <v>0</v>
      </c>
      <c r="E218" s="226">
        <v>0</v>
      </c>
      <c r="F218" s="226">
        <v>0</v>
      </c>
      <c r="G218" s="226">
        <v>0</v>
      </c>
      <c r="H218" s="226">
        <v>0</v>
      </c>
      <c r="I218" s="226">
        <v>0</v>
      </c>
      <c r="J218" s="226">
        <v>0</v>
      </c>
      <c r="K218" s="226">
        <v>0</v>
      </c>
      <c r="L218" s="226">
        <v>0</v>
      </c>
      <c r="M218" s="226">
        <v>0</v>
      </c>
      <c r="N218" s="226">
        <v>0</v>
      </c>
      <c r="O218" s="226">
        <v>0</v>
      </c>
      <c r="P218" s="226">
        <v>0</v>
      </c>
      <c r="Q218" s="226">
        <v>0</v>
      </c>
      <c r="R218" s="226">
        <v>0</v>
      </c>
      <c r="S218" s="226">
        <v>0</v>
      </c>
      <c r="T218" s="226">
        <v>0</v>
      </c>
      <c r="U218" s="226">
        <v>0</v>
      </c>
      <c r="V218" s="226">
        <v>0</v>
      </c>
      <c r="W218" s="226">
        <v>0</v>
      </c>
      <c r="X218" s="226">
        <v>0</v>
      </c>
      <c r="Y218" s="226">
        <v>0</v>
      </c>
      <c r="Z218" s="226">
        <v>0</v>
      </c>
      <c r="AA218" s="226">
        <v>0</v>
      </c>
      <c r="AB218" s="226">
        <v>0</v>
      </c>
      <c r="AC218" s="226">
        <v>0</v>
      </c>
      <c r="AD218" s="226">
        <v>0</v>
      </c>
      <c r="AE218" s="226">
        <v>0</v>
      </c>
      <c r="AF218" s="226">
        <v>0</v>
      </c>
      <c r="AG218" s="226">
        <v>0</v>
      </c>
      <c r="AH218" s="226">
        <v>0</v>
      </c>
      <c r="AI218" s="226">
        <v>0</v>
      </c>
      <c r="AJ218" s="226">
        <v>0</v>
      </c>
      <c r="AK218" s="226">
        <v>0</v>
      </c>
      <c r="AL218" s="226">
        <v>0</v>
      </c>
      <c r="AM218" s="226">
        <v>0</v>
      </c>
      <c r="AN218" s="226">
        <v>0</v>
      </c>
      <c r="AO218" s="226">
        <v>0</v>
      </c>
      <c r="AP218" s="226">
        <v>0</v>
      </c>
      <c r="AQ218" s="226">
        <v>0</v>
      </c>
      <c r="AR218" s="226">
        <v>0</v>
      </c>
      <c r="AS218" s="226">
        <v>0</v>
      </c>
      <c r="AT218" s="226">
        <v>0</v>
      </c>
      <c r="AU218" s="226">
        <v>0</v>
      </c>
      <c r="AV218" s="226">
        <v>0</v>
      </c>
      <c r="AW218" s="226">
        <v>0</v>
      </c>
      <c r="AX218" s="226">
        <v>0</v>
      </c>
      <c r="AY218" s="226">
        <v>0</v>
      </c>
      <c r="AZ218" s="226">
        <v>0</v>
      </c>
    </row>
    <row r="219" spans="1:52" x14ac:dyDescent="0.35">
      <c r="A219" s="227" t="s">
        <v>220</v>
      </c>
      <c r="B219" s="228">
        <v>0</v>
      </c>
      <c r="C219" s="228">
        <v>0</v>
      </c>
      <c r="D219" s="228">
        <v>0</v>
      </c>
      <c r="E219" s="228">
        <v>0</v>
      </c>
      <c r="F219" s="228">
        <v>0</v>
      </c>
      <c r="G219" s="228">
        <v>0</v>
      </c>
      <c r="H219" s="228">
        <v>0</v>
      </c>
      <c r="I219" s="228">
        <v>0</v>
      </c>
      <c r="J219" s="228">
        <v>0</v>
      </c>
      <c r="K219" s="228">
        <v>0</v>
      </c>
      <c r="L219" s="228">
        <v>0</v>
      </c>
      <c r="M219" s="228">
        <v>0</v>
      </c>
      <c r="N219" s="228">
        <v>0</v>
      </c>
      <c r="O219" s="228">
        <v>0</v>
      </c>
      <c r="P219" s="228">
        <v>0</v>
      </c>
      <c r="Q219" s="228">
        <v>0</v>
      </c>
      <c r="R219" s="228">
        <v>0</v>
      </c>
      <c r="S219" s="228">
        <v>0</v>
      </c>
      <c r="T219" s="228">
        <v>0</v>
      </c>
      <c r="U219" s="228">
        <v>0</v>
      </c>
      <c r="V219" s="228">
        <v>0</v>
      </c>
      <c r="W219" s="228">
        <v>0</v>
      </c>
      <c r="X219" s="228">
        <v>0</v>
      </c>
      <c r="Y219" s="228">
        <v>0</v>
      </c>
      <c r="Z219" s="228">
        <v>0</v>
      </c>
      <c r="AA219" s="228">
        <v>0</v>
      </c>
      <c r="AB219" s="228">
        <v>0</v>
      </c>
      <c r="AC219" s="228">
        <v>0</v>
      </c>
      <c r="AD219" s="228">
        <v>0</v>
      </c>
      <c r="AE219" s="228">
        <v>0</v>
      </c>
      <c r="AF219" s="228">
        <v>0</v>
      </c>
      <c r="AG219" s="228">
        <v>0</v>
      </c>
      <c r="AH219" s="228">
        <v>0</v>
      </c>
      <c r="AI219" s="228">
        <v>0</v>
      </c>
      <c r="AJ219" s="228">
        <v>0</v>
      </c>
      <c r="AK219" s="228">
        <v>0</v>
      </c>
      <c r="AL219" s="228">
        <v>0</v>
      </c>
      <c r="AM219" s="228">
        <v>0</v>
      </c>
      <c r="AN219" s="228">
        <v>0</v>
      </c>
      <c r="AO219" s="228">
        <v>0</v>
      </c>
      <c r="AP219" s="228">
        <v>0</v>
      </c>
      <c r="AQ219" s="228">
        <v>0</v>
      </c>
      <c r="AR219" s="228">
        <v>0</v>
      </c>
      <c r="AS219" s="228">
        <v>0</v>
      </c>
      <c r="AT219" s="228">
        <v>0</v>
      </c>
      <c r="AU219" s="228">
        <v>0</v>
      </c>
      <c r="AV219" s="228">
        <v>0</v>
      </c>
      <c r="AW219" s="228">
        <v>0</v>
      </c>
      <c r="AX219" s="228">
        <v>0</v>
      </c>
      <c r="AY219" s="228">
        <v>0</v>
      </c>
      <c r="AZ219" s="228">
        <v>0</v>
      </c>
    </row>
    <row r="220" spans="1:52" x14ac:dyDescent="0.35">
      <c r="A220" s="244"/>
      <c r="B220" s="245"/>
      <c r="C220" s="245"/>
      <c r="D220" s="245"/>
      <c r="E220" s="245"/>
      <c r="F220" s="245"/>
      <c r="G220" s="245"/>
      <c r="H220" s="245"/>
      <c r="I220" s="245"/>
      <c r="J220" s="245"/>
      <c r="K220" s="245"/>
      <c r="L220" s="245"/>
      <c r="M220" s="245"/>
      <c r="N220" s="245"/>
      <c r="O220" s="245"/>
      <c r="P220" s="245"/>
      <c r="Q220" s="245"/>
      <c r="R220" s="245"/>
      <c r="S220" s="245"/>
      <c r="T220" s="245"/>
      <c r="U220" s="245"/>
      <c r="V220" s="245"/>
      <c r="W220" s="245"/>
      <c r="X220" s="245"/>
      <c r="Y220" s="245"/>
      <c r="Z220" s="245"/>
      <c r="AA220" s="245"/>
      <c r="AB220" s="245"/>
      <c r="AC220" s="245"/>
      <c r="AD220" s="245"/>
      <c r="AE220" s="245"/>
      <c r="AF220" s="245"/>
      <c r="AG220" s="245"/>
      <c r="AH220" s="245"/>
      <c r="AI220" s="245"/>
      <c r="AJ220" s="245"/>
      <c r="AK220" s="245"/>
      <c r="AL220" s="245"/>
      <c r="AM220" s="245"/>
      <c r="AN220" s="245"/>
      <c r="AO220" s="245"/>
      <c r="AP220" s="245"/>
      <c r="AQ220" s="245"/>
      <c r="AR220" s="245"/>
      <c r="AS220" s="245"/>
      <c r="AT220" s="245"/>
      <c r="AU220" s="245"/>
      <c r="AV220" s="245"/>
      <c r="AW220" s="245"/>
      <c r="AX220" s="245"/>
      <c r="AY220" s="245"/>
      <c r="AZ220" s="245"/>
    </row>
    <row r="221" spans="1:52" x14ac:dyDescent="0.35">
      <c r="A221" s="9" t="s">
        <v>105</v>
      </c>
      <c r="B221" s="235">
        <v>277.05911580578299</v>
      </c>
      <c r="C221" s="235">
        <v>265.32061058409425</v>
      </c>
      <c r="D221" s="235">
        <v>265.19594752182161</v>
      </c>
      <c r="E221" s="235">
        <v>306.38013574429203</v>
      </c>
      <c r="F221" s="235">
        <v>298.51815897328515</v>
      </c>
      <c r="G221" s="235">
        <v>314.67300614237126</v>
      </c>
      <c r="H221" s="235">
        <v>335.52651980074131</v>
      </c>
      <c r="I221" s="235">
        <v>333.67956262637449</v>
      </c>
      <c r="J221" s="235">
        <v>297.11004193400402</v>
      </c>
      <c r="K221" s="235">
        <v>292.6041058447621</v>
      </c>
      <c r="L221" s="235">
        <v>290.82158238928832</v>
      </c>
      <c r="M221" s="235">
        <v>279.38279324481999</v>
      </c>
      <c r="N221" s="235">
        <v>276.43083641012186</v>
      </c>
      <c r="O221" s="235">
        <v>259.38917668280686</v>
      </c>
      <c r="P221" s="235">
        <v>255.01249305088299</v>
      </c>
      <c r="Q221" s="235">
        <v>280.06699106328944</v>
      </c>
      <c r="R221" s="235">
        <v>284.38445376761916</v>
      </c>
      <c r="S221" s="235">
        <v>289.43549418181817</v>
      </c>
      <c r="T221" s="235">
        <v>294.48039393001602</v>
      </c>
      <c r="U221" s="235">
        <v>299.07260167276905</v>
      </c>
      <c r="V221" s="235">
        <v>303.33912382233569</v>
      </c>
      <c r="W221" s="235">
        <v>307.35687462310852</v>
      </c>
      <c r="X221" s="235">
        <v>311.21572367740379</v>
      </c>
      <c r="Y221" s="235">
        <v>315.48114120065304</v>
      </c>
      <c r="Z221" s="235">
        <v>319.58984497438274</v>
      </c>
      <c r="AA221" s="235">
        <v>323.68258885978912</v>
      </c>
      <c r="AB221" s="235">
        <v>327.82806403715165</v>
      </c>
      <c r="AC221" s="235">
        <v>331.98505001462388</v>
      </c>
      <c r="AD221" s="235">
        <v>336.20755681409526</v>
      </c>
      <c r="AE221" s="235">
        <v>340.38779664827484</v>
      </c>
      <c r="AF221" s="235">
        <v>344.66093604774102</v>
      </c>
      <c r="AG221" s="235">
        <v>348.89445985621199</v>
      </c>
      <c r="AH221" s="235">
        <v>353.11788832353852</v>
      </c>
      <c r="AI221" s="235">
        <v>356.7344685268647</v>
      </c>
      <c r="AJ221" s="235">
        <v>360.40428989194606</v>
      </c>
      <c r="AK221" s="235">
        <v>364.09315577327447</v>
      </c>
      <c r="AL221" s="235">
        <v>367.83959768744984</v>
      </c>
      <c r="AM221" s="235">
        <v>371.64196612119702</v>
      </c>
      <c r="AN221" s="235">
        <v>375.7420310998379</v>
      </c>
      <c r="AO221" s="235">
        <v>379.67077511961554</v>
      </c>
      <c r="AP221" s="235">
        <v>383.79653696073672</v>
      </c>
      <c r="AQ221" s="235">
        <v>388.1319374833343</v>
      </c>
      <c r="AR221" s="235">
        <v>392.46524688820318</v>
      </c>
      <c r="AS221" s="235">
        <v>396.95664234449475</v>
      </c>
      <c r="AT221" s="235">
        <v>401.46262226368208</v>
      </c>
      <c r="AU221" s="235">
        <v>406.24983297691244</v>
      </c>
      <c r="AV221" s="235">
        <v>411.12358270168727</v>
      </c>
      <c r="AW221" s="235">
        <v>416.04364498685391</v>
      </c>
      <c r="AX221" s="235">
        <v>420.95022314208222</v>
      </c>
      <c r="AY221" s="235">
        <v>425.91320877361875</v>
      </c>
      <c r="AZ221" s="235">
        <v>430.86816457078226</v>
      </c>
    </row>
    <row r="222" spans="1:52" x14ac:dyDescent="0.35">
      <c r="A222" s="249" t="s">
        <v>38</v>
      </c>
      <c r="B222" s="241">
        <v>146.23591077988064</v>
      </c>
      <c r="C222" s="241">
        <v>139.30091793997951</v>
      </c>
      <c r="D222" s="241">
        <v>140.62678254837792</v>
      </c>
      <c r="E222" s="241">
        <v>173.56906477876117</v>
      </c>
      <c r="F222" s="241">
        <v>176.09744087179061</v>
      </c>
      <c r="G222" s="241">
        <v>181.86218480190345</v>
      </c>
      <c r="H222" s="241">
        <v>210.58571608204812</v>
      </c>
      <c r="I222" s="241">
        <v>195.80581876524371</v>
      </c>
      <c r="J222" s="241">
        <v>163.47337873869856</v>
      </c>
      <c r="K222" s="241">
        <v>159.29109175631072</v>
      </c>
      <c r="L222" s="241">
        <v>152.99345933743524</v>
      </c>
      <c r="M222" s="241">
        <v>135.25241069481791</v>
      </c>
      <c r="N222" s="241">
        <v>131.2772465063064</v>
      </c>
      <c r="O222" s="241">
        <v>112.28262952733292</v>
      </c>
      <c r="P222" s="241">
        <v>102.3709978257023</v>
      </c>
      <c r="Q222" s="241">
        <v>111.21391444611658</v>
      </c>
      <c r="R222" s="241">
        <v>112.34657369872853</v>
      </c>
      <c r="S222" s="241">
        <v>113.5422644268412</v>
      </c>
      <c r="T222" s="241">
        <v>114.76158503525124</v>
      </c>
      <c r="U222" s="241">
        <v>115.81758657484666</v>
      </c>
      <c r="V222" s="241">
        <v>116.69362941267148</v>
      </c>
      <c r="W222" s="241">
        <v>117.46388501311597</v>
      </c>
      <c r="X222" s="241">
        <v>118.21830175337469</v>
      </c>
      <c r="Y222" s="241">
        <v>119.0624150471873</v>
      </c>
      <c r="Z222" s="241">
        <v>119.89475425229871</v>
      </c>
      <c r="AA222" s="241">
        <v>120.81571326017325</v>
      </c>
      <c r="AB222" s="241">
        <v>121.79399563297916</v>
      </c>
      <c r="AC222" s="241">
        <v>122.78376132237655</v>
      </c>
      <c r="AD222" s="241">
        <v>123.79230556298177</v>
      </c>
      <c r="AE222" s="241">
        <v>124.7590062511627</v>
      </c>
      <c r="AF222" s="241">
        <v>125.79336991561335</v>
      </c>
      <c r="AG222" s="241">
        <v>126.80417855360797</v>
      </c>
      <c r="AH222" s="241">
        <v>127.85757023642037</v>
      </c>
      <c r="AI222" s="241">
        <v>128.85220955235084</v>
      </c>
      <c r="AJ222" s="241">
        <v>129.84600626845776</v>
      </c>
      <c r="AK222" s="241">
        <v>130.85090118962117</v>
      </c>
      <c r="AL222" s="241">
        <v>131.87774702636642</v>
      </c>
      <c r="AM222" s="241">
        <v>132.91097360958551</v>
      </c>
      <c r="AN222" s="241">
        <v>134.07640304385498</v>
      </c>
      <c r="AO222" s="241">
        <v>135.14774538709949</v>
      </c>
      <c r="AP222" s="241">
        <v>136.30296833740053</v>
      </c>
      <c r="AQ222" s="241">
        <v>137.54374344888862</v>
      </c>
      <c r="AR222" s="241">
        <v>138.75285820833571</v>
      </c>
      <c r="AS222" s="241">
        <v>140.04476443090945</v>
      </c>
      <c r="AT222" s="241">
        <v>141.36085709424853</v>
      </c>
      <c r="AU222" s="241">
        <v>142.83330751855542</v>
      </c>
      <c r="AV222" s="241">
        <v>144.34682726533762</v>
      </c>
      <c r="AW222" s="241">
        <v>145.88670405379582</v>
      </c>
      <c r="AX222" s="241">
        <v>147.44029941157513</v>
      </c>
      <c r="AY222" s="241">
        <v>149.02299562070954</v>
      </c>
      <c r="AZ222" s="241">
        <v>150.64110354673338</v>
      </c>
    </row>
    <row r="223" spans="1:52" x14ac:dyDescent="0.35">
      <c r="A223" s="247" t="s">
        <v>94</v>
      </c>
      <c r="B223" s="226">
        <v>146.23591077988064</v>
      </c>
      <c r="C223" s="226">
        <v>139.30091793997951</v>
      </c>
      <c r="D223" s="226">
        <v>140.62678254837792</v>
      </c>
      <c r="E223" s="226">
        <v>173.56906477876117</v>
      </c>
      <c r="F223" s="226">
        <v>176.09744087179061</v>
      </c>
      <c r="G223" s="226">
        <v>181.86218480190345</v>
      </c>
      <c r="H223" s="226">
        <v>210.58571608204812</v>
      </c>
      <c r="I223" s="226">
        <v>195.80581876524371</v>
      </c>
      <c r="J223" s="226">
        <v>163.47337873869856</v>
      </c>
      <c r="K223" s="226">
        <v>159.29109175631072</v>
      </c>
      <c r="L223" s="226">
        <v>152.99345933743524</v>
      </c>
      <c r="M223" s="226">
        <v>135.25241069481791</v>
      </c>
      <c r="N223" s="226">
        <v>131.2772465063064</v>
      </c>
      <c r="O223" s="226">
        <v>112.28262952733292</v>
      </c>
      <c r="P223" s="226">
        <v>102.3709978257023</v>
      </c>
      <c r="Q223" s="226">
        <v>111.21391444611658</v>
      </c>
      <c r="R223" s="226">
        <v>112.34545877960169</v>
      </c>
      <c r="S223" s="226">
        <v>113.53963423274659</v>
      </c>
      <c r="T223" s="226">
        <v>114.75720099968022</v>
      </c>
      <c r="U223" s="226">
        <v>115.8113747325672</v>
      </c>
      <c r="V223" s="226">
        <v>116.68553738450019</v>
      </c>
      <c r="W223" s="226">
        <v>117.45387068941028</v>
      </c>
      <c r="X223" s="226">
        <v>118.20654218696042</v>
      </c>
      <c r="Y223" s="226">
        <v>119.04892272259825</v>
      </c>
      <c r="Z223" s="226">
        <v>119.87954624875525</v>
      </c>
      <c r="AA223" s="226">
        <v>120.79865856942432</v>
      </c>
      <c r="AB223" s="226">
        <v>121.77514290221184</v>
      </c>
      <c r="AC223" s="226">
        <v>122.763165553631</v>
      </c>
      <c r="AD223" s="226">
        <v>123.76993796856719</v>
      </c>
      <c r="AE223" s="226">
        <v>124.73497471355194</v>
      </c>
      <c r="AF223" s="226">
        <v>125.76725116832232</v>
      </c>
      <c r="AG223" s="226">
        <v>126.77641680858768</v>
      </c>
      <c r="AH223" s="226">
        <v>127.82809624241753</v>
      </c>
      <c r="AI223" s="226">
        <v>128.82097964826107</v>
      </c>
      <c r="AJ223" s="226">
        <v>129.81316733234354</v>
      </c>
      <c r="AK223" s="226">
        <v>130.81632219115687</v>
      </c>
      <c r="AL223" s="226">
        <v>131.84121318349762</v>
      </c>
      <c r="AM223" s="226">
        <v>132.87252613848037</v>
      </c>
      <c r="AN223" s="226">
        <v>134.0342453661043</v>
      </c>
      <c r="AO223" s="226">
        <v>135.10365852457738</v>
      </c>
      <c r="AP223" s="226">
        <v>136.25619257191508</v>
      </c>
      <c r="AQ223" s="226">
        <v>137.49419362199413</v>
      </c>
      <c r="AR223" s="226">
        <v>138.70068509838418</v>
      </c>
      <c r="AS223" s="226">
        <v>139.98940533711044</v>
      </c>
      <c r="AT223" s="226">
        <v>141.30072041668802</v>
      </c>
      <c r="AU223" s="226">
        <v>142.76942522946212</v>
      </c>
      <c r="AV223" s="226">
        <v>144.27952169602256</v>
      </c>
      <c r="AW223" s="226">
        <v>145.81541572880781</v>
      </c>
      <c r="AX223" s="226">
        <v>147.36425264720498</v>
      </c>
      <c r="AY223" s="226">
        <v>148.93890940113394</v>
      </c>
      <c r="AZ223" s="226">
        <v>150.55166121315241</v>
      </c>
    </row>
    <row r="224" spans="1:52" x14ac:dyDescent="0.35">
      <c r="A224" s="247" t="s">
        <v>95</v>
      </c>
      <c r="B224" s="226">
        <v>0</v>
      </c>
      <c r="C224" s="226">
        <v>0</v>
      </c>
      <c r="D224" s="226">
        <v>0</v>
      </c>
      <c r="E224" s="226">
        <v>0</v>
      </c>
      <c r="F224" s="226">
        <v>0</v>
      </c>
      <c r="G224" s="226">
        <v>0</v>
      </c>
      <c r="H224" s="226">
        <v>0</v>
      </c>
      <c r="I224" s="226">
        <v>0</v>
      </c>
      <c r="J224" s="226">
        <v>0</v>
      </c>
      <c r="K224" s="226">
        <v>0</v>
      </c>
      <c r="L224" s="226">
        <v>0</v>
      </c>
      <c r="M224" s="226">
        <v>0</v>
      </c>
      <c r="N224" s="226">
        <v>0</v>
      </c>
      <c r="O224" s="226">
        <v>0</v>
      </c>
      <c r="P224" s="226">
        <v>0</v>
      </c>
      <c r="Q224" s="226">
        <v>0</v>
      </c>
      <c r="R224" s="226">
        <v>1.1149100528975713E-3</v>
      </c>
      <c r="S224" s="226">
        <v>2.6301665975667354E-3</v>
      </c>
      <c r="T224" s="226">
        <v>4.3839758081707951E-3</v>
      </c>
      <c r="U224" s="226">
        <v>6.2117321033842042E-3</v>
      </c>
      <c r="V224" s="226">
        <v>8.0918404567496809E-3</v>
      </c>
      <c r="W224" s="226">
        <v>1.0014015958764486E-2</v>
      </c>
      <c r="X224" s="226">
        <v>1.1759094309371061E-2</v>
      </c>
      <c r="Y224" s="226">
        <v>1.3491610264720991E-2</v>
      </c>
      <c r="Z224" s="226">
        <v>1.5206929946758634E-2</v>
      </c>
      <c r="AA224" s="226">
        <v>1.7053042119722583E-2</v>
      </c>
      <c r="AB224" s="226">
        <v>1.8850253461823129E-2</v>
      </c>
      <c r="AC224" s="226">
        <v>2.0592088265208752E-2</v>
      </c>
      <c r="AD224" s="226">
        <v>2.2362114903210929E-2</v>
      </c>
      <c r="AE224" s="226">
        <v>2.4023573821226378E-2</v>
      </c>
      <c r="AF224" s="226">
        <v>2.6106234514560022E-2</v>
      </c>
      <c r="AG224" s="226">
        <v>2.7744015859345487E-2</v>
      </c>
      <c r="AH224" s="226">
        <v>2.944847423840111E-2</v>
      </c>
      <c r="AI224" s="226">
        <v>3.1192614938323229E-2</v>
      </c>
      <c r="AJ224" s="226">
        <v>3.2786110028959863E-2</v>
      </c>
      <c r="AK224" s="226">
        <v>3.4502456066752396E-2</v>
      </c>
      <c r="AL224" s="226">
        <v>3.6419095896872242E-2</v>
      </c>
      <c r="AM224" s="226">
        <v>3.8279868390032515E-2</v>
      </c>
      <c r="AN224" s="226">
        <v>4.185074538028663E-2</v>
      </c>
      <c r="AO224" s="226">
        <v>4.3678855000912703E-2</v>
      </c>
      <c r="AP224" s="226">
        <v>4.6177812324826463E-2</v>
      </c>
      <c r="AQ224" s="226">
        <v>4.8697038705905422E-2</v>
      </c>
      <c r="AR224" s="226">
        <v>5.101402989074081E-2</v>
      </c>
      <c r="AS224" s="226">
        <v>5.3722670010342199E-2</v>
      </c>
      <c r="AT224" s="226">
        <v>5.7636634065077116E-2</v>
      </c>
      <c r="AU224" s="226">
        <v>6.0570796848109745E-2</v>
      </c>
      <c r="AV224" s="226">
        <v>6.312764957422741E-2</v>
      </c>
      <c r="AW224" s="226">
        <v>6.5970311192529593E-2</v>
      </c>
      <c r="AX224" s="226">
        <v>6.9197535323638967E-2</v>
      </c>
      <c r="AY224" s="226">
        <v>7.4439152965122157E-2</v>
      </c>
      <c r="AZ224" s="226">
        <v>7.7730129516354704E-2</v>
      </c>
    </row>
    <row r="225" spans="1:52" x14ac:dyDescent="0.35">
      <c r="A225" s="247" t="s">
        <v>96</v>
      </c>
      <c r="B225" s="226">
        <v>0</v>
      </c>
      <c r="C225" s="226">
        <v>0</v>
      </c>
      <c r="D225" s="226">
        <v>0</v>
      </c>
      <c r="E225" s="226">
        <v>0</v>
      </c>
      <c r="F225" s="226">
        <v>0</v>
      </c>
      <c r="G225" s="226">
        <v>0</v>
      </c>
      <c r="H225" s="226">
        <v>0</v>
      </c>
      <c r="I225" s="226">
        <v>0</v>
      </c>
      <c r="J225" s="226">
        <v>0</v>
      </c>
      <c r="K225" s="226">
        <v>0</v>
      </c>
      <c r="L225" s="226">
        <v>0</v>
      </c>
      <c r="M225" s="226">
        <v>0</v>
      </c>
      <c r="N225" s="226">
        <v>0</v>
      </c>
      <c r="O225" s="226">
        <v>0</v>
      </c>
      <c r="P225" s="226">
        <v>0</v>
      </c>
      <c r="Q225" s="226">
        <v>0</v>
      </c>
      <c r="R225" s="226">
        <v>9.0739578582386028E-9</v>
      </c>
      <c r="S225" s="226">
        <v>2.7497042211802449E-8</v>
      </c>
      <c r="T225" s="226">
        <v>5.9762853924160393E-8</v>
      </c>
      <c r="U225" s="226">
        <v>1.1017606997492009E-7</v>
      </c>
      <c r="V225" s="226">
        <v>1.8771455402817182E-7</v>
      </c>
      <c r="W225" s="226">
        <v>3.0774692893838938E-7</v>
      </c>
      <c r="X225" s="226">
        <v>4.721049077840289E-7</v>
      </c>
      <c r="Y225" s="226">
        <v>7.1432433641212479E-7</v>
      </c>
      <c r="Z225" s="226">
        <v>1.073596712837681E-6</v>
      </c>
      <c r="AA225" s="226">
        <v>1.648629214378963E-6</v>
      </c>
      <c r="AB225" s="226">
        <v>2.4773055064288882E-6</v>
      </c>
      <c r="AC225" s="226">
        <v>3.6804803540590219E-6</v>
      </c>
      <c r="AD225" s="226">
        <v>5.4795113632622774E-6</v>
      </c>
      <c r="AE225" s="226">
        <v>7.9637895363023866E-6</v>
      </c>
      <c r="AF225" s="226">
        <v>1.2512776479116026E-5</v>
      </c>
      <c r="AG225" s="226">
        <v>1.7729160947498096E-5</v>
      </c>
      <c r="AH225" s="226">
        <v>2.5519764436878755E-5</v>
      </c>
      <c r="AI225" s="226">
        <v>3.7289151433068852E-5</v>
      </c>
      <c r="AJ225" s="226">
        <v>5.2826085255262396E-5</v>
      </c>
      <c r="AK225" s="226">
        <v>7.6542397551907979E-5</v>
      </c>
      <c r="AL225" s="226">
        <v>1.1474697194388764E-4</v>
      </c>
      <c r="AM225" s="226">
        <v>1.6760271513523712E-4</v>
      </c>
      <c r="AN225" s="226">
        <v>3.069323703967668E-4</v>
      </c>
      <c r="AO225" s="226">
        <v>4.080075212109539E-4</v>
      </c>
      <c r="AP225" s="226">
        <v>5.979531606094793E-4</v>
      </c>
      <c r="AQ225" s="226">
        <v>8.5278818859459886E-4</v>
      </c>
      <c r="AR225" s="226">
        <v>1.1590800607594485E-3</v>
      </c>
      <c r="AS225" s="226">
        <v>1.6364237886767618E-3</v>
      </c>
      <c r="AT225" s="226">
        <v>2.500043495427959E-3</v>
      </c>
      <c r="AU225" s="226">
        <v>3.3114922451967549E-3</v>
      </c>
      <c r="AV225" s="226">
        <v>4.1779197408418562E-3</v>
      </c>
      <c r="AW225" s="226">
        <v>5.3180137954842287E-3</v>
      </c>
      <c r="AX225" s="226">
        <v>6.8492290465161677E-3</v>
      </c>
      <c r="AY225" s="226">
        <v>9.6470666104872069E-3</v>
      </c>
      <c r="AZ225" s="226">
        <v>1.1712204064589327E-2</v>
      </c>
    </row>
    <row r="226" spans="1:52" x14ac:dyDescent="0.35">
      <c r="A226" s="247" t="s">
        <v>97</v>
      </c>
      <c r="B226" s="226">
        <v>0</v>
      </c>
      <c r="C226" s="226">
        <v>0</v>
      </c>
      <c r="D226" s="226">
        <v>0</v>
      </c>
      <c r="E226" s="226">
        <v>0</v>
      </c>
      <c r="F226" s="226">
        <v>0</v>
      </c>
      <c r="G226" s="226">
        <v>0</v>
      </c>
      <c r="H226" s="226">
        <v>0</v>
      </c>
      <c r="I226" s="226">
        <v>0</v>
      </c>
      <c r="J226" s="226">
        <v>0</v>
      </c>
      <c r="K226" s="226">
        <v>0</v>
      </c>
      <c r="L226" s="226">
        <v>0</v>
      </c>
      <c r="M226" s="226">
        <v>0</v>
      </c>
      <c r="N226" s="226">
        <v>0</v>
      </c>
      <c r="O226" s="226">
        <v>0</v>
      </c>
      <c r="P226" s="226">
        <v>0</v>
      </c>
      <c r="Q226" s="226">
        <v>0</v>
      </c>
      <c r="R226" s="226">
        <v>0</v>
      </c>
      <c r="S226" s="226">
        <v>0</v>
      </c>
      <c r="T226" s="226">
        <v>0</v>
      </c>
      <c r="U226" s="226">
        <v>0</v>
      </c>
      <c r="V226" s="226">
        <v>0</v>
      </c>
      <c r="W226" s="226">
        <v>0</v>
      </c>
      <c r="X226" s="226">
        <v>0</v>
      </c>
      <c r="Y226" s="226">
        <v>0</v>
      </c>
      <c r="Z226" s="226">
        <v>0</v>
      </c>
      <c r="AA226" s="226">
        <v>0</v>
      </c>
      <c r="AB226" s="226">
        <v>0</v>
      </c>
      <c r="AC226" s="226">
        <v>0</v>
      </c>
      <c r="AD226" s="226">
        <v>0</v>
      </c>
      <c r="AE226" s="226">
        <v>0</v>
      </c>
      <c r="AF226" s="226">
        <v>0</v>
      </c>
      <c r="AG226" s="226">
        <v>0</v>
      </c>
      <c r="AH226" s="226">
        <v>0</v>
      </c>
      <c r="AI226" s="226">
        <v>0</v>
      </c>
      <c r="AJ226" s="226">
        <v>0</v>
      </c>
      <c r="AK226" s="226">
        <v>0</v>
      </c>
      <c r="AL226" s="226">
        <v>0</v>
      </c>
      <c r="AM226" s="226">
        <v>0</v>
      </c>
      <c r="AN226" s="226">
        <v>0</v>
      </c>
      <c r="AO226" s="226">
        <v>0</v>
      </c>
      <c r="AP226" s="226">
        <v>0</v>
      </c>
      <c r="AQ226" s="226">
        <v>0</v>
      </c>
      <c r="AR226" s="226">
        <v>0</v>
      </c>
      <c r="AS226" s="226">
        <v>0</v>
      </c>
      <c r="AT226" s="226">
        <v>0</v>
      </c>
      <c r="AU226" s="226">
        <v>0</v>
      </c>
      <c r="AV226" s="226">
        <v>0</v>
      </c>
      <c r="AW226" s="226">
        <v>0</v>
      </c>
      <c r="AX226" s="226">
        <v>0</v>
      </c>
      <c r="AY226" s="226">
        <v>0</v>
      </c>
      <c r="AZ226" s="226">
        <v>0</v>
      </c>
    </row>
    <row r="227" spans="1:52" x14ac:dyDescent="0.35">
      <c r="A227" s="247" t="s">
        <v>98</v>
      </c>
      <c r="B227" s="226">
        <v>0</v>
      </c>
      <c r="C227" s="226">
        <v>0</v>
      </c>
      <c r="D227" s="226">
        <v>0</v>
      </c>
      <c r="E227" s="226">
        <v>0</v>
      </c>
      <c r="F227" s="226">
        <v>0</v>
      </c>
      <c r="G227" s="226">
        <v>0</v>
      </c>
      <c r="H227" s="226">
        <v>0</v>
      </c>
      <c r="I227" s="226">
        <v>0</v>
      </c>
      <c r="J227" s="226">
        <v>0</v>
      </c>
      <c r="K227" s="226">
        <v>0</v>
      </c>
      <c r="L227" s="226">
        <v>0</v>
      </c>
      <c r="M227" s="226">
        <v>0</v>
      </c>
      <c r="N227" s="226">
        <v>0</v>
      </c>
      <c r="O227" s="226">
        <v>0</v>
      </c>
      <c r="P227" s="226">
        <v>0</v>
      </c>
      <c r="Q227" s="226">
        <v>0</v>
      </c>
      <c r="R227" s="226">
        <v>0</v>
      </c>
      <c r="S227" s="226">
        <v>0</v>
      </c>
      <c r="T227" s="226">
        <v>0</v>
      </c>
      <c r="U227" s="226">
        <v>0</v>
      </c>
      <c r="V227" s="226">
        <v>0</v>
      </c>
      <c r="W227" s="226">
        <v>0</v>
      </c>
      <c r="X227" s="226">
        <v>0</v>
      </c>
      <c r="Y227" s="226">
        <v>0</v>
      </c>
      <c r="Z227" s="226">
        <v>0</v>
      </c>
      <c r="AA227" s="226">
        <v>0</v>
      </c>
      <c r="AB227" s="226">
        <v>0</v>
      </c>
      <c r="AC227" s="226">
        <v>0</v>
      </c>
      <c r="AD227" s="226">
        <v>0</v>
      </c>
      <c r="AE227" s="226">
        <v>0</v>
      </c>
      <c r="AF227" s="226">
        <v>0</v>
      </c>
      <c r="AG227" s="226">
        <v>0</v>
      </c>
      <c r="AH227" s="226">
        <v>0</v>
      </c>
      <c r="AI227" s="226">
        <v>0</v>
      </c>
      <c r="AJ227" s="226">
        <v>0</v>
      </c>
      <c r="AK227" s="226">
        <v>0</v>
      </c>
      <c r="AL227" s="226">
        <v>0</v>
      </c>
      <c r="AM227" s="226">
        <v>0</v>
      </c>
      <c r="AN227" s="226">
        <v>0</v>
      </c>
      <c r="AO227" s="226">
        <v>0</v>
      </c>
      <c r="AP227" s="226">
        <v>0</v>
      </c>
      <c r="AQ227" s="226">
        <v>0</v>
      </c>
      <c r="AR227" s="226">
        <v>0</v>
      </c>
      <c r="AS227" s="226">
        <v>0</v>
      </c>
      <c r="AT227" s="226">
        <v>0</v>
      </c>
      <c r="AU227" s="226">
        <v>0</v>
      </c>
      <c r="AV227" s="226">
        <v>0</v>
      </c>
      <c r="AW227" s="226">
        <v>0</v>
      </c>
      <c r="AX227" s="226">
        <v>0</v>
      </c>
      <c r="AY227" s="226">
        <v>0</v>
      </c>
      <c r="AZ227" s="226">
        <v>0</v>
      </c>
    </row>
    <row r="228" spans="1:52" x14ac:dyDescent="0.35">
      <c r="A228" s="247" t="s">
        <v>99</v>
      </c>
      <c r="B228" s="226">
        <v>0</v>
      </c>
      <c r="C228" s="226">
        <v>0</v>
      </c>
      <c r="D228" s="226">
        <v>0</v>
      </c>
      <c r="E228" s="226">
        <v>0</v>
      </c>
      <c r="F228" s="226">
        <v>0</v>
      </c>
      <c r="G228" s="226">
        <v>0</v>
      </c>
      <c r="H228" s="226">
        <v>0</v>
      </c>
      <c r="I228" s="226">
        <v>0</v>
      </c>
      <c r="J228" s="226">
        <v>0</v>
      </c>
      <c r="K228" s="226">
        <v>0</v>
      </c>
      <c r="L228" s="226">
        <v>0</v>
      </c>
      <c r="M228" s="226">
        <v>0</v>
      </c>
      <c r="N228" s="226">
        <v>0</v>
      </c>
      <c r="O228" s="226">
        <v>0</v>
      </c>
      <c r="P228" s="226">
        <v>0</v>
      </c>
      <c r="Q228" s="226">
        <v>0</v>
      </c>
      <c r="R228" s="226">
        <v>0</v>
      </c>
      <c r="S228" s="226">
        <v>0</v>
      </c>
      <c r="T228" s="226">
        <v>0</v>
      </c>
      <c r="U228" s="226">
        <v>0</v>
      </c>
      <c r="V228" s="226">
        <v>0</v>
      </c>
      <c r="W228" s="226">
        <v>0</v>
      </c>
      <c r="X228" s="226">
        <v>0</v>
      </c>
      <c r="Y228" s="226">
        <v>0</v>
      </c>
      <c r="Z228" s="226">
        <v>0</v>
      </c>
      <c r="AA228" s="226">
        <v>0</v>
      </c>
      <c r="AB228" s="226">
        <v>0</v>
      </c>
      <c r="AC228" s="226">
        <v>0</v>
      </c>
      <c r="AD228" s="226">
        <v>0</v>
      </c>
      <c r="AE228" s="226">
        <v>0</v>
      </c>
      <c r="AF228" s="226">
        <v>0</v>
      </c>
      <c r="AG228" s="226">
        <v>0</v>
      </c>
      <c r="AH228" s="226">
        <v>0</v>
      </c>
      <c r="AI228" s="226">
        <v>0</v>
      </c>
      <c r="AJ228" s="226">
        <v>0</v>
      </c>
      <c r="AK228" s="226">
        <v>0</v>
      </c>
      <c r="AL228" s="226">
        <v>0</v>
      </c>
      <c r="AM228" s="226">
        <v>0</v>
      </c>
      <c r="AN228" s="226">
        <v>0</v>
      </c>
      <c r="AO228" s="226">
        <v>0</v>
      </c>
      <c r="AP228" s="226">
        <v>0</v>
      </c>
      <c r="AQ228" s="226">
        <v>0</v>
      </c>
      <c r="AR228" s="226">
        <v>0</v>
      </c>
      <c r="AS228" s="226">
        <v>0</v>
      </c>
      <c r="AT228" s="226">
        <v>0</v>
      </c>
      <c r="AU228" s="226">
        <v>0</v>
      </c>
      <c r="AV228" s="226">
        <v>0</v>
      </c>
      <c r="AW228" s="226">
        <v>0</v>
      </c>
      <c r="AX228" s="226">
        <v>0</v>
      </c>
      <c r="AY228" s="226">
        <v>0</v>
      </c>
      <c r="AZ228" s="226">
        <v>0</v>
      </c>
    </row>
    <row r="229" spans="1:52" x14ac:dyDescent="0.35">
      <c r="A229" s="249" t="s">
        <v>39</v>
      </c>
      <c r="B229" s="241">
        <v>130.82320502590235</v>
      </c>
      <c r="C229" s="241">
        <v>126.01969264411474</v>
      </c>
      <c r="D229" s="241">
        <v>124.5691649734437</v>
      </c>
      <c r="E229" s="241">
        <v>132.81107096553086</v>
      </c>
      <c r="F229" s="241">
        <v>122.42071810149453</v>
      </c>
      <c r="G229" s="241">
        <v>132.81082134046781</v>
      </c>
      <c r="H229" s="241">
        <v>124.9408037186932</v>
      </c>
      <c r="I229" s="241">
        <v>137.87374386113078</v>
      </c>
      <c r="J229" s="241">
        <v>133.63666319530546</v>
      </c>
      <c r="K229" s="241">
        <v>133.31301408845141</v>
      </c>
      <c r="L229" s="241">
        <v>137.82812305185311</v>
      </c>
      <c r="M229" s="241">
        <v>144.13038255000208</v>
      </c>
      <c r="N229" s="241">
        <v>145.15358990381543</v>
      </c>
      <c r="O229" s="241">
        <v>147.10654715547395</v>
      </c>
      <c r="P229" s="241">
        <v>152.64149522518071</v>
      </c>
      <c r="Q229" s="241">
        <v>168.85307661717286</v>
      </c>
      <c r="R229" s="241">
        <v>172.03788006889064</v>
      </c>
      <c r="S229" s="241">
        <v>175.89322975497697</v>
      </c>
      <c r="T229" s="241">
        <v>179.71880889476478</v>
      </c>
      <c r="U229" s="241">
        <v>183.25501509792241</v>
      </c>
      <c r="V229" s="241">
        <v>186.64549440966422</v>
      </c>
      <c r="W229" s="241">
        <v>189.89298960999258</v>
      </c>
      <c r="X229" s="241">
        <v>192.99742192402911</v>
      </c>
      <c r="Y229" s="241">
        <v>196.41872615346577</v>
      </c>
      <c r="Z229" s="241">
        <v>199.69509072208405</v>
      </c>
      <c r="AA229" s="241">
        <v>202.86687559961584</v>
      </c>
      <c r="AB229" s="241">
        <v>206.03406840417247</v>
      </c>
      <c r="AC229" s="241">
        <v>209.20128869224735</v>
      </c>
      <c r="AD229" s="241">
        <v>212.41525125111346</v>
      </c>
      <c r="AE229" s="241">
        <v>215.62879039711211</v>
      </c>
      <c r="AF229" s="241">
        <v>218.86756613212765</v>
      </c>
      <c r="AG229" s="241">
        <v>222.09028130260404</v>
      </c>
      <c r="AH229" s="241">
        <v>225.26031808711815</v>
      </c>
      <c r="AI229" s="241">
        <v>227.88225897451386</v>
      </c>
      <c r="AJ229" s="241">
        <v>230.55828362348828</v>
      </c>
      <c r="AK229" s="241">
        <v>233.24225458365331</v>
      </c>
      <c r="AL229" s="241">
        <v>235.96185066108342</v>
      </c>
      <c r="AM229" s="241">
        <v>238.7309925116115</v>
      </c>
      <c r="AN229" s="241">
        <v>241.66562805598292</v>
      </c>
      <c r="AO229" s="241">
        <v>244.52302973251605</v>
      </c>
      <c r="AP229" s="241">
        <v>247.49356862333619</v>
      </c>
      <c r="AQ229" s="241">
        <v>250.58819403444568</v>
      </c>
      <c r="AR229" s="241">
        <v>253.7123886798675</v>
      </c>
      <c r="AS229" s="241">
        <v>256.91187791358527</v>
      </c>
      <c r="AT229" s="241">
        <v>260.10176516943352</v>
      </c>
      <c r="AU229" s="241">
        <v>263.41652545835706</v>
      </c>
      <c r="AV229" s="241">
        <v>266.77675543634962</v>
      </c>
      <c r="AW229" s="241">
        <v>270.15694093305808</v>
      </c>
      <c r="AX229" s="241">
        <v>273.50992373050713</v>
      </c>
      <c r="AY229" s="241">
        <v>276.89021315290921</v>
      </c>
      <c r="AZ229" s="241">
        <v>280.22706102404885</v>
      </c>
    </row>
    <row r="230" spans="1:52" x14ac:dyDescent="0.35">
      <c r="A230" s="247" t="s">
        <v>94</v>
      </c>
      <c r="B230" s="226">
        <v>130.82320502590235</v>
      </c>
      <c r="C230" s="226">
        <v>126.01969264411474</v>
      </c>
      <c r="D230" s="226">
        <v>124.5691649734437</v>
      </c>
      <c r="E230" s="226">
        <v>132.81107096553086</v>
      </c>
      <c r="F230" s="226">
        <v>122.42071810149453</v>
      </c>
      <c r="G230" s="226">
        <v>132.81082134046781</v>
      </c>
      <c r="H230" s="226">
        <v>124.9408037186932</v>
      </c>
      <c r="I230" s="226">
        <v>137.87374386113078</v>
      </c>
      <c r="J230" s="226">
        <v>133.63666319530546</v>
      </c>
      <c r="K230" s="226">
        <v>133.31301408845141</v>
      </c>
      <c r="L230" s="226">
        <v>137.82812305185311</v>
      </c>
      <c r="M230" s="226">
        <v>144.13038255000208</v>
      </c>
      <c r="N230" s="226">
        <v>145.15358990381543</v>
      </c>
      <c r="O230" s="226">
        <v>147.10654715547395</v>
      </c>
      <c r="P230" s="226">
        <v>152.64149522518071</v>
      </c>
      <c r="Q230" s="226">
        <v>168.85307661717286</v>
      </c>
      <c r="R230" s="226">
        <v>172.03544185871024</v>
      </c>
      <c r="S230" s="226">
        <v>175.88797979066871</v>
      </c>
      <c r="T230" s="226">
        <v>179.71067518264832</v>
      </c>
      <c r="U230" s="226">
        <v>183.24396599985067</v>
      </c>
      <c r="V230" s="226">
        <v>186.63140994556497</v>
      </c>
      <c r="W230" s="226">
        <v>189.87583207367868</v>
      </c>
      <c r="X230" s="226">
        <v>192.97723446078203</v>
      </c>
      <c r="Y230" s="226">
        <v>196.39535632473135</v>
      </c>
      <c r="Z230" s="226">
        <v>199.66872773324064</v>
      </c>
      <c r="AA230" s="226">
        <v>202.83752275512978</v>
      </c>
      <c r="AB230" s="226">
        <v>206.00160165386151</v>
      </c>
      <c r="AC230" s="226">
        <v>209.1655627013489</v>
      </c>
      <c r="AD230" s="226">
        <v>212.37632972796808</v>
      </c>
      <c r="AE230" s="226">
        <v>215.58652791189806</v>
      </c>
      <c r="AF230" s="226">
        <v>218.82190855630662</v>
      </c>
      <c r="AG230" s="226">
        <v>222.04108229435954</v>
      </c>
      <c r="AH230" s="226">
        <v>225.20753670892014</v>
      </c>
      <c r="AI230" s="226">
        <v>227.82612342091153</v>
      </c>
      <c r="AJ230" s="226">
        <v>230.49869251949383</v>
      </c>
      <c r="AK230" s="226">
        <v>233.17914680250257</v>
      </c>
      <c r="AL230" s="226">
        <v>235.89507208722435</v>
      </c>
      <c r="AM230" s="226">
        <v>238.66029032928421</v>
      </c>
      <c r="AN230" s="226">
        <v>241.58760841263862</v>
      </c>
      <c r="AO230" s="226">
        <v>244.44101392331834</v>
      </c>
      <c r="AP230" s="226">
        <v>247.40701935104846</v>
      </c>
      <c r="AQ230" s="226">
        <v>250.49665851996778</v>
      </c>
      <c r="AR230" s="226">
        <v>253.61561685186632</v>
      </c>
      <c r="AS230" s="226">
        <v>256.80885918502258</v>
      </c>
      <c r="AT230" s="226">
        <v>259.99213700840357</v>
      </c>
      <c r="AU230" s="226">
        <v>263.29865793388632</v>
      </c>
      <c r="AV230" s="226">
        <v>266.65056267902889</v>
      </c>
      <c r="AW230" s="226">
        <v>270.021890058194</v>
      </c>
      <c r="AX230" s="226">
        <v>273.36461290285303</v>
      </c>
      <c r="AY230" s="226">
        <v>276.73235015325281</v>
      </c>
      <c r="AZ230" s="226">
        <v>280.05581738328266</v>
      </c>
    </row>
    <row r="231" spans="1:52" x14ac:dyDescent="0.35">
      <c r="A231" s="247" t="s">
        <v>95</v>
      </c>
      <c r="B231" s="226">
        <v>0</v>
      </c>
      <c r="C231" s="226">
        <v>0</v>
      </c>
      <c r="D231" s="226">
        <v>0</v>
      </c>
      <c r="E231" s="226">
        <v>0</v>
      </c>
      <c r="F231" s="226">
        <v>0</v>
      </c>
      <c r="G231" s="226">
        <v>0</v>
      </c>
      <c r="H231" s="226">
        <v>0</v>
      </c>
      <c r="I231" s="226">
        <v>0</v>
      </c>
      <c r="J231" s="226">
        <v>0</v>
      </c>
      <c r="K231" s="226">
        <v>0</v>
      </c>
      <c r="L231" s="226">
        <v>0</v>
      </c>
      <c r="M231" s="226">
        <v>0</v>
      </c>
      <c r="N231" s="226">
        <v>0</v>
      </c>
      <c r="O231" s="226">
        <v>0</v>
      </c>
      <c r="P231" s="226">
        <v>0</v>
      </c>
      <c r="Q231" s="226">
        <v>0</v>
      </c>
      <c r="R231" s="226">
        <v>2.4382100842998138E-3</v>
      </c>
      <c r="S231" s="226">
        <v>5.2499640134252403E-3</v>
      </c>
      <c r="T231" s="226">
        <v>8.1337114573776289E-3</v>
      </c>
      <c r="U231" s="226">
        <v>1.1049096757003517E-2</v>
      </c>
      <c r="V231" s="226">
        <v>1.4084461571298392E-2</v>
      </c>
      <c r="W231" s="226">
        <v>1.7157531604682436E-2</v>
      </c>
      <c r="X231" s="226">
        <v>2.018745473568492E-2</v>
      </c>
      <c r="Y231" s="226">
        <v>2.3369813172499788E-2</v>
      </c>
      <c r="Z231" s="226">
        <v>2.6362961601703656E-2</v>
      </c>
      <c r="AA231" s="226">
        <v>2.9352796791556092E-2</v>
      </c>
      <c r="AB231" s="226">
        <v>3.246666531026958E-2</v>
      </c>
      <c r="AC231" s="226">
        <v>3.5725837439385143E-2</v>
      </c>
      <c r="AD231" s="226">
        <v>3.8921253108877354E-2</v>
      </c>
      <c r="AE231" s="226">
        <v>4.2262002349948424E-2</v>
      </c>
      <c r="AF231" s="226">
        <v>4.5656719944004921E-2</v>
      </c>
      <c r="AG231" s="226">
        <v>4.9197480804732539E-2</v>
      </c>
      <c r="AH231" s="226">
        <v>5.2778686522402266E-2</v>
      </c>
      <c r="AI231" s="226">
        <v>5.6130946906055273E-2</v>
      </c>
      <c r="AJ231" s="226">
        <v>5.9583159249957551E-2</v>
      </c>
      <c r="AK231" s="226">
        <v>6.3094134177832273E-2</v>
      </c>
      <c r="AL231" s="226">
        <v>6.6755031147684232E-2</v>
      </c>
      <c r="AM231" s="226">
        <v>7.0661248884556507E-2</v>
      </c>
      <c r="AN231" s="226">
        <v>7.7926519470373892E-2</v>
      </c>
      <c r="AO231" s="226">
        <v>8.1877077657876662E-2</v>
      </c>
      <c r="AP231" s="226">
        <v>8.6329977525175544E-2</v>
      </c>
      <c r="AQ231" s="226">
        <v>9.1181958093607129E-2</v>
      </c>
      <c r="AR231" s="226">
        <v>9.6210270505840328E-2</v>
      </c>
      <c r="AS231" s="226">
        <v>0.10209957564024377</v>
      </c>
      <c r="AT231" s="226">
        <v>0.10818128013554593</v>
      </c>
      <c r="AU231" s="226">
        <v>0.11553697262413543</v>
      </c>
      <c r="AV231" s="226">
        <v>0.12270341988384902</v>
      </c>
      <c r="AW231" s="226">
        <v>0.13001300154470324</v>
      </c>
      <c r="AX231" s="226">
        <v>0.13809477684253971</v>
      </c>
      <c r="AY231" s="226">
        <v>0.14750322634941856</v>
      </c>
      <c r="AZ231" s="226">
        <v>0.15703514151957912</v>
      </c>
    </row>
    <row r="232" spans="1:52" x14ac:dyDescent="0.35">
      <c r="A232" s="247" t="s">
        <v>96</v>
      </c>
      <c r="B232" s="226">
        <v>0</v>
      </c>
      <c r="C232" s="226">
        <v>0</v>
      </c>
      <c r="D232" s="226">
        <v>0</v>
      </c>
      <c r="E232" s="226">
        <v>0</v>
      </c>
      <c r="F232" s="226">
        <v>0</v>
      </c>
      <c r="G232" s="226">
        <v>0</v>
      </c>
      <c r="H232" s="226">
        <v>0</v>
      </c>
      <c r="I232" s="226">
        <v>0</v>
      </c>
      <c r="J232" s="226">
        <v>0</v>
      </c>
      <c r="K232" s="226">
        <v>0</v>
      </c>
      <c r="L232" s="226">
        <v>0</v>
      </c>
      <c r="M232" s="226">
        <v>0</v>
      </c>
      <c r="N232" s="226">
        <v>0</v>
      </c>
      <c r="O232" s="226">
        <v>0</v>
      </c>
      <c r="P232" s="226">
        <v>0</v>
      </c>
      <c r="Q232" s="226">
        <v>0</v>
      </c>
      <c r="R232" s="226">
        <v>9.6105093904277499E-11</v>
      </c>
      <c r="S232" s="226">
        <v>2.9485243441830417E-10</v>
      </c>
      <c r="T232" s="226">
        <v>6.5906712532505488E-10</v>
      </c>
      <c r="U232" s="226">
        <v>1.3147374025086506E-9</v>
      </c>
      <c r="V232" s="226">
        <v>2.527963958678961E-9</v>
      </c>
      <c r="W232" s="226">
        <v>4.7092121403947258E-9</v>
      </c>
      <c r="X232" s="226">
        <v>8.5114041665704376E-9</v>
      </c>
      <c r="Y232" s="226">
        <v>1.5561902767317273E-8</v>
      </c>
      <c r="Z232" s="226">
        <v>2.7241708466832253E-8</v>
      </c>
      <c r="AA232" s="226">
        <v>4.769451141173327E-8</v>
      </c>
      <c r="AB232" s="226">
        <v>8.500070588635396E-8</v>
      </c>
      <c r="AC232" s="226">
        <v>1.5345907664335952E-7</v>
      </c>
      <c r="AD232" s="226">
        <v>2.7003651952325733E-7</v>
      </c>
      <c r="AE232" s="226">
        <v>4.8286410429890965E-7</v>
      </c>
      <c r="AF232" s="226">
        <v>8.5587702506059919E-7</v>
      </c>
      <c r="AG232" s="226">
        <v>1.5274397677331584E-6</v>
      </c>
      <c r="AH232" s="226">
        <v>2.6916756180708071E-6</v>
      </c>
      <c r="AI232" s="226">
        <v>4.6066962831337783E-6</v>
      </c>
      <c r="AJ232" s="226">
        <v>7.9447444871203698E-6</v>
      </c>
      <c r="AK232" s="226">
        <v>1.3646972902664215E-5</v>
      </c>
      <c r="AL232" s="226">
        <v>2.3542711386052949E-5</v>
      </c>
      <c r="AM232" s="226">
        <v>4.0933442732274862E-5</v>
      </c>
      <c r="AN232" s="226">
        <v>9.3123873937275652E-5</v>
      </c>
      <c r="AO232" s="226">
        <v>1.3873153983173642E-4</v>
      </c>
      <c r="AP232" s="226">
        <v>2.1929476255697872E-4</v>
      </c>
      <c r="AQ232" s="226">
        <v>3.5355638428285374E-4</v>
      </c>
      <c r="AR232" s="226">
        <v>5.6155749533144889E-4</v>
      </c>
      <c r="AS232" s="226">
        <v>9.1915292243773938E-4</v>
      </c>
      <c r="AT232" s="226">
        <v>1.4468808944027938E-3</v>
      </c>
      <c r="AU232" s="226">
        <v>2.3305518466181503E-3</v>
      </c>
      <c r="AV232" s="226">
        <v>3.4893374368560994E-3</v>
      </c>
      <c r="AW232" s="226">
        <v>5.0378733193958787E-3</v>
      </c>
      <c r="AX232" s="226">
        <v>7.2160508115750935E-3</v>
      </c>
      <c r="AY232" s="226">
        <v>1.0359773306955417E-2</v>
      </c>
      <c r="AZ232" s="226">
        <v>1.4208499246597849E-2</v>
      </c>
    </row>
    <row r="233" spans="1:52" x14ac:dyDescent="0.35">
      <c r="A233" s="247" t="s">
        <v>97</v>
      </c>
      <c r="B233" s="226">
        <v>0</v>
      </c>
      <c r="C233" s="226">
        <v>0</v>
      </c>
      <c r="D233" s="226">
        <v>0</v>
      </c>
      <c r="E233" s="226">
        <v>0</v>
      </c>
      <c r="F233" s="226">
        <v>0</v>
      </c>
      <c r="G233" s="226">
        <v>0</v>
      </c>
      <c r="H233" s="226">
        <v>0</v>
      </c>
      <c r="I233" s="226">
        <v>0</v>
      </c>
      <c r="J233" s="226">
        <v>0</v>
      </c>
      <c r="K233" s="226">
        <v>0</v>
      </c>
      <c r="L233" s="226">
        <v>0</v>
      </c>
      <c r="M233" s="226">
        <v>0</v>
      </c>
      <c r="N233" s="226">
        <v>0</v>
      </c>
      <c r="O233" s="226">
        <v>0</v>
      </c>
      <c r="P233" s="226">
        <v>0</v>
      </c>
      <c r="Q233" s="226">
        <v>0</v>
      </c>
      <c r="R233" s="226">
        <v>0</v>
      </c>
      <c r="S233" s="226">
        <v>0</v>
      </c>
      <c r="T233" s="226">
        <v>0</v>
      </c>
      <c r="U233" s="226">
        <v>0</v>
      </c>
      <c r="V233" s="226">
        <v>0</v>
      </c>
      <c r="W233" s="226">
        <v>0</v>
      </c>
      <c r="X233" s="226">
        <v>0</v>
      </c>
      <c r="Y233" s="226">
        <v>0</v>
      </c>
      <c r="Z233" s="226">
        <v>0</v>
      </c>
      <c r="AA233" s="226">
        <v>0</v>
      </c>
      <c r="AB233" s="226">
        <v>0</v>
      </c>
      <c r="AC233" s="226">
        <v>0</v>
      </c>
      <c r="AD233" s="226">
        <v>0</v>
      </c>
      <c r="AE233" s="226">
        <v>0</v>
      </c>
      <c r="AF233" s="226">
        <v>0</v>
      </c>
      <c r="AG233" s="226">
        <v>0</v>
      </c>
      <c r="AH233" s="226">
        <v>0</v>
      </c>
      <c r="AI233" s="226">
        <v>0</v>
      </c>
      <c r="AJ233" s="226">
        <v>0</v>
      </c>
      <c r="AK233" s="226">
        <v>0</v>
      </c>
      <c r="AL233" s="226">
        <v>0</v>
      </c>
      <c r="AM233" s="226">
        <v>0</v>
      </c>
      <c r="AN233" s="226">
        <v>0</v>
      </c>
      <c r="AO233" s="226">
        <v>0</v>
      </c>
      <c r="AP233" s="226">
        <v>0</v>
      </c>
      <c r="AQ233" s="226">
        <v>0</v>
      </c>
      <c r="AR233" s="226">
        <v>0</v>
      </c>
      <c r="AS233" s="226">
        <v>0</v>
      </c>
      <c r="AT233" s="226">
        <v>0</v>
      </c>
      <c r="AU233" s="226">
        <v>0</v>
      </c>
      <c r="AV233" s="226">
        <v>0</v>
      </c>
      <c r="AW233" s="226">
        <v>0</v>
      </c>
      <c r="AX233" s="226">
        <v>0</v>
      </c>
      <c r="AY233" s="226">
        <v>0</v>
      </c>
      <c r="AZ233" s="226">
        <v>0</v>
      </c>
    </row>
    <row r="234" spans="1:52" x14ac:dyDescent="0.35">
      <c r="A234" s="247" t="s">
        <v>98</v>
      </c>
      <c r="B234" s="226">
        <v>0</v>
      </c>
      <c r="C234" s="226">
        <v>0</v>
      </c>
      <c r="D234" s="226">
        <v>0</v>
      </c>
      <c r="E234" s="226">
        <v>0</v>
      </c>
      <c r="F234" s="226">
        <v>0</v>
      </c>
      <c r="G234" s="226">
        <v>0</v>
      </c>
      <c r="H234" s="226">
        <v>0</v>
      </c>
      <c r="I234" s="226">
        <v>0</v>
      </c>
      <c r="J234" s="226">
        <v>0</v>
      </c>
      <c r="K234" s="226">
        <v>0</v>
      </c>
      <c r="L234" s="226">
        <v>0</v>
      </c>
      <c r="M234" s="226">
        <v>0</v>
      </c>
      <c r="N234" s="226">
        <v>0</v>
      </c>
      <c r="O234" s="226">
        <v>0</v>
      </c>
      <c r="P234" s="226">
        <v>0</v>
      </c>
      <c r="Q234" s="226">
        <v>0</v>
      </c>
      <c r="R234" s="226">
        <v>0</v>
      </c>
      <c r="S234" s="226">
        <v>0</v>
      </c>
      <c r="T234" s="226">
        <v>0</v>
      </c>
      <c r="U234" s="226">
        <v>0</v>
      </c>
      <c r="V234" s="226">
        <v>0</v>
      </c>
      <c r="W234" s="226">
        <v>0</v>
      </c>
      <c r="X234" s="226">
        <v>0</v>
      </c>
      <c r="Y234" s="226">
        <v>0</v>
      </c>
      <c r="Z234" s="226">
        <v>0</v>
      </c>
      <c r="AA234" s="226">
        <v>0</v>
      </c>
      <c r="AB234" s="226">
        <v>0</v>
      </c>
      <c r="AC234" s="226">
        <v>0</v>
      </c>
      <c r="AD234" s="226">
        <v>0</v>
      </c>
      <c r="AE234" s="226">
        <v>0</v>
      </c>
      <c r="AF234" s="226">
        <v>0</v>
      </c>
      <c r="AG234" s="226">
        <v>0</v>
      </c>
      <c r="AH234" s="226">
        <v>0</v>
      </c>
      <c r="AI234" s="226">
        <v>0</v>
      </c>
      <c r="AJ234" s="226">
        <v>0</v>
      </c>
      <c r="AK234" s="226">
        <v>0</v>
      </c>
      <c r="AL234" s="226">
        <v>0</v>
      </c>
      <c r="AM234" s="226">
        <v>0</v>
      </c>
      <c r="AN234" s="226">
        <v>0</v>
      </c>
      <c r="AO234" s="226">
        <v>0</v>
      </c>
      <c r="AP234" s="226">
        <v>0</v>
      </c>
      <c r="AQ234" s="226">
        <v>0</v>
      </c>
      <c r="AR234" s="226">
        <v>0</v>
      </c>
      <c r="AS234" s="226">
        <v>0</v>
      </c>
      <c r="AT234" s="226">
        <v>0</v>
      </c>
      <c r="AU234" s="226">
        <v>0</v>
      </c>
      <c r="AV234" s="226">
        <v>0</v>
      </c>
      <c r="AW234" s="226">
        <v>0</v>
      </c>
      <c r="AX234" s="226">
        <v>0</v>
      </c>
      <c r="AY234" s="226">
        <v>0</v>
      </c>
      <c r="AZ234" s="226">
        <v>0</v>
      </c>
    </row>
    <row r="235" spans="1:52" x14ac:dyDescent="0.35">
      <c r="A235" s="248" t="s">
        <v>99</v>
      </c>
      <c r="B235" s="228">
        <v>0</v>
      </c>
      <c r="C235" s="228">
        <v>0</v>
      </c>
      <c r="D235" s="228">
        <v>0</v>
      </c>
      <c r="E235" s="228">
        <v>0</v>
      </c>
      <c r="F235" s="228">
        <v>0</v>
      </c>
      <c r="G235" s="228">
        <v>0</v>
      </c>
      <c r="H235" s="228">
        <v>0</v>
      </c>
      <c r="I235" s="228">
        <v>0</v>
      </c>
      <c r="J235" s="228">
        <v>0</v>
      </c>
      <c r="K235" s="228">
        <v>0</v>
      </c>
      <c r="L235" s="228">
        <v>0</v>
      </c>
      <c r="M235" s="228">
        <v>0</v>
      </c>
      <c r="N235" s="228">
        <v>0</v>
      </c>
      <c r="O235" s="228">
        <v>0</v>
      </c>
      <c r="P235" s="228">
        <v>0</v>
      </c>
      <c r="Q235" s="228">
        <v>0</v>
      </c>
      <c r="R235" s="228">
        <v>0</v>
      </c>
      <c r="S235" s="228">
        <v>0</v>
      </c>
      <c r="T235" s="228">
        <v>0</v>
      </c>
      <c r="U235" s="228">
        <v>0</v>
      </c>
      <c r="V235" s="228">
        <v>0</v>
      </c>
      <c r="W235" s="228">
        <v>0</v>
      </c>
      <c r="X235" s="228">
        <v>0</v>
      </c>
      <c r="Y235" s="228">
        <v>0</v>
      </c>
      <c r="Z235" s="228">
        <v>0</v>
      </c>
      <c r="AA235" s="228">
        <v>0</v>
      </c>
      <c r="AB235" s="228">
        <v>0</v>
      </c>
      <c r="AC235" s="228">
        <v>0</v>
      </c>
      <c r="AD235" s="228">
        <v>0</v>
      </c>
      <c r="AE235" s="228">
        <v>0</v>
      </c>
      <c r="AF235" s="228">
        <v>0</v>
      </c>
      <c r="AG235" s="228">
        <v>0</v>
      </c>
      <c r="AH235" s="228">
        <v>0</v>
      </c>
      <c r="AI235" s="228">
        <v>0</v>
      </c>
      <c r="AJ235" s="228">
        <v>0</v>
      </c>
      <c r="AK235" s="228">
        <v>0</v>
      </c>
      <c r="AL235" s="228">
        <v>0</v>
      </c>
      <c r="AM235" s="228">
        <v>0</v>
      </c>
      <c r="AN235" s="228">
        <v>0</v>
      </c>
      <c r="AO235" s="228">
        <v>0</v>
      </c>
      <c r="AP235" s="228">
        <v>0</v>
      </c>
      <c r="AQ235" s="228">
        <v>0</v>
      </c>
      <c r="AR235" s="228">
        <v>0</v>
      </c>
      <c r="AS235" s="228">
        <v>0</v>
      </c>
      <c r="AT235" s="228">
        <v>0</v>
      </c>
      <c r="AU235" s="228">
        <v>0</v>
      </c>
      <c r="AV235" s="228">
        <v>0</v>
      </c>
      <c r="AW235" s="228">
        <v>0</v>
      </c>
      <c r="AX235" s="228">
        <v>0</v>
      </c>
      <c r="AY235" s="228">
        <v>0</v>
      </c>
      <c r="AZ235" s="228">
        <v>0</v>
      </c>
    </row>
    <row r="236" spans="1:52" x14ac:dyDescent="0.35">
      <c r="A236" s="244"/>
      <c r="B236" s="245"/>
      <c r="C236" s="245"/>
      <c r="D236" s="245"/>
      <c r="E236" s="245"/>
      <c r="F236" s="245"/>
      <c r="G236" s="245"/>
      <c r="H236" s="245"/>
      <c r="I236" s="245"/>
      <c r="J236" s="245"/>
      <c r="K236" s="245"/>
      <c r="L236" s="245"/>
      <c r="M236" s="245"/>
      <c r="N236" s="245"/>
      <c r="O236" s="245"/>
      <c r="P236" s="245"/>
      <c r="Q236" s="245"/>
      <c r="R236" s="245"/>
      <c r="S236" s="245"/>
      <c r="T236" s="245"/>
      <c r="U236" s="245"/>
      <c r="V236" s="245"/>
      <c r="W236" s="245"/>
      <c r="X236" s="245"/>
      <c r="Y236" s="245"/>
      <c r="Z236" s="245"/>
      <c r="AA236" s="245"/>
      <c r="AB236" s="245"/>
      <c r="AC236" s="245"/>
      <c r="AD236" s="245"/>
      <c r="AE236" s="245"/>
      <c r="AF236" s="245"/>
      <c r="AG236" s="245"/>
      <c r="AH236" s="245"/>
      <c r="AI236" s="245"/>
      <c r="AJ236" s="245"/>
      <c r="AK236" s="245"/>
      <c r="AL236" s="245"/>
      <c r="AM236" s="245"/>
      <c r="AN236" s="245"/>
      <c r="AO236" s="245"/>
      <c r="AP236" s="245"/>
      <c r="AQ236" s="245"/>
      <c r="AR236" s="245"/>
      <c r="AS236" s="245"/>
      <c r="AT236" s="245"/>
      <c r="AU236" s="245"/>
      <c r="AV236" s="245"/>
      <c r="AW236" s="245"/>
      <c r="AX236" s="245"/>
      <c r="AY236" s="245"/>
      <c r="AZ236" s="245"/>
    </row>
    <row r="237" spans="1:52" x14ac:dyDescent="0.35">
      <c r="A237" s="9" t="s">
        <v>104</v>
      </c>
      <c r="B237" s="235">
        <v>318.84608034918631</v>
      </c>
      <c r="C237" s="235">
        <v>330.73781769003796</v>
      </c>
      <c r="D237" s="235">
        <v>340.2309995730385</v>
      </c>
      <c r="E237" s="235">
        <v>351.67263690946669</v>
      </c>
      <c r="F237" s="235">
        <v>373.37213117534338</v>
      </c>
      <c r="G237" s="235">
        <v>382.10522605159423</v>
      </c>
      <c r="H237" s="235">
        <v>408.79663192647195</v>
      </c>
      <c r="I237" s="235">
        <v>427.27315272299415</v>
      </c>
      <c r="J237" s="235">
        <v>434.13125638341324</v>
      </c>
      <c r="K237" s="235">
        <v>392.83063699217604</v>
      </c>
      <c r="L237" s="235">
        <v>398.42715404447586</v>
      </c>
      <c r="M237" s="235">
        <v>403.62354406590629</v>
      </c>
      <c r="N237" s="235">
        <v>379.83324719298884</v>
      </c>
      <c r="O237" s="235">
        <v>367.21064990098688</v>
      </c>
      <c r="P237" s="235">
        <v>364.5842149381939</v>
      </c>
      <c r="Q237" s="235">
        <v>367.14488211210698</v>
      </c>
      <c r="R237" s="235">
        <v>371.5780469599556</v>
      </c>
      <c r="S237" s="235">
        <v>375.80406061775278</v>
      </c>
      <c r="T237" s="235">
        <v>380.09779295058257</v>
      </c>
      <c r="U237" s="235">
        <v>383.92299709743213</v>
      </c>
      <c r="V237" s="235">
        <v>387.26106774329588</v>
      </c>
      <c r="W237" s="235">
        <v>390.25249808715415</v>
      </c>
      <c r="X237" s="235">
        <v>393.14429083359943</v>
      </c>
      <c r="Y237" s="235">
        <v>396.37338048664901</v>
      </c>
      <c r="Z237" s="235">
        <v>399.45084454238372</v>
      </c>
      <c r="AA237" s="235">
        <v>402.51415291519743</v>
      </c>
      <c r="AB237" s="235">
        <v>405.76043187431895</v>
      </c>
      <c r="AC237" s="235">
        <v>408.97306840949642</v>
      </c>
      <c r="AD237" s="235">
        <v>412.27545463997114</v>
      </c>
      <c r="AE237" s="235">
        <v>415.51432587824252</v>
      </c>
      <c r="AF237" s="235">
        <v>418.94575108006683</v>
      </c>
      <c r="AG237" s="235">
        <v>422.37489375891568</v>
      </c>
      <c r="AH237" s="235">
        <v>425.92123827464712</v>
      </c>
      <c r="AI237" s="235">
        <v>429.53715728051299</v>
      </c>
      <c r="AJ237" s="235">
        <v>433.23253645850428</v>
      </c>
      <c r="AK237" s="235">
        <v>437.1107298396733</v>
      </c>
      <c r="AL237" s="235">
        <v>441.15779692221014</v>
      </c>
      <c r="AM237" s="235">
        <v>444.09153578318643</v>
      </c>
      <c r="AN237" s="235">
        <v>447.11407003176612</v>
      </c>
      <c r="AO237" s="235">
        <v>450.26906389097655</v>
      </c>
      <c r="AP237" s="235">
        <v>453.58387389643218</v>
      </c>
      <c r="AQ237" s="235">
        <v>456.99344574029033</v>
      </c>
      <c r="AR237" s="235">
        <v>460.46369245658013</v>
      </c>
      <c r="AS237" s="235">
        <v>464.03095997441028</v>
      </c>
      <c r="AT237" s="235">
        <v>468.1627881922571</v>
      </c>
      <c r="AU237" s="235">
        <v>472.2521625320058</v>
      </c>
      <c r="AV237" s="235">
        <v>476.58127181370469</v>
      </c>
      <c r="AW237" s="235">
        <v>481.14319559295768</v>
      </c>
      <c r="AX237" s="235">
        <v>485.86297559527293</v>
      </c>
      <c r="AY237" s="235">
        <v>490.5858043963492</v>
      </c>
      <c r="AZ237" s="235">
        <v>495.37375532035901</v>
      </c>
    </row>
    <row r="238" spans="1:52" x14ac:dyDescent="0.35">
      <c r="A238" s="249" t="s">
        <v>101</v>
      </c>
      <c r="B238" s="241">
        <v>81.221149643616059</v>
      </c>
      <c r="C238" s="241">
        <v>80.80069639516897</v>
      </c>
      <c r="D238" s="241">
        <v>81.299954099654272</v>
      </c>
      <c r="E238" s="241">
        <v>83.503348606836653</v>
      </c>
      <c r="F238" s="241">
        <v>85.883235256133034</v>
      </c>
      <c r="G238" s="241">
        <v>84.882910189139707</v>
      </c>
      <c r="H238" s="241">
        <v>83.324620234324129</v>
      </c>
      <c r="I238" s="241">
        <v>82.41248924778327</v>
      </c>
      <c r="J238" s="241">
        <v>82.478027239262516</v>
      </c>
      <c r="K238" s="241">
        <v>72.886224653257202</v>
      </c>
      <c r="L238" s="241">
        <v>79.268386377939947</v>
      </c>
      <c r="M238" s="241">
        <v>81.403582713343781</v>
      </c>
      <c r="N238" s="241">
        <v>80.102562111454901</v>
      </c>
      <c r="O238" s="241">
        <v>81.939368769890208</v>
      </c>
      <c r="P238" s="241">
        <v>86.35908988925145</v>
      </c>
      <c r="Q238" s="241">
        <v>83.78084405356033</v>
      </c>
      <c r="R238" s="241">
        <v>84.733522075663373</v>
      </c>
      <c r="S238" s="241">
        <v>85.632954477351632</v>
      </c>
      <c r="T238" s="241">
        <v>86.541934678333419</v>
      </c>
      <c r="U238" s="241">
        <v>87.342630413402247</v>
      </c>
      <c r="V238" s="241">
        <v>88.032309862919305</v>
      </c>
      <c r="W238" s="241">
        <v>88.672000976612978</v>
      </c>
      <c r="X238" s="241">
        <v>89.307309434154334</v>
      </c>
      <c r="Y238" s="241">
        <v>89.988301975075331</v>
      </c>
      <c r="Z238" s="241">
        <v>90.654970782634138</v>
      </c>
      <c r="AA238" s="241">
        <v>91.330176602388207</v>
      </c>
      <c r="AB238" s="241">
        <v>92.057373030134684</v>
      </c>
      <c r="AC238" s="241">
        <v>92.797035804655408</v>
      </c>
      <c r="AD238" s="241">
        <v>93.557632635478271</v>
      </c>
      <c r="AE238" s="241">
        <v>94.298379103103741</v>
      </c>
      <c r="AF238" s="241">
        <v>95.058832122697126</v>
      </c>
      <c r="AG238" s="241">
        <v>95.80008140679054</v>
      </c>
      <c r="AH238" s="241">
        <v>96.552639227384816</v>
      </c>
      <c r="AI238" s="241">
        <v>97.309595458555577</v>
      </c>
      <c r="AJ238" s="241">
        <v>98.077763044057704</v>
      </c>
      <c r="AK238" s="241">
        <v>98.875722191280104</v>
      </c>
      <c r="AL238" s="241">
        <v>99.703576131671966</v>
      </c>
      <c r="AM238" s="241">
        <v>100.49381383714108</v>
      </c>
      <c r="AN238" s="241">
        <v>101.31151554241804</v>
      </c>
      <c r="AO238" s="241">
        <v>102.14250443714391</v>
      </c>
      <c r="AP238" s="241">
        <v>102.99850891951418</v>
      </c>
      <c r="AQ238" s="241">
        <v>103.8878488786016</v>
      </c>
      <c r="AR238" s="241">
        <v>104.78254980513188</v>
      </c>
      <c r="AS238" s="241">
        <v>105.67747108358083</v>
      </c>
      <c r="AT238" s="241">
        <v>106.78727623376851</v>
      </c>
      <c r="AU238" s="241">
        <v>107.74764109941798</v>
      </c>
      <c r="AV238" s="241">
        <v>108.75597845450918</v>
      </c>
      <c r="AW238" s="241">
        <v>109.80115535821496</v>
      </c>
      <c r="AX238" s="241">
        <v>110.86146565754299</v>
      </c>
      <c r="AY238" s="241">
        <v>111.93359220482087</v>
      </c>
      <c r="AZ238" s="241">
        <v>113.01867716857343</v>
      </c>
    </row>
    <row r="239" spans="1:52" x14ac:dyDescent="0.35">
      <c r="A239" s="247" t="s">
        <v>94</v>
      </c>
      <c r="B239" s="226">
        <v>81.221149643616059</v>
      </c>
      <c r="C239" s="226">
        <v>80.80069639516897</v>
      </c>
      <c r="D239" s="226">
        <v>81.299954099654272</v>
      </c>
      <c r="E239" s="226">
        <v>83.503348606836653</v>
      </c>
      <c r="F239" s="226">
        <v>85.883235256133034</v>
      </c>
      <c r="G239" s="226">
        <v>84.882910189139707</v>
      </c>
      <c r="H239" s="226">
        <v>83.324620234324129</v>
      </c>
      <c r="I239" s="226">
        <v>82.41248924778327</v>
      </c>
      <c r="J239" s="226">
        <v>82.478027239262516</v>
      </c>
      <c r="K239" s="226">
        <v>72.886224653257202</v>
      </c>
      <c r="L239" s="226">
        <v>79.268386377939947</v>
      </c>
      <c r="M239" s="226">
        <v>81.403582713343781</v>
      </c>
      <c r="N239" s="226">
        <v>80.102562111454901</v>
      </c>
      <c r="O239" s="226">
        <v>81.939368769890208</v>
      </c>
      <c r="P239" s="226">
        <v>86.35908988925145</v>
      </c>
      <c r="Q239" s="226">
        <v>83.78084405356033</v>
      </c>
      <c r="R239" s="226">
        <v>84.732737278295446</v>
      </c>
      <c r="S239" s="226">
        <v>85.631236151275402</v>
      </c>
      <c r="T239" s="226">
        <v>86.539249806727781</v>
      </c>
      <c r="U239" s="226">
        <v>87.339009760906237</v>
      </c>
      <c r="V239" s="226">
        <v>88.027699090583269</v>
      </c>
      <c r="W239" s="226">
        <v>88.66642243176301</v>
      </c>
      <c r="X239" s="226">
        <v>89.30082464918172</v>
      </c>
      <c r="Y239" s="226">
        <v>89.980835914190749</v>
      </c>
      <c r="Z239" s="226">
        <v>90.646613416586732</v>
      </c>
      <c r="AA239" s="226">
        <v>91.320955062303526</v>
      </c>
      <c r="AB239" s="226">
        <v>92.047284073569358</v>
      </c>
      <c r="AC239" s="226">
        <v>92.786046076325576</v>
      </c>
      <c r="AD239" s="226">
        <v>93.54582556788057</v>
      </c>
      <c r="AE239" s="226">
        <v>94.285689740918741</v>
      </c>
      <c r="AF239" s="226">
        <v>95.045289433109247</v>
      </c>
      <c r="AG239" s="226">
        <v>95.785679940206393</v>
      </c>
      <c r="AH239" s="226">
        <v>96.537355659047364</v>
      </c>
      <c r="AI239" s="226">
        <v>97.293383480643485</v>
      </c>
      <c r="AJ239" s="226">
        <v>98.06070245533229</v>
      </c>
      <c r="AK239" s="226">
        <v>98.857726625911369</v>
      </c>
      <c r="AL239" s="226">
        <v>99.684701661365565</v>
      </c>
      <c r="AM239" s="226">
        <v>100.4739768240343</v>
      </c>
      <c r="AN239" s="226">
        <v>101.29078314081174</v>
      </c>
      <c r="AO239" s="226">
        <v>102.1210166882792</v>
      </c>
      <c r="AP239" s="226">
        <v>102.97621851938092</v>
      </c>
      <c r="AQ239" s="226">
        <v>103.86444776020817</v>
      </c>
      <c r="AR239" s="226">
        <v>104.75796675442075</v>
      </c>
      <c r="AS239" s="226">
        <v>105.6518654528067</v>
      </c>
      <c r="AT239" s="226">
        <v>106.75630846007016</v>
      </c>
      <c r="AU239" s="226">
        <v>107.71531068226263</v>
      </c>
      <c r="AV239" s="226">
        <v>108.7222081146087</v>
      </c>
      <c r="AW239" s="226">
        <v>109.76545521455785</v>
      </c>
      <c r="AX239" s="226">
        <v>110.82336701744995</v>
      </c>
      <c r="AY239" s="226">
        <v>111.89316033852081</v>
      </c>
      <c r="AZ239" s="226">
        <v>112.97503396672086</v>
      </c>
    </row>
    <row r="240" spans="1:52" x14ac:dyDescent="0.35">
      <c r="A240" s="247" t="s">
        <v>95</v>
      </c>
      <c r="B240" s="226">
        <v>0</v>
      </c>
      <c r="C240" s="226">
        <v>0</v>
      </c>
      <c r="D240" s="226">
        <v>0</v>
      </c>
      <c r="E240" s="226">
        <v>0</v>
      </c>
      <c r="F240" s="226">
        <v>0</v>
      </c>
      <c r="G240" s="226">
        <v>0</v>
      </c>
      <c r="H240" s="226">
        <v>0</v>
      </c>
      <c r="I240" s="226">
        <v>0</v>
      </c>
      <c r="J240" s="226">
        <v>0</v>
      </c>
      <c r="K240" s="226">
        <v>0</v>
      </c>
      <c r="L240" s="226">
        <v>0</v>
      </c>
      <c r="M240" s="226">
        <v>0</v>
      </c>
      <c r="N240" s="226">
        <v>0</v>
      </c>
      <c r="O240" s="226">
        <v>0</v>
      </c>
      <c r="P240" s="226">
        <v>0</v>
      </c>
      <c r="Q240" s="226">
        <v>0</v>
      </c>
      <c r="R240" s="226">
        <v>7.8478135770585985E-4</v>
      </c>
      <c r="S240" s="226">
        <v>1.7182822480019499E-3</v>
      </c>
      <c r="T240" s="226">
        <v>2.6847858954619445E-3</v>
      </c>
      <c r="U240" s="226">
        <v>3.620507742019058E-3</v>
      </c>
      <c r="V240" s="226">
        <v>4.6105365603518527E-3</v>
      </c>
      <c r="W240" s="226">
        <v>5.5781799268765512E-3</v>
      </c>
      <c r="X240" s="226">
        <v>6.4842441042587476E-3</v>
      </c>
      <c r="Y240" s="226">
        <v>7.4652460579168207E-3</v>
      </c>
      <c r="Z240" s="226">
        <v>8.3561922346868291E-3</v>
      </c>
      <c r="AA240" s="226">
        <v>9.219870807923523E-3</v>
      </c>
      <c r="AB240" s="226">
        <v>1.0086574404099767E-2</v>
      </c>
      <c r="AC240" s="226">
        <v>1.0986294499688042E-2</v>
      </c>
      <c r="AD240" s="226">
        <v>1.18022835725795E-2</v>
      </c>
      <c r="AE240" s="226">
        <v>1.2682500552995399E-2</v>
      </c>
      <c r="AF240" s="226">
        <v>1.3533051724473798E-2</v>
      </c>
      <c r="AG240" s="226">
        <v>1.4388077600416369E-2</v>
      </c>
      <c r="AH240" s="226">
        <v>1.5264619972242184E-2</v>
      </c>
      <c r="AI240" s="226">
        <v>1.618495878533768E-2</v>
      </c>
      <c r="AJ240" s="226">
        <v>1.7023438561671544E-2</v>
      </c>
      <c r="AK240" s="226">
        <v>1.7943351435012966E-2</v>
      </c>
      <c r="AL240" s="226">
        <v>1.8803988000201589E-2</v>
      </c>
      <c r="AM240" s="226">
        <v>1.9738804151757772E-2</v>
      </c>
      <c r="AN240" s="226">
        <v>2.0600537380256818E-2</v>
      </c>
      <c r="AO240" s="226">
        <v>2.1319037727946532E-2</v>
      </c>
      <c r="AP240" s="226">
        <v>2.2075153496259638E-2</v>
      </c>
      <c r="AQ240" s="226">
        <v>2.3103740429351774E-2</v>
      </c>
      <c r="AR240" s="226">
        <v>2.4172458720873726E-2</v>
      </c>
      <c r="AS240" s="226">
        <v>2.5075796323391901E-2</v>
      </c>
      <c r="AT240" s="226">
        <v>2.973431412678151E-2</v>
      </c>
      <c r="AU240" s="226">
        <v>3.0875746334819404E-2</v>
      </c>
      <c r="AV240" s="226">
        <v>3.2045284089057872E-2</v>
      </c>
      <c r="AW240" s="226">
        <v>3.3561164709614906E-2</v>
      </c>
      <c r="AX240" s="226">
        <v>3.5392176364311169E-2</v>
      </c>
      <c r="AY240" s="226">
        <v>3.7108879910506203E-2</v>
      </c>
      <c r="AZ240" s="226">
        <v>3.9393184050662063E-2</v>
      </c>
    </row>
    <row r="241" spans="1:52" x14ac:dyDescent="0.35">
      <c r="A241" s="247" t="s">
        <v>96</v>
      </c>
      <c r="B241" s="226">
        <v>0</v>
      </c>
      <c r="C241" s="226">
        <v>0</v>
      </c>
      <c r="D241" s="226">
        <v>0</v>
      </c>
      <c r="E241" s="226">
        <v>0</v>
      </c>
      <c r="F241" s="226">
        <v>0</v>
      </c>
      <c r="G241" s="226">
        <v>0</v>
      </c>
      <c r="H241" s="226">
        <v>0</v>
      </c>
      <c r="I241" s="226">
        <v>0</v>
      </c>
      <c r="J241" s="226">
        <v>0</v>
      </c>
      <c r="K241" s="226">
        <v>0</v>
      </c>
      <c r="L241" s="226">
        <v>0</v>
      </c>
      <c r="M241" s="226">
        <v>0</v>
      </c>
      <c r="N241" s="226">
        <v>0</v>
      </c>
      <c r="O241" s="226">
        <v>0</v>
      </c>
      <c r="P241" s="226">
        <v>0</v>
      </c>
      <c r="Q241" s="226">
        <v>0</v>
      </c>
      <c r="R241" s="226">
        <v>1.6010221885867701E-8</v>
      </c>
      <c r="S241" s="226">
        <v>4.3828222722848559E-8</v>
      </c>
      <c r="T241" s="226">
        <v>8.5710164379130469E-8</v>
      </c>
      <c r="U241" s="226">
        <v>1.4475399283525508E-7</v>
      </c>
      <c r="V241" s="226">
        <v>2.3577568048279272E-7</v>
      </c>
      <c r="W241" s="226">
        <v>3.6492309937042808E-7</v>
      </c>
      <c r="X241" s="226">
        <v>5.4086835093841642E-7</v>
      </c>
      <c r="Y241" s="226">
        <v>8.1482665858043562E-7</v>
      </c>
      <c r="Z241" s="226">
        <v>1.1738127229411174E-6</v>
      </c>
      <c r="AA241" s="226">
        <v>1.6692767583895109E-6</v>
      </c>
      <c r="AB241" s="226">
        <v>2.3821612204642636E-6</v>
      </c>
      <c r="AC241" s="226">
        <v>3.4338301504258136E-6</v>
      </c>
      <c r="AD241" s="226">
        <v>4.7840251209912106E-6</v>
      </c>
      <c r="AE241" s="226">
        <v>6.8616319973544422E-6</v>
      </c>
      <c r="AF241" s="226">
        <v>9.6378633953587099E-6</v>
      </c>
      <c r="AG241" s="226">
        <v>1.3388983727425212E-5</v>
      </c>
      <c r="AH241" s="226">
        <v>1.894836521071557E-5</v>
      </c>
      <c r="AI241" s="226">
        <v>2.7019126760959324E-5</v>
      </c>
      <c r="AJ241" s="226">
        <v>3.7150163748949237E-5</v>
      </c>
      <c r="AK241" s="226">
        <v>5.2213933725648859E-5</v>
      </c>
      <c r="AL241" s="226">
        <v>7.0482306194723785E-5</v>
      </c>
      <c r="AM241" s="226">
        <v>9.8208955024548991E-5</v>
      </c>
      <c r="AN241" s="226">
        <v>1.3186422603645213E-4</v>
      </c>
      <c r="AO241" s="226">
        <v>1.6871113676228389E-4</v>
      </c>
      <c r="AP241" s="226">
        <v>2.1524663700219109E-4</v>
      </c>
      <c r="AQ241" s="226">
        <v>2.9737796409333629E-4</v>
      </c>
      <c r="AR241" s="226">
        <v>4.1059199026259596E-4</v>
      </c>
      <c r="AS241" s="226">
        <v>5.2983445072860176E-4</v>
      </c>
      <c r="AT241" s="226">
        <v>1.2334595715593731E-3</v>
      </c>
      <c r="AU241" s="226">
        <v>1.4546708205370117E-3</v>
      </c>
      <c r="AV241" s="226">
        <v>1.7250558114129191E-3</v>
      </c>
      <c r="AW241" s="226">
        <v>2.1389789474955457E-3</v>
      </c>
      <c r="AX241" s="226">
        <v>2.7064637287351045E-3</v>
      </c>
      <c r="AY241" s="226">
        <v>3.3229863895505359E-3</v>
      </c>
      <c r="AZ241" s="226">
        <v>4.2500178019145131E-3</v>
      </c>
    </row>
    <row r="242" spans="1:52" x14ac:dyDescent="0.35">
      <c r="A242" s="247" t="s">
        <v>97</v>
      </c>
      <c r="B242" s="226">
        <v>0</v>
      </c>
      <c r="C242" s="226">
        <v>0</v>
      </c>
      <c r="D242" s="226">
        <v>0</v>
      </c>
      <c r="E242" s="226">
        <v>0</v>
      </c>
      <c r="F242" s="226">
        <v>0</v>
      </c>
      <c r="G242" s="226">
        <v>0</v>
      </c>
      <c r="H242" s="226">
        <v>0</v>
      </c>
      <c r="I242" s="226">
        <v>0</v>
      </c>
      <c r="J242" s="226">
        <v>0</v>
      </c>
      <c r="K242" s="226">
        <v>0</v>
      </c>
      <c r="L242" s="226">
        <v>0</v>
      </c>
      <c r="M242" s="226">
        <v>0</v>
      </c>
      <c r="N242" s="226">
        <v>0</v>
      </c>
      <c r="O242" s="226">
        <v>0</v>
      </c>
      <c r="P242" s="226">
        <v>0</v>
      </c>
      <c r="Q242" s="226">
        <v>0</v>
      </c>
      <c r="R242" s="226">
        <v>0</v>
      </c>
      <c r="S242" s="226">
        <v>0</v>
      </c>
      <c r="T242" s="226">
        <v>0</v>
      </c>
      <c r="U242" s="226">
        <v>0</v>
      </c>
      <c r="V242" s="226">
        <v>0</v>
      </c>
      <c r="W242" s="226">
        <v>0</v>
      </c>
      <c r="X242" s="226">
        <v>0</v>
      </c>
      <c r="Y242" s="226">
        <v>0</v>
      </c>
      <c r="Z242" s="226">
        <v>0</v>
      </c>
      <c r="AA242" s="226">
        <v>0</v>
      </c>
      <c r="AB242" s="226">
        <v>0</v>
      </c>
      <c r="AC242" s="226">
        <v>0</v>
      </c>
      <c r="AD242" s="226">
        <v>0</v>
      </c>
      <c r="AE242" s="226">
        <v>0</v>
      </c>
      <c r="AF242" s="226">
        <v>0</v>
      </c>
      <c r="AG242" s="226">
        <v>0</v>
      </c>
      <c r="AH242" s="226">
        <v>0</v>
      </c>
      <c r="AI242" s="226">
        <v>0</v>
      </c>
      <c r="AJ242" s="226">
        <v>0</v>
      </c>
      <c r="AK242" s="226">
        <v>0</v>
      </c>
      <c r="AL242" s="226">
        <v>0</v>
      </c>
      <c r="AM242" s="226">
        <v>0</v>
      </c>
      <c r="AN242" s="226">
        <v>0</v>
      </c>
      <c r="AO242" s="226">
        <v>0</v>
      </c>
      <c r="AP242" s="226">
        <v>0</v>
      </c>
      <c r="AQ242" s="226">
        <v>0</v>
      </c>
      <c r="AR242" s="226">
        <v>0</v>
      </c>
      <c r="AS242" s="226">
        <v>0</v>
      </c>
      <c r="AT242" s="226">
        <v>0</v>
      </c>
      <c r="AU242" s="226">
        <v>0</v>
      </c>
      <c r="AV242" s="226">
        <v>0</v>
      </c>
      <c r="AW242" s="226">
        <v>0</v>
      </c>
      <c r="AX242" s="226">
        <v>0</v>
      </c>
      <c r="AY242" s="226">
        <v>0</v>
      </c>
      <c r="AZ242" s="226">
        <v>0</v>
      </c>
    </row>
    <row r="243" spans="1:52" x14ac:dyDescent="0.35">
      <c r="A243" s="247" t="s">
        <v>98</v>
      </c>
      <c r="B243" s="226">
        <v>0</v>
      </c>
      <c r="C243" s="226">
        <v>0</v>
      </c>
      <c r="D243" s="226">
        <v>0</v>
      </c>
      <c r="E243" s="226">
        <v>0</v>
      </c>
      <c r="F243" s="226">
        <v>0</v>
      </c>
      <c r="G243" s="226">
        <v>0</v>
      </c>
      <c r="H243" s="226">
        <v>0</v>
      </c>
      <c r="I243" s="226">
        <v>0</v>
      </c>
      <c r="J243" s="226">
        <v>0</v>
      </c>
      <c r="K243" s="226">
        <v>0</v>
      </c>
      <c r="L243" s="226">
        <v>0</v>
      </c>
      <c r="M243" s="226">
        <v>0</v>
      </c>
      <c r="N243" s="226">
        <v>0</v>
      </c>
      <c r="O243" s="226">
        <v>0</v>
      </c>
      <c r="P243" s="226">
        <v>0</v>
      </c>
      <c r="Q243" s="226">
        <v>0</v>
      </c>
      <c r="R243" s="226">
        <v>0</v>
      </c>
      <c r="S243" s="226">
        <v>0</v>
      </c>
      <c r="T243" s="226">
        <v>0</v>
      </c>
      <c r="U243" s="226">
        <v>0</v>
      </c>
      <c r="V243" s="226">
        <v>0</v>
      </c>
      <c r="W243" s="226">
        <v>0</v>
      </c>
      <c r="X243" s="226">
        <v>0</v>
      </c>
      <c r="Y243" s="226">
        <v>0</v>
      </c>
      <c r="Z243" s="226">
        <v>0</v>
      </c>
      <c r="AA243" s="226">
        <v>0</v>
      </c>
      <c r="AB243" s="226">
        <v>0</v>
      </c>
      <c r="AC243" s="226">
        <v>0</v>
      </c>
      <c r="AD243" s="226">
        <v>0</v>
      </c>
      <c r="AE243" s="226">
        <v>0</v>
      </c>
      <c r="AF243" s="226">
        <v>0</v>
      </c>
      <c r="AG243" s="226">
        <v>0</v>
      </c>
      <c r="AH243" s="226">
        <v>0</v>
      </c>
      <c r="AI243" s="226">
        <v>0</v>
      </c>
      <c r="AJ243" s="226">
        <v>0</v>
      </c>
      <c r="AK243" s="226">
        <v>0</v>
      </c>
      <c r="AL243" s="226">
        <v>0</v>
      </c>
      <c r="AM243" s="226">
        <v>0</v>
      </c>
      <c r="AN243" s="226">
        <v>0</v>
      </c>
      <c r="AO243" s="226">
        <v>0</v>
      </c>
      <c r="AP243" s="226">
        <v>0</v>
      </c>
      <c r="AQ243" s="226">
        <v>0</v>
      </c>
      <c r="AR243" s="226">
        <v>0</v>
      </c>
      <c r="AS243" s="226">
        <v>0</v>
      </c>
      <c r="AT243" s="226">
        <v>0</v>
      </c>
      <c r="AU243" s="226">
        <v>0</v>
      </c>
      <c r="AV243" s="226">
        <v>0</v>
      </c>
      <c r="AW243" s="226">
        <v>0</v>
      </c>
      <c r="AX243" s="226">
        <v>0</v>
      </c>
      <c r="AY243" s="226">
        <v>0</v>
      </c>
      <c r="AZ243" s="226">
        <v>0</v>
      </c>
    </row>
    <row r="244" spans="1:52" x14ac:dyDescent="0.35">
      <c r="A244" s="247" t="s">
        <v>99</v>
      </c>
      <c r="B244" s="226">
        <v>0</v>
      </c>
      <c r="C244" s="226">
        <v>0</v>
      </c>
      <c r="D244" s="226">
        <v>0</v>
      </c>
      <c r="E244" s="226">
        <v>0</v>
      </c>
      <c r="F244" s="226">
        <v>0</v>
      </c>
      <c r="G244" s="226">
        <v>0</v>
      </c>
      <c r="H244" s="226">
        <v>0</v>
      </c>
      <c r="I244" s="226">
        <v>0</v>
      </c>
      <c r="J244" s="226">
        <v>0</v>
      </c>
      <c r="K244" s="226">
        <v>0</v>
      </c>
      <c r="L244" s="226">
        <v>0</v>
      </c>
      <c r="M244" s="226">
        <v>0</v>
      </c>
      <c r="N244" s="226">
        <v>0</v>
      </c>
      <c r="O244" s="226">
        <v>0</v>
      </c>
      <c r="P244" s="226">
        <v>0</v>
      </c>
      <c r="Q244" s="226">
        <v>0</v>
      </c>
      <c r="R244" s="226">
        <v>0</v>
      </c>
      <c r="S244" s="226">
        <v>0</v>
      </c>
      <c r="T244" s="226">
        <v>0</v>
      </c>
      <c r="U244" s="226">
        <v>0</v>
      </c>
      <c r="V244" s="226">
        <v>0</v>
      </c>
      <c r="W244" s="226">
        <v>0</v>
      </c>
      <c r="X244" s="226">
        <v>0</v>
      </c>
      <c r="Y244" s="226">
        <v>0</v>
      </c>
      <c r="Z244" s="226">
        <v>0</v>
      </c>
      <c r="AA244" s="226">
        <v>0</v>
      </c>
      <c r="AB244" s="226">
        <v>0</v>
      </c>
      <c r="AC244" s="226">
        <v>0</v>
      </c>
      <c r="AD244" s="226">
        <v>0</v>
      </c>
      <c r="AE244" s="226">
        <v>0</v>
      </c>
      <c r="AF244" s="226">
        <v>0</v>
      </c>
      <c r="AG244" s="226">
        <v>0</v>
      </c>
      <c r="AH244" s="226">
        <v>0</v>
      </c>
      <c r="AI244" s="226">
        <v>0</v>
      </c>
      <c r="AJ244" s="226">
        <v>0</v>
      </c>
      <c r="AK244" s="226">
        <v>0</v>
      </c>
      <c r="AL244" s="226">
        <v>0</v>
      </c>
      <c r="AM244" s="226">
        <v>0</v>
      </c>
      <c r="AN244" s="226">
        <v>0</v>
      </c>
      <c r="AO244" s="226">
        <v>0</v>
      </c>
      <c r="AP244" s="226">
        <v>0</v>
      </c>
      <c r="AQ244" s="226">
        <v>0</v>
      </c>
      <c r="AR244" s="226">
        <v>0</v>
      </c>
      <c r="AS244" s="226">
        <v>0</v>
      </c>
      <c r="AT244" s="226">
        <v>0</v>
      </c>
      <c r="AU244" s="226">
        <v>0</v>
      </c>
      <c r="AV244" s="226">
        <v>0</v>
      </c>
      <c r="AW244" s="226">
        <v>0</v>
      </c>
      <c r="AX244" s="226">
        <v>0</v>
      </c>
      <c r="AY244" s="226">
        <v>0</v>
      </c>
      <c r="AZ244" s="226">
        <v>0</v>
      </c>
    </row>
    <row r="245" spans="1:52" x14ac:dyDescent="0.35">
      <c r="A245" s="249" t="s">
        <v>102</v>
      </c>
      <c r="B245" s="241">
        <v>237.62493070557022</v>
      </c>
      <c r="C245" s="241">
        <v>249.937121294869</v>
      </c>
      <c r="D245" s="241">
        <v>258.93104547338424</v>
      </c>
      <c r="E245" s="241">
        <v>268.16928830263004</v>
      </c>
      <c r="F245" s="241">
        <v>287.48889591921034</v>
      </c>
      <c r="G245" s="241">
        <v>297.22231586245454</v>
      </c>
      <c r="H245" s="241">
        <v>325.47201169214782</v>
      </c>
      <c r="I245" s="241">
        <v>344.86066347521091</v>
      </c>
      <c r="J245" s="241">
        <v>351.65322914415071</v>
      </c>
      <c r="K245" s="241">
        <v>319.94441233891882</v>
      </c>
      <c r="L245" s="241">
        <v>319.15876766653588</v>
      </c>
      <c r="M245" s="241">
        <v>322.21996135256251</v>
      </c>
      <c r="N245" s="241">
        <v>299.73068508153392</v>
      </c>
      <c r="O245" s="241">
        <v>285.27128113109666</v>
      </c>
      <c r="P245" s="241">
        <v>278.22512504894246</v>
      </c>
      <c r="Q245" s="241">
        <v>283.36403805854667</v>
      </c>
      <c r="R245" s="241">
        <v>286.84452488429224</v>
      </c>
      <c r="S245" s="241">
        <v>290.17110614040115</v>
      </c>
      <c r="T245" s="241">
        <v>293.55585827224917</v>
      </c>
      <c r="U245" s="241">
        <v>296.58036668402985</v>
      </c>
      <c r="V245" s="241">
        <v>299.22875788037658</v>
      </c>
      <c r="W245" s="241">
        <v>301.58049711054116</v>
      </c>
      <c r="X245" s="241">
        <v>303.83698139944511</v>
      </c>
      <c r="Y245" s="241">
        <v>306.38507851157368</v>
      </c>
      <c r="Z245" s="241">
        <v>308.79587375974961</v>
      </c>
      <c r="AA245" s="241">
        <v>311.18397631280919</v>
      </c>
      <c r="AB245" s="241">
        <v>313.70305884418428</v>
      </c>
      <c r="AC245" s="241">
        <v>316.176032604841</v>
      </c>
      <c r="AD245" s="241">
        <v>318.71782200449286</v>
      </c>
      <c r="AE245" s="241">
        <v>321.21594677513878</v>
      </c>
      <c r="AF245" s="241">
        <v>323.88691895736969</v>
      </c>
      <c r="AG245" s="241">
        <v>326.57481235212515</v>
      </c>
      <c r="AH245" s="241">
        <v>329.36859904726231</v>
      </c>
      <c r="AI245" s="241">
        <v>332.22756182195741</v>
      </c>
      <c r="AJ245" s="241">
        <v>335.15477341444659</v>
      </c>
      <c r="AK245" s="241">
        <v>338.23500764839321</v>
      </c>
      <c r="AL245" s="241">
        <v>341.45422079053816</v>
      </c>
      <c r="AM245" s="241">
        <v>343.59772194604534</v>
      </c>
      <c r="AN245" s="241">
        <v>345.8025544893481</v>
      </c>
      <c r="AO245" s="241">
        <v>348.12655945383267</v>
      </c>
      <c r="AP245" s="241">
        <v>350.58536497691802</v>
      </c>
      <c r="AQ245" s="241">
        <v>353.1055968616887</v>
      </c>
      <c r="AR245" s="241">
        <v>355.68114265144828</v>
      </c>
      <c r="AS245" s="241">
        <v>358.35348889082945</v>
      </c>
      <c r="AT245" s="241">
        <v>361.37551195848857</v>
      </c>
      <c r="AU245" s="241">
        <v>364.50452143258781</v>
      </c>
      <c r="AV245" s="241">
        <v>367.82529335919548</v>
      </c>
      <c r="AW245" s="241">
        <v>371.34204023474274</v>
      </c>
      <c r="AX245" s="241">
        <v>375.00150993772996</v>
      </c>
      <c r="AY245" s="241">
        <v>378.65221219152835</v>
      </c>
      <c r="AZ245" s="241">
        <v>382.35507815178556</v>
      </c>
    </row>
    <row r="246" spans="1:52" x14ac:dyDescent="0.35">
      <c r="A246" s="247" t="s">
        <v>94</v>
      </c>
      <c r="B246" s="226">
        <v>237.62493070557022</v>
      </c>
      <c r="C246" s="226">
        <v>249.937121294869</v>
      </c>
      <c r="D246" s="226">
        <v>258.93104547338424</v>
      </c>
      <c r="E246" s="226">
        <v>268.16928830263004</v>
      </c>
      <c r="F246" s="226">
        <v>287.48889591921034</v>
      </c>
      <c r="G246" s="226">
        <v>297.22231586245454</v>
      </c>
      <c r="H246" s="226">
        <v>325.47201169214782</v>
      </c>
      <c r="I246" s="226">
        <v>344.86066347521091</v>
      </c>
      <c r="J246" s="226">
        <v>351.65322914415071</v>
      </c>
      <c r="K246" s="226">
        <v>319.94441233891882</v>
      </c>
      <c r="L246" s="226">
        <v>319.15876766653588</v>
      </c>
      <c r="M246" s="226">
        <v>322.21996135256251</v>
      </c>
      <c r="N246" s="226">
        <v>299.73068508153392</v>
      </c>
      <c r="O246" s="226">
        <v>285.27128113109666</v>
      </c>
      <c r="P246" s="226">
        <v>278.22512504894246</v>
      </c>
      <c r="Q246" s="226">
        <v>283.36403805854667</v>
      </c>
      <c r="R246" s="226">
        <v>286.84180891525233</v>
      </c>
      <c r="S246" s="226">
        <v>290.16527705175656</v>
      </c>
      <c r="T246" s="226">
        <v>293.54673432092659</v>
      </c>
      <c r="U246" s="226">
        <v>296.56805069555236</v>
      </c>
      <c r="V246" s="226">
        <v>299.2132047553593</v>
      </c>
      <c r="W246" s="226">
        <v>301.56168480903222</v>
      </c>
      <c r="X246" s="226">
        <v>303.81490017926211</v>
      </c>
      <c r="Y246" s="226">
        <v>306.35948072603509</v>
      </c>
      <c r="Z246" s="226">
        <v>308.76682426034387</v>
      </c>
      <c r="AA246" s="226">
        <v>311.15149965672475</v>
      </c>
      <c r="AB246" s="226">
        <v>313.66685857284079</v>
      </c>
      <c r="AC246" s="226">
        <v>316.13630116657168</v>
      </c>
      <c r="AD246" s="226">
        <v>318.67450428182445</v>
      </c>
      <c r="AE246" s="226">
        <v>321.16896571382188</v>
      </c>
      <c r="AF246" s="226">
        <v>323.83606127702296</v>
      </c>
      <c r="AG246" s="226">
        <v>326.52022366599658</v>
      </c>
      <c r="AH246" s="226">
        <v>329.30998829816826</v>
      </c>
      <c r="AI246" s="226">
        <v>332.16487391966643</v>
      </c>
      <c r="AJ246" s="226">
        <v>335.0884018077773</v>
      </c>
      <c r="AK246" s="226">
        <v>338.16449201133315</v>
      </c>
      <c r="AL246" s="226">
        <v>341.37962847744177</v>
      </c>
      <c r="AM246" s="226">
        <v>343.51876946286961</v>
      </c>
      <c r="AN246" s="226">
        <v>345.71951087449929</v>
      </c>
      <c r="AO246" s="226">
        <v>348.03877527594346</v>
      </c>
      <c r="AP246" s="226">
        <v>350.49205172830892</v>
      </c>
      <c r="AQ246" s="226">
        <v>353.00693383953723</v>
      </c>
      <c r="AR246" s="226">
        <v>355.57640822403505</v>
      </c>
      <c r="AS246" s="226">
        <v>358.2414993634747</v>
      </c>
      <c r="AT246" s="226">
        <v>361.25065806318958</v>
      </c>
      <c r="AU246" s="226">
        <v>364.3696426809986</v>
      </c>
      <c r="AV246" s="226">
        <v>367.68102787314876</v>
      </c>
      <c r="AW246" s="226">
        <v>371.18653388131463</v>
      </c>
      <c r="AX246" s="226">
        <v>374.83238061888903</v>
      </c>
      <c r="AY246" s="226">
        <v>378.46975752582267</v>
      </c>
      <c r="AZ246" s="226">
        <v>382.15539886200617</v>
      </c>
    </row>
    <row r="247" spans="1:52" x14ac:dyDescent="0.35">
      <c r="A247" s="247" t="s">
        <v>95</v>
      </c>
      <c r="B247" s="226">
        <v>0</v>
      </c>
      <c r="C247" s="226">
        <v>0</v>
      </c>
      <c r="D247" s="226">
        <v>0</v>
      </c>
      <c r="E247" s="226">
        <v>0</v>
      </c>
      <c r="F247" s="226">
        <v>0</v>
      </c>
      <c r="G247" s="226">
        <v>0</v>
      </c>
      <c r="H247" s="226">
        <v>0</v>
      </c>
      <c r="I247" s="226">
        <v>0</v>
      </c>
      <c r="J247" s="226">
        <v>0</v>
      </c>
      <c r="K247" s="226">
        <v>0</v>
      </c>
      <c r="L247" s="226">
        <v>0</v>
      </c>
      <c r="M247" s="226">
        <v>0</v>
      </c>
      <c r="N247" s="226">
        <v>0</v>
      </c>
      <c r="O247" s="226">
        <v>0</v>
      </c>
      <c r="P247" s="226">
        <v>0</v>
      </c>
      <c r="Q247" s="226">
        <v>0</v>
      </c>
      <c r="R247" s="226">
        <v>2.7159059704014287E-3</v>
      </c>
      <c r="S247" s="226">
        <v>5.8289196113973313E-3</v>
      </c>
      <c r="T247" s="226">
        <v>9.123616546990931E-3</v>
      </c>
      <c r="U247" s="226">
        <v>1.231541896756461E-2</v>
      </c>
      <c r="V247" s="226">
        <v>1.5552210213117965E-2</v>
      </c>
      <c r="W247" s="226">
        <v>1.8810878360141944E-2</v>
      </c>
      <c r="X247" s="226">
        <v>2.2079062935477869E-2</v>
      </c>
      <c r="Y247" s="226">
        <v>2.5594480275104931E-2</v>
      </c>
      <c r="Z247" s="226">
        <v>2.9044564884429757E-2</v>
      </c>
      <c r="AA247" s="226">
        <v>3.2469416168414533E-2</v>
      </c>
      <c r="AB247" s="226">
        <v>3.6189422576977624E-2</v>
      </c>
      <c r="AC247" s="226">
        <v>3.971573663096415E-2</v>
      </c>
      <c r="AD247" s="226">
        <v>4.329490618116625E-2</v>
      </c>
      <c r="AE247" s="226">
        <v>4.694806292222041E-2</v>
      </c>
      <c r="AF247" s="226">
        <v>5.0809567508099986E-2</v>
      </c>
      <c r="AG247" s="226">
        <v>5.4520415002044915E-2</v>
      </c>
      <c r="AH247" s="226">
        <v>5.8512216719591961E-2</v>
      </c>
      <c r="AI247" s="226">
        <v>6.2547886538316902E-2</v>
      </c>
      <c r="AJ247" s="226">
        <v>6.6178612698953018E-2</v>
      </c>
      <c r="AK247" s="226">
        <v>7.0243209992237127E-2</v>
      </c>
      <c r="AL247" s="226">
        <v>7.421465887087017E-2</v>
      </c>
      <c r="AM247" s="226">
        <v>7.8430690394989899E-2</v>
      </c>
      <c r="AN247" s="226">
        <v>8.2335830594423329E-2</v>
      </c>
      <c r="AO247" s="226">
        <v>8.6804895115041039E-2</v>
      </c>
      <c r="AP247" s="226">
        <v>9.1928029281839976E-2</v>
      </c>
      <c r="AQ247" s="226">
        <v>9.6777949342721478E-2</v>
      </c>
      <c r="AR247" s="226">
        <v>0.10218101415665136</v>
      </c>
      <c r="AS247" s="226">
        <v>0.10844409820930258</v>
      </c>
      <c r="AT247" s="226">
        <v>0.11926210521724823</v>
      </c>
      <c r="AU247" s="226">
        <v>0.12742664185409977</v>
      </c>
      <c r="AV247" s="226">
        <v>0.13473496055450734</v>
      </c>
      <c r="AW247" s="226">
        <v>0.14327933095920287</v>
      </c>
      <c r="AX247" s="226">
        <v>0.15325626144518184</v>
      </c>
      <c r="AY247" s="226">
        <v>0.16258391465437672</v>
      </c>
      <c r="AZ247" s="226">
        <v>0.17409822264097616</v>
      </c>
    </row>
    <row r="248" spans="1:52" x14ac:dyDescent="0.35">
      <c r="A248" s="247" t="s">
        <v>96</v>
      </c>
      <c r="B248" s="226">
        <v>0</v>
      </c>
      <c r="C248" s="226">
        <v>0</v>
      </c>
      <c r="D248" s="226">
        <v>0</v>
      </c>
      <c r="E248" s="226">
        <v>0</v>
      </c>
      <c r="F248" s="226">
        <v>0</v>
      </c>
      <c r="G248" s="226">
        <v>0</v>
      </c>
      <c r="H248" s="226">
        <v>0</v>
      </c>
      <c r="I248" s="226">
        <v>0</v>
      </c>
      <c r="J248" s="226">
        <v>0</v>
      </c>
      <c r="K248" s="226">
        <v>0</v>
      </c>
      <c r="L248" s="226">
        <v>0</v>
      </c>
      <c r="M248" s="226">
        <v>0</v>
      </c>
      <c r="N248" s="226">
        <v>0</v>
      </c>
      <c r="O248" s="226">
        <v>0</v>
      </c>
      <c r="P248" s="226">
        <v>0</v>
      </c>
      <c r="Q248" s="226">
        <v>0</v>
      </c>
      <c r="R248" s="226">
        <v>6.3069518317007805E-8</v>
      </c>
      <c r="S248" s="226">
        <v>1.6903316456758078E-7</v>
      </c>
      <c r="T248" s="226">
        <v>3.3477553792440622E-7</v>
      </c>
      <c r="U248" s="226">
        <v>5.6950995885160611E-7</v>
      </c>
      <c r="V248" s="226">
        <v>9.1480418894019096E-7</v>
      </c>
      <c r="W248" s="226">
        <v>1.4231488424326557E-6</v>
      </c>
      <c r="X248" s="226">
        <v>2.1572475241619543E-6</v>
      </c>
      <c r="Y248" s="226">
        <v>3.3052634688810887E-6</v>
      </c>
      <c r="Z248" s="226">
        <v>4.9345213348373349E-6</v>
      </c>
      <c r="AA248" s="226">
        <v>7.2399160633400832E-6</v>
      </c>
      <c r="AB248" s="226">
        <v>1.0848766531401104E-5</v>
      </c>
      <c r="AC248" s="226">
        <v>1.5701638336736813E-5</v>
      </c>
      <c r="AD248" s="226">
        <v>2.2816487189517617E-5</v>
      </c>
      <c r="AE248" s="226">
        <v>3.2998394634605998E-5</v>
      </c>
      <c r="AF248" s="226">
        <v>4.8112838630282612E-5</v>
      </c>
      <c r="AG248" s="226">
        <v>6.8271126519475707E-5</v>
      </c>
      <c r="AH248" s="226">
        <v>9.8532374458817711E-5</v>
      </c>
      <c r="AI248" s="226">
        <v>1.4001575268380217E-4</v>
      </c>
      <c r="AJ248" s="226">
        <v>1.9299397038545775E-4</v>
      </c>
      <c r="AK248" s="226">
        <v>2.724270678162615E-4</v>
      </c>
      <c r="AL248" s="226">
        <v>3.7765422550312388E-4</v>
      </c>
      <c r="AM248" s="226">
        <v>5.2179278071770921E-4</v>
      </c>
      <c r="AN248" s="226">
        <v>7.0778425434289E-4</v>
      </c>
      <c r="AO248" s="226">
        <v>9.7928277413718138E-4</v>
      </c>
      <c r="AP248" s="226">
        <v>1.3852193272573638E-3</v>
      </c>
      <c r="AQ248" s="226">
        <v>1.8850728087664193E-3</v>
      </c>
      <c r="AR248" s="226">
        <v>2.5534132565523068E-3</v>
      </c>
      <c r="AS248" s="226">
        <v>3.5454291454423133E-3</v>
      </c>
      <c r="AT248" s="226">
        <v>5.5917900817190275E-3</v>
      </c>
      <c r="AU248" s="226">
        <v>7.452109735158384E-3</v>
      </c>
      <c r="AV248" s="226">
        <v>9.5305254921814117E-3</v>
      </c>
      <c r="AW248" s="226">
        <v>1.2227022468903193E-2</v>
      </c>
      <c r="AX248" s="226">
        <v>1.5873057395771203E-2</v>
      </c>
      <c r="AY248" s="226">
        <v>1.9870751051309525E-2</v>
      </c>
      <c r="AZ248" s="226">
        <v>2.5581067138409467E-2</v>
      </c>
    </row>
    <row r="249" spans="1:52" x14ac:dyDescent="0.35">
      <c r="A249" s="247" t="s">
        <v>97</v>
      </c>
      <c r="B249" s="226">
        <v>0</v>
      </c>
      <c r="C249" s="226">
        <v>0</v>
      </c>
      <c r="D249" s="226">
        <v>0</v>
      </c>
      <c r="E249" s="226">
        <v>0</v>
      </c>
      <c r="F249" s="226">
        <v>0</v>
      </c>
      <c r="G249" s="226">
        <v>0</v>
      </c>
      <c r="H249" s="226">
        <v>0</v>
      </c>
      <c r="I249" s="226">
        <v>0</v>
      </c>
      <c r="J249" s="226">
        <v>0</v>
      </c>
      <c r="K249" s="226">
        <v>0</v>
      </c>
      <c r="L249" s="226">
        <v>0</v>
      </c>
      <c r="M249" s="226">
        <v>0</v>
      </c>
      <c r="N249" s="226">
        <v>0</v>
      </c>
      <c r="O249" s="226">
        <v>0</v>
      </c>
      <c r="P249" s="226">
        <v>0</v>
      </c>
      <c r="Q249" s="226">
        <v>0</v>
      </c>
      <c r="R249" s="226">
        <v>0</v>
      </c>
      <c r="S249" s="226">
        <v>0</v>
      </c>
      <c r="T249" s="226">
        <v>0</v>
      </c>
      <c r="U249" s="226">
        <v>0</v>
      </c>
      <c r="V249" s="226">
        <v>0</v>
      </c>
      <c r="W249" s="226">
        <v>0</v>
      </c>
      <c r="X249" s="226">
        <v>0</v>
      </c>
      <c r="Y249" s="226">
        <v>0</v>
      </c>
      <c r="Z249" s="226">
        <v>0</v>
      </c>
      <c r="AA249" s="226">
        <v>0</v>
      </c>
      <c r="AB249" s="226">
        <v>0</v>
      </c>
      <c r="AC249" s="226">
        <v>0</v>
      </c>
      <c r="AD249" s="226">
        <v>0</v>
      </c>
      <c r="AE249" s="226">
        <v>0</v>
      </c>
      <c r="AF249" s="226">
        <v>0</v>
      </c>
      <c r="AG249" s="226">
        <v>0</v>
      </c>
      <c r="AH249" s="226">
        <v>0</v>
      </c>
      <c r="AI249" s="226">
        <v>0</v>
      </c>
      <c r="AJ249" s="226">
        <v>0</v>
      </c>
      <c r="AK249" s="226">
        <v>0</v>
      </c>
      <c r="AL249" s="226">
        <v>0</v>
      </c>
      <c r="AM249" s="226">
        <v>0</v>
      </c>
      <c r="AN249" s="226">
        <v>0</v>
      </c>
      <c r="AO249" s="226">
        <v>0</v>
      </c>
      <c r="AP249" s="226">
        <v>0</v>
      </c>
      <c r="AQ249" s="226">
        <v>0</v>
      </c>
      <c r="AR249" s="226">
        <v>0</v>
      </c>
      <c r="AS249" s="226">
        <v>0</v>
      </c>
      <c r="AT249" s="226">
        <v>0</v>
      </c>
      <c r="AU249" s="226">
        <v>0</v>
      </c>
      <c r="AV249" s="226">
        <v>0</v>
      </c>
      <c r="AW249" s="226">
        <v>0</v>
      </c>
      <c r="AX249" s="226">
        <v>0</v>
      </c>
      <c r="AY249" s="226">
        <v>0</v>
      </c>
      <c r="AZ249" s="226">
        <v>0</v>
      </c>
    </row>
    <row r="250" spans="1:52" x14ac:dyDescent="0.35">
      <c r="A250" s="247" t="s">
        <v>98</v>
      </c>
      <c r="B250" s="226">
        <v>0</v>
      </c>
      <c r="C250" s="226">
        <v>0</v>
      </c>
      <c r="D250" s="226">
        <v>0</v>
      </c>
      <c r="E250" s="226">
        <v>0</v>
      </c>
      <c r="F250" s="226">
        <v>0</v>
      </c>
      <c r="G250" s="226">
        <v>0</v>
      </c>
      <c r="H250" s="226">
        <v>0</v>
      </c>
      <c r="I250" s="226">
        <v>0</v>
      </c>
      <c r="J250" s="226">
        <v>0</v>
      </c>
      <c r="K250" s="226">
        <v>0</v>
      </c>
      <c r="L250" s="226">
        <v>0</v>
      </c>
      <c r="M250" s="226">
        <v>0</v>
      </c>
      <c r="N250" s="226">
        <v>0</v>
      </c>
      <c r="O250" s="226">
        <v>0</v>
      </c>
      <c r="P250" s="226">
        <v>0</v>
      </c>
      <c r="Q250" s="226">
        <v>0</v>
      </c>
      <c r="R250" s="226">
        <v>0</v>
      </c>
      <c r="S250" s="226">
        <v>0</v>
      </c>
      <c r="T250" s="226">
        <v>0</v>
      </c>
      <c r="U250" s="226">
        <v>0</v>
      </c>
      <c r="V250" s="226">
        <v>0</v>
      </c>
      <c r="W250" s="226">
        <v>0</v>
      </c>
      <c r="X250" s="226">
        <v>0</v>
      </c>
      <c r="Y250" s="226">
        <v>0</v>
      </c>
      <c r="Z250" s="226">
        <v>0</v>
      </c>
      <c r="AA250" s="226">
        <v>0</v>
      </c>
      <c r="AB250" s="226">
        <v>0</v>
      </c>
      <c r="AC250" s="226">
        <v>0</v>
      </c>
      <c r="AD250" s="226">
        <v>0</v>
      </c>
      <c r="AE250" s="226">
        <v>0</v>
      </c>
      <c r="AF250" s="226">
        <v>0</v>
      </c>
      <c r="AG250" s="226">
        <v>0</v>
      </c>
      <c r="AH250" s="226">
        <v>0</v>
      </c>
      <c r="AI250" s="226">
        <v>0</v>
      </c>
      <c r="AJ250" s="226">
        <v>0</v>
      </c>
      <c r="AK250" s="226">
        <v>0</v>
      </c>
      <c r="AL250" s="226">
        <v>0</v>
      </c>
      <c r="AM250" s="226">
        <v>0</v>
      </c>
      <c r="AN250" s="226">
        <v>0</v>
      </c>
      <c r="AO250" s="226">
        <v>0</v>
      </c>
      <c r="AP250" s="226">
        <v>0</v>
      </c>
      <c r="AQ250" s="226">
        <v>0</v>
      </c>
      <c r="AR250" s="226">
        <v>0</v>
      </c>
      <c r="AS250" s="226">
        <v>0</v>
      </c>
      <c r="AT250" s="226">
        <v>0</v>
      </c>
      <c r="AU250" s="226">
        <v>0</v>
      </c>
      <c r="AV250" s="226">
        <v>0</v>
      </c>
      <c r="AW250" s="226">
        <v>0</v>
      </c>
      <c r="AX250" s="226">
        <v>0</v>
      </c>
      <c r="AY250" s="226">
        <v>0</v>
      </c>
      <c r="AZ250" s="226">
        <v>0</v>
      </c>
    </row>
    <row r="251" spans="1:52" x14ac:dyDescent="0.35">
      <c r="A251" s="248" t="s">
        <v>99</v>
      </c>
      <c r="B251" s="228">
        <v>0</v>
      </c>
      <c r="C251" s="228">
        <v>0</v>
      </c>
      <c r="D251" s="228">
        <v>0</v>
      </c>
      <c r="E251" s="228">
        <v>0</v>
      </c>
      <c r="F251" s="228">
        <v>0</v>
      </c>
      <c r="G251" s="228">
        <v>0</v>
      </c>
      <c r="H251" s="228">
        <v>0</v>
      </c>
      <c r="I251" s="228">
        <v>0</v>
      </c>
      <c r="J251" s="228">
        <v>0</v>
      </c>
      <c r="K251" s="228">
        <v>0</v>
      </c>
      <c r="L251" s="228">
        <v>0</v>
      </c>
      <c r="M251" s="228">
        <v>0</v>
      </c>
      <c r="N251" s="228">
        <v>0</v>
      </c>
      <c r="O251" s="228">
        <v>0</v>
      </c>
      <c r="P251" s="228">
        <v>0</v>
      </c>
      <c r="Q251" s="228">
        <v>0</v>
      </c>
      <c r="R251" s="228">
        <v>0</v>
      </c>
      <c r="S251" s="228">
        <v>0</v>
      </c>
      <c r="T251" s="228">
        <v>0</v>
      </c>
      <c r="U251" s="228">
        <v>0</v>
      </c>
      <c r="V251" s="228">
        <v>0</v>
      </c>
      <c r="W251" s="228">
        <v>0</v>
      </c>
      <c r="X251" s="228">
        <v>0</v>
      </c>
      <c r="Y251" s="228">
        <v>0</v>
      </c>
      <c r="Z251" s="228">
        <v>0</v>
      </c>
      <c r="AA251" s="228">
        <v>0</v>
      </c>
      <c r="AB251" s="228">
        <v>0</v>
      </c>
      <c r="AC251" s="228">
        <v>0</v>
      </c>
      <c r="AD251" s="228">
        <v>0</v>
      </c>
      <c r="AE251" s="228">
        <v>0</v>
      </c>
      <c r="AF251" s="228">
        <v>0</v>
      </c>
      <c r="AG251" s="228">
        <v>0</v>
      </c>
      <c r="AH251" s="228">
        <v>0</v>
      </c>
      <c r="AI251" s="228">
        <v>0</v>
      </c>
      <c r="AJ251" s="228">
        <v>0</v>
      </c>
      <c r="AK251" s="228">
        <v>0</v>
      </c>
      <c r="AL251" s="228">
        <v>0</v>
      </c>
      <c r="AM251" s="228">
        <v>0</v>
      </c>
      <c r="AN251" s="228">
        <v>0</v>
      </c>
      <c r="AO251" s="228">
        <v>0</v>
      </c>
      <c r="AP251" s="228">
        <v>0</v>
      </c>
      <c r="AQ251" s="228">
        <v>0</v>
      </c>
      <c r="AR251" s="228">
        <v>0</v>
      </c>
      <c r="AS251" s="228">
        <v>0</v>
      </c>
      <c r="AT251" s="228">
        <v>0</v>
      </c>
      <c r="AU251" s="228">
        <v>0</v>
      </c>
      <c r="AV251" s="228">
        <v>0</v>
      </c>
      <c r="AW251" s="228">
        <v>0</v>
      </c>
      <c r="AX251" s="228">
        <v>0</v>
      </c>
      <c r="AY251" s="228">
        <v>0</v>
      </c>
      <c r="AZ251" s="22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657F731C-A1B4-47FF-936A-4B6BCF4286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343079-DE8F-4311-9B51-F202091843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1C7721-51FE-4B65-A133-A786E226EB0D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About</vt:lpstr>
      <vt:lpstr>IDEES2021_TrRoad_act</vt:lpstr>
      <vt:lpstr>REF2020</vt:lpstr>
      <vt:lpstr>BCDTRtSY-psgr</vt:lpstr>
      <vt:lpstr>BCDTRtSY-frgt</vt:lpstr>
      <vt:lpstr>SYVbT-passenger</vt:lpstr>
      <vt:lpstr>SYVbT-freight</vt:lpstr>
      <vt:lpstr>POTEnCIA_TRA_Activity</vt:lpstr>
      <vt:lpstr>POTEnCIA_TRA_Vkm</vt:lpstr>
      <vt:lpstr>JRC Database</vt:lpstr>
      <vt:lpstr>Raw data JRC Other</vt:lpstr>
      <vt:lpstr>Eurostat_rail_pa_typepas</vt:lpstr>
      <vt:lpstr>Eurostat_avia_ttpa</vt:lpstr>
      <vt:lpstr>Stock aircraft</vt:lpstr>
      <vt:lpstr>Stock ships</vt:lpstr>
      <vt:lpstr>Ships Activity</vt:lpstr>
      <vt:lpstr>Passenger_km</vt:lpstr>
      <vt:lpstr>Freight_km</vt:lpstr>
      <vt:lpstr>SYAADTbVT-passengers</vt:lpstr>
      <vt:lpstr>SYAADTbVT-freight</vt:lpstr>
      <vt:lpstr>BAADTbVT-passengers</vt:lpstr>
      <vt:lpstr>BAADTbVT-freight</vt:lpstr>
      <vt:lpstr>POTEnCIA_TRA_Activity!Print_Titles</vt:lpstr>
      <vt:lpstr>POTEnCIA_TRA_Vkm!Print_Titles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2023-10-09T13:14:06Z</dcterms:created>
  <dcterms:modified xsi:type="dcterms:W3CDTF">2024-07-17T18:19:17Z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