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elec\ARpUIiRC\"/>
    </mc:Choice>
  </mc:AlternateContent>
  <bookViews>
    <workbookView xWindow="120" yWindow="120" windowWidth="21075" windowHeight="9030" activeTab="5"/>
  </bookViews>
  <sheets>
    <sheet name="About" sheetId="1" r:id="rId1"/>
    <sheet name="AEO reference" sheetId="12" r:id="rId2"/>
    <sheet name="AEO $35 carbon price" sheetId="11" r:id="rId3"/>
    <sheet name="Calculations" sheetId="13" r:id="rId4"/>
    <sheet name="Weighting" sheetId="8" r:id="rId5"/>
    <sheet name="ARpUIiRC" sheetId="2" r:id="rId6"/>
  </sheets>
  <calcPr calcId="162913"/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4" i="13"/>
  <c r="C6" i="13" s="1"/>
  <c r="D4" i="13"/>
  <c r="E4" i="13"/>
  <c r="F4" i="13"/>
  <c r="G4" i="13"/>
  <c r="G6" i="13" s="1"/>
  <c r="H4" i="13"/>
  <c r="I4" i="13"/>
  <c r="J4" i="13"/>
  <c r="K4" i="13"/>
  <c r="K6" i="13" s="1"/>
  <c r="L4" i="13"/>
  <c r="M4" i="13"/>
  <c r="N4" i="13"/>
  <c r="O4" i="13"/>
  <c r="O6" i="13" s="1"/>
  <c r="P4" i="13"/>
  <c r="Q4" i="13"/>
  <c r="R4" i="13"/>
  <c r="S4" i="13"/>
  <c r="S6" i="13" s="1"/>
  <c r="T4" i="13"/>
  <c r="U4" i="13"/>
  <c r="V4" i="13"/>
  <c r="W4" i="13"/>
  <c r="W6" i="13" s="1"/>
  <c r="X4" i="13"/>
  <c r="Y4" i="13"/>
  <c r="Z4" i="13"/>
  <c r="AA4" i="13"/>
  <c r="AA6" i="13" s="1"/>
  <c r="AB4" i="13"/>
  <c r="AC4" i="13"/>
  <c r="AD4" i="13"/>
  <c r="AE4" i="13"/>
  <c r="AE6" i="13" s="1"/>
  <c r="AF4" i="13"/>
  <c r="B4" i="13"/>
  <c r="B3" i="13"/>
  <c r="Z6" i="13" l="1"/>
  <c r="R6" i="13"/>
  <c r="J6" i="13"/>
  <c r="AB6" i="13"/>
  <c r="T6" i="13"/>
  <c r="L6" i="13"/>
  <c r="D6" i="13"/>
  <c r="AD6" i="13"/>
  <c r="V6" i="13"/>
  <c r="N6" i="13"/>
  <c r="F6" i="13"/>
  <c r="AC6" i="13"/>
  <c r="U6" i="13"/>
  <c r="M6" i="13"/>
  <c r="E6" i="13"/>
  <c r="B6" i="13"/>
  <c r="Y6" i="13"/>
  <c r="Q6" i="13"/>
  <c r="I6" i="13"/>
  <c r="AF6" i="13"/>
  <c r="X6" i="13"/>
  <c r="P6" i="13"/>
  <c r="H6" i="13"/>
  <c r="E4" i="8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F9" i="8"/>
  <c r="B100" i="8" s="1"/>
  <c r="D10" i="8"/>
  <c r="E10" i="8"/>
  <c r="B88" i="8" s="1"/>
  <c r="F10" i="8"/>
  <c r="D11" i="8"/>
  <c r="E11" i="8"/>
  <c r="F11" i="8"/>
  <c r="B93" i="8" s="1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B91" i="8" s="1"/>
  <c r="D18" i="8"/>
  <c r="E18" i="8"/>
  <c r="B101" i="8" s="1"/>
  <c r="F18" i="8"/>
  <c r="S8" i="8"/>
  <c r="S7" i="8"/>
  <c r="S6" i="8"/>
  <c r="S5" i="8"/>
  <c r="S4" i="8"/>
  <c r="B95" i="8"/>
  <c r="B94" i="8"/>
  <c r="B92" i="8"/>
  <c r="B89" i="8"/>
  <c r="B87" i="8"/>
  <c r="B99" i="8" l="1"/>
  <c r="B97" i="8"/>
  <c r="B86" i="8"/>
  <c r="C14" i="13" l="1"/>
  <c r="D14" i="13" s="1"/>
  <c r="E14" i="13" s="1"/>
  <c r="F14" i="13" l="1"/>
  <c r="G14" i="13" l="1"/>
  <c r="H14" i="13" l="1"/>
  <c r="I14" i="13" l="1"/>
  <c r="J14" i="13" l="1"/>
  <c r="K14" i="13" l="1"/>
  <c r="L14" i="13" l="1"/>
  <c r="M14" i="13" l="1"/>
  <c r="AH4" i="13" l="1"/>
  <c r="AH3" i="13"/>
  <c r="N14" i="13"/>
  <c r="O14" i="13" l="1"/>
  <c r="B105" i="8"/>
  <c r="B3" i="2" s="1"/>
  <c r="B116" i="8"/>
  <c r="B14" i="2" s="1"/>
  <c r="P14" i="13" l="1"/>
  <c r="B118" i="8"/>
  <c r="B119" i="8"/>
  <c r="B17" i="2" s="1"/>
  <c r="B117" i="8"/>
  <c r="B115" i="8"/>
  <c r="B13" i="2" s="1"/>
  <c r="Q14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14" i="13" l="1"/>
  <c r="S14" i="13" l="1"/>
  <c r="T14" i="13" l="1"/>
  <c r="U14" i="13" l="1"/>
  <c r="V14" i="13" l="1"/>
  <c r="W14" i="13" l="1"/>
  <c r="X14" i="13" l="1"/>
  <c r="Y14" i="13" l="1"/>
  <c r="Z14" i="13" l="1"/>
  <c r="AA14" i="13" l="1"/>
  <c r="AB14" i="13" l="1"/>
  <c r="AC14" i="13" l="1"/>
  <c r="AD14" i="13" l="1"/>
  <c r="AE14" i="13" l="1"/>
  <c r="AD15" i="13" s="1"/>
  <c r="B15" i="13" l="1"/>
  <c r="AE15" i="13"/>
  <c r="D15" i="13"/>
  <c r="C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</calcChain>
</file>

<file path=xl/sharedStrings.xml><?xml version="1.0" encoding="utf-8"?>
<sst xmlns="http://schemas.openxmlformats.org/spreadsheetml/2006/main" count="783" uniqueCount="312">
  <si>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</si>
  <si>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</si>
  <si>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</si>
  <si>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</si>
  <si>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</si>
  <si>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</si>
  <si>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</si>
  <si>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</si>
  <si>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</si>
  <si>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</si>
  <si>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</si>
  <si>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</si>
  <si>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</si>
  <si>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</si>
  <si>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</si>
  <si>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</si>
  <si>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</si>
  <si>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</si>
  <si>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</si>
  <si>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</si>
  <si>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</si>
  <si>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</si>
  <si>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</si>
  <si>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</si>
  <si>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</si>
  <si>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</si>
  <si>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</si>
  <si>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</si>
  <si>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</si>
  <si>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</si>
  <si>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</si>
  <si>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</si>
  <si>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</si>
  <si>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</si>
  <si>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</si>
  <si>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</si>
  <si>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</si>
  <si>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</si>
  <si>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</si>
  <si>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</si>
  <si>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</si>
  <si>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</si>
  <si>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</si>
  <si>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</si>
  <si>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</si>
  <si>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</si>
  <si>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</si>
  <si>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</si>
  <si>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</si>
  <si>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</si>
  <si>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</si>
  <si>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</si>
  <si>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</si>
  <si>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</si>
  <si>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</si>
  <si>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</si>
  <si>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</si>
  <si>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</si>
  <si>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</si>
  <si>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</si>
  <si>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</si>
  <si>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</si>
  <si>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</si>
  <si>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</si>
  <si>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</si>
  <si>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</si>
  <si>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</si>
  <si>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</si>
  <si>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</si>
  <si>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</si>
  <si>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</si>
  <si>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</si>
  <si>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</si>
  <si>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</si>
  <si>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</si>
  <si>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</si>
  <si>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</si>
  <si>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</si>
  <si>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</si>
  <si>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</si>
  <si>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</si>
  <si>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</si>
  <si>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</si>
  <si>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</si>
  <si>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</si>
  <si>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</si>
  <si>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</si>
  <si>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</si>
  <si>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</si>
  <si>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</si>
  <si>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</si>
  <si>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</si>
  <si>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</si>
  <si>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</si>
  <si>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</si>
  <si>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</si>
  <si>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</si>
  <si>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</si>
  <si>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</si>
  <si>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</si>
  <si>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</si>
  <si>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</si>
  <si>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</si>
  <si>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</si>
  <si>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</si>
  <si>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</si>
  <si>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</si>
  <si>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</si>
  <si>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</si>
  <si>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</si>
  <si>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</si>
  <si>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</si>
  <si>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</si>
  <si>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</si>
  <si>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</si>
  <si>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</si>
  <si>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</si>
  <si>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</si>
  <si>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</si>
  <si>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</si>
  <si>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</si>
  <si>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</si>
  <si>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Report</t>
  </si>
  <si>
    <t>Annual Energy Outlook 2020</t>
  </si>
  <si>
    <t>Scenario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</si>
  <si>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</si>
  <si>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</si>
  <si>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</si>
  <si>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</si>
  <si>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</si>
  <si>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</si>
  <si>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</si>
  <si>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</si>
  <si>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</si>
  <si>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</si>
  <si>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</si>
  <si>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</si>
  <si>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</si>
  <si>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</si>
  <si>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</si>
  <si>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</si>
  <si>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</si>
  <si>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</si>
  <si>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</si>
  <si>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</si>
  <si>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</si>
  <si>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</si>
  <si>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</si>
  <si>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</si>
  <si>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</si>
  <si>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</si>
  <si>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</si>
  <si>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</si>
  <si>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</si>
  <si>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</si>
  <si>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</si>
  <si>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</si>
  <si>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</si>
  <si>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</si>
  <si>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</si>
  <si>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</si>
  <si>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</si>
  <si>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</si>
  <si>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</si>
  <si>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</si>
  <si>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</si>
  <si>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</si>
  <si>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</si>
  <si>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</si>
  <si>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</si>
  <si>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</si>
  <si>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</si>
  <si>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</si>
  <si>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</si>
  <si>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</si>
  <si>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</si>
  <si>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</si>
  <si>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</si>
  <si>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</si>
  <si>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</si>
  <si>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</si>
  <si>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</si>
  <si>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</si>
  <si>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</si>
  <si>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</si>
  <si>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</si>
  <si>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</si>
  <si>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</si>
  <si>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</si>
  <si>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</si>
  <si>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</si>
  <si>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</si>
  <si>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</si>
  <si>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</si>
  <si>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</si>
  <si>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</si>
  <si>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</si>
  <si>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</si>
  <si>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</si>
  <si>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</si>
  <si>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</si>
  <si>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</si>
  <si>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</si>
  <si>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</si>
  <si>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</si>
  <si>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</si>
  <si>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</si>
  <si>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</si>
  <si>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</si>
  <si>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</si>
  <si>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</si>
  <si>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</si>
  <si>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</si>
  <si>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</si>
  <si>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</si>
  <si>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</si>
  <si>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</si>
  <si>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</si>
  <si>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</si>
  <si>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</si>
  <si>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</si>
  <si>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</si>
  <si>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</si>
  <si>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</si>
  <si>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</si>
  <si>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</si>
  <si>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</si>
  <si>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</si>
  <si>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</si>
  <si>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</si>
  <si>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</si>
  <si>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</si>
  <si>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</si>
  <si>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</si>
  <si>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</si>
  <si>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</si>
  <si>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</si>
  <si>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</si>
  <si>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</si>
  <si>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</si>
  <si>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</si>
  <si>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</si>
  <si>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</si>
  <si>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</si>
  <si>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</si>
  <si>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</si>
  <si>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</si>
  <si>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</si>
  <si>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</si>
  <si>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</si>
  <si>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</si>
  <si>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</si>
  <si>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</si>
  <si>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</si>
  <si>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</si>
  <si>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</si>
  <si>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</si>
  <si>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</si>
  <si>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Cumulative</t>
  </si>
  <si>
    <t>2019 to 2012 USD</t>
  </si>
  <si>
    <t>$35 carbon price additional retirements</t>
  </si>
  <si>
    <t>$35 carbon price cumulative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</si>
  <si>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</si>
  <si>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</si>
  <si>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</si>
  <si>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</si>
  <si>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</si>
  <si>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</si>
  <si>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</si>
  <si>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</si>
  <si>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</si>
  <si>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</si>
  <si>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</si>
  <si>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</si>
  <si>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</si>
  <si>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</si>
  <si>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</si>
  <si>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</si>
  <si>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</si>
  <si>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Calibration Factor Used</t>
  </si>
  <si>
    <t>Price</t>
  </si>
  <si>
    <t>FoPITY</t>
  </si>
  <si>
    <t>Calibration Results</t>
  </si>
  <si>
    <t>Projected Retirements Under Carbon Prices</t>
  </si>
  <si>
    <t>https://www.eia.gov/outlooks/aeo/tables_side.php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</si>
  <si>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</si>
  <si>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</si>
  <si>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</si>
  <si>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</si>
  <si>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</si>
  <si>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</si>
  <si>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</si>
  <si>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</si>
  <si>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</si>
  <si>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</si>
  <si>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</si>
  <si>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</si>
  <si>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</si>
  <si>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</si>
  <si>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</si>
  <si>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</si>
  <si>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</si>
  <si>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</si>
  <si>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</si>
  <si>
    <t>EIA Data on Coal Retirements</t>
  </si>
  <si>
    <t>BAU Capacity</t>
  </si>
  <si>
    <t>$35 carbon price capacity</t>
  </si>
  <si>
    <t>Year when coal capacity approaches minimum</t>
  </si>
  <si>
    <t>Table 9 for $35 carbon dioxide allowance fee side case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</si>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</sst>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167" fontId="0" fillId="0" borderId="0" xfId="0" applyNumberFormat="1"/>
    <xf numFmtId="0" fontId="4" fillId="0" borderId="4" xfId="8" applyFont="1" applyFill="1" applyBorder="1" applyAlignment="1">
      <alignment wrapText="1"/>
    </xf>
    <xf numFmtId="0" fontId="0" fillId="0" borderId="0" xfId="0" applyAlignment="1">
      <alignment horizontal="center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2" workbookViewId="0">
      <selection activeCell="A50" sqref="A50"/>
    </sheetView>
  </sheetViews>
  <sheetFormatPr defaultRowHeight="15" x14ac:dyDescent="0.25"/>
  <sheetData>
    <row r="1" spans="1:7" x14ac:dyDescent="0.25">
      <c r="A1" s="1" t="s">
        <v>0</v>
      </c>
    </row>
    <row r="3" spans="1:7" x14ac:dyDescent="0.25">
      <c r="A3" s="1" t="s">
        <v>1</v>
      </c>
      <c r="B3" s="11" t="s">
        <v>283</v>
      </c>
      <c r="C3" s="11"/>
      <c r="D3" s="11"/>
      <c r="E3" s="11"/>
      <c r="F3" s="11"/>
      <c r="G3" s="11"/>
    </row>
    <row r="4" spans="1:7" x14ac:dyDescent="0.25">
      <c r="A4" s="2"/>
      <c r="B4" t="s">
        <v>273</v>
      </c>
    </row>
    <row r="5" spans="1:7" x14ac:dyDescent="0.25">
      <c r="A5" s="2"/>
      <c r="B5" s="3">
        <v>2020</v>
      </c>
    </row>
    <row r="6" spans="1:7" x14ac:dyDescent="0.25">
      <c r="A6" s="2"/>
      <c r="B6" s="30" t="s">
        <v>284</v>
      </c>
    </row>
    <row r="7" spans="1:7" x14ac:dyDescent="0.25">
      <c r="B7" t="s">
        <v>308</v>
      </c>
    </row>
    <row r="9" spans="1:7" x14ac:dyDescent="0.25">
      <c r="B9" s="29" t="s">
        <v>278</v>
      </c>
      <c r="C9" s="12"/>
      <c r="D9" s="12"/>
      <c r="E9" s="12"/>
      <c r="F9" s="12"/>
      <c r="G9" s="12"/>
    </row>
    <row r="10" spans="1:7" x14ac:dyDescent="0.25">
      <c r="B10" t="s">
        <v>273</v>
      </c>
    </row>
    <row r="11" spans="1:7" x14ac:dyDescent="0.25">
      <c r="B11" s="3" t="s">
        <v>274</v>
      </c>
    </row>
    <row r="12" spans="1:7" x14ac:dyDescent="0.25">
      <c r="B12" t="s">
        <v>275</v>
      </c>
    </row>
    <row r="13" spans="1:7" x14ac:dyDescent="0.25">
      <c r="B13" s="30" t="s">
        <v>276</v>
      </c>
    </row>
    <row r="14" spans="1:7" x14ac:dyDescent="0.25">
      <c r="B14" t="s">
        <v>277</v>
      </c>
    </row>
    <row r="16" spans="1:7" x14ac:dyDescent="0.25">
      <c r="A16" s="1" t="s">
        <v>2</v>
      </c>
    </row>
    <row r="17" spans="1:1" x14ac:dyDescent="0.25">
      <c r="A17" t="s">
        <v>3</v>
      </c>
    </row>
    <row r="18" spans="1:1" x14ac:dyDescent="0.25">
      <c r="A18" s="2" t="s">
        <v>4</v>
      </c>
    </row>
    <row r="19" spans="1:1" x14ac:dyDescent="0.25">
      <c r="A19" s="2" t="s">
        <v>5</v>
      </c>
    </row>
    <row r="20" spans="1:1" x14ac:dyDescent="0.25">
      <c r="A20" s="2" t="s">
        <v>61</v>
      </c>
    </row>
    <row r="21" spans="1:1" x14ac:dyDescent="0.25">
      <c r="A21" s="2" t="s">
        <v>6</v>
      </c>
    </row>
    <row r="22" spans="1:1" x14ac:dyDescent="0.25">
      <c r="A22" s="2" t="s">
        <v>7</v>
      </c>
    </row>
    <row r="23" spans="1:1" x14ac:dyDescent="0.25">
      <c r="A23" s="2" t="s">
        <v>8</v>
      </c>
    </row>
    <row r="25" spans="1:1" x14ac:dyDescent="0.25">
      <c r="A25" t="s">
        <v>9</v>
      </c>
    </row>
    <row r="26" spans="1:1" x14ac:dyDescent="0.25">
      <c r="A26" t="s">
        <v>10</v>
      </c>
    </row>
    <row r="27" spans="1:1" x14ac:dyDescent="0.25">
      <c r="A27" t="s">
        <v>11</v>
      </c>
    </row>
    <row r="28" spans="1:1" x14ac:dyDescent="0.25">
      <c r="A28" t="s">
        <v>12</v>
      </c>
    </row>
    <row r="29" spans="1:1" x14ac:dyDescent="0.25">
      <c r="A29" t="s">
        <v>33</v>
      </c>
    </row>
    <row r="30" spans="1:1" x14ac:dyDescent="0.25">
      <c r="A30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39</v>
      </c>
    </row>
    <row r="36" spans="1:1" x14ac:dyDescent="0.25">
      <c r="A36" t="s">
        <v>38</v>
      </c>
    </row>
    <row r="38" spans="1:1" x14ac:dyDescent="0.25">
      <c r="A38" t="s">
        <v>13</v>
      </c>
    </row>
    <row r="39" spans="1:1" x14ac:dyDescent="0.25">
      <c r="A39" t="s">
        <v>14</v>
      </c>
    </row>
    <row r="40" spans="1:1" x14ac:dyDescent="0.25">
      <c r="A40" t="s">
        <v>15</v>
      </c>
    </row>
    <row r="41" spans="1:1" x14ac:dyDescent="0.25">
      <c r="A41" t="s">
        <v>16</v>
      </c>
    </row>
    <row r="42" spans="1:1" x14ac:dyDescent="0.25">
      <c r="A42" t="s">
        <v>17</v>
      </c>
    </row>
    <row r="43" spans="1:1" x14ac:dyDescent="0.25">
      <c r="A43" t="s">
        <v>18</v>
      </c>
    </row>
    <row r="44" spans="1:1" x14ac:dyDescent="0.25">
      <c r="A44" t="s">
        <v>19</v>
      </c>
    </row>
    <row r="45" spans="1:1" x14ac:dyDescent="0.25">
      <c r="A45" t="s">
        <v>20</v>
      </c>
    </row>
    <row r="47" spans="1:1" x14ac:dyDescent="0.25">
      <c r="A47" t="s">
        <v>309</v>
      </c>
    </row>
    <row r="48" spans="1:1" x14ac:dyDescent="0.25">
      <c r="A48" t="s">
        <v>310</v>
      </c>
    </row>
    <row r="49" spans="1:2" x14ac:dyDescent="0.25">
      <c r="A49" t="s">
        <v>311</v>
      </c>
    </row>
    <row r="55" spans="1:2" x14ac:dyDescent="0.25">
      <c r="A55" s="1" t="s">
        <v>69</v>
      </c>
    </row>
    <row r="56" spans="1:2" x14ac:dyDescent="0.25">
      <c r="A56">
        <v>0.9</v>
      </c>
    </row>
    <row r="57" spans="1:2" x14ac:dyDescent="0.25">
      <c r="B57" t="s">
        <v>259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ColWidth="9" defaultRowHeight="15" customHeight="1" x14ac:dyDescent="0.2"/>
  <cols>
    <col min="1" max="1" width="19.42578125" style="13" hidden="1" customWidth="1"/>
    <col min="2" max="2" width="42.7109375" style="13" customWidth="1"/>
    <col min="3" max="16384" width="9" style="13"/>
  </cols>
  <sheetData>
    <row r="1" spans="1:35" ht="15" customHeight="1" thickBot="1" x14ac:dyDescent="0.25">
      <c r="B1" s="14" t="s">
        <v>252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2">
      <c r="C2" s="16"/>
      <c r="D2" s="16"/>
      <c r="E2" s="16"/>
      <c r="F2" s="16"/>
      <c r="G2" s="16"/>
    </row>
    <row r="3" spans="1:35" ht="15" customHeight="1" x14ac:dyDescent="0.2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2">
      <c r="C4" s="16" t="s">
        <v>124</v>
      </c>
      <c r="D4" s="16" t="s">
        <v>253</v>
      </c>
      <c r="E4" s="16"/>
      <c r="F4" s="16"/>
      <c r="G4" s="16" t="s">
        <v>254</v>
      </c>
    </row>
    <row r="5" spans="1:35" ht="15" customHeight="1" x14ac:dyDescent="0.2">
      <c r="C5" s="16" t="s">
        <v>125</v>
      </c>
      <c r="D5" s="16" t="s">
        <v>255</v>
      </c>
      <c r="E5" s="16"/>
      <c r="F5" s="16"/>
      <c r="G5" s="16"/>
    </row>
    <row r="6" spans="1:35" ht="15" customHeight="1" x14ac:dyDescent="0.2">
      <c r="C6" s="16" t="s">
        <v>127</v>
      </c>
      <c r="D6" s="16"/>
      <c r="E6" s="16" t="s">
        <v>256</v>
      </c>
      <c r="F6" s="16"/>
      <c r="G6" s="16"/>
    </row>
    <row r="10" spans="1:35" ht="15" customHeight="1" x14ac:dyDescent="0.25">
      <c r="A10" s="17" t="s">
        <v>129</v>
      </c>
      <c r="B10" s="18" t="s">
        <v>130</v>
      </c>
    </row>
    <row r="11" spans="1:35" ht="15" customHeight="1" x14ac:dyDescent="0.2">
      <c r="B11" s="14" t="s">
        <v>131</v>
      </c>
    </row>
    <row r="12" spans="1:35" ht="15" customHeight="1" x14ac:dyDescent="0.2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5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2"/>
    <row r="15" spans="1:35" ht="15" customHeight="1" x14ac:dyDescent="0.2">
      <c r="B15" s="20" t="s">
        <v>135</v>
      </c>
    </row>
    <row r="16" spans="1:35" ht="15" customHeight="1" x14ac:dyDescent="0.2">
      <c r="B16" s="20" t="s">
        <v>136</v>
      </c>
    </row>
    <row r="17" spans="1:35" ht="15" customHeight="1" x14ac:dyDescent="0.2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2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2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25">
      <c r="A20" s="17" t="s">
        <v>143</v>
      </c>
      <c r="B20" s="21" t="s">
        <v>144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2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2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5">
      <c r="A23" s="17" t="s">
        <v>149</v>
      </c>
      <c r="B23" s="21" t="s">
        <v>150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2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2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25">
      <c r="A26" s="17" t="s">
        <v>155</v>
      </c>
      <c r="B26" s="21" t="s">
        <v>156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157</v>
      </c>
    </row>
    <row r="27" spans="1:35" ht="15" customHeight="1" x14ac:dyDescent="0.2">
      <c r="A27" s="17" t="s">
        <v>158</v>
      </c>
      <c r="B27" s="20" t="s">
        <v>159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2">
      <c r="B28" s="20" t="s">
        <v>160</v>
      </c>
    </row>
    <row r="29" spans="1:35" ht="15" customHeight="1" x14ac:dyDescent="0.2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2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2">
      <c r="B36" s="20" t="s">
        <v>169</v>
      </c>
    </row>
    <row r="37" spans="1:35" ht="15" customHeight="1" x14ac:dyDescent="0.2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2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2">
      <c r="B48" s="20" t="s">
        <v>183</v>
      </c>
    </row>
    <row r="49" spans="1:35" ht="15" customHeight="1" x14ac:dyDescent="0.2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157</v>
      </c>
    </row>
    <row r="52" spans="1:35" ht="15" customHeight="1" x14ac:dyDescent="0.25">
      <c r="A52" s="17" t="s">
        <v>187</v>
      </c>
      <c r="B52" s="21" t="s">
        <v>144</v>
      </c>
      <c r="C52" s="22" t="s">
        <v>157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157</v>
      </c>
    </row>
    <row r="53" spans="1:35" ht="15" customHeight="1" x14ac:dyDescent="0.2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5">
      <c r="A55" s="17" t="s">
        <v>190</v>
      </c>
      <c r="B55" s="21" t="s">
        <v>150</v>
      </c>
      <c r="C55" s="22" t="s">
        <v>157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157</v>
      </c>
    </row>
    <row r="56" spans="1:35" ht="15" customHeight="1" x14ac:dyDescent="0.2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157</v>
      </c>
    </row>
    <row r="57" spans="1:35" ht="15" customHeight="1" x14ac:dyDescent="0.2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157</v>
      </c>
    </row>
    <row r="58" spans="1:35" ht="15" customHeight="1" x14ac:dyDescent="0.25">
      <c r="A58" s="17" t="s">
        <v>193</v>
      </c>
      <c r="B58" s="21" t="s">
        <v>181</v>
      </c>
      <c r="C58" s="22" t="s">
        <v>157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157</v>
      </c>
    </row>
    <row r="59" spans="1:35" ht="15" customHeight="1" x14ac:dyDescent="0.2">
      <c r="A59" s="17" t="s">
        <v>194</v>
      </c>
      <c r="B59" s="20" t="s">
        <v>159</v>
      </c>
      <c r="C59" s="24" t="s">
        <v>157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157</v>
      </c>
    </row>
    <row r="60" spans="1:35" ht="15" customHeight="1" x14ac:dyDescent="0.2">
      <c r="A60" s="17" t="s">
        <v>195</v>
      </c>
      <c r="B60" s="20" t="s">
        <v>196</v>
      </c>
      <c r="C60" s="24" t="s">
        <v>157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157</v>
      </c>
    </row>
    <row r="62" spans="1:35" ht="15" customHeight="1" x14ac:dyDescent="0.2">
      <c r="B62" s="20" t="s">
        <v>197</v>
      </c>
    </row>
    <row r="63" spans="1:35" ht="15" customHeight="1" x14ac:dyDescent="0.2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157</v>
      </c>
    </row>
    <row r="64" spans="1:35" ht="15" customHeight="1" x14ac:dyDescent="0.2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157</v>
      </c>
    </row>
    <row r="65" spans="1:35" ht="15" customHeight="1" x14ac:dyDescent="0.2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157</v>
      </c>
    </row>
    <row r="66" spans="1:35" ht="15" customHeight="1" x14ac:dyDescent="0.2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157</v>
      </c>
    </row>
    <row r="67" spans="1:35" ht="15" customHeight="1" x14ac:dyDescent="0.2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157</v>
      </c>
    </row>
    <row r="68" spans="1:35" ht="15" customHeight="1" x14ac:dyDescent="0.2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2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157</v>
      </c>
    </row>
    <row r="74" spans="1:35" ht="15" customHeight="1" x14ac:dyDescent="0.2">
      <c r="A74" s="17" t="s">
        <v>208</v>
      </c>
      <c r="B74" s="20" t="s">
        <v>209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2">
      <c r="B76" s="20" t="s">
        <v>210</v>
      </c>
    </row>
    <row r="77" spans="1:35" ht="15" customHeight="1" x14ac:dyDescent="0.25">
      <c r="A77" s="17" t="s">
        <v>211</v>
      </c>
      <c r="B77" s="21" t="s">
        <v>162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25">
      <c r="A78" s="17" t="s">
        <v>212</v>
      </c>
      <c r="B78" s="21" t="s">
        <v>213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25">
      <c r="A79" s="17" t="s">
        <v>214</v>
      </c>
      <c r="B79" s="21" t="s">
        <v>215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2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25">
      <c r="A81" s="17" t="s">
        <v>218</v>
      </c>
      <c r="B81" s="21" t="s">
        <v>154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2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2">
      <c r="A83" s="17" t="s">
        <v>221</v>
      </c>
      <c r="B83" s="20" t="s">
        <v>159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2">
      <c r="A85" s="17" t="s">
        <v>222</v>
      </c>
      <c r="B85" s="20" t="s">
        <v>223</v>
      </c>
      <c r="C85" s="24" t="s">
        <v>157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157</v>
      </c>
    </row>
    <row r="86" spans="1:35" ht="15" customHeight="1" thickBot="1" x14ac:dyDescent="0.25"/>
    <row r="87" spans="1:35" ht="15" customHeight="1" x14ac:dyDescent="0.2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2">
      <c r="B88" s="26" t="s">
        <v>225</v>
      </c>
    </row>
    <row r="89" spans="1:35" ht="15" customHeight="1" x14ac:dyDescent="0.2">
      <c r="B89" s="26" t="s">
        <v>226</v>
      </c>
    </row>
    <row r="90" spans="1:35" ht="15" customHeight="1" x14ac:dyDescent="0.2">
      <c r="B90" s="26" t="s">
        <v>227</v>
      </c>
    </row>
    <row r="91" spans="1:35" ht="15" customHeight="1" x14ac:dyDescent="0.2">
      <c r="B91" s="26" t="s">
        <v>228</v>
      </c>
    </row>
    <row r="92" spans="1:35" ht="15" customHeight="1" x14ac:dyDescent="0.2">
      <c r="B92" s="26" t="s">
        <v>229</v>
      </c>
    </row>
    <row r="93" spans="1:35" ht="15" customHeight="1" x14ac:dyDescent="0.2">
      <c r="B93" s="26" t="s">
        <v>230</v>
      </c>
    </row>
    <row r="94" spans="1:35" ht="15" customHeight="1" x14ac:dyDescent="0.2">
      <c r="B94" s="26" t="s">
        <v>231</v>
      </c>
    </row>
    <row r="95" spans="1:35" ht="15" customHeight="1" x14ac:dyDescent="0.2">
      <c r="B95" s="26" t="s">
        <v>232</v>
      </c>
    </row>
    <row r="96" spans="1:35" ht="15" customHeight="1" x14ac:dyDescent="0.2">
      <c r="B96" s="26" t="s">
        <v>233</v>
      </c>
    </row>
    <row r="97" spans="2:2" ht="15" customHeight="1" x14ac:dyDescent="0.2">
      <c r="B97" s="26" t="s">
        <v>234</v>
      </c>
    </row>
    <row r="98" spans="2:2" ht="15" customHeight="1" x14ac:dyDescent="0.2">
      <c r="B98" s="26" t="s">
        <v>235</v>
      </c>
    </row>
    <row r="99" spans="2:2" ht="15" customHeight="1" x14ac:dyDescent="0.2">
      <c r="B99" s="26" t="s">
        <v>236</v>
      </c>
    </row>
    <row r="100" spans="2:2" ht="15" customHeight="1" x14ac:dyDescent="0.2">
      <c r="B100" s="26" t="s">
        <v>237</v>
      </c>
    </row>
    <row r="101" spans="2:2" ht="15" customHeight="1" x14ac:dyDescent="0.2">
      <c r="B101" s="26" t="s">
        <v>238</v>
      </c>
    </row>
    <row r="102" spans="2:2" ht="15" customHeight="1" x14ac:dyDescent="0.2">
      <c r="B102" s="26" t="s">
        <v>239</v>
      </c>
    </row>
    <row r="103" spans="2:2" ht="15" customHeight="1" x14ac:dyDescent="0.2">
      <c r="B103" s="26" t="s">
        <v>240</v>
      </c>
    </row>
    <row r="104" spans="2:2" ht="15" customHeight="1" x14ac:dyDescent="0.2">
      <c r="B104" s="26" t="s">
        <v>241</v>
      </c>
    </row>
    <row r="105" spans="2:2" ht="15" customHeight="1" x14ac:dyDescent="0.2">
      <c r="B105" s="26" t="s">
        <v>242</v>
      </c>
    </row>
    <row r="106" spans="2:2" ht="15" customHeight="1" x14ac:dyDescent="0.2">
      <c r="B106" s="26" t="s">
        <v>243</v>
      </c>
    </row>
    <row r="107" spans="2:2" ht="15" customHeight="1" x14ac:dyDescent="0.2">
      <c r="B107" s="26" t="s">
        <v>244</v>
      </c>
    </row>
    <row r="108" spans="2:2" ht="15" customHeight="1" x14ac:dyDescent="0.2">
      <c r="B108" s="26" t="s">
        <v>245</v>
      </c>
    </row>
    <row r="109" spans="2:2" ht="15" customHeight="1" x14ac:dyDescent="0.2">
      <c r="B109" s="26" t="s">
        <v>246</v>
      </c>
    </row>
    <row r="110" spans="2:2" ht="15" customHeight="1" x14ac:dyDescent="0.2">
      <c r="B110" s="26" t="s">
        <v>247</v>
      </c>
    </row>
    <row r="111" spans="2:2" ht="15" customHeight="1" x14ac:dyDescent="0.2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Y17" sqref="Y17"/>
    </sheetView>
  </sheetViews>
  <sheetFormatPr defaultColWidth="9" defaultRowHeight="15" customHeight="1" x14ac:dyDescent="0.2"/>
  <cols>
    <col min="1" max="1" width="19.42578125" style="13" hidden="1" customWidth="1"/>
    <col min="2" max="2" width="42.7109375" style="13" customWidth="1"/>
    <col min="3" max="16384" width="9" style="13"/>
  </cols>
  <sheetData>
    <row r="1" spans="1:35" ht="15" customHeight="1" thickBot="1" x14ac:dyDescent="0.25">
      <c r="B1" s="14" t="s">
        <v>248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2"/>
    <row r="3" spans="1:35" ht="15" customHeight="1" x14ac:dyDescent="0.2">
      <c r="C3" s="16" t="s">
        <v>122</v>
      </c>
      <c r="D3" s="16" t="s">
        <v>123</v>
      </c>
      <c r="E3" s="16"/>
      <c r="F3" s="16"/>
      <c r="G3" s="16"/>
    </row>
    <row r="4" spans="1:35" ht="15" customHeight="1" x14ac:dyDescent="0.2">
      <c r="C4" s="16" t="s">
        <v>124</v>
      </c>
      <c r="D4" s="16" t="s">
        <v>249</v>
      </c>
      <c r="E4" s="16"/>
      <c r="F4" s="16"/>
      <c r="G4" s="16" t="s">
        <v>250</v>
      </c>
    </row>
    <row r="5" spans="1:35" ht="15" customHeight="1" x14ac:dyDescent="0.2">
      <c r="C5" s="16" t="s">
        <v>125</v>
      </c>
      <c r="D5" s="16" t="s">
        <v>126</v>
      </c>
      <c r="E5" s="16"/>
      <c r="F5" s="16"/>
      <c r="G5" s="16"/>
    </row>
    <row r="6" spans="1:35" ht="15" customHeight="1" x14ac:dyDescent="0.2">
      <c r="C6" s="16" t="s">
        <v>127</v>
      </c>
      <c r="D6" s="16"/>
      <c r="E6" s="16" t="s">
        <v>128</v>
      </c>
      <c r="F6" s="16"/>
      <c r="G6" s="16"/>
    </row>
    <row r="10" spans="1:35" ht="15" customHeight="1" x14ac:dyDescent="0.25">
      <c r="A10" s="17" t="s">
        <v>129</v>
      </c>
      <c r="B10" s="18" t="s">
        <v>130</v>
      </c>
    </row>
    <row r="11" spans="1:35" ht="15" customHeight="1" x14ac:dyDescent="0.2">
      <c r="B11" s="14" t="s">
        <v>131</v>
      </c>
    </row>
    <row r="12" spans="1:35" ht="15" customHeight="1" x14ac:dyDescent="0.2">
      <c r="B12" s="14" t="s">
        <v>132</v>
      </c>
      <c r="C12" s="19" t="s">
        <v>132</v>
      </c>
      <c r="D12" s="19" t="s">
        <v>132</v>
      </c>
      <c r="E12" s="19" t="s">
        <v>132</v>
      </c>
      <c r="F12" s="19" t="s">
        <v>132</v>
      </c>
      <c r="G12" s="19" t="s">
        <v>132</v>
      </c>
      <c r="H12" s="19" t="s">
        <v>132</v>
      </c>
      <c r="I12" s="19" t="s">
        <v>132</v>
      </c>
      <c r="J12" s="19" t="s">
        <v>132</v>
      </c>
      <c r="K12" s="19" t="s">
        <v>132</v>
      </c>
      <c r="L12" s="19" t="s">
        <v>132</v>
      </c>
      <c r="M12" s="19" t="s">
        <v>132</v>
      </c>
      <c r="N12" s="19" t="s">
        <v>132</v>
      </c>
      <c r="O12" s="19" t="s">
        <v>132</v>
      </c>
      <c r="P12" s="19" t="s">
        <v>132</v>
      </c>
      <c r="Q12" s="19" t="s">
        <v>132</v>
      </c>
      <c r="R12" s="19" t="s">
        <v>132</v>
      </c>
      <c r="S12" s="19" t="s">
        <v>132</v>
      </c>
      <c r="T12" s="19" t="s">
        <v>132</v>
      </c>
      <c r="U12" s="19" t="s">
        <v>132</v>
      </c>
      <c r="V12" s="19" t="s">
        <v>132</v>
      </c>
      <c r="W12" s="19" t="s">
        <v>132</v>
      </c>
      <c r="X12" s="19" t="s">
        <v>132</v>
      </c>
      <c r="Y12" s="19" t="s">
        <v>132</v>
      </c>
      <c r="Z12" s="19" t="s">
        <v>132</v>
      </c>
      <c r="AA12" s="19" t="s">
        <v>132</v>
      </c>
      <c r="AB12" s="19" t="s">
        <v>132</v>
      </c>
      <c r="AC12" s="19" t="s">
        <v>132</v>
      </c>
      <c r="AD12" s="19" t="s">
        <v>132</v>
      </c>
      <c r="AE12" s="19" t="s">
        <v>132</v>
      </c>
      <c r="AF12" s="19" t="s">
        <v>132</v>
      </c>
      <c r="AG12" s="19" t="s">
        <v>132</v>
      </c>
      <c r="AH12" s="19" t="s">
        <v>132</v>
      </c>
      <c r="AI12" s="19" t="s">
        <v>133</v>
      </c>
    </row>
    <row r="13" spans="1:35" ht="15" customHeight="1" thickBot="1" x14ac:dyDescent="0.25">
      <c r="B13" s="15" t="s">
        <v>134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2"/>
    <row r="15" spans="1:35" ht="15" customHeight="1" x14ac:dyDescent="0.2">
      <c r="B15" s="20" t="s">
        <v>135</v>
      </c>
    </row>
    <row r="16" spans="1:35" ht="15" customHeight="1" x14ac:dyDescent="0.2">
      <c r="B16" s="20" t="s">
        <v>136</v>
      </c>
    </row>
    <row r="17" spans="1:35" ht="15" customHeight="1" x14ac:dyDescent="0.25">
      <c r="A17" s="17" t="s">
        <v>137</v>
      </c>
      <c r="B17" s="21" t="s">
        <v>138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25">
      <c r="A18" s="17" t="s">
        <v>139</v>
      </c>
      <c r="B18" s="21" t="s">
        <v>140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25">
      <c r="A19" s="17" t="s">
        <v>141</v>
      </c>
      <c r="B19" s="21" t="s">
        <v>142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25">
      <c r="A20" s="17" t="s">
        <v>143</v>
      </c>
      <c r="B20" s="21" t="s">
        <v>144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25">
      <c r="A21" s="17" t="s">
        <v>145</v>
      </c>
      <c r="B21" s="21" t="s">
        <v>146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25">
      <c r="A22" s="17" t="s">
        <v>147</v>
      </c>
      <c r="B22" s="21" t="s">
        <v>148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25">
      <c r="A23" s="17" t="s">
        <v>149</v>
      </c>
      <c r="B23" s="21" t="s">
        <v>150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25">
      <c r="A24" s="17" t="s">
        <v>151</v>
      </c>
      <c r="B24" s="21" t="s">
        <v>152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25">
      <c r="A25" s="17" t="s">
        <v>153</v>
      </c>
      <c r="B25" s="21" t="s">
        <v>154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25">
      <c r="A26" s="17" t="s">
        <v>155</v>
      </c>
      <c r="B26" s="21" t="s">
        <v>156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157</v>
      </c>
    </row>
    <row r="27" spans="1:35" ht="15" customHeight="1" x14ac:dyDescent="0.2">
      <c r="A27" s="17" t="s">
        <v>158</v>
      </c>
      <c r="B27" s="20" t="s">
        <v>159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2">
      <c r="B28" s="20" t="s">
        <v>160</v>
      </c>
    </row>
    <row r="29" spans="1:35" ht="15" customHeight="1" x14ac:dyDescent="0.25">
      <c r="A29" s="17" t="s">
        <v>161</v>
      </c>
      <c r="B29" s="21" t="s">
        <v>162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25">
      <c r="A30" s="17" t="s">
        <v>163</v>
      </c>
      <c r="B30" s="21" t="s">
        <v>164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25">
      <c r="A31" s="17" t="s">
        <v>165</v>
      </c>
      <c r="B31" s="21" t="s">
        <v>142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25">
      <c r="A32" s="17" t="s">
        <v>166</v>
      </c>
      <c r="B32" s="21" t="s">
        <v>144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25">
      <c r="A33" s="17" t="s">
        <v>167</v>
      </c>
      <c r="B33" s="21" t="s">
        <v>154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2">
      <c r="A34" s="17" t="s">
        <v>168</v>
      </c>
      <c r="B34" s="20" t="s">
        <v>159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2">
      <c r="B36" s="20" t="s">
        <v>169</v>
      </c>
    </row>
    <row r="37" spans="1:35" ht="15" customHeight="1" x14ac:dyDescent="0.25">
      <c r="A37" s="17" t="s">
        <v>170</v>
      </c>
      <c r="B37" s="21" t="s">
        <v>162</v>
      </c>
      <c r="C37" s="22" t="s">
        <v>157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157</v>
      </c>
    </row>
    <row r="38" spans="1:35" ht="15" customHeight="1" x14ac:dyDescent="0.25">
      <c r="A38" s="17" t="s">
        <v>171</v>
      </c>
      <c r="B38" s="21" t="s">
        <v>164</v>
      </c>
      <c r="C38" s="22" t="s">
        <v>157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157</v>
      </c>
    </row>
    <row r="39" spans="1:35" ht="15" customHeight="1" x14ac:dyDescent="0.25">
      <c r="A39" s="17" t="s">
        <v>172</v>
      </c>
      <c r="B39" s="21" t="s">
        <v>142</v>
      </c>
      <c r="C39" s="22" t="s">
        <v>157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157</v>
      </c>
    </row>
    <row r="40" spans="1:35" ht="15" customHeight="1" x14ac:dyDescent="0.25">
      <c r="A40" s="17" t="s">
        <v>173</v>
      </c>
      <c r="B40" s="21" t="s">
        <v>144</v>
      </c>
      <c r="C40" s="22" t="s">
        <v>157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157</v>
      </c>
    </row>
    <row r="41" spans="1:35" ht="15" customHeight="1" x14ac:dyDescent="0.25">
      <c r="A41" s="17" t="s">
        <v>174</v>
      </c>
      <c r="B41" s="21" t="s">
        <v>175</v>
      </c>
      <c r="C41" s="22" t="s">
        <v>157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157</v>
      </c>
    </row>
    <row r="42" spans="1:35" ht="15" customHeight="1" x14ac:dyDescent="0.25">
      <c r="A42" s="17" t="s">
        <v>176</v>
      </c>
      <c r="B42" s="21" t="s">
        <v>148</v>
      </c>
      <c r="C42" s="22" t="s">
        <v>157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157</v>
      </c>
    </row>
    <row r="43" spans="1:35" ht="15" customHeight="1" x14ac:dyDescent="0.25">
      <c r="A43" s="17" t="s">
        <v>177</v>
      </c>
      <c r="B43" s="21" t="s">
        <v>150</v>
      </c>
      <c r="C43" s="22" t="s">
        <v>157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157</v>
      </c>
    </row>
    <row r="44" spans="1:35" ht="15" customHeight="1" x14ac:dyDescent="0.25">
      <c r="A44" s="17" t="s">
        <v>178</v>
      </c>
      <c r="B44" s="21" t="s">
        <v>152</v>
      </c>
      <c r="C44" s="22" t="s">
        <v>157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157</v>
      </c>
    </row>
    <row r="45" spans="1:35" ht="15" customHeight="1" x14ac:dyDescent="0.25">
      <c r="A45" s="17" t="s">
        <v>179</v>
      </c>
      <c r="B45" s="21" t="s">
        <v>154</v>
      </c>
      <c r="C45" s="22" t="s">
        <v>157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157</v>
      </c>
    </row>
    <row r="46" spans="1:35" ht="15" customHeight="1" x14ac:dyDescent="0.25">
      <c r="A46" s="17" t="s">
        <v>180</v>
      </c>
      <c r="B46" s="21" t="s">
        <v>181</v>
      </c>
      <c r="C46" s="22" t="s">
        <v>157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157</v>
      </c>
    </row>
    <row r="47" spans="1:35" ht="15" customHeight="1" x14ac:dyDescent="0.2">
      <c r="A47" s="17" t="s">
        <v>182</v>
      </c>
      <c r="B47" s="20" t="s">
        <v>159</v>
      </c>
      <c r="C47" s="24" t="s">
        <v>157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157</v>
      </c>
    </row>
    <row r="48" spans="1:35" ht="15" customHeight="1" x14ac:dyDescent="0.2">
      <c r="B48" s="20" t="s">
        <v>183</v>
      </c>
    </row>
    <row r="49" spans="1:35" ht="15" customHeight="1" x14ac:dyDescent="0.25">
      <c r="A49" s="17" t="s">
        <v>184</v>
      </c>
      <c r="B49" s="21" t="s">
        <v>162</v>
      </c>
      <c r="C49" s="22" t="s">
        <v>157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157</v>
      </c>
    </row>
    <row r="50" spans="1:35" ht="15" customHeight="1" x14ac:dyDescent="0.25">
      <c r="A50" s="17" t="s">
        <v>185</v>
      </c>
      <c r="B50" s="21" t="s">
        <v>164</v>
      </c>
      <c r="C50" s="22" t="s">
        <v>157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157</v>
      </c>
    </row>
    <row r="51" spans="1:35" ht="15" customHeight="1" x14ac:dyDescent="0.25">
      <c r="A51" s="17" t="s">
        <v>186</v>
      </c>
      <c r="B51" s="21" t="s">
        <v>142</v>
      </c>
      <c r="C51" s="22" t="s">
        <v>157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157</v>
      </c>
    </row>
    <row r="52" spans="1:35" ht="15" customHeight="1" x14ac:dyDescent="0.25">
      <c r="A52" s="17" t="s">
        <v>187</v>
      </c>
      <c r="B52" s="21" t="s">
        <v>144</v>
      </c>
      <c r="C52" s="22" t="s">
        <v>157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157</v>
      </c>
    </row>
    <row r="53" spans="1:35" ht="15" customHeight="1" x14ac:dyDescent="0.25">
      <c r="A53" s="17" t="s">
        <v>188</v>
      </c>
      <c r="B53" s="21" t="s">
        <v>175</v>
      </c>
      <c r="C53" s="22" t="s">
        <v>157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157</v>
      </c>
    </row>
    <row r="54" spans="1:35" ht="15" customHeight="1" x14ac:dyDescent="0.25">
      <c r="A54" s="17" t="s">
        <v>189</v>
      </c>
      <c r="B54" s="21" t="s">
        <v>148</v>
      </c>
      <c r="C54" s="22" t="s">
        <v>157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157</v>
      </c>
    </row>
    <row r="55" spans="1:35" ht="15" customHeight="1" x14ac:dyDescent="0.25">
      <c r="A55" s="17" t="s">
        <v>190</v>
      </c>
      <c r="B55" s="21" t="s">
        <v>150</v>
      </c>
      <c r="C55" s="22" t="s">
        <v>157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157</v>
      </c>
    </row>
    <row r="56" spans="1:35" ht="15" customHeight="1" x14ac:dyDescent="0.25">
      <c r="A56" s="17" t="s">
        <v>191</v>
      </c>
      <c r="B56" s="21" t="s">
        <v>152</v>
      </c>
      <c r="C56" s="22" t="s">
        <v>157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157</v>
      </c>
    </row>
    <row r="57" spans="1:35" ht="15" customHeight="1" x14ac:dyDescent="0.25">
      <c r="A57" s="17" t="s">
        <v>192</v>
      </c>
      <c r="B57" s="21" t="s">
        <v>154</v>
      </c>
      <c r="C57" s="22" t="s">
        <v>157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157</v>
      </c>
    </row>
    <row r="58" spans="1:35" ht="15" customHeight="1" x14ac:dyDescent="0.25">
      <c r="A58" s="17" t="s">
        <v>193</v>
      </c>
      <c r="B58" s="21" t="s">
        <v>181</v>
      </c>
      <c r="C58" s="22" t="s">
        <v>157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157</v>
      </c>
    </row>
    <row r="59" spans="1:35" ht="15" customHeight="1" x14ac:dyDescent="0.2">
      <c r="A59" s="17" t="s">
        <v>194</v>
      </c>
      <c r="B59" s="20" t="s">
        <v>159</v>
      </c>
      <c r="C59" s="24" t="s">
        <v>157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157</v>
      </c>
    </row>
    <row r="60" spans="1:35" ht="15" customHeight="1" x14ac:dyDescent="0.2">
      <c r="A60" s="17" t="s">
        <v>195</v>
      </c>
      <c r="B60" s="20" t="s">
        <v>196</v>
      </c>
      <c r="C60" s="24" t="s">
        <v>157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157</v>
      </c>
    </row>
    <row r="62" spans="1:35" ht="15" customHeight="1" x14ac:dyDescent="0.2">
      <c r="B62" s="20" t="s">
        <v>197</v>
      </c>
    </row>
    <row r="63" spans="1:35" ht="15" customHeight="1" x14ac:dyDescent="0.25">
      <c r="A63" s="17" t="s">
        <v>198</v>
      </c>
      <c r="B63" s="21" t="s">
        <v>162</v>
      </c>
      <c r="C63" s="22" t="s">
        <v>157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157</v>
      </c>
    </row>
    <row r="64" spans="1:35" ht="15" customHeight="1" x14ac:dyDescent="0.25">
      <c r="A64" s="17" t="s">
        <v>199</v>
      </c>
      <c r="B64" s="21" t="s">
        <v>164</v>
      </c>
      <c r="C64" s="22" t="s">
        <v>157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157</v>
      </c>
    </row>
    <row r="65" spans="1:35" ht="15" customHeight="1" x14ac:dyDescent="0.25">
      <c r="A65" s="17" t="s">
        <v>200</v>
      </c>
      <c r="B65" s="21" t="s">
        <v>142</v>
      </c>
      <c r="C65" s="22" t="s">
        <v>157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157</v>
      </c>
    </row>
    <row r="66" spans="1:35" ht="15" customHeight="1" x14ac:dyDescent="0.25">
      <c r="A66" s="17" t="s">
        <v>201</v>
      </c>
      <c r="B66" s="21" t="s">
        <v>144</v>
      </c>
      <c r="C66" s="22" t="s">
        <v>157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157</v>
      </c>
    </row>
    <row r="67" spans="1:35" ht="15" customHeight="1" x14ac:dyDescent="0.25">
      <c r="A67" s="17" t="s">
        <v>202</v>
      </c>
      <c r="B67" s="21" t="s">
        <v>175</v>
      </c>
      <c r="C67" s="22" t="s">
        <v>157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157</v>
      </c>
    </row>
    <row r="68" spans="1:35" ht="15" customHeight="1" x14ac:dyDescent="0.25">
      <c r="A68" s="17" t="s">
        <v>203</v>
      </c>
      <c r="B68" s="21" t="s">
        <v>148</v>
      </c>
      <c r="C68" s="22" t="s">
        <v>157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157</v>
      </c>
    </row>
    <row r="69" spans="1:35" ht="15" customHeight="1" x14ac:dyDescent="0.25">
      <c r="A69" s="17" t="s">
        <v>204</v>
      </c>
      <c r="B69" s="21" t="s">
        <v>150</v>
      </c>
      <c r="C69" s="22" t="s">
        <v>157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157</v>
      </c>
    </row>
    <row r="70" spans="1:35" ht="15" customHeight="1" x14ac:dyDescent="0.25">
      <c r="A70" s="17" t="s">
        <v>205</v>
      </c>
      <c r="B70" s="21" t="s">
        <v>152</v>
      </c>
      <c r="C70" s="22" t="s">
        <v>157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157</v>
      </c>
    </row>
    <row r="71" spans="1:35" ht="15" customHeight="1" x14ac:dyDescent="0.25">
      <c r="A71" s="17" t="s">
        <v>206</v>
      </c>
      <c r="B71" s="21" t="s">
        <v>154</v>
      </c>
      <c r="C71" s="22" t="s">
        <v>157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157</v>
      </c>
    </row>
    <row r="72" spans="1:35" ht="15" customHeight="1" x14ac:dyDescent="0.2">
      <c r="A72" s="17" t="s">
        <v>207</v>
      </c>
      <c r="B72" s="20" t="s">
        <v>159</v>
      </c>
      <c r="C72" s="24" t="s">
        <v>157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157</v>
      </c>
    </row>
    <row r="74" spans="1:35" ht="15" customHeight="1" x14ac:dyDescent="0.2">
      <c r="A74" s="17" t="s">
        <v>208</v>
      </c>
      <c r="B74" s="20" t="s">
        <v>209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2">
      <c r="B76" s="20" t="s">
        <v>210</v>
      </c>
    </row>
    <row r="77" spans="1:35" ht="15" customHeight="1" x14ac:dyDescent="0.25">
      <c r="A77" s="17" t="s">
        <v>211</v>
      </c>
      <c r="B77" s="21" t="s">
        <v>162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25">
      <c r="A78" s="17" t="s">
        <v>212</v>
      </c>
      <c r="B78" s="21" t="s">
        <v>213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25">
      <c r="A79" s="17" t="s">
        <v>214</v>
      </c>
      <c r="B79" s="21" t="s">
        <v>215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25">
      <c r="A80" s="17" t="s">
        <v>216</v>
      </c>
      <c r="B80" s="21" t="s">
        <v>217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25">
      <c r="A81" s="17" t="s">
        <v>218</v>
      </c>
      <c r="B81" s="21" t="s">
        <v>154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25">
      <c r="A82" s="17" t="s">
        <v>219</v>
      </c>
      <c r="B82" s="21" t="s">
        <v>220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2">
      <c r="A83" s="17" t="s">
        <v>221</v>
      </c>
      <c r="B83" s="20" t="s">
        <v>159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2">
      <c r="A85" s="17" t="s">
        <v>222</v>
      </c>
      <c r="B85" s="20" t="s">
        <v>223</v>
      </c>
      <c r="C85" s="24" t="s">
        <v>157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157</v>
      </c>
    </row>
    <row r="86" spans="1:35" ht="15" customHeight="1" thickBot="1" x14ac:dyDescent="0.25"/>
    <row r="87" spans="1:35" ht="15" customHeight="1" x14ac:dyDescent="0.2">
      <c r="B87" s="43" t="s">
        <v>224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</row>
    <row r="88" spans="1:35" ht="15" customHeight="1" x14ac:dyDescent="0.2">
      <c r="B88" s="26" t="s">
        <v>225</v>
      </c>
    </row>
    <row r="89" spans="1:35" ht="15" customHeight="1" x14ac:dyDescent="0.2">
      <c r="B89" s="26" t="s">
        <v>226</v>
      </c>
    </row>
    <row r="90" spans="1:35" ht="15" customHeight="1" x14ac:dyDescent="0.2">
      <c r="B90" s="26" t="s">
        <v>227</v>
      </c>
    </row>
    <row r="91" spans="1:35" ht="15" customHeight="1" x14ac:dyDescent="0.2">
      <c r="B91" s="26" t="s">
        <v>228</v>
      </c>
    </row>
    <row r="92" spans="1:35" ht="15" customHeight="1" x14ac:dyDescent="0.2">
      <c r="B92" s="26" t="s">
        <v>229</v>
      </c>
    </row>
    <row r="93" spans="1:35" ht="15" customHeight="1" x14ac:dyDescent="0.2">
      <c r="B93" s="26" t="s">
        <v>230</v>
      </c>
    </row>
    <row r="94" spans="1:35" ht="15" customHeight="1" x14ac:dyDescent="0.2">
      <c r="B94" s="26" t="s">
        <v>231</v>
      </c>
    </row>
    <row r="95" spans="1:35" ht="15" customHeight="1" x14ac:dyDescent="0.2">
      <c r="B95" s="26" t="s">
        <v>232</v>
      </c>
    </row>
    <row r="96" spans="1:35" ht="15" customHeight="1" x14ac:dyDescent="0.2">
      <c r="B96" s="26" t="s">
        <v>233</v>
      </c>
    </row>
    <row r="97" spans="2:2" ht="15" customHeight="1" x14ac:dyDescent="0.2">
      <c r="B97" s="26" t="s">
        <v>234</v>
      </c>
    </row>
    <row r="98" spans="2:2" ht="15" customHeight="1" x14ac:dyDescent="0.2">
      <c r="B98" s="26" t="s">
        <v>235</v>
      </c>
    </row>
    <row r="99" spans="2:2" ht="15" customHeight="1" x14ac:dyDescent="0.2">
      <c r="B99" s="26" t="s">
        <v>236</v>
      </c>
    </row>
    <row r="100" spans="2:2" ht="15" customHeight="1" x14ac:dyDescent="0.2">
      <c r="B100" s="26" t="s">
        <v>237</v>
      </c>
    </row>
    <row r="101" spans="2:2" ht="15" customHeight="1" x14ac:dyDescent="0.2">
      <c r="B101" s="26" t="s">
        <v>238</v>
      </c>
    </row>
    <row r="102" spans="2:2" ht="15" customHeight="1" x14ac:dyDescent="0.2">
      <c r="B102" s="26" t="s">
        <v>239</v>
      </c>
    </row>
    <row r="103" spans="2:2" ht="15" customHeight="1" x14ac:dyDescent="0.2">
      <c r="B103" s="26" t="s">
        <v>240</v>
      </c>
    </row>
    <row r="104" spans="2:2" ht="15" customHeight="1" x14ac:dyDescent="0.2">
      <c r="B104" s="26" t="s">
        <v>241</v>
      </c>
    </row>
    <row r="105" spans="2:2" ht="15" customHeight="1" x14ac:dyDescent="0.2">
      <c r="B105" s="26" t="s">
        <v>242</v>
      </c>
    </row>
    <row r="106" spans="2:2" ht="15" customHeight="1" x14ac:dyDescent="0.2">
      <c r="B106" s="26" t="s">
        <v>243</v>
      </c>
    </row>
    <row r="107" spans="2:2" ht="15" customHeight="1" x14ac:dyDescent="0.2">
      <c r="B107" s="26" t="s">
        <v>244</v>
      </c>
    </row>
    <row r="108" spans="2:2" ht="15" customHeight="1" x14ac:dyDescent="0.2">
      <c r="B108" s="26" t="s">
        <v>245</v>
      </c>
    </row>
    <row r="109" spans="2:2" ht="15" customHeight="1" x14ac:dyDescent="0.2">
      <c r="B109" s="26" t="s">
        <v>246</v>
      </c>
    </row>
    <row r="110" spans="2:2" ht="15" customHeight="1" x14ac:dyDescent="0.2">
      <c r="B110" s="26" t="s">
        <v>247</v>
      </c>
    </row>
    <row r="111" spans="2:2" ht="15" customHeight="1" x14ac:dyDescent="0.2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selection activeCell="E20" sqref="E20"/>
    </sheetView>
  </sheetViews>
  <sheetFormatPr defaultRowHeight="15" x14ac:dyDescent="0.25"/>
  <cols>
    <col min="1" max="1" width="25.28515625" style="27" customWidth="1"/>
    <col min="2" max="2" width="12.140625" customWidth="1"/>
    <col min="3" max="3" width="12.28515625" customWidth="1"/>
  </cols>
  <sheetData>
    <row r="1" spans="1:34" ht="30" x14ac:dyDescent="0.25">
      <c r="A1" s="31" t="s">
        <v>304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258</v>
      </c>
    </row>
    <row r="3" spans="1:34" x14ac:dyDescent="0.25">
      <c r="A3" s="27" t="s">
        <v>305</v>
      </c>
      <c r="B3">
        <f>'AEO reference'!D17</f>
        <v>223.796234</v>
      </c>
      <c r="C3">
        <f>'AEO reference'!E17</f>
        <v>221.061813</v>
      </c>
      <c r="D3">
        <f>'AEO reference'!F17</f>
        <v>207.50491299999999</v>
      </c>
      <c r="E3">
        <f>'AEO reference'!G17</f>
        <v>190.04248000000001</v>
      </c>
      <c r="F3">
        <f>'AEO reference'!H17</f>
        <v>172.30737300000001</v>
      </c>
      <c r="G3">
        <f>'AEO reference'!I17</f>
        <v>138.29920999999999</v>
      </c>
      <c r="H3">
        <f>'AEO reference'!J17</f>
        <v>135.373199</v>
      </c>
      <c r="I3">
        <f>'AEO reference'!K17</f>
        <v>134.09551999999999</v>
      </c>
      <c r="J3">
        <f>'AEO reference'!L17</f>
        <v>132.760513</v>
      </c>
      <c r="K3">
        <f>'AEO reference'!M17</f>
        <v>130.82551599999999</v>
      </c>
      <c r="L3">
        <f>'AEO reference'!N17</f>
        <v>130.190506</v>
      </c>
      <c r="M3">
        <f>'AEO reference'!O17</f>
        <v>129.95851099999999</v>
      </c>
      <c r="N3">
        <f>'AEO reference'!P17</f>
        <v>129.86621099999999</v>
      </c>
      <c r="O3">
        <f>'AEO reference'!Q17</f>
        <v>129.86621099999999</v>
      </c>
      <c r="P3">
        <f>'AEO reference'!R17</f>
        <v>128.70791600000001</v>
      </c>
      <c r="Q3">
        <f>'AEO reference'!S17</f>
        <v>127.831902</v>
      </c>
      <c r="R3">
        <f>'AEO reference'!T17</f>
        <v>127.149406</v>
      </c>
      <c r="S3">
        <f>'AEO reference'!U17</f>
        <v>126.61489899999999</v>
      </c>
      <c r="T3">
        <f>'AEO reference'!V17</f>
        <v>124.961411</v>
      </c>
      <c r="U3">
        <f>'AEO reference'!W17</f>
        <v>124.622406</v>
      </c>
      <c r="V3">
        <f>'AEO reference'!X17</f>
        <v>124.622406</v>
      </c>
      <c r="W3">
        <f>'AEO reference'!Y17</f>
        <v>124.28241</v>
      </c>
      <c r="X3">
        <f>'AEO reference'!Z17</f>
        <v>124.28241</v>
      </c>
      <c r="Y3">
        <f>'AEO reference'!AA17</f>
        <v>124.28241</v>
      </c>
      <c r="Z3">
        <f>'AEO reference'!AB17</f>
        <v>124.28241</v>
      </c>
      <c r="AA3">
        <f>'AEO reference'!AC17</f>
        <v>123.867401</v>
      </c>
      <c r="AB3">
        <f>'AEO reference'!AD17</f>
        <v>123.867401</v>
      </c>
      <c r="AC3">
        <f>'AEO reference'!AE17</f>
        <v>123.635406</v>
      </c>
      <c r="AD3">
        <f>'AEO reference'!AF17</f>
        <v>123.635406</v>
      </c>
      <c r="AE3">
        <f>'AEO reference'!AG17</f>
        <v>123.410408</v>
      </c>
      <c r="AF3">
        <f>'AEO reference'!AH17</f>
        <v>123.410408</v>
      </c>
      <c r="AH3">
        <f>SUM(B3:AF3)</f>
        <v>4329.414625999998</v>
      </c>
    </row>
    <row r="4" spans="1:34" x14ac:dyDescent="0.25">
      <c r="A4" s="27" t="s">
        <v>306</v>
      </c>
      <c r="B4">
        <f>'AEO $35 carbon price'!D17</f>
        <v>223.796234</v>
      </c>
      <c r="C4">
        <f>'AEO $35 carbon price'!E17</f>
        <v>221.061813</v>
      </c>
      <c r="D4">
        <f>'AEO $35 carbon price'!F17</f>
        <v>201.93948399999999</v>
      </c>
      <c r="E4">
        <f>'AEO $35 carbon price'!G17</f>
        <v>171.54209900000001</v>
      </c>
      <c r="F4">
        <f>'AEO $35 carbon price'!H17</f>
        <v>132.03362999999999</v>
      </c>
      <c r="G4">
        <f>'AEO $35 carbon price'!I17</f>
        <v>37.654567999999998</v>
      </c>
      <c r="H4">
        <f>'AEO $35 carbon price'!J17</f>
        <v>33.713566</v>
      </c>
      <c r="I4">
        <f>'AEO $35 carbon price'!K17</f>
        <v>30.343861</v>
      </c>
      <c r="J4">
        <f>'AEO $35 carbon price'!L17</f>
        <v>25.215102999999999</v>
      </c>
      <c r="K4">
        <f>'AEO $35 carbon price'!M17</f>
        <v>21.363800000000001</v>
      </c>
      <c r="L4">
        <f>'AEO $35 carbon price'!N17</f>
        <v>19.865801000000001</v>
      </c>
      <c r="M4">
        <f>'AEO $35 carbon price'!O17</f>
        <v>19.633800999999998</v>
      </c>
      <c r="N4">
        <f>'AEO $35 carbon price'!P17</f>
        <v>19.633800999999998</v>
      </c>
      <c r="O4">
        <f>'AEO $35 carbon price'!Q17</f>
        <v>18.843402999999999</v>
      </c>
      <c r="P4">
        <f>'AEO $35 carbon price'!R17</f>
        <v>16.092601999999999</v>
      </c>
      <c r="Q4">
        <f>'AEO $35 carbon price'!S17</f>
        <v>15.2166</v>
      </c>
      <c r="R4">
        <f>'AEO $35 carbon price'!T17</f>
        <v>15.2166</v>
      </c>
      <c r="S4">
        <f>'AEO $35 carbon price'!U17</f>
        <v>14.877602</v>
      </c>
      <c r="T4">
        <f>'AEO $35 carbon price'!V17</f>
        <v>13.1416</v>
      </c>
      <c r="U4">
        <f>'AEO $35 carbon price'!W17</f>
        <v>12.357601000000001</v>
      </c>
      <c r="V4">
        <f>'AEO $35 carbon price'!X17</f>
        <v>12.357601000000001</v>
      </c>
      <c r="W4">
        <f>'AEO $35 carbon price'!Y17</f>
        <v>10.8711</v>
      </c>
      <c r="X4">
        <f>'AEO $35 carbon price'!Z17</f>
        <v>10.8711</v>
      </c>
      <c r="Y4">
        <f>'AEO $35 carbon price'!AA17</f>
        <v>10.8711</v>
      </c>
      <c r="Z4">
        <f>'AEO $35 carbon price'!AB17</f>
        <v>10.8711</v>
      </c>
      <c r="AA4">
        <f>'AEO $35 carbon price'!AC17</f>
        <v>10.8711</v>
      </c>
      <c r="AB4">
        <f>'AEO $35 carbon price'!AD17</f>
        <v>10.8711</v>
      </c>
      <c r="AC4">
        <f>'AEO $35 carbon price'!AE17</f>
        <v>10.8711</v>
      </c>
      <c r="AD4">
        <f>'AEO $35 carbon price'!AF17</f>
        <v>10.8711</v>
      </c>
      <c r="AE4">
        <f>'AEO $35 carbon price'!AG17</f>
        <v>10.8711</v>
      </c>
      <c r="AF4">
        <f>'AEO $35 carbon price'!AH17</f>
        <v>10.8711</v>
      </c>
      <c r="AH4">
        <f t="shared" ref="AH4" si="0">SUM(B4:AF4)</f>
        <v>1384.6121700000003</v>
      </c>
    </row>
    <row r="6" spans="1:34" ht="30" x14ac:dyDescent="0.25">
      <c r="A6" s="27" t="s">
        <v>260</v>
      </c>
      <c r="B6">
        <f>-(B4-B$3)</f>
        <v>0</v>
      </c>
      <c r="C6">
        <f>-(C4-C$3)</f>
        <v>0</v>
      </c>
      <c r="D6">
        <f>-(D4-D$3)</f>
        <v>5.5654289999999946</v>
      </c>
      <c r="E6">
        <f>-(E4-E$3)</f>
        <v>18.500381000000004</v>
      </c>
      <c r="F6">
        <f>-(F4-F$3)</f>
        <v>40.273743000000024</v>
      </c>
      <c r="G6">
        <f>-(G4-G$3)</f>
        <v>100.64464199999999</v>
      </c>
      <c r="H6">
        <f>-(H4-H$3)</f>
        <v>101.659633</v>
      </c>
      <c r="I6">
        <f>-(I4-I$3)</f>
        <v>103.75165899999999</v>
      </c>
      <c r="J6">
        <f>-(J4-J$3)</f>
        <v>107.54541</v>
      </c>
      <c r="K6">
        <f>-(K4-K$3)</f>
        <v>109.461716</v>
      </c>
      <c r="L6">
        <f>-(L4-L$3)</f>
        <v>110.32470499999999</v>
      </c>
      <c r="M6">
        <f>-(M4-M$3)</f>
        <v>110.32470999999998</v>
      </c>
      <c r="N6">
        <f>-(N4-N$3)</f>
        <v>110.23240999999999</v>
      </c>
      <c r="O6">
        <f>-(O4-O$3)</f>
        <v>111.022808</v>
      </c>
      <c r="P6">
        <f>-(P4-P$3)</f>
        <v>112.61531400000001</v>
      </c>
      <c r="Q6">
        <f>-(Q4-Q$3)</f>
        <v>112.615302</v>
      </c>
      <c r="R6">
        <f>-(R4-R$3)</f>
        <v>111.932806</v>
      </c>
      <c r="S6">
        <f>-(S4-S$3)</f>
        <v>111.737297</v>
      </c>
      <c r="T6">
        <f>-(T4-T$3)</f>
        <v>111.819811</v>
      </c>
      <c r="U6">
        <f>-(U4-U$3)</f>
        <v>112.264805</v>
      </c>
      <c r="V6">
        <f>-(V4-V$3)</f>
        <v>112.264805</v>
      </c>
      <c r="W6">
        <f>-(W4-W$3)</f>
        <v>113.41131</v>
      </c>
      <c r="X6">
        <f>-(X4-X$3)</f>
        <v>113.41131</v>
      </c>
      <c r="Y6">
        <f>-(Y4-Y$3)</f>
        <v>113.41131</v>
      </c>
      <c r="Z6">
        <f>-(Z4-Z$3)</f>
        <v>113.41131</v>
      </c>
      <c r="AA6">
        <f>-(AA4-AA$3)</f>
        <v>112.996301</v>
      </c>
      <c r="AB6">
        <f>-(AB4-AB$3)</f>
        <v>112.996301</v>
      </c>
      <c r="AC6">
        <f>-(AC4-AC$3)</f>
        <v>112.764306</v>
      </c>
      <c r="AD6">
        <f>-(AD4-AD$3)</f>
        <v>112.764306</v>
      </c>
      <c r="AE6">
        <f>-(AE4-AE$3)</f>
        <v>112.53930800000001</v>
      </c>
      <c r="AF6">
        <f>-(AF4-AF$3)</f>
        <v>112.53930800000001</v>
      </c>
    </row>
    <row r="8" spans="1:34" x14ac:dyDescent="0.25">
      <c r="A8" s="31" t="s">
        <v>282</v>
      </c>
      <c r="B8" s="11"/>
      <c r="C8" s="11"/>
    </row>
    <row r="9" spans="1:34" ht="60" x14ac:dyDescent="0.25">
      <c r="B9" s="27" t="s">
        <v>307</v>
      </c>
      <c r="C9" s="27"/>
    </row>
    <row r="10" spans="1:34" ht="30" x14ac:dyDescent="0.25">
      <c r="A10" s="27" t="s">
        <v>261</v>
      </c>
      <c r="B10">
        <v>2024</v>
      </c>
      <c r="C10" s="4"/>
    </row>
    <row r="12" spans="1:34" x14ac:dyDescent="0.25">
      <c r="A12" s="32" t="s">
        <v>285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4" x14ac:dyDescent="0.25">
      <c r="B13">
        <v>2021</v>
      </c>
      <c r="C13">
        <v>2022</v>
      </c>
      <c r="D13">
        <v>2023</v>
      </c>
      <c r="E13">
        <v>2024</v>
      </c>
      <c r="F13">
        <v>2025</v>
      </c>
      <c r="G13">
        <v>2026</v>
      </c>
      <c r="H13">
        <v>2027</v>
      </c>
      <c r="I13">
        <v>2028</v>
      </c>
      <c r="J13">
        <v>2029</v>
      </c>
      <c r="K13">
        <v>2030</v>
      </c>
      <c r="L13">
        <v>2031</v>
      </c>
      <c r="M13">
        <v>2032</v>
      </c>
      <c r="N13">
        <v>2033</v>
      </c>
      <c r="O13">
        <v>2034</v>
      </c>
      <c r="P13">
        <v>2035</v>
      </c>
      <c r="Q13">
        <v>2036</v>
      </c>
      <c r="R13">
        <v>2037</v>
      </c>
      <c r="S13">
        <v>2038</v>
      </c>
      <c r="T13">
        <v>2039</v>
      </c>
      <c r="U13">
        <v>2040</v>
      </c>
      <c r="V13">
        <v>2041</v>
      </c>
      <c r="W13">
        <v>2042</v>
      </c>
      <c r="X13">
        <v>2043</v>
      </c>
      <c r="Y13">
        <v>2044</v>
      </c>
      <c r="Z13">
        <v>2045</v>
      </c>
      <c r="AA13">
        <v>2046</v>
      </c>
      <c r="AB13">
        <v>2047</v>
      </c>
      <c r="AC13">
        <v>2048</v>
      </c>
      <c r="AD13">
        <v>2049</v>
      </c>
      <c r="AE13">
        <v>2050</v>
      </c>
    </row>
    <row r="14" spans="1:34" x14ac:dyDescent="0.25">
      <c r="A14" s="27" t="s">
        <v>280</v>
      </c>
      <c r="B14">
        <v>35</v>
      </c>
      <c r="C14">
        <f>B14*1.05</f>
        <v>36.75</v>
      </c>
      <c r="D14">
        <f t="shared" ref="D14:AE14" si="1">C14*1.05</f>
        <v>38.587499999999999</v>
      </c>
      <c r="E14">
        <f t="shared" si="1"/>
        <v>40.516874999999999</v>
      </c>
      <c r="F14">
        <f t="shared" si="1"/>
        <v>42.542718749999999</v>
      </c>
      <c r="G14">
        <f t="shared" si="1"/>
        <v>44.669854687499999</v>
      </c>
      <c r="H14">
        <f t="shared" si="1"/>
        <v>46.903347421875004</v>
      </c>
      <c r="I14">
        <f t="shared" si="1"/>
        <v>49.248514792968756</v>
      </c>
      <c r="J14">
        <f t="shared" si="1"/>
        <v>51.710940532617194</v>
      </c>
      <c r="K14">
        <f t="shared" si="1"/>
        <v>54.296487559248057</v>
      </c>
      <c r="L14">
        <f t="shared" si="1"/>
        <v>57.011311937210465</v>
      </c>
      <c r="M14">
        <f t="shared" si="1"/>
        <v>59.861877534070992</v>
      </c>
      <c r="N14">
        <f t="shared" si="1"/>
        <v>62.854971410774546</v>
      </c>
      <c r="O14">
        <f t="shared" si="1"/>
        <v>65.997719981313281</v>
      </c>
      <c r="P14">
        <f t="shared" si="1"/>
        <v>69.297605980378947</v>
      </c>
      <c r="Q14">
        <f t="shared" si="1"/>
        <v>72.762486279397891</v>
      </c>
      <c r="R14">
        <f t="shared" si="1"/>
        <v>76.400610593367787</v>
      </c>
      <c r="S14">
        <f t="shared" si="1"/>
        <v>80.220641123036174</v>
      </c>
      <c r="T14">
        <f t="shared" si="1"/>
        <v>84.231673179187993</v>
      </c>
      <c r="U14">
        <f t="shared" si="1"/>
        <v>88.443256838147391</v>
      </c>
      <c r="V14">
        <f t="shared" si="1"/>
        <v>92.865419680054771</v>
      </c>
      <c r="W14">
        <f t="shared" si="1"/>
        <v>97.508690664057511</v>
      </c>
      <c r="X14">
        <f t="shared" si="1"/>
        <v>102.38412519726039</v>
      </c>
      <c r="Y14">
        <f t="shared" si="1"/>
        <v>107.50333145712341</v>
      </c>
      <c r="Z14">
        <f t="shared" si="1"/>
        <v>112.87849802997958</v>
      </c>
      <c r="AA14">
        <f t="shared" si="1"/>
        <v>118.52242293147857</v>
      </c>
      <c r="AB14">
        <f t="shared" si="1"/>
        <v>124.44854407805251</v>
      </c>
      <c r="AC14">
        <f t="shared" si="1"/>
        <v>130.67097128195513</v>
      </c>
      <c r="AD14">
        <f t="shared" si="1"/>
        <v>137.2045198460529</v>
      </c>
      <c r="AE14">
        <f t="shared" si="1"/>
        <v>144.06474583835555</v>
      </c>
    </row>
    <row r="15" spans="1:34" x14ac:dyDescent="0.25">
      <c r="A15" s="27" t="s">
        <v>281</v>
      </c>
      <c r="B15">
        <f>B14/$AE14</f>
        <v>0.24294632108865083</v>
      </c>
      <c r="C15">
        <f t="shared" ref="C15:AE15" si="2">C14/$AE14</f>
        <v>0.25509363714308336</v>
      </c>
      <c r="D15">
        <f t="shared" si="2"/>
        <v>0.26784831900023753</v>
      </c>
      <c r="E15">
        <f t="shared" si="2"/>
        <v>0.28124073495024943</v>
      </c>
      <c r="F15">
        <f t="shared" si="2"/>
        <v>0.29530277169776187</v>
      </c>
      <c r="G15">
        <f t="shared" si="2"/>
        <v>0.31006791028264996</v>
      </c>
      <c r="H15">
        <f t="shared" si="2"/>
        <v>0.32557130579678251</v>
      </c>
      <c r="I15">
        <f t="shared" si="2"/>
        <v>0.34184987108662163</v>
      </c>
      <c r="J15">
        <f t="shared" si="2"/>
        <v>0.35894236464095275</v>
      </c>
      <c r="K15">
        <f t="shared" si="2"/>
        <v>0.37688948287300039</v>
      </c>
      <c r="L15">
        <f t="shared" si="2"/>
        <v>0.39573395701665043</v>
      </c>
      <c r="M15">
        <f t="shared" si="2"/>
        <v>0.41552065486748296</v>
      </c>
      <c r="N15">
        <f t="shared" si="2"/>
        <v>0.43629668761085716</v>
      </c>
      <c r="O15">
        <f t="shared" si="2"/>
        <v>0.45811152199140009</v>
      </c>
      <c r="P15">
        <f t="shared" si="2"/>
        <v>0.4810170980909701</v>
      </c>
      <c r="Q15">
        <f t="shared" si="2"/>
        <v>0.50506795299551854</v>
      </c>
      <c r="R15">
        <f t="shared" si="2"/>
        <v>0.53032135064529451</v>
      </c>
      <c r="S15">
        <f t="shared" si="2"/>
        <v>0.55683741817755927</v>
      </c>
      <c r="T15">
        <f t="shared" si="2"/>
        <v>0.58467928908643729</v>
      </c>
      <c r="U15">
        <f t="shared" si="2"/>
        <v>0.6139132535407591</v>
      </c>
      <c r="V15">
        <f t="shared" si="2"/>
        <v>0.64460891621779715</v>
      </c>
      <c r="W15">
        <f t="shared" si="2"/>
        <v>0.676839362028687</v>
      </c>
      <c r="X15">
        <f t="shared" si="2"/>
        <v>0.71068133013012136</v>
      </c>
      <c r="Y15">
        <f t="shared" si="2"/>
        <v>0.74621539663662739</v>
      </c>
      <c r="Z15">
        <f t="shared" si="2"/>
        <v>0.78352616646845885</v>
      </c>
      <c r="AA15">
        <f t="shared" si="2"/>
        <v>0.82270247479188185</v>
      </c>
      <c r="AB15">
        <f t="shared" si="2"/>
        <v>0.86383759853147601</v>
      </c>
      <c r="AC15">
        <f t="shared" si="2"/>
        <v>0.90702947845804982</v>
      </c>
      <c r="AD15">
        <f t="shared" si="2"/>
        <v>0.95238095238095233</v>
      </c>
      <c r="AE15">
        <f t="shared" si="2"/>
        <v>1</v>
      </c>
    </row>
    <row r="17" spans="1:2" x14ac:dyDescent="0.25">
      <c r="A17" s="33" t="s">
        <v>279</v>
      </c>
      <c r="B17" s="34">
        <v>4000</v>
      </c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110" zoomScaleNormal="110" workbookViewId="0">
      <selection activeCell="O19" sqref="O19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" t="s">
        <v>56</v>
      </c>
      <c r="D2" s="44" t="s">
        <v>291</v>
      </c>
      <c r="E2" s="44"/>
      <c r="F2" s="44"/>
      <c r="G2" s="44" t="s">
        <v>292</v>
      </c>
      <c r="H2" s="44"/>
      <c r="I2" s="44"/>
      <c r="M2" t="s">
        <v>303</v>
      </c>
    </row>
    <row r="3" spans="1:36" ht="45" x14ac:dyDescent="0.25">
      <c r="A3" s="35" t="s">
        <v>41</v>
      </c>
      <c r="B3" s="35" t="s">
        <v>269</v>
      </c>
      <c r="C3" s="35" t="s">
        <v>42</v>
      </c>
      <c r="D3" s="36" t="s">
        <v>286</v>
      </c>
      <c r="E3" s="36" t="s">
        <v>262</v>
      </c>
      <c r="F3" s="36" t="s">
        <v>287</v>
      </c>
      <c r="G3" s="36" t="s">
        <v>286</v>
      </c>
      <c r="H3" s="36" t="s">
        <v>262</v>
      </c>
      <c r="I3" s="36" t="s">
        <v>287</v>
      </c>
      <c r="J3" s="37" t="s">
        <v>263</v>
      </c>
      <c r="K3" s="35" t="s">
        <v>268</v>
      </c>
      <c r="M3" t="s">
        <v>298</v>
      </c>
      <c r="N3" t="s">
        <v>299</v>
      </c>
      <c r="P3" t="s">
        <v>300</v>
      </c>
      <c r="Q3" t="s">
        <v>301</v>
      </c>
      <c r="S3" s="1" t="s">
        <v>302</v>
      </c>
    </row>
    <row r="4" spans="1:36" x14ac:dyDescent="0.25">
      <c r="A4" t="s">
        <v>65</v>
      </c>
      <c r="B4" t="s">
        <v>270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8">
        <v>2013</v>
      </c>
      <c r="K4" s="39" t="s">
        <v>266</v>
      </c>
      <c r="M4" t="s">
        <v>293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2">
        <f t="shared" ref="S4:S8" si="1">$D$50/P4</f>
        <v>44089.664454448415</v>
      </c>
    </row>
    <row r="5" spans="1:36" x14ac:dyDescent="0.25">
      <c r="A5" t="s">
        <v>65</v>
      </c>
      <c r="B5" t="s">
        <v>271</v>
      </c>
      <c r="C5" t="s">
        <v>264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0">
        <v>4652</v>
      </c>
      <c r="H5" s="41">
        <v>7.05</v>
      </c>
      <c r="I5" s="41">
        <v>54.07</v>
      </c>
      <c r="J5" s="38">
        <v>2019</v>
      </c>
      <c r="K5" s="40" t="s">
        <v>288</v>
      </c>
      <c r="M5" t="s">
        <v>294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2">
        <f t="shared" si="1"/>
        <v>43540.396738428462</v>
      </c>
    </row>
    <row r="6" spans="1:36" x14ac:dyDescent="0.25">
      <c r="A6" t="s">
        <v>23</v>
      </c>
      <c r="B6" t="s">
        <v>270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8">
        <v>2018</v>
      </c>
      <c r="K6" s="39" t="s">
        <v>267</v>
      </c>
      <c r="M6" t="s">
        <v>295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2">
        <f t="shared" si="1"/>
        <v>42632.18015665796</v>
      </c>
    </row>
    <row r="7" spans="1:36" x14ac:dyDescent="0.25">
      <c r="A7" t="s">
        <v>23</v>
      </c>
      <c r="B7" t="s">
        <v>271</v>
      </c>
      <c r="C7" t="s">
        <v>289</v>
      </c>
      <c r="D7">
        <f t="shared" si="2"/>
        <v>1079</v>
      </c>
      <c r="E7">
        <f t="shared" si="3"/>
        <v>2.54</v>
      </c>
      <c r="F7">
        <f t="shared" si="4"/>
        <v>14.04</v>
      </c>
      <c r="G7" s="40">
        <v>1079</v>
      </c>
      <c r="H7" s="41">
        <v>2.54</v>
      </c>
      <c r="I7" s="41">
        <v>14.04</v>
      </c>
      <c r="J7" s="38">
        <v>2019</v>
      </c>
      <c r="K7" s="40" t="s">
        <v>288</v>
      </c>
      <c r="M7" t="s">
        <v>296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2">
        <f t="shared" si="1"/>
        <v>41615.725567188492</v>
      </c>
    </row>
    <row r="8" spans="1:36" x14ac:dyDescent="0.25">
      <c r="A8" t="s">
        <v>32</v>
      </c>
      <c r="B8" t="s">
        <v>270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8">
        <v>2018</v>
      </c>
      <c r="K8" s="39" t="s">
        <v>267</v>
      </c>
      <c r="M8" t="s">
        <v>297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2">
        <f t="shared" si="1"/>
        <v>40875.078718752076</v>
      </c>
    </row>
    <row r="9" spans="1:36" x14ac:dyDescent="0.25">
      <c r="A9" t="s">
        <v>32</v>
      </c>
      <c r="B9" t="s">
        <v>271</v>
      </c>
      <c r="C9" t="s">
        <v>290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0">
        <v>710</v>
      </c>
      <c r="H9" s="41">
        <v>4.4800000000000004</v>
      </c>
      <c r="I9" s="41">
        <v>6.97</v>
      </c>
      <c r="J9" s="38">
        <v>2019</v>
      </c>
      <c r="K9" s="40" t="s">
        <v>288</v>
      </c>
    </row>
    <row r="10" spans="1:36" x14ac:dyDescent="0.25">
      <c r="A10" t="s">
        <v>24</v>
      </c>
      <c r="B10" t="s">
        <v>272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0">
        <v>6317</v>
      </c>
      <c r="H10" s="41">
        <v>2.36</v>
      </c>
      <c r="I10" s="41">
        <v>121.13</v>
      </c>
      <c r="J10" s="38">
        <v>2019</v>
      </c>
      <c r="K10" s="40" t="s">
        <v>288</v>
      </c>
    </row>
    <row r="11" spans="1:36" x14ac:dyDescent="0.25">
      <c r="A11" t="s">
        <v>29</v>
      </c>
      <c r="B11" t="s">
        <v>272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0">
        <v>4104</v>
      </c>
      <c r="H11" s="41">
        <v>4.8099999999999996</v>
      </c>
      <c r="I11" s="41">
        <v>125.19</v>
      </c>
      <c r="J11" s="38">
        <v>2019</v>
      </c>
      <c r="K11" s="40" t="s">
        <v>288</v>
      </c>
    </row>
    <row r="12" spans="1:36" x14ac:dyDescent="0.25">
      <c r="A12" t="s">
        <v>30</v>
      </c>
      <c r="B12" t="s">
        <v>272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0">
        <v>2680</v>
      </c>
      <c r="H12" s="41">
        <v>1.1599999999999999</v>
      </c>
      <c r="I12" s="41">
        <v>113.29</v>
      </c>
      <c r="J12" s="38">
        <v>2019</v>
      </c>
      <c r="K12" s="40" t="s">
        <v>288</v>
      </c>
    </row>
    <row r="13" spans="1:36" x14ac:dyDescent="0.25">
      <c r="A13" t="s">
        <v>25</v>
      </c>
      <c r="B13" t="s">
        <v>272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0">
        <v>2752</v>
      </c>
      <c r="H13" s="41">
        <v>1.39</v>
      </c>
      <c r="I13" s="41">
        <v>41.63</v>
      </c>
      <c r="J13" s="38">
        <v>2019</v>
      </c>
      <c r="K13" s="40" t="s">
        <v>288</v>
      </c>
    </row>
    <row r="14" spans="1:36" x14ac:dyDescent="0.25">
      <c r="A14" t="s">
        <v>63</v>
      </c>
      <c r="B14" t="s">
        <v>272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8">
        <v>2019</v>
      </c>
      <c r="K14" s="40" t="s">
        <v>288</v>
      </c>
    </row>
    <row r="15" spans="1:36" x14ac:dyDescent="0.25">
      <c r="A15" t="s">
        <v>64</v>
      </c>
      <c r="B15" t="s">
        <v>272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8">
        <v>2019</v>
      </c>
      <c r="K15" s="40" t="s">
        <v>288</v>
      </c>
    </row>
    <row r="16" spans="1:36" x14ac:dyDescent="0.25">
      <c r="A16" t="s">
        <v>28</v>
      </c>
      <c r="B16" t="s">
        <v>272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0">
        <v>7191</v>
      </c>
      <c r="H16" s="41">
        <v>0</v>
      </c>
      <c r="I16" s="41">
        <v>85.03</v>
      </c>
      <c r="J16" s="38">
        <v>2019</v>
      </c>
      <c r="K16" s="40" t="s">
        <v>288</v>
      </c>
    </row>
    <row r="17" spans="1:33" x14ac:dyDescent="0.25">
      <c r="A17" t="s">
        <v>27</v>
      </c>
      <c r="B17" t="s">
        <v>272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8">
        <v>2019</v>
      </c>
      <c r="K17" s="40" t="s">
        <v>288</v>
      </c>
    </row>
    <row r="18" spans="1:33" x14ac:dyDescent="0.25">
      <c r="A18" t="s">
        <v>68</v>
      </c>
      <c r="B18" t="s">
        <v>272</v>
      </c>
      <c r="C18" t="s">
        <v>265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1">
        <v>6.17</v>
      </c>
      <c r="I18" s="41">
        <v>20.02</v>
      </c>
      <c r="J18" s="38">
        <v>2019</v>
      </c>
      <c r="K18" s="40" t="s">
        <v>288</v>
      </c>
    </row>
    <row r="20" spans="1:33" x14ac:dyDescent="0.25">
      <c r="A20" t="s">
        <v>54</v>
      </c>
    </row>
    <row r="21" spans="1:33" x14ac:dyDescent="0.25">
      <c r="A21" t="s">
        <v>55</v>
      </c>
    </row>
    <row r="23" spans="1:33" x14ac:dyDescent="0.25">
      <c r="A23" s="1" t="s">
        <v>70</v>
      </c>
    </row>
    <row r="24" spans="1:33" x14ac:dyDescent="0.2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2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2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2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2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2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2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2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2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2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2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2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2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2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2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2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2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2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25">
      <c r="A44" s="1" t="s">
        <v>57</v>
      </c>
    </row>
    <row r="45" spans="1:33" x14ac:dyDescent="0.2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2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2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2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2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2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2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2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2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2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2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2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25">
      <c r="A65" s="1" t="s">
        <v>59</v>
      </c>
    </row>
    <row r="67" spans="1:33" x14ac:dyDescent="0.2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2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2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2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2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2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2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2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2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2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2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2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2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2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2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2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2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25">
      <c r="A85" s="1" t="s">
        <v>58</v>
      </c>
    </row>
    <row r="86" spans="1:33" x14ac:dyDescent="0.25">
      <c r="A86" t="s">
        <v>22</v>
      </c>
      <c r="B86" s="7">
        <f>F5*1000/(8760*B68)+E5+(B27*10^6)*B48/10^6</f>
        <v>37.91957141830045</v>
      </c>
    </row>
    <row r="87" spans="1:33" x14ac:dyDescent="0.25">
      <c r="A87" t="s">
        <v>23</v>
      </c>
      <c r="B87" s="7">
        <f>F9*1000/(8760*B69)+E9+(B28*10^6)*B49/10^6</f>
        <v>22.066844467696896</v>
      </c>
    </row>
    <row r="88" spans="1:33" x14ac:dyDescent="0.25">
      <c r="A88" t="s">
        <v>24</v>
      </c>
      <c r="B88" s="7">
        <f>F10*1000/(8760*B70)+E10+(B29*10^6)*B50/10^6</f>
        <v>23.690599400839194</v>
      </c>
    </row>
    <row r="89" spans="1:33" x14ac:dyDescent="0.25">
      <c r="A89" t="s">
        <v>25</v>
      </c>
      <c r="B89" s="7">
        <f>F13*1000/(8760*B71)+E13+(B30*10^6)*B51/10^6</f>
        <v>11.698640141047356</v>
      </c>
    </row>
    <row r="90" spans="1:33" x14ac:dyDescent="0.25">
      <c r="A90" t="s">
        <v>26</v>
      </c>
      <c r="B90" s="7">
        <f>F14*1000/(8760*B72)+E14+(B31*10^6)*B52/10^6</f>
        <v>8.196236123322107</v>
      </c>
    </row>
    <row r="91" spans="1:33" x14ac:dyDescent="0.25">
      <c r="A91" t="s">
        <v>119</v>
      </c>
      <c r="B91" s="7">
        <f>F17*1000/(8760*B73)+E17+(B32*10^6)*B53/10^6</f>
        <v>7.6743450535082207</v>
      </c>
    </row>
    <row r="92" spans="1:33" x14ac:dyDescent="0.25">
      <c r="A92" t="s">
        <v>120</v>
      </c>
      <c r="B92" s="7">
        <f>F16*1000/(8760*B74)+E16+(B33*10^6)*B54/10^6</f>
        <v>15.860491837526487</v>
      </c>
    </row>
    <row r="93" spans="1:33" x14ac:dyDescent="0.25">
      <c r="A93" t="s">
        <v>29</v>
      </c>
      <c r="B93" s="7">
        <f>F11*1000/(8760*B75)+E11+(B34*10^6)*B55/10^6</f>
        <v>55.261317485898473</v>
      </c>
    </row>
    <row r="94" spans="1:33" x14ac:dyDescent="0.25">
      <c r="A94" t="s">
        <v>30</v>
      </c>
      <c r="B94" s="7">
        <f>F12*1000/(8760*B76)+E12+(B35*10^6)*B56/10^6</f>
        <v>16.629675121802013</v>
      </c>
    </row>
    <row r="95" spans="1:33" x14ac:dyDescent="0.25">
      <c r="A95" t="s">
        <v>31</v>
      </c>
      <c r="B95" s="7">
        <f>F9*1000/(8760*B77)+E9+(B36*10^6)*B57/10^6</f>
        <v>213.61222031963467</v>
      </c>
    </row>
    <row r="96" spans="1:33" x14ac:dyDescent="0.25">
      <c r="A96" t="s">
        <v>32</v>
      </c>
      <c r="B96" s="7">
        <f>F7*1000/(8760*B78)+E7+(B37*10^6)*B58/10^6</f>
        <v>36.38234998570578</v>
      </c>
    </row>
    <row r="97" spans="1:2" x14ac:dyDescent="0.25">
      <c r="A97" t="s">
        <v>62</v>
      </c>
      <c r="B97" s="7">
        <f>F5*1000/(8760*B79)+E5+(B38*10^6)*B59/10^6</f>
        <v>40.844083378801315</v>
      </c>
    </row>
    <row r="98" spans="1:2" x14ac:dyDescent="0.25">
      <c r="A98" t="s">
        <v>64</v>
      </c>
      <c r="B98" s="7">
        <f>F15*1000/(8760*B80)+E15+(B39*10^6)*B60/10^6</f>
        <v>26.548972845107564</v>
      </c>
    </row>
    <row r="99" spans="1:2" x14ac:dyDescent="0.25">
      <c r="A99" t="s">
        <v>66</v>
      </c>
      <c r="B99" s="7">
        <f>F9*1000/(8760*B81)+E9+(B40*10^6)*B61/10^6</f>
        <v>105.26222031963468</v>
      </c>
    </row>
    <row r="100" spans="1:2" x14ac:dyDescent="0.25">
      <c r="A100" t="s">
        <v>67</v>
      </c>
      <c r="B100" s="7">
        <f>F9*1000/(8760*B82)+E9+(B41*10^6)*B62/10^6</f>
        <v>128.31222031963472</v>
      </c>
    </row>
    <row r="101" spans="1:2" x14ac:dyDescent="0.25">
      <c r="A101" t="s">
        <v>68</v>
      </c>
      <c r="B101" s="7">
        <f>F18*1000/(8760*B83)+E18+(B42*10^6)*B63/10^6</f>
        <v>8.4508264749040727</v>
      </c>
    </row>
    <row r="103" spans="1:2" x14ac:dyDescent="0.25">
      <c r="A103" s="1" t="s">
        <v>60</v>
      </c>
    </row>
    <row r="104" spans="1:2" x14ac:dyDescent="0.25">
      <c r="A104" t="s">
        <v>22</v>
      </c>
      <c r="B104" s="10">
        <f>B86/$B$86</f>
        <v>1</v>
      </c>
    </row>
    <row r="105" spans="1:2" x14ac:dyDescent="0.25">
      <c r="A105" t="s">
        <v>23</v>
      </c>
      <c r="B105" s="10">
        <f t="shared" ref="B105:B119" si="7">B87/$B$86</f>
        <v>0.58193812963421754</v>
      </c>
    </row>
    <row r="106" spans="1:2" x14ac:dyDescent="0.25">
      <c r="A106" t="s">
        <v>24</v>
      </c>
      <c r="B106" s="10">
        <f t="shared" si="7"/>
        <v>0.62475915509440116</v>
      </c>
    </row>
    <row r="107" spans="1:2" x14ac:dyDescent="0.25">
      <c r="A107" t="s">
        <v>25</v>
      </c>
      <c r="B107" s="10">
        <f t="shared" si="7"/>
        <v>0.30851192942021094</v>
      </c>
    </row>
    <row r="108" spans="1:2" x14ac:dyDescent="0.25">
      <c r="A108" t="s">
        <v>26</v>
      </c>
      <c r="B108" s="10">
        <f t="shared" si="7"/>
        <v>0.21614791034706957</v>
      </c>
    </row>
    <row r="109" spans="1:2" x14ac:dyDescent="0.25">
      <c r="A109" t="s">
        <v>119</v>
      </c>
      <c r="B109" s="10">
        <f t="shared" si="7"/>
        <v>0.20238480463955053</v>
      </c>
    </row>
    <row r="110" spans="1:2" x14ac:dyDescent="0.25">
      <c r="A110" t="s">
        <v>120</v>
      </c>
      <c r="B110" s="10">
        <f t="shared" si="7"/>
        <v>0.41826664290493587</v>
      </c>
    </row>
    <row r="111" spans="1:2" x14ac:dyDescent="0.25">
      <c r="A111" t="s">
        <v>29</v>
      </c>
      <c r="B111" s="10">
        <f t="shared" si="7"/>
        <v>1.4573296959582376</v>
      </c>
    </row>
    <row r="112" spans="1:2" x14ac:dyDescent="0.25">
      <c r="A112" t="s">
        <v>30</v>
      </c>
      <c r="B112" s="10">
        <f t="shared" si="7"/>
        <v>0.43855124147780655</v>
      </c>
    </row>
    <row r="113" spans="1:2" x14ac:dyDescent="0.25">
      <c r="A113" t="s">
        <v>31</v>
      </c>
      <c r="B113" s="10">
        <f t="shared" si="7"/>
        <v>5.6332973272093154</v>
      </c>
    </row>
    <row r="114" spans="1:2" x14ac:dyDescent="0.25">
      <c r="A114" t="s">
        <v>32</v>
      </c>
      <c r="B114" s="10">
        <f t="shared" si="7"/>
        <v>0.95946100192860329</v>
      </c>
    </row>
    <row r="115" spans="1:2" x14ac:dyDescent="0.25">
      <c r="A115" t="s">
        <v>62</v>
      </c>
      <c r="B115" s="10">
        <f t="shared" si="7"/>
        <v>1.0771240773857866</v>
      </c>
    </row>
    <row r="116" spans="1:2" x14ac:dyDescent="0.25">
      <c r="A116" t="s">
        <v>64</v>
      </c>
      <c r="B116" s="10">
        <f t="shared" si="7"/>
        <v>0.70013905358367801</v>
      </c>
    </row>
    <row r="117" spans="1:2" x14ac:dyDescent="0.25">
      <c r="A117" t="s">
        <v>66</v>
      </c>
      <c r="B117" s="10">
        <f t="shared" si="7"/>
        <v>2.775933808915199</v>
      </c>
    </row>
    <row r="118" spans="1:2" x14ac:dyDescent="0.25">
      <c r="A118" t="s">
        <v>67</v>
      </c>
      <c r="B118" s="10">
        <f t="shared" si="7"/>
        <v>3.3837993289583879</v>
      </c>
    </row>
    <row r="119" spans="1:2" x14ac:dyDescent="0.2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workbookViewId="0">
      <selection activeCell="B17" sqref="B17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65</v>
      </c>
      <c r="B2" s="5">
        <f>Calculations!$B$17*Weighting!B104</f>
        <v>4000</v>
      </c>
    </row>
    <row r="3" spans="1:2" x14ac:dyDescent="0.25">
      <c r="A3" t="s">
        <v>23</v>
      </c>
      <c r="B3" s="5">
        <f>Calculations!$B$17*Weighting!B105</f>
        <v>2327.75251853687</v>
      </c>
    </row>
    <row r="4" spans="1:2" x14ac:dyDescent="0.25">
      <c r="A4" t="s">
        <v>24</v>
      </c>
      <c r="B4" s="5">
        <f>Calculations!$B$17*Weighting!B106</f>
        <v>2499.0366203776048</v>
      </c>
    </row>
    <row r="5" spans="1:2" x14ac:dyDescent="0.25">
      <c r="A5" t="s">
        <v>25</v>
      </c>
      <c r="B5" s="5">
        <f>Calculations!$B$17*Weighting!B107</f>
        <v>1234.0477176808438</v>
      </c>
    </row>
    <row r="6" spans="1:2" x14ac:dyDescent="0.25">
      <c r="A6" t="s">
        <v>63</v>
      </c>
      <c r="B6" s="5">
        <f>Calculations!$B$17*Weighting!B108</f>
        <v>864.59164138827828</v>
      </c>
    </row>
    <row r="7" spans="1:2" x14ac:dyDescent="0.25">
      <c r="A7" t="s">
        <v>27</v>
      </c>
      <c r="B7" s="5">
        <f>Calculations!$B$17*Weighting!B109</f>
        <v>809.53921855820215</v>
      </c>
    </row>
    <row r="8" spans="1:2" x14ac:dyDescent="0.25">
      <c r="A8" t="s">
        <v>28</v>
      </c>
      <c r="B8" s="5">
        <f>Calculations!$B$17*Weighting!B110</f>
        <v>1673.0665716197434</v>
      </c>
    </row>
    <row r="9" spans="1:2" x14ac:dyDescent="0.25">
      <c r="A9" t="s">
        <v>29</v>
      </c>
      <c r="B9" s="5">
        <f>Calculations!$B$17*Weighting!B111</f>
        <v>5829.3187838329504</v>
      </c>
    </row>
    <row r="10" spans="1:2" x14ac:dyDescent="0.25">
      <c r="A10" t="s">
        <v>30</v>
      </c>
      <c r="B10" s="5">
        <f>Calculations!$B$17*Weighting!B112</f>
        <v>1754.2049659112263</v>
      </c>
    </row>
    <row r="11" spans="1:2" x14ac:dyDescent="0.25">
      <c r="A11" s="6" t="s">
        <v>31</v>
      </c>
      <c r="B11" s="5">
        <v>0</v>
      </c>
    </row>
    <row r="12" spans="1:2" x14ac:dyDescent="0.25">
      <c r="A12" s="6" t="s">
        <v>32</v>
      </c>
      <c r="B12" s="5">
        <v>0</v>
      </c>
    </row>
    <row r="13" spans="1:2" x14ac:dyDescent="0.25">
      <c r="A13" t="s">
        <v>62</v>
      </c>
      <c r="B13" s="5">
        <f>Calculations!$B$17*Weighting!B115</f>
        <v>4308.4963095431467</v>
      </c>
    </row>
    <row r="14" spans="1:2" x14ac:dyDescent="0.25">
      <c r="A14" t="s">
        <v>64</v>
      </c>
      <c r="B14" s="5">
        <f>Calculations!$B$17*Weighting!B116</f>
        <v>2800.556214334712</v>
      </c>
    </row>
    <row r="15" spans="1:2" x14ac:dyDescent="0.25">
      <c r="A15" t="s">
        <v>66</v>
      </c>
      <c r="B15" s="5">
        <v>0</v>
      </c>
    </row>
    <row r="16" spans="1:2" x14ac:dyDescent="0.25">
      <c r="A16" t="s">
        <v>67</v>
      </c>
      <c r="B16" s="5">
        <v>0</v>
      </c>
    </row>
    <row r="17" spans="1:2" x14ac:dyDescent="0.25">
      <c r="A17" t="s">
        <v>68</v>
      </c>
      <c r="B17" s="5">
        <f>Calculations!$B$17*Weighting!B119</f>
        <v>891.44746723857747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2016-01-11T23:06:44Z</dcterms:created>
  <dcterms:modified xsi:type="dcterms:W3CDTF">2020-08-19T23:08:58Z</dcterms:modified>
</cp:coreProperties>
</file>