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geoeng\ERWD\"/>
    </mc:Choice>
  </mc:AlternateContent>
  <xr:revisionPtr revIDLastSave="0" documentId="13_ncr:1_{D13A63CE-058B-4FF2-80E7-6316106B699D}" xr6:coauthVersionLast="47" xr6:coauthVersionMax="47" xr10:uidLastSave="{00000000-0000-0000-0000-000000000000}"/>
  <bookViews>
    <workbookView xWindow="58455" yWindow="2640" windowWidth="19830" windowHeight="13320" activeTab="2" xr2:uid="{00000000-000D-0000-FFFF-FFFF00000000}"/>
  </bookViews>
  <sheets>
    <sheet name="About" sheetId="1" r:id="rId1"/>
    <sheet name="Fuhrman data" sheetId="7" r:id="rId2"/>
    <sheet name="ERWD-potential" sheetId="3" r:id="rId3"/>
    <sheet name="ERWD-energyintensity" sheetId="5" r:id="rId4"/>
    <sheet name="ERWD-cap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S2" i="3" s="1"/>
  <c r="F2" i="3"/>
  <c r="R2" i="3" l="1"/>
  <c r="L2" i="3"/>
  <c r="Y2" i="3"/>
  <c r="Q2" i="3"/>
  <c r="AF2" i="3"/>
  <c r="X2" i="3"/>
  <c r="P2" i="3"/>
  <c r="O2" i="3"/>
  <c r="Z2" i="3"/>
  <c r="M2" i="3"/>
  <c r="AE2" i="3"/>
  <c r="AD2" i="3"/>
  <c r="V2" i="3"/>
  <c r="N2" i="3"/>
  <c r="AC2" i="3"/>
  <c r="U2" i="3"/>
  <c r="AB2" i="3"/>
  <c r="T2" i="3"/>
  <c r="W2" i="3"/>
  <c r="AA2" i="3"/>
  <c r="B2" i="5"/>
  <c r="N2" i="5" s="1"/>
  <c r="AF2" i="6"/>
  <c r="B2" i="6"/>
  <c r="G2" i="3" l="1" a="1"/>
  <c r="G2" i="3" s="1"/>
  <c r="H2" i="3" s="1" a="1"/>
  <c r="H2" i="3" s="1"/>
  <c r="I2" i="3" s="1" a="1"/>
  <c r="I2" i="3" s="1"/>
  <c r="J2" i="3" s="1" a="1"/>
  <c r="J2" i="3" s="1"/>
  <c r="K2" i="3" s="1" a="1"/>
  <c r="K2" i="3" s="1"/>
  <c r="M2" i="5"/>
  <c r="AC2" i="5"/>
  <c r="AA2" i="5"/>
  <c r="AB2" i="5"/>
  <c r="O2" i="5"/>
  <c r="K2" i="5"/>
  <c r="J2" i="5"/>
  <c r="C2" i="5"/>
  <c r="AF2" i="5"/>
  <c r="AE2" i="5"/>
  <c r="AD2" i="5"/>
  <c r="L2" i="5"/>
  <c r="I2" i="5"/>
  <c r="H2" i="5"/>
  <c r="G2" i="5"/>
  <c r="D2" i="5"/>
  <c r="Z2" i="5"/>
  <c r="F2" i="5"/>
  <c r="Y2" i="5"/>
  <c r="E2" i="5"/>
  <c r="X2" i="5"/>
  <c r="W2" i="5"/>
  <c r="V2" i="5"/>
  <c r="U2" i="5"/>
  <c r="T2" i="5"/>
  <c r="S2" i="5"/>
  <c r="R2" i="5"/>
  <c r="Q2" i="5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P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<sst xmlns="http://schemas.openxmlformats.org/spreadsheetml/2006/main" count="39" uniqueCount="39">
  <si>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Sources:</t>
  </si>
  <si>
    <t>metric tons/yr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</si>
  <si>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</si>
  <si>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</si>
  <si>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</si>
  <si>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</si>
  <si>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</si>
  <si>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</si>
  <si>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</si>
  <si>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</si>
  <si>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</si>
  <si>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</si>
  <si>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</si>
  <si>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</si>
  <si>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</si>
  <si>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</si>
  <si>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</si>
  <si>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</si>
  <si>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</si>
  <si>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</si>
  <si>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Potential</t>
  </si>
  <si>
    <t>https://www.nature.com/articles/s41558-023-01604-9</t>
  </si>
  <si>
    <t>Fuhrman et al.</t>
  </si>
  <si>
    <t>Diverse carbon dioxide removal approaches could reduce impacts on the energy-water-land system</t>
  </si>
  <si>
    <t>Supplemental information, Figure 9</t>
  </si>
  <si>
    <t>Total potential</t>
  </si>
  <si>
    <t>2020 to 2012 USD</t>
  </si>
  <si>
    <t>2020 cost adder (declines to 0 by 2050 in Fuhrman et al), Supplementary Table 3</t>
  </si>
  <si>
    <t>Best estimate, electrical energy inputs (GJ/tCO2), Supplemental Table 4</t>
  </si>
  <si>
    <t>BTU per GJ</t>
  </si>
  <si>
    <t>ERWD Enhanced Rock Weathering Potential</t>
  </si>
  <si>
    <t>ERWD Enhanced Rock Weathering Energy Intensity</t>
  </si>
  <si>
    <t>ERWD Enhanced Rock Weathering Amortized CapEx and OM</t>
  </si>
  <si>
    <t>Because enhanced rock weathering involves the crushing of rock and application</t>
  </si>
  <si>
    <t>on fields, which are available technologies today, we assume the full potential</t>
  </si>
  <si>
    <t>could be realized as soon as 2030. However, it is worth noting that would require</t>
  </si>
  <si>
    <t>a very large scale-up of capacity and transportation logistics.</t>
  </si>
  <si>
    <t>We report the EU specific cost and potential.</t>
  </si>
  <si>
    <t>EU representative cost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</si>
</sst>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19050</xdr:rowOff>
    </xdr:from>
    <xdr:to>
      <xdr:col>6</xdr:col>
      <xdr:colOff>438945</xdr:colOff>
      <xdr:row>30</xdr:row>
      <xdr:rowOff>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C9408-8510-9476-05A0-D1CA178F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24050"/>
          <a:ext cx="5696745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8" workbookViewId="0">
      <selection activeCell="A19" sqref="A19"/>
    </sheetView>
  </sheetViews>
  <sheetFormatPr defaultRowHeight="14.5" x14ac:dyDescent="0.35"/>
  <cols>
    <col min="1" max="1" width="20.81640625" customWidth="1"/>
    <col min="2" max="2" width="53" customWidth="1"/>
  </cols>
  <sheetData>
    <row r="1" spans="1:2" x14ac:dyDescent="0.35">
      <c r="A1" s="1" t="s">
        <v>30</v>
      </c>
    </row>
    <row r="2" spans="1:2" x14ac:dyDescent="0.35">
      <c r="A2" s="1" t="s">
        <v>31</v>
      </c>
    </row>
    <row r="3" spans="1:2" x14ac:dyDescent="0.35">
      <c r="A3" s="1" t="s">
        <v>32</v>
      </c>
    </row>
    <row r="5" spans="1:2" x14ac:dyDescent="0.35">
      <c r="A5" s="1" t="s">
        <v>0</v>
      </c>
      <c r="B5" s="3" t="s">
        <v>20</v>
      </c>
    </row>
    <row r="6" spans="1:2" x14ac:dyDescent="0.35">
      <c r="B6" t="s">
        <v>22</v>
      </c>
    </row>
    <row r="7" spans="1:2" x14ac:dyDescent="0.35">
      <c r="B7" s="5">
        <v>2023</v>
      </c>
    </row>
    <row r="8" spans="1:2" ht="29" x14ac:dyDescent="0.35">
      <c r="B8" s="7" t="s">
        <v>23</v>
      </c>
    </row>
    <row r="9" spans="1:2" x14ac:dyDescent="0.35">
      <c r="B9" s="4" t="s">
        <v>21</v>
      </c>
    </row>
    <row r="10" spans="1:2" x14ac:dyDescent="0.35">
      <c r="B10" t="s">
        <v>24</v>
      </c>
    </row>
    <row r="12" spans="1:2" x14ac:dyDescent="0.35">
      <c r="A12" s="1" t="s">
        <v>5</v>
      </c>
    </row>
    <row r="13" spans="1:2" x14ac:dyDescent="0.35">
      <c r="A13" t="s">
        <v>37</v>
      </c>
    </row>
    <row r="15" spans="1:2" x14ac:dyDescent="0.35">
      <c r="A15" t="s">
        <v>33</v>
      </c>
    </row>
    <row r="16" spans="1:2" x14ac:dyDescent="0.35">
      <c r="A16" t="s">
        <v>34</v>
      </c>
    </row>
    <row r="17" spans="1:2" x14ac:dyDescent="0.35">
      <c r="A17" t="s">
        <v>35</v>
      </c>
    </row>
    <row r="18" spans="1:2" x14ac:dyDescent="0.35">
      <c r="A18" t="s">
        <v>36</v>
      </c>
    </row>
    <row r="20" spans="1:2" x14ac:dyDescent="0.35">
      <c r="A20" s="1" t="s">
        <v>19</v>
      </c>
    </row>
    <row r="21" spans="1:2" x14ac:dyDescent="0.35">
      <c r="A21" t="s">
        <v>17</v>
      </c>
    </row>
    <row r="22" spans="1:2" x14ac:dyDescent="0.35">
      <c r="A22" t="s">
        <v>18</v>
      </c>
    </row>
    <row r="24" spans="1:2" x14ac:dyDescent="0.35">
      <c r="A24" t="s">
        <v>26</v>
      </c>
    </row>
    <row r="25" spans="1:2" x14ac:dyDescent="0.35">
      <c r="A25">
        <v>0.88711067149387013</v>
      </c>
    </row>
    <row r="27" spans="1:2" x14ac:dyDescent="0.35">
      <c r="A27" t="s">
        <v>29</v>
      </c>
      <c r="B27">
        <v>947817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B7"/>
  <sheetViews>
    <sheetView workbookViewId="0">
      <selection activeCell="I4" sqref="I4"/>
    </sheetView>
  </sheetViews>
  <sheetFormatPr defaultRowHeight="14.5" x14ac:dyDescent="0.35"/>
  <cols>
    <col min="1" max="1" width="30.54296875" customWidth="1"/>
    <col min="4" max="5" width="11.81640625" bestFit="1" customWidth="1"/>
  </cols>
  <sheetData>
    <row r="1" spans="1:2" x14ac:dyDescent="0.35">
      <c r="A1" t="s">
        <v>38</v>
      </c>
      <c r="B1">
        <v>200</v>
      </c>
    </row>
    <row r="2" spans="1:2" ht="43.5" x14ac:dyDescent="0.35">
      <c r="A2" s="7" t="s">
        <v>27</v>
      </c>
      <c r="B2">
        <v>138</v>
      </c>
    </row>
    <row r="3" spans="1:2" x14ac:dyDescent="0.35">
      <c r="A3" s="7" t="s">
        <v>25</v>
      </c>
      <c r="B3">
        <f>268+402</f>
        <v>670</v>
      </c>
    </row>
    <row r="4" spans="1:2" ht="43.5" x14ac:dyDescent="0.35">
      <c r="A4" s="7" t="s">
        <v>28</v>
      </c>
      <c r="B4">
        <v>0.66</v>
      </c>
    </row>
    <row r="5" spans="1:2" x14ac:dyDescent="0.35">
      <c r="A5" s="7"/>
    </row>
    <row r="7" spans="1:2" x14ac:dyDescent="0.35">
      <c r="A7" s="7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tabSelected="1" workbookViewId="0">
      <selection activeCell="H6" sqref="H6"/>
    </sheetView>
  </sheetViews>
  <sheetFormatPr defaultRowHeight="14.5" x14ac:dyDescent="0.35"/>
  <cols>
    <col min="1" max="1" width="19.81640625" customWidth="1"/>
    <col min="2" max="21" width="9.453125" bestFit="1" customWidth="1"/>
    <col min="22" max="22" width="10.81640625" bestFit="1" customWidth="1"/>
    <col min="23" max="32" width="9.453125" bestFit="1" customWidth="1"/>
  </cols>
  <sheetData>
    <row r="1" spans="1:32" x14ac:dyDescent="0.35">
      <c r="A1" s="2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16</v>
      </c>
      <c r="B2" s="8">
        <v>0</v>
      </c>
      <c r="C2" s="8">
        <v>0</v>
      </c>
      <c r="D2" s="8">
        <v>0</v>
      </c>
      <c r="E2" s="8">
        <v>0</v>
      </c>
      <c r="F2" s="8">
        <f>E2</f>
        <v>0</v>
      </c>
      <c r="G2" s="8" cm="1">
        <f t="array" ref="G2">TREND($L$2-$F$2)/COUNT($G$1:$L$1)+F2</f>
        <v>111666666.66666667</v>
      </c>
      <c r="H2" s="8" cm="1">
        <f t="array" ref="H2">TREND($L$2-$F$2)/COUNT($G$1:$L$1)+G2</f>
        <v>223333333.33333334</v>
      </c>
      <c r="I2" s="8" cm="1">
        <f t="array" ref="I2">TREND($L$2-$F$2)/COUNT($G$1:$L$1)+H2</f>
        <v>335000000</v>
      </c>
      <c r="J2" s="8" cm="1">
        <f t="array" ref="J2">TREND($L$2-$F$2)/COUNT($G$1:$L$1)+I2</f>
        <v>446666666.66666669</v>
      </c>
      <c r="K2" s="8" cm="1">
        <f t="array" ref="K2">TREND($L$2-$F$2)/COUNT($G$1:$L$1)+J2</f>
        <v>558333333.33333337</v>
      </c>
      <c r="L2" s="8">
        <f>'Fuhrman data'!$B$3*10^6</f>
        <v>670000000</v>
      </c>
      <c r="M2" s="8">
        <f>'Fuhrman data'!$B$3*10^6</f>
        <v>670000000</v>
      </c>
      <c r="N2" s="8">
        <f>'Fuhrman data'!$B$3*10^6</f>
        <v>670000000</v>
      </c>
      <c r="O2" s="8">
        <f>'Fuhrman data'!$B$3*10^6</f>
        <v>670000000</v>
      </c>
      <c r="P2" s="8">
        <f>'Fuhrman data'!$B$3*10^6</f>
        <v>670000000</v>
      </c>
      <c r="Q2" s="8">
        <f>'Fuhrman data'!$B$3*10^6</f>
        <v>670000000</v>
      </c>
      <c r="R2" s="8">
        <f>'Fuhrman data'!$B$3*10^6</f>
        <v>670000000</v>
      </c>
      <c r="S2" s="8">
        <f>'Fuhrman data'!$B$3*10^6</f>
        <v>670000000</v>
      </c>
      <c r="T2" s="8">
        <f>'Fuhrman data'!$B$3*10^6</f>
        <v>670000000</v>
      </c>
      <c r="U2" s="8">
        <f>'Fuhrman data'!$B$3*10^6</f>
        <v>670000000</v>
      </c>
      <c r="V2" s="8">
        <f>'Fuhrman data'!$B$3*10^6</f>
        <v>670000000</v>
      </c>
      <c r="W2" s="8">
        <f>'Fuhrman data'!$B$3*10^6</f>
        <v>670000000</v>
      </c>
      <c r="X2" s="8">
        <f>'Fuhrman data'!$B$3*10^6</f>
        <v>670000000</v>
      </c>
      <c r="Y2" s="8">
        <f>'Fuhrman data'!$B$3*10^6</f>
        <v>670000000</v>
      </c>
      <c r="Z2" s="8">
        <f>'Fuhrman data'!$B$3*10^6</f>
        <v>670000000</v>
      </c>
      <c r="AA2" s="8">
        <f>'Fuhrman data'!$B$3*10^6</f>
        <v>670000000</v>
      </c>
      <c r="AB2" s="8">
        <f>'Fuhrman data'!$B$3*10^6</f>
        <v>670000000</v>
      </c>
      <c r="AC2" s="8">
        <f>'Fuhrman data'!$B$3*10^6</f>
        <v>670000000</v>
      </c>
      <c r="AD2" s="8">
        <f>'Fuhrman data'!$B$3*10^6</f>
        <v>670000000</v>
      </c>
      <c r="AE2" s="8">
        <f>'Fuhrman data'!$B$3*10^6</f>
        <v>670000000</v>
      </c>
      <c r="AF2" s="8">
        <f>'Fuhrman data'!$B$3*10^6</f>
        <v>670000000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F11"/>
  <sheetViews>
    <sheetView topLeftCell="E1" workbookViewId="0">
      <selection activeCell="C2" sqref="C2:AF2"/>
    </sheetView>
  </sheetViews>
  <sheetFormatPr defaultRowHeight="14.5" x14ac:dyDescent="0.35"/>
  <cols>
    <col min="1" max="1" width="24.7265625" customWidth="1"/>
  </cols>
  <sheetData>
    <row r="1" spans="1:32" x14ac:dyDescent="0.35">
      <c r="A1" s="2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</v>
      </c>
      <c r="B2" s="6">
        <f>'Fuhrman data'!B4*About!B27</f>
        <v>625559.22</v>
      </c>
      <c r="C2" s="6">
        <f>$B$2</f>
        <v>625559.22</v>
      </c>
      <c r="D2" s="6">
        <f t="shared" ref="D2:AF2" si="0">$B$2</f>
        <v>625559.22</v>
      </c>
      <c r="E2" s="6">
        <f t="shared" si="0"/>
        <v>625559.22</v>
      </c>
      <c r="F2" s="6">
        <f t="shared" si="0"/>
        <v>625559.22</v>
      </c>
      <c r="G2" s="6">
        <f t="shared" si="0"/>
        <v>625559.22</v>
      </c>
      <c r="H2" s="6">
        <f t="shared" si="0"/>
        <v>625559.22</v>
      </c>
      <c r="I2" s="6">
        <f t="shared" si="0"/>
        <v>625559.22</v>
      </c>
      <c r="J2" s="6">
        <f t="shared" si="0"/>
        <v>625559.22</v>
      </c>
      <c r="K2" s="6">
        <f t="shared" si="0"/>
        <v>625559.22</v>
      </c>
      <c r="L2" s="6">
        <f t="shared" si="0"/>
        <v>625559.22</v>
      </c>
      <c r="M2" s="6">
        <f t="shared" si="0"/>
        <v>625559.22</v>
      </c>
      <c r="N2" s="6">
        <f t="shared" si="0"/>
        <v>625559.22</v>
      </c>
      <c r="O2" s="6">
        <f t="shared" si="0"/>
        <v>625559.22</v>
      </c>
      <c r="P2" s="6">
        <f t="shared" si="0"/>
        <v>625559.22</v>
      </c>
      <c r="Q2" s="6">
        <f t="shared" si="0"/>
        <v>625559.22</v>
      </c>
      <c r="R2" s="6">
        <f t="shared" si="0"/>
        <v>625559.22</v>
      </c>
      <c r="S2" s="6">
        <f t="shared" si="0"/>
        <v>625559.22</v>
      </c>
      <c r="T2" s="6">
        <f t="shared" si="0"/>
        <v>625559.22</v>
      </c>
      <c r="U2" s="6">
        <f t="shared" si="0"/>
        <v>625559.22</v>
      </c>
      <c r="V2" s="6">
        <f t="shared" si="0"/>
        <v>625559.22</v>
      </c>
      <c r="W2" s="6">
        <f t="shared" si="0"/>
        <v>625559.22</v>
      </c>
      <c r="X2" s="6">
        <f t="shared" si="0"/>
        <v>625559.22</v>
      </c>
      <c r="Y2" s="6">
        <f t="shared" si="0"/>
        <v>625559.22</v>
      </c>
      <c r="Z2" s="6">
        <f t="shared" si="0"/>
        <v>625559.22</v>
      </c>
      <c r="AA2" s="6">
        <f t="shared" si="0"/>
        <v>625559.22</v>
      </c>
      <c r="AB2" s="6">
        <f t="shared" si="0"/>
        <v>625559.22</v>
      </c>
      <c r="AC2" s="6">
        <f t="shared" si="0"/>
        <v>625559.22</v>
      </c>
      <c r="AD2" s="6">
        <f t="shared" si="0"/>
        <v>625559.22</v>
      </c>
      <c r="AE2" s="6">
        <f t="shared" si="0"/>
        <v>625559.22</v>
      </c>
      <c r="AF2" s="6">
        <f t="shared" si="0"/>
        <v>625559.22</v>
      </c>
    </row>
    <row r="3" spans="1:32" x14ac:dyDescent="0.3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35">
      <c r="A4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35">
      <c r="A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35">
      <c r="A6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3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35">
      <c r="A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35">
      <c r="A9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35">
      <c r="A10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35">
      <c r="A1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F2"/>
  <sheetViews>
    <sheetView workbookViewId="0">
      <selection activeCell="B33" sqref="B33"/>
    </sheetView>
  </sheetViews>
  <sheetFormatPr defaultRowHeight="14.5" x14ac:dyDescent="0.35"/>
  <cols>
    <col min="1" max="1" width="24.7265625" customWidth="1"/>
  </cols>
  <sheetData>
    <row r="1" spans="1:32" x14ac:dyDescent="0.35">
      <c r="A1" s="2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</v>
      </c>
      <c r="B2">
        <f>('Fuhrman data'!B1+'Fuhrman data'!B2)*About!A25</f>
        <v>299.84340696492808</v>
      </c>
      <c r="C2">
        <f>($AF$2-$B$2)/COUNT($C$1:$AF$1)+B2</f>
        <v>295.76269787605628</v>
      </c>
      <c r="D2">
        <f t="shared" ref="D2:AE2" si="0">($AF$2-$B$2)/COUNT($C$1:$AF$1)+C2</f>
        <v>291.68198878718448</v>
      </c>
      <c r="E2">
        <f t="shared" si="0"/>
        <v>287.60127969831268</v>
      </c>
      <c r="F2">
        <f t="shared" si="0"/>
        <v>283.52057060944088</v>
      </c>
      <c r="G2">
        <f t="shared" si="0"/>
        <v>279.43986152056908</v>
      </c>
      <c r="H2">
        <f t="shared" si="0"/>
        <v>275.35915243169728</v>
      </c>
      <c r="I2">
        <f t="shared" si="0"/>
        <v>271.27844334282548</v>
      </c>
      <c r="J2">
        <f t="shared" si="0"/>
        <v>267.19773425395368</v>
      </c>
      <c r="K2">
        <f t="shared" si="0"/>
        <v>263.11702516508188</v>
      </c>
      <c r="L2">
        <f t="shared" si="0"/>
        <v>259.03631607621008</v>
      </c>
      <c r="M2">
        <f t="shared" si="0"/>
        <v>254.95560698733829</v>
      </c>
      <c r="N2">
        <f t="shared" si="0"/>
        <v>250.87489789846649</v>
      </c>
      <c r="O2">
        <f t="shared" si="0"/>
        <v>246.79418880959469</v>
      </c>
      <c r="P2">
        <f t="shared" si="0"/>
        <v>242.71347972072289</v>
      </c>
      <c r="Q2">
        <f t="shared" si="0"/>
        <v>238.63277063185109</v>
      </c>
      <c r="R2">
        <f t="shared" si="0"/>
        <v>234.55206154297929</v>
      </c>
      <c r="S2">
        <f t="shared" si="0"/>
        <v>230.47135245410749</v>
      </c>
      <c r="T2">
        <f t="shared" si="0"/>
        <v>226.39064336523569</v>
      </c>
      <c r="U2">
        <f t="shared" si="0"/>
        <v>222.30993427636389</v>
      </c>
      <c r="V2">
        <f t="shared" si="0"/>
        <v>218.22922518749209</v>
      </c>
      <c r="W2">
        <f t="shared" si="0"/>
        <v>214.14851609862029</v>
      </c>
      <c r="X2">
        <f t="shared" si="0"/>
        <v>210.06780700974849</v>
      </c>
      <c r="Y2">
        <f t="shared" si="0"/>
        <v>205.98709792087669</v>
      </c>
      <c r="Z2">
        <f t="shared" si="0"/>
        <v>201.90638883200489</v>
      </c>
      <c r="AA2">
        <f t="shared" si="0"/>
        <v>197.82567974313309</v>
      </c>
      <c r="AB2">
        <f t="shared" si="0"/>
        <v>193.74497065426129</v>
      </c>
      <c r="AC2">
        <f t="shared" si="0"/>
        <v>189.66426156538949</v>
      </c>
      <c r="AD2">
        <f t="shared" si="0"/>
        <v>185.5835524765177</v>
      </c>
      <c r="AE2">
        <f t="shared" si="0"/>
        <v>181.5028433876459</v>
      </c>
      <c r="AF2">
        <f>'Fuhrman data'!B1*About!A25</f>
        <v>177.42213429877404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Fuhrman data</vt:lpstr>
      <vt:lpstr>ERWD-potential</vt:lpstr>
      <vt:lpstr>ERWD-energyintensity</vt:lpstr>
      <vt:lpstr>ERWD-capex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2019-12-04T00:52:30Z</dcterms:created>
  <dcterms:modified xsi:type="dcterms:W3CDTF">2024-08-22T20:41:39Z</dcterms:modified>
</cp:coreProperties>
</file>