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land\PLANAbPiaSY\"/>
    </mc:Choice>
  </mc:AlternateContent>
  <xr:revisionPtr revIDLastSave="0" documentId="13_ncr:1_{EFCC4BB7-2CDF-4A1F-B51A-C89D8CE66AEC}" xr6:coauthVersionLast="47" xr6:coauthVersionMax="47" xr10:uidLastSave="{00000000-0000-0000-0000-000000000000}"/>
  <bookViews>
    <workbookView xWindow="1520" yWindow="1520" windowWidth="14400" windowHeight="8170" xr2:uid="{00000000-000D-0000-FFFF-FFFF00000000}"/>
  </bookViews>
  <sheets>
    <sheet name="About" sheetId="1" r:id="rId1"/>
    <sheet name="TNC_summary" sheetId="12" r:id="rId2"/>
    <sheet name="Set Asides" sheetId="13" r:id="rId3"/>
    <sheet name="Impr Forest Mgmt" sheetId="9" r:id="rId4"/>
    <sheet name="Acreage Data" sheetId="17" r:id="rId5"/>
    <sheet name="PLANAbPiaSY" sheetId="3" r:id="rId6"/>
  </sheets>
  <definedNames>
    <definedName name="acres_per_hectare" localSheetId="4">#REF!</definedName>
    <definedName name="acres_per_hectare">#REF!</definedName>
    <definedName name="acres_per_million_hectares" localSheetId="4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#REF!</definedName>
    <definedName name="CH4_Ar4_to_AR5">#REF!</definedName>
    <definedName name="CH4_to_CO2e">#REF!</definedName>
    <definedName name="dollars_2009_2012">#REF!</definedName>
    <definedName name="gal_per_barrel">#REF!</definedName>
    <definedName name="grams_per_ton" localSheetId="4">#REF!</definedName>
    <definedName name="grams_per_ton">#REF!</definedName>
    <definedName name="HHV_Adju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etricton_to_shortton">#REF!</definedName>
    <definedName name="million">#REF!</definedName>
    <definedName name="N2O_to_CO2e">#REF!</definedName>
    <definedName name="unit_con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2" l="1"/>
  <c r="C20" i="12"/>
  <c r="C25" i="12"/>
  <c r="E6" i="3" l="1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D6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B4" i="3"/>
  <c r="A9" i="9"/>
  <c r="A5" i="9"/>
  <c r="A3" i="17"/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B7" i="3"/>
  <c r="A10" i="9"/>
  <c r="A14" i="9" s="1"/>
  <c r="A29" i="9" s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A11" i="13"/>
  <c r="A12" i="13" s="1"/>
  <c r="A29" i="13" s="1"/>
  <c r="C9" i="12"/>
  <c r="A6" i="9"/>
  <c r="L3" i="3" l="1"/>
  <c r="AF3" i="3"/>
  <c r="S3" i="3"/>
  <c r="B3" i="3"/>
  <c r="Y3" i="3"/>
  <c r="F3" i="3"/>
  <c r="G3" i="3"/>
  <c r="AB3" i="3"/>
  <c r="AC3" i="3"/>
  <c r="K3" i="3"/>
  <c r="M3" i="3"/>
  <c r="N3" i="3"/>
  <c r="W3" i="3"/>
  <c r="D3" i="3"/>
  <c r="E3" i="3"/>
  <c r="AA3" i="3"/>
  <c r="H3" i="3"/>
  <c r="AD3" i="3"/>
  <c r="O3" i="3"/>
  <c r="Q3" i="3"/>
  <c r="T3" i="3"/>
  <c r="U3" i="3"/>
  <c r="V3" i="3"/>
  <c r="C3" i="3"/>
  <c r="X3" i="3"/>
  <c r="Z3" i="3"/>
  <c r="I3" i="3"/>
  <c r="J3" i="3"/>
  <c r="P3" i="3"/>
  <c r="AE3" i="3"/>
  <c r="R3" i="3"/>
  <c r="C5" i="3"/>
  <c r="K5" i="3"/>
  <c r="S5" i="3"/>
  <c r="AA5" i="3"/>
  <c r="J5" i="3"/>
  <c r="D5" i="3"/>
  <c r="L5" i="3"/>
  <c r="T5" i="3"/>
  <c r="AB5" i="3"/>
  <c r="E5" i="3"/>
  <c r="M5" i="3"/>
  <c r="U5" i="3"/>
  <c r="AC5" i="3"/>
  <c r="R5" i="3"/>
  <c r="F5" i="3"/>
  <c r="N5" i="3"/>
  <c r="V5" i="3"/>
  <c r="AD5" i="3"/>
  <c r="G5" i="3"/>
  <c r="O5" i="3"/>
  <c r="W5" i="3"/>
  <c r="AE5" i="3"/>
  <c r="Q5" i="3"/>
  <c r="B5" i="3"/>
  <c r="H5" i="3"/>
  <c r="P5" i="3"/>
  <c r="X5" i="3"/>
  <c r="AF5" i="3"/>
  <c r="I5" i="3"/>
  <c r="Y5" i="3"/>
  <c r="Z5" i="3"/>
</calcChain>
</file>

<file path=xl/sharedStrings.xml><?xml version="1.0" encoding="utf-8"?>
<sst xmlns="http://schemas.openxmlformats.org/spreadsheetml/2006/main" count="113" uniqueCount="89">
  <si>
    <t>PLANAbPiaSY Potential Land Area Newly Affected by Policy in a Single Year</t>
  </si>
  <si>
    <t>Sources:</t>
  </si>
  <si>
    <t>Total EU Forest Acreage</t>
  </si>
  <si>
    <t>Eurostat</t>
  </si>
  <si>
    <t>Area of wooded land</t>
  </si>
  <si>
    <t>https://ec.europa.eu/eurostat/databrowser/view/FOR_AREA_EFA__custom_672302/bookmark/table?lang=en&amp;bookmarkId=2b089c56-a550-4f87-943e-0989dacf605a</t>
  </si>
  <si>
    <t>CO2 per land unit: reforestation, avoided deforestation, and grasslands</t>
  </si>
  <si>
    <t>Nature4Climate</t>
  </si>
  <si>
    <t>US Carbon Mapper</t>
  </si>
  <si>
    <t>https://nature4climate.org/nature-in-action/ncs-world-atlas/</t>
  </si>
  <si>
    <t>Data underlying the online mapper send by Chris Zganjar upon request March 2023</t>
  </si>
  <si>
    <t>Reforestation per year</t>
  </si>
  <si>
    <t>Fargione, et al.</t>
  </si>
  <si>
    <t>Challenges to the Reforestation Pipeline in the United States</t>
  </si>
  <si>
    <t>Frontiers in Forests and Global Change</t>
  </si>
  <si>
    <t>February 2021</t>
  </si>
  <si>
    <t>https://www.frontiersin.org/articles/10.3389/ffgc.2021.629198/full</t>
  </si>
  <si>
    <t>Notes</t>
  </si>
  <si>
    <t>In the US EPS, we repurpose the forest restoration policy to represent</t>
  </si>
  <si>
    <t>grassland restoration and avoided conversion.</t>
  </si>
  <si>
    <t>Because most forest management policies in the US are targeted at privately</t>
  </si>
  <si>
    <t>owned lands, we calculate the available acreage for the forest management</t>
  </si>
  <si>
    <t>policy based on a share of private owned forests.</t>
  </si>
  <si>
    <t>Guidance regarding acres available per year in TNC data:</t>
  </si>
  <si>
    <r>
      <rPr>
        <b/>
        <i/>
        <sz val="11"/>
        <color theme="1"/>
        <rFont val="Calibri"/>
        <family val="2"/>
        <scheme val="minor"/>
      </rPr>
      <t xml:space="preserve">TNC Data: </t>
    </r>
    <r>
      <rPr>
        <i/>
        <sz val="11"/>
        <color theme="1"/>
        <rFont val="Calibri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</si>
  <si>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Calibri"/>
        <family val="2"/>
        <scheme val="minor"/>
      </rPr>
      <t xml:space="preserve">EPS calculations: </t>
    </r>
    <r>
      <rPr>
        <sz val="11"/>
        <color theme="1"/>
        <rFont val="Calibri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</si>
  <si>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Note that values are in CO2e</t>
  </si>
  <si>
    <t>Units</t>
  </si>
  <si>
    <t>Reforestation</t>
  </si>
  <si>
    <t>TgCO2e/year</t>
  </si>
  <si>
    <t>Total abatement potential:  0-100</t>
  </si>
  <si>
    <t>acres</t>
  </si>
  <si>
    <t>Total acreage:  0-100</t>
  </si>
  <si>
    <t>Acres per year (potential spread over 36 years based on guidance from TNC)</t>
  </si>
  <si>
    <t>Avoided deforestation</t>
  </si>
  <si>
    <t>Grasslands</t>
  </si>
  <si>
    <t>tons/year</t>
  </si>
  <si>
    <t>Peatlands</t>
  </si>
  <si>
    <t>Annual Acreage Cut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</si>
  <si>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</si>
  <si>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</si>
  <si>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</si>
  <si>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</si>
  <si>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</si>
  <si>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</si>
  <si>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</si>
  <si>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</si>
  <si>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</si>
  <si>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</si>
  <si>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</si>
  <si>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</si>
  <si>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</si>
  <si>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</si>
  <si>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</si>
  <si>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</si>
  <si>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</si>
  <si>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</si>
  <si>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</si>
  <si>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</si>
  <si>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</si>
  <si>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</si>
  <si>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Overall Rates of Forestry Best Management Practices</t>
  </si>
  <si>
    <t>Notes:</t>
  </si>
  <si>
    <t>million acres</t>
  </si>
  <si>
    <t>Total EU Private Forest Acreage</t>
  </si>
  <si>
    <t>Acreage of Forest Eligible for Improved Management Practices</t>
  </si>
  <si>
    <t>Fraction of private forests eligible for improved management practices by 2050*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</si>
  <si>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</si>
  <si>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</si>
  <si>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</si>
  <si>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</si>
  <si>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</si>
  <si>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</si>
  <si>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</si>
  <si>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*We assume that within the model run timeframe, 60% of the forests not yet under</t>
  </si>
  <si>
    <t xml:space="preserve">best management practices could be brought under such practices.  </t>
  </si>
  <si>
    <t>This is in line with the fraction of forests considered in this report</t>
  </si>
  <si>
    <t>https://www.researchgate.net/publication/269692087_Incentives_for_Carbon_Sequestration_Using_Forest_Management,</t>
  </si>
  <si>
    <t>Remainder may be too remote, have legal/ownership complications, or other issues.</t>
  </si>
  <si>
    <t>acres potentially affected by improved forest management per year</t>
  </si>
  <si>
    <t>EU Forest Acreage</t>
  </si>
  <si>
    <t>thousand hectares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</si>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</sst>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3" fillId="0" borderId="0" xfId="1"/>
    <xf numFmtId="0" fontId="4" fillId="0" borderId="0" xfId="0" applyFon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0" fontId="4" fillId="5" borderId="0" xfId="0" applyFont="1" applyFill="1"/>
    <xf numFmtId="0" fontId="0" fillId="5" borderId="0" xfId="0" applyFill="1"/>
    <xf numFmtId="0" fontId="1" fillId="4" borderId="0" xfId="0" applyFont="1" applyFill="1"/>
    <xf numFmtId="165" fontId="0" fillId="0" borderId="0" xfId="2" applyNumberFormat="1" applyFont="1"/>
    <xf numFmtId="4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5">
    <cellStyle name="Comma" xfId="2" builtinId="3"/>
    <cellStyle name="Comma 2" xfId="4" xr:uid="{DE5C1F08-8D32-485A-AE57-A6B901E59438}"/>
    <cellStyle name="Hyperlink" xfId="1" builtinId="8"/>
    <cellStyle name="Normal" xfId="0" builtinId="0"/>
    <cellStyle name="Normal 2" xfId="3" xr:uid="{C8E16585-9EA0-4D3E-9EA1-6CBA1D704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38100</xdr:rowOff>
    </xdr:from>
    <xdr:to>
      <xdr:col>6</xdr:col>
      <xdr:colOff>103900</xdr:colOff>
      <xdr:row>69</xdr:row>
      <xdr:rowOff>66124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99D3E-57E5-40D7-A45D-46780760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18800"/>
          <a:ext cx="7184150" cy="4263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69692087_Incentives_for_Carbon_Sequestration_Using_Forest_Management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abSelected="1" topLeftCell="A11" workbookViewId="0">
      <selection activeCell="B23" sqref="B23"/>
    </sheetView>
  </sheetViews>
  <sheetFormatPr defaultRowHeight="14.5" x14ac:dyDescent="0.35"/>
  <cols>
    <col min="2" max="2" width="57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</row>
    <row r="4" spans="1:2" x14ac:dyDescent="0.35">
      <c r="B4" s="4" t="s">
        <v>2</v>
      </c>
    </row>
    <row r="5" spans="1:2" x14ac:dyDescent="0.35">
      <c r="B5" t="s">
        <v>3</v>
      </c>
    </row>
    <row r="6" spans="1:2" x14ac:dyDescent="0.35">
      <c r="B6" s="5">
        <v>2023</v>
      </c>
    </row>
    <row r="7" spans="1:2" x14ac:dyDescent="0.35">
      <c r="B7" t="s">
        <v>4</v>
      </c>
    </row>
    <row r="8" spans="1:2" x14ac:dyDescent="0.35">
      <c r="B8" s="8" t="s">
        <v>5</v>
      </c>
    </row>
    <row r="10" spans="1:2" x14ac:dyDescent="0.35">
      <c r="B10" s="11"/>
    </row>
    <row r="11" spans="1:2" x14ac:dyDescent="0.35">
      <c r="B11" s="4" t="s">
        <v>6</v>
      </c>
    </row>
    <row r="12" spans="1:2" x14ac:dyDescent="0.35">
      <c r="B12" t="s">
        <v>7</v>
      </c>
    </row>
    <row r="13" spans="1:2" x14ac:dyDescent="0.35">
      <c r="B13" s="5" t="s">
        <v>8</v>
      </c>
    </row>
    <row r="14" spans="1:2" x14ac:dyDescent="0.35">
      <c r="B14" t="s">
        <v>9</v>
      </c>
    </row>
    <row r="15" spans="1:2" x14ac:dyDescent="0.35">
      <c r="B15" s="8" t="s">
        <v>10</v>
      </c>
    </row>
    <row r="16" spans="1:2" x14ac:dyDescent="0.35">
      <c r="B16" s="11"/>
    </row>
    <row r="17" spans="2:2" x14ac:dyDescent="0.35">
      <c r="B17" s="4" t="s">
        <v>11</v>
      </c>
    </row>
    <row r="18" spans="2:2" x14ac:dyDescent="0.35">
      <c r="B18" t="s">
        <v>12</v>
      </c>
    </row>
    <row r="19" spans="2:2" x14ac:dyDescent="0.35">
      <c r="B19" s="5" t="s">
        <v>13</v>
      </c>
    </row>
    <row r="20" spans="2:2" x14ac:dyDescent="0.35">
      <c r="B20" s="8" t="s">
        <v>14</v>
      </c>
    </row>
    <row r="21" spans="2:2" x14ac:dyDescent="0.35">
      <c r="B21" s="16" t="s">
        <v>15</v>
      </c>
    </row>
    <row r="22" spans="2:2" x14ac:dyDescent="0.35">
      <c r="B22" s="8" t="s">
        <v>16</v>
      </c>
    </row>
    <row r="23" spans="2:2" x14ac:dyDescent="0.35">
      <c r="B23" s="8"/>
    </row>
    <row r="38" spans="1:1" x14ac:dyDescent="0.35">
      <c r="A38" s="1" t="s">
        <v>17</v>
      </c>
    </row>
    <row r="39" spans="1:1" x14ac:dyDescent="0.35">
      <c r="A39" t="s">
        <v>18</v>
      </c>
    </row>
    <row r="40" spans="1:1" x14ac:dyDescent="0.35">
      <c r="A40" t="s">
        <v>19</v>
      </c>
    </row>
    <row r="41" spans="1:1" x14ac:dyDescent="0.35">
      <c r="A41" s="1"/>
    </row>
    <row r="42" spans="1:1" x14ac:dyDescent="0.35">
      <c r="A42" t="s">
        <v>20</v>
      </c>
    </row>
    <row r="43" spans="1:1" x14ac:dyDescent="0.35">
      <c r="A43" t="s">
        <v>21</v>
      </c>
    </row>
    <row r="44" spans="1:1" x14ac:dyDescent="0.35">
      <c r="A44" t="s">
        <v>22</v>
      </c>
    </row>
    <row r="46" spans="1:1" x14ac:dyDescent="0.35">
      <c r="A46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A91-DF51-48C6-9139-7A65100E3E7B}">
  <dimension ref="A2:V25"/>
  <sheetViews>
    <sheetView workbookViewId="0">
      <selection activeCell="C39" sqref="C39"/>
    </sheetView>
  </sheetViews>
  <sheetFormatPr defaultRowHeight="14.5" x14ac:dyDescent="0.35"/>
  <cols>
    <col min="2" max="2" width="46.1796875" customWidth="1"/>
    <col min="3" max="3" width="15.26953125" bestFit="1" customWidth="1"/>
  </cols>
  <sheetData>
    <row r="2" spans="1:22" x14ac:dyDescent="0.35">
      <c r="B2" s="12" t="s">
        <v>24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35">
      <c r="B3" s="13" t="s">
        <v>25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B4" s="8" t="s">
        <v>26</v>
      </c>
    </row>
    <row r="6" spans="1:22" x14ac:dyDescent="0.35">
      <c r="A6" s="1" t="s">
        <v>27</v>
      </c>
      <c r="B6" s="14" t="s">
        <v>28</v>
      </c>
    </row>
    <row r="7" spans="1:22" x14ac:dyDescent="0.35">
      <c r="A7" t="s">
        <v>29</v>
      </c>
      <c r="B7" t="s">
        <v>30</v>
      </c>
      <c r="C7">
        <v>568.19000000000005</v>
      </c>
    </row>
    <row r="8" spans="1:22" x14ac:dyDescent="0.35">
      <c r="A8" t="s">
        <v>31</v>
      </c>
      <c r="B8" t="s">
        <v>32</v>
      </c>
      <c r="C8">
        <v>287973439.83620751</v>
      </c>
    </row>
    <row r="9" spans="1:22" x14ac:dyDescent="0.35">
      <c r="B9" s="8" t="s">
        <v>33</v>
      </c>
      <c r="C9" s="15">
        <f>C8/36</f>
        <v>7999262.2176724309</v>
      </c>
    </row>
    <row r="10" spans="1:22" x14ac:dyDescent="0.35">
      <c r="B10" s="8"/>
      <c r="C10" s="15"/>
    </row>
    <row r="12" spans="1:22" x14ac:dyDescent="0.35">
      <c r="A12" s="1" t="s">
        <v>27</v>
      </c>
      <c r="B12" s="14" t="s">
        <v>34</v>
      </c>
    </row>
    <row r="13" spans="1:22" x14ac:dyDescent="0.35">
      <c r="A13" t="s">
        <v>29</v>
      </c>
      <c r="B13" t="s">
        <v>30</v>
      </c>
      <c r="C13">
        <v>2.04</v>
      </c>
    </row>
    <row r="14" spans="1:22" x14ac:dyDescent="0.35">
      <c r="A14" t="s">
        <v>31</v>
      </c>
      <c r="B14" t="s">
        <v>32</v>
      </c>
      <c r="C14" s="15">
        <v>363152.29273668956</v>
      </c>
    </row>
    <row r="15" spans="1:22" x14ac:dyDescent="0.35">
      <c r="B15" s="8" t="s">
        <v>33</v>
      </c>
      <c r="C15" s="15">
        <f>C14/36</f>
        <v>10087.563687130265</v>
      </c>
    </row>
    <row r="16" spans="1:22" x14ac:dyDescent="0.35">
      <c r="B16" s="8"/>
      <c r="C16" s="6"/>
    </row>
    <row r="17" spans="1:3" x14ac:dyDescent="0.35">
      <c r="A17" s="1" t="s">
        <v>27</v>
      </c>
      <c r="B17" s="14" t="s">
        <v>35</v>
      </c>
    </row>
    <row r="18" spans="1:3" x14ac:dyDescent="0.35">
      <c r="A18" t="s">
        <v>36</v>
      </c>
      <c r="B18" t="s">
        <v>30</v>
      </c>
      <c r="C18" s="17">
        <v>12.11</v>
      </c>
    </row>
    <row r="19" spans="1:3" x14ac:dyDescent="0.35">
      <c r="A19" t="s">
        <v>31</v>
      </c>
      <c r="B19" t="s">
        <v>32</v>
      </c>
      <c r="C19" s="17">
        <v>711268.31399090821</v>
      </c>
    </row>
    <row r="20" spans="1:3" x14ac:dyDescent="0.35">
      <c r="B20" s="8" t="s">
        <v>33</v>
      </c>
      <c r="C20" s="15">
        <f>C19/36</f>
        <v>19757.453166414118</v>
      </c>
    </row>
    <row r="22" spans="1:3" x14ac:dyDescent="0.35">
      <c r="A22" s="1" t="s">
        <v>27</v>
      </c>
      <c r="B22" s="14" t="s">
        <v>37</v>
      </c>
    </row>
    <row r="23" spans="1:3" x14ac:dyDescent="0.35">
      <c r="A23" t="s">
        <v>36</v>
      </c>
      <c r="B23" t="s">
        <v>30</v>
      </c>
      <c r="C23" s="17">
        <v>99.38</v>
      </c>
    </row>
    <row r="24" spans="1:3" x14ac:dyDescent="0.35">
      <c r="A24" t="s">
        <v>31</v>
      </c>
      <c r="B24" t="s">
        <v>32</v>
      </c>
      <c r="C24" s="17">
        <v>20132581.416210219</v>
      </c>
    </row>
    <row r="25" spans="1:3" x14ac:dyDescent="0.35">
      <c r="B25" s="8" t="s">
        <v>33</v>
      </c>
      <c r="C25" s="15">
        <f>C24/36</f>
        <v>559238.37267250614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3FDE-5FF5-4A50-A01E-3A71ABF7B57F}">
  <dimension ref="A1:C29"/>
  <sheetViews>
    <sheetView workbookViewId="0">
      <selection activeCell="A29" sqref="A29"/>
    </sheetView>
  </sheetViews>
  <sheetFormatPr defaultRowHeight="14.5" x14ac:dyDescent="0.35"/>
  <cols>
    <col min="1" max="1" width="15.81640625" customWidth="1"/>
  </cols>
  <sheetData>
    <row r="1" spans="1:3" x14ac:dyDescent="0.35">
      <c r="A1" s="1" t="s">
        <v>38</v>
      </c>
    </row>
    <row r="2" spans="1:3" x14ac:dyDescent="0.35">
      <c r="A2" s="8" t="s">
        <v>39</v>
      </c>
    </row>
    <row r="3" spans="1:3" x14ac:dyDescent="0.35">
      <c r="B3" t="s">
        <v>40</v>
      </c>
      <c r="C3" t="s">
        <v>41</v>
      </c>
    </row>
    <row r="4" spans="1:3" x14ac:dyDescent="0.35">
      <c r="A4" t="s">
        <v>42</v>
      </c>
      <c r="B4" s="5">
        <v>3774</v>
      </c>
      <c r="C4" s="5">
        <v>6081</v>
      </c>
    </row>
    <row r="6" spans="1:3" x14ac:dyDescent="0.35">
      <c r="A6" t="s">
        <v>43</v>
      </c>
    </row>
    <row r="7" spans="1:3" x14ac:dyDescent="0.35">
      <c r="A7" t="s">
        <v>44</v>
      </c>
    </row>
    <row r="8" spans="1:3" x14ac:dyDescent="0.35">
      <c r="A8" t="s">
        <v>45</v>
      </c>
    </row>
    <row r="10" spans="1:3" x14ac:dyDescent="0.35">
      <c r="A10" t="s">
        <v>46</v>
      </c>
    </row>
    <row r="11" spans="1:3" x14ac:dyDescent="0.35">
      <c r="A11">
        <f>B4+(0.5*C4)</f>
        <v>6814.5</v>
      </c>
      <c r="B11" t="s">
        <v>39</v>
      </c>
    </row>
    <row r="12" spans="1:3" x14ac:dyDescent="0.35">
      <c r="A12">
        <f>A11*1000</f>
        <v>6814500</v>
      </c>
      <c r="B12" t="s">
        <v>31</v>
      </c>
    </row>
    <row r="14" spans="1:3" x14ac:dyDescent="0.35">
      <c r="A14" s="1" t="s">
        <v>47</v>
      </c>
    </row>
    <row r="15" spans="1:3" x14ac:dyDescent="0.35">
      <c r="A15" t="s">
        <v>48</v>
      </c>
    </row>
    <row r="16" spans="1:3" x14ac:dyDescent="0.35">
      <c r="A16" t="s">
        <v>49</v>
      </c>
    </row>
    <row r="17" spans="1:2" x14ac:dyDescent="0.35">
      <c r="A17" t="s">
        <v>50</v>
      </c>
    </row>
    <row r="18" spans="1:2" x14ac:dyDescent="0.35">
      <c r="A18" t="s">
        <v>51</v>
      </c>
    </row>
    <row r="19" spans="1:2" x14ac:dyDescent="0.35">
      <c r="A19" t="s">
        <v>52</v>
      </c>
    </row>
    <row r="20" spans="1:2" x14ac:dyDescent="0.35">
      <c r="A20" t="s">
        <v>53</v>
      </c>
    </row>
    <row r="21" spans="1:2" x14ac:dyDescent="0.35">
      <c r="A21" t="s">
        <v>54</v>
      </c>
    </row>
    <row r="22" spans="1:2" x14ac:dyDescent="0.35">
      <c r="A22" t="s">
        <v>55</v>
      </c>
    </row>
    <row r="23" spans="1:2" x14ac:dyDescent="0.35">
      <c r="A23" t="s">
        <v>56</v>
      </c>
    </row>
    <row r="24" spans="1:2" x14ac:dyDescent="0.35">
      <c r="A24" t="s">
        <v>57</v>
      </c>
    </row>
    <row r="25" spans="1:2" x14ac:dyDescent="0.35">
      <c r="A25" t="s">
        <v>58</v>
      </c>
    </row>
    <row r="27" spans="1:2" x14ac:dyDescent="0.35">
      <c r="A27" s="9">
        <v>0.02</v>
      </c>
      <c r="B27" t="s">
        <v>59</v>
      </c>
    </row>
    <row r="29" spans="1:2" x14ac:dyDescent="0.35">
      <c r="A29">
        <f>A12*A27</f>
        <v>136290</v>
      </c>
      <c r="B29" t="s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workbookViewId="0">
      <selection activeCell="B40" sqref="B40"/>
    </sheetView>
  </sheetViews>
  <sheetFormatPr defaultRowHeight="14.5" x14ac:dyDescent="0.35"/>
  <cols>
    <col min="1" max="1" width="23.26953125" customWidth="1"/>
    <col min="2" max="2" width="17.7265625" style="5" customWidth="1"/>
    <col min="3" max="3" width="16.81640625" customWidth="1"/>
    <col min="4" max="4" width="12.81640625" style="5" customWidth="1"/>
    <col min="5" max="5" width="18.453125" customWidth="1"/>
    <col min="6" max="6" width="9.1796875" style="5"/>
  </cols>
  <sheetData>
    <row r="1" spans="1:2" x14ac:dyDescent="0.35">
      <c r="A1" s="1" t="s">
        <v>61</v>
      </c>
    </row>
    <row r="2" spans="1:2" x14ac:dyDescent="0.35">
      <c r="A2" s="1"/>
    </row>
    <row r="3" spans="1:2" x14ac:dyDescent="0.35">
      <c r="A3" s="1" t="s">
        <v>62</v>
      </c>
    </row>
    <row r="4" spans="1:2" x14ac:dyDescent="0.35">
      <c r="A4" s="1" t="s">
        <v>2</v>
      </c>
    </row>
    <row r="5" spans="1:2" x14ac:dyDescent="0.35">
      <c r="A5">
        <f>'Acreage Data'!A3/1000000</f>
        <v>394.11708700000003</v>
      </c>
      <c r="B5" t="s">
        <v>63</v>
      </c>
    </row>
    <row r="6" spans="1:2" x14ac:dyDescent="0.35">
      <c r="A6" s="6">
        <f>A5*10^6</f>
        <v>394117087</v>
      </c>
      <c r="B6" t="s">
        <v>31</v>
      </c>
    </row>
    <row r="8" spans="1:2" x14ac:dyDescent="0.35">
      <c r="A8" s="1" t="s">
        <v>64</v>
      </c>
    </row>
    <row r="9" spans="1:2" x14ac:dyDescent="0.35">
      <c r="A9">
        <f>A5*0.6</f>
        <v>236.4702522</v>
      </c>
      <c r="B9" t="s">
        <v>63</v>
      </c>
    </row>
    <row r="10" spans="1:2" x14ac:dyDescent="0.35">
      <c r="A10" s="6">
        <f>A9*10^6</f>
        <v>236470252.20000002</v>
      </c>
      <c r="B10" t="s">
        <v>31</v>
      </c>
    </row>
    <row r="12" spans="1:2" x14ac:dyDescent="0.35">
      <c r="A12" s="1" t="s">
        <v>65</v>
      </c>
    </row>
    <row r="13" spans="1:2" x14ac:dyDescent="0.35">
      <c r="A13" s="10">
        <v>0.6</v>
      </c>
      <c r="B13" t="s">
        <v>66</v>
      </c>
    </row>
    <row r="14" spans="1:2" x14ac:dyDescent="0.35">
      <c r="A14" s="6">
        <f>A10*A13</f>
        <v>141882151.31999999</v>
      </c>
      <c r="B14" t="s">
        <v>67</v>
      </c>
    </row>
    <row r="15" spans="1:2" x14ac:dyDescent="0.35">
      <c r="A15" s="6"/>
      <c r="B15"/>
    </row>
    <row r="16" spans="1:2" x14ac:dyDescent="0.35">
      <c r="A16" s="1" t="s">
        <v>68</v>
      </c>
    </row>
    <row r="17" spans="1:2" x14ac:dyDescent="0.35">
      <c r="A17" t="s">
        <v>69</v>
      </c>
    </row>
    <row r="18" spans="1:2" x14ac:dyDescent="0.35">
      <c r="A18" t="s">
        <v>70</v>
      </c>
    </row>
    <row r="19" spans="1:2" x14ac:dyDescent="0.35">
      <c r="A19" t="s">
        <v>71</v>
      </c>
    </row>
    <row r="20" spans="1:2" x14ac:dyDescent="0.35">
      <c r="A20" t="s">
        <v>72</v>
      </c>
    </row>
    <row r="21" spans="1:2" x14ac:dyDescent="0.35">
      <c r="A21" t="s">
        <v>73</v>
      </c>
    </row>
    <row r="23" spans="1:2" x14ac:dyDescent="0.35">
      <c r="A23" t="s">
        <v>74</v>
      </c>
    </row>
    <row r="24" spans="1:2" x14ac:dyDescent="0.35">
      <c r="A24" t="s">
        <v>75</v>
      </c>
    </row>
    <row r="25" spans="1:2" x14ac:dyDescent="0.35">
      <c r="A25" t="s">
        <v>76</v>
      </c>
    </row>
    <row r="26" spans="1:2" x14ac:dyDescent="0.35">
      <c r="A26" s="7" t="s">
        <v>77</v>
      </c>
    </row>
    <row r="27" spans="1:2" x14ac:dyDescent="0.35">
      <c r="A27" t="s">
        <v>78</v>
      </c>
    </row>
    <row r="29" spans="1:2" x14ac:dyDescent="0.35">
      <c r="A29" s="6">
        <f>A14</f>
        <v>141882151.31999999</v>
      </c>
      <c r="B29" t="s">
        <v>79</v>
      </c>
    </row>
  </sheetData>
  <hyperlinks>
    <hyperlink ref="A26" r:id="rId1" xr:uid="{22E42CE4-808B-4242-82C4-242D44AEAEC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B9B5-EAD7-4191-8D65-3FD18572F785}">
  <dimension ref="A1:B3"/>
  <sheetViews>
    <sheetView workbookViewId="0">
      <selection activeCell="C10" sqref="C10"/>
    </sheetView>
  </sheetViews>
  <sheetFormatPr defaultRowHeight="14.5" x14ac:dyDescent="0.35"/>
  <cols>
    <col min="1" max="1" width="10.26953125" customWidth="1"/>
    <col min="2" max="2" width="16.453125" bestFit="1" customWidth="1"/>
  </cols>
  <sheetData>
    <row r="1" spans="1:2" x14ac:dyDescent="0.35">
      <c r="A1" s="18" t="s">
        <v>80</v>
      </c>
      <c r="B1" s="18"/>
    </row>
    <row r="2" spans="1:2" x14ac:dyDescent="0.35">
      <c r="A2">
        <v>159497</v>
      </c>
      <c r="B2" t="s">
        <v>81</v>
      </c>
    </row>
    <row r="3" spans="1:2" x14ac:dyDescent="0.35">
      <c r="A3">
        <f>A2*1000*2.471</f>
        <v>394117087</v>
      </c>
      <c r="B3" t="s">
        <v>31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workbookViewId="0">
      <selection activeCell="B3" sqref="B3"/>
    </sheetView>
  </sheetViews>
  <sheetFormatPr defaultRowHeight="14.5" x14ac:dyDescent="0.35"/>
  <cols>
    <col min="1" max="1" width="29.26953125" customWidth="1"/>
    <col min="2" max="32" width="10.26953125" bestFit="1" customWidth="1"/>
  </cols>
  <sheetData>
    <row r="1" spans="1:32" x14ac:dyDescent="0.35">
      <c r="A1" s="1" t="s">
        <v>82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35">
      <c r="A2" t="s">
        <v>83</v>
      </c>
      <c r="B2">
        <f>'Set Asides'!$A$29</f>
        <v>136290</v>
      </c>
      <c r="C2">
        <f>'Set Asides'!$A$29</f>
        <v>136290</v>
      </c>
      <c r="D2">
        <f>'Set Asides'!$A$29</f>
        <v>136290</v>
      </c>
      <c r="E2">
        <f>'Set Asides'!$A$29</f>
        <v>136290</v>
      </c>
      <c r="F2">
        <f>'Set Asides'!$A$29</f>
        <v>136290</v>
      </c>
      <c r="G2">
        <f>'Set Asides'!$A$29</f>
        <v>136290</v>
      </c>
      <c r="H2">
        <f>'Set Asides'!$A$29</f>
        <v>136290</v>
      </c>
      <c r="I2">
        <f>'Set Asides'!$A$29</f>
        <v>136290</v>
      </c>
      <c r="J2">
        <f>'Set Asides'!$A$29</f>
        <v>136290</v>
      </c>
      <c r="K2">
        <f>'Set Asides'!$A$29</f>
        <v>136290</v>
      </c>
      <c r="L2">
        <f>'Set Asides'!$A$29</f>
        <v>136290</v>
      </c>
      <c r="M2">
        <f>'Set Asides'!$A$29</f>
        <v>136290</v>
      </c>
      <c r="N2">
        <f>'Set Asides'!$A$29</f>
        <v>136290</v>
      </c>
      <c r="O2">
        <f>'Set Asides'!$A$29</f>
        <v>136290</v>
      </c>
      <c r="P2">
        <f>'Set Asides'!$A$29</f>
        <v>136290</v>
      </c>
      <c r="Q2">
        <f>'Set Asides'!$A$29</f>
        <v>136290</v>
      </c>
      <c r="R2">
        <f>'Set Asides'!$A$29</f>
        <v>136290</v>
      </c>
      <c r="S2">
        <f>'Set Asides'!$A$29</f>
        <v>136290</v>
      </c>
      <c r="T2">
        <f>'Set Asides'!$A$29</f>
        <v>136290</v>
      </c>
      <c r="U2">
        <f>'Set Asides'!$A$29</f>
        <v>136290</v>
      </c>
      <c r="V2">
        <f>'Set Asides'!$A$29</f>
        <v>136290</v>
      </c>
      <c r="W2">
        <f>'Set Asides'!$A$29</f>
        <v>136290</v>
      </c>
      <c r="X2">
        <f>'Set Asides'!$A$29</f>
        <v>136290</v>
      </c>
      <c r="Y2">
        <f>'Set Asides'!$A$29</f>
        <v>136290</v>
      </c>
      <c r="Z2">
        <f>'Set Asides'!$A$29</f>
        <v>136290</v>
      </c>
      <c r="AA2">
        <f>'Set Asides'!$A$29</f>
        <v>136290</v>
      </c>
      <c r="AB2">
        <f>'Set Asides'!$A$29</f>
        <v>136290</v>
      </c>
      <c r="AC2">
        <f>'Set Asides'!$A$29</f>
        <v>136290</v>
      </c>
      <c r="AD2">
        <f>'Set Asides'!$A$29</f>
        <v>136290</v>
      </c>
      <c r="AE2">
        <f>'Set Asides'!$A$29</f>
        <v>136290</v>
      </c>
      <c r="AF2">
        <f>'Set Asides'!$A$29</f>
        <v>136290</v>
      </c>
    </row>
    <row r="3" spans="1:32" x14ac:dyDescent="0.35">
      <c r="A3" t="s">
        <v>84</v>
      </c>
      <c r="B3" s="3">
        <f>TNC_summary!$C$9</f>
        <v>7999262.2176724309</v>
      </c>
      <c r="C3" s="3">
        <f>TNC_summary!$C$9</f>
        <v>7999262.2176724309</v>
      </c>
      <c r="D3" s="3">
        <f>TNC_summary!$C$9</f>
        <v>7999262.2176724309</v>
      </c>
      <c r="E3" s="3">
        <f>TNC_summary!$C$9</f>
        <v>7999262.2176724309</v>
      </c>
      <c r="F3" s="3">
        <f>TNC_summary!$C$9</f>
        <v>7999262.2176724309</v>
      </c>
      <c r="G3" s="3">
        <f>TNC_summary!$C$9</f>
        <v>7999262.2176724309</v>
      </c>
      <c r="H3" s="3">
        <f>TNC_summary!$C$9</f>
        <v>7999262.2176724309</v>
      </c>
      <c r="I3" s="3">
        <f>TNC_summary!$C$9</f>
        <v>7999262.2176724309</v>
      </c>
      <c r="J3" s="3">
        <f>TNC_summary!$C$9</f>
        <v>7999262.2176724309</v>
      </c>
      <c r="K3" s="3">
        <f>TNC_summary!$C$9</f>
        <v>7999262.2176724309</v>
      </c>
      <c r="L3" s="3">
        <f>TNC_summary!$C$9</f>
        <v>7999262.2176724309</v>
      </c>
      <c r="M3" s="3">
        <f>TNC_summary!$C$9</f>
        <v>7999262.2176724309</v>
      </c>
      <c r="N3" s="3">
        <f>TNC_summary!$C$9</f>
        <v>7999262.2176724309</v>
      </c>
      <c r="O3" s="3">
        <f>TNC_summary!$C$9</f>
        <v>7999262.2176724309</v>
      </c>
      <c r="P3" s="3">
        <f>TNC_summary!$C$9</f>
        <v>7999262.2176724309</v>
      </c>
      <c r="Q3" s="3">
        <f>TNC_summary!$C$9</f>
        <v>7999262.2176724309</v>
      </c>
      <c r="R3" s="3">
        <f>TNC_summary!$C$9</f>
        <v>7999262.2176724309</v>
      </c>
      <c r="S3" s="3">
        <f>TNC_summary!$C$9</f>
        <v>7999262.2176724309</v>
      </c>
      <c r="T3" s="3">
        <f>TNC_summary!$C$9</f>
        <v>7999262.2176724309</v>
      </c>
      <c r="U3" s="3">
        <f>TNC_summary!$C$9</f>
        <v>7999262.2176724309</v>
      </c>
      <c r="V3" s="3">
        <f>TNC_summary!$C$9</f>
        <v>7999262.2176724309</v>
      </c>
      <c r="W3" s="3">
        <f>TNC_summary!$C$9</f>
        <v>7999262.2176724309</v>
      </c>
      <c r="X3" s="3">
        <f>TNC_summary!$C$9</f>
        <v>7999262.2176724309</v>
      </c>
      <c r="Y3" s="3">
        <f>TNC_summary!$C$9</f>
        <v>7999262.2176724309</v>
      </c>
      <c r="Z3" s="3">
        <f>TNC_summary!$C$9</f>
        <v>7999262.2176724309</v>
      </c>
      <c r="AA3" s="3">
        <f>TNC_summary!$C$9</f>
        <v>7999262.2176724309</v>
      </c>
      <c r="AB3" s="3">
        <f>TNC_summary!$C$9</f>
        <v>7999262.2176724309</v>
      </c>
      <c r="AC3" s="3">
        <f>TNC_summary!$C$9</f>
        <v>7999262.2176724309</v>
      </c>
      <c r="AD3" s="3">
        <f>TNC_summary!$C$9</f>
        <v>7999262.2176724309</v>
      </c>
      <c r="AE3" s="3">
        <f>TNC_summary!$C$9</f>
        <v>7999262.2176724309</v>
      </c>
      <c r="AF3" s="3">
        <f>TNC_summary!$C$9</f>
        <v>7999262.2176724309</v>
      </c>
    </row>
    <row r="4" spans="1:32" x14ac:dyDescent="0.35">
      <c r="A4" t="s">
        <v>85</v>
      </c>
      <c r="B4" s="3">
        <f>'Impr Forest Mgmt'!$A29</f>
        <v>141882151.31999999</v>
      </c>
      <c r="C4" s="3">
        <f>'Impr Forest Mgmt'!$A29</f>
        <v>141882151.31999999</v>
      </c>
      <c r="D4" s="3">
        <f>'Impr Forest Mgmt'!$A29</f>
        <v>141882151.31999999</v>
      </c>
      <c r="E4" s="3">
        <f>'Impr Forest Mgmt'!$A29</f>
        <v>141882151.31999999</v>
      </c>
      <c r="F4" s="3">
        <f>'Impr Forest Mgmt'!$A29</f>
        <v>141882151.31999999</v>
      </c>
      <c r="G4" s="3">
        <f>'Impr Forest Mgmt'!$A29</f>
        <v>141882151.31999999</v>
      </c>
      <c r="H4" s="3">
        <f>'Impr Forest Mgmt'!$A29</f>
        <v>141882151.31999999</v>
      </c>
      <c r="I4" s="3">
        <f>'Impr Forest Mgmt'!$A29</f>
        <v>141882151.31999999</v>
      </c>
      <c r="J4" s="3">
        <f>'Impr Forest Mgmt'!$A29</f>
        <v>141882151.31999999</v>
      </c>
      <c r="K4" s="3">
        <f>'Impr Forest Mgmt'!$A29</f>
        <v>141882151.31999999</v>
      </c>
      <c r="L4" s="3">
        <f>'Impr Forest Mgmt'!$A29</f>
        <v>141882151.31999999</v>
      </c>
      <c r="M4" s="3">
        <f>'Impr Forest Mgmt'!$A29</f>
        <v>141882151.31999999</v>
      </c>
      <c r="N4" s="3">
        <f>'Impr Forest Mgmt'!$A29</f>
        <v>141882151.31999999</v>
      </c>
      <c r="O4" s="3">
        <f>'Impr Forest Mgmt'!$A29</f>
        <v>141882151.31999999</v>
      </c>
      <c r="P4" s="3">
        <f>'Impr Forest Mgmt'!$A29</f>
        <v>141882151.31999999</v>
      </c>
      <c r="Q4" s="3">
        <f>'Impr Forest Mgmt'!$A29</f>
        <v>141882151.31999999</v>
      </c>
      <c r="R4" s="3">
        <f>'Impr Forest Mgmt'!$A29</f>
        <v>141882151.31999999</v>
      </c>
      <c r="S4" s="3">
        <f>'Impr Forest Mgmt'!$A29</f>
        <v>141882151.31999999</v>
      </c>
      <c r="T4" s="3">
        <f>'Impr Forest Mgmt'!$A29</f>
        <v>141882151.31999999</v>
      </c>
      <c r="U4" s="3">
        <f>'Impr Forest Mgmt'!$A29</f>
        <v>141882151.31999999</v>
      </c>
      <c r="V4" s="3">
        <f>'Impr Forest Mgmt'!$A29</f>
        <v>141882151.31999999</v>
      </c>
      <c r="W4" s="3">
        <f>'Impr Forest Mgmt'!$A29</f>
        <v>141882151.31999999</v>
      </c>
      <c r="X4" s="3">
        <f>'Impr Forest Mgmt'!$A29</f>
        <v>141882151.31999999</v>
      </c>
      <c r="Y4" s="3">
        <f>'Impr Forest Mgmt'!$A29</f>
        <v>141882151.31999999</v>
      </c>
      <c r="Z4" s="3">
        <f>'Impr Forest Mgmt'!$A29</f>
        <v>141882151.31999999</v>
      </c>
      <c r="AA4" s="3">
        <f>'Impr Forest Mgmt'!$A29</f>
        <v>141882151.31999999</v>
      </c>
      <c r="AB4" s="3">
        <f>'Impr Forest Mgmt'!$A29</f>
        <v>141882151.31999999</v>
      </c>
      <c r="AC4" s="3">
        <f>'Impr Forest Mgmt'!$A29</f>
        <v>141882151.31999999</v>
      </c>
      <c r="AD4" s="3">
        <f>'Impr Forest Mgmt'!$A29</f>
        <v>141882151.31999999</v>
      </c>
      <c r="AE4" s="3">
        <f>'Impr Forest Mgmt'!$A29</f>
        <v>141882151.31999999</v>
      </c>
      <c r="AF4" s="3">
        <f>'Impr Forest Mgmt'!$A29</f>
        <v>141882151.31999999</v>
      </c>
    </row>
    <row r="5" spans="1:32" x14ac:dyDescent="0.35">
      <c r="A5" t="s">
        <v>86</v>
      </c>
      <c r="B5" s="3">
        <f>TNC_summary!$C$15</f>
        <v>10087.563687130265</v>
      </c>
      <c r="C5" s="3">
        <f>TNC_summary!$C$15</f>
        <v>10087.563687130265</v>
      </c>
      <c r="D5" s="3">
        <f>TNC_summary!$C$15</f>
        <v>10087.563687130265</v>
      </c>
      <c r="E5" s="3">
        <f>TNC_summary!$C$15</f>
        <v>10087.563687130265</v>
      </c>
      <c r="F5" s="3">
        <f>TNC_summary!$C$15</f>
        <v>10087.563687130265</v>
      </c>
      <c r="G5" s="3">
        <f>TNC_summary!$C$15</f>
        <v>10087.563687130265</v>
      </c>
      <c r="H5" s="3">
        <f>TNC_summary!$C$15</f>
        <v>10087.563687130265</v>
      </c>
      <c r="I5" s="3">
        <f>TNC_summary!$C$15</f>
        <v>10087.563687130265</v>
      </c>
      <c r="J5" s="3">
        <f>TNC_summary!$C$15</f>
        <v>10087.563687130265</v>
      </c>
      <c r="K5" s="3">
        <f>TNC_summary!$C$15</f>
        <v>10087.563687130265</v>
      </c>
      <c r="L5" s="3">
        <f>TNC_summary!$C$15</f>
        <v>10087.563687130265</v>
      </c>
      <c r="M5" s="3">
        <f>TNC_summary!$C$15</f>
        <v>10087.563687130265</v>
      </c>
      <c r="N5" s="3">
        <f>TNC_summary!$C$15</f>
        <v>10087.563687130265</v>
      </c>
      <c r="O5" s="3">
        <f>TNC_summary!$C$15</f>
        <v>10087.563687130265</v>
      </c>
      <c r="P5" s="3">
        <f>TNC_summary!$C$15</f>
        <v>10087.563687130265</v>
      </c>
      <c r="Q5" s="3">
        <f>TNC_summary!$C$15</f>
        <v>10087.563687130265</v>
      </c>
      <c r="R5" s="3">
        <f>TNC_summary!$C$15</f>
        <v>10087.563687130265</v>
      </c>
      <c r="S5" s="3">
        <f>TNC_summary!$C$15</f>
        <v>10087.563687130265</v>
      </c>
      <c r="T5" s="3">
        <f>TNC_summary!$C$15</f>
        <v>10087.563687130265</v>
      </c>
      <c r="U5" s="3">
        <f>TNC_summary!$C$15</f>
        <v>10087.563687130265</v>
      </c>
      <c r="V5" s="3">
        <f>TNC_summary!$C$15</f>
        <v>10087.563687130265</v>
      </c>
      <c r="W5" s="3">
        <f>TNC_summary!$C$15</f>
        <v>10087.563687130265</v>
      </c>
      <c r="X5" s="3">
        <f>TNC_summary!$C$15</f>
        <v>10087.563687130265</v>
      </c>
      <c r="Y5" s="3">
        <f>TNC_summary!$C$15</f>
        <v>10087.563687130265</v>
      </c>
      <c r="Z5" s="3">
        <f>TNC_summary!$C$15</f>
        <v>10087.563687130265</v>
      </c>
      <c r="AA5" s="3">
        <f>TNC_summary!$C$15</f>
        <v>10087.563687130265</v>
      </c>
      <c r="AB5" s="3">
        <f>TNC_summary!$C$15</f>
        <v>10087.563687130265</v>
      </c>
      <c r="AC5" s="3">
        <f>TNC_summary!$C$15</f>
        <v>10087.563687130265</v>
      </c>
      <c r="AD5" s="3">
        <f>TNC_summary!$C$15</f>
        <v>10087.563687130265</v>
      </c>
      <c r="AE5" s="3">
        <f>TNC_summary!$C$15</f>
        <v>10087.563687130265</v>
      </c>
      <c r="AF5" s="3">
        <f>TNC_summary!$C$15</f>
        <v>10087.563687130265</v>
      </c>
    </row>
    <row r="6" spans="1:32" x14ac:dyDescent="0.35">
      <c r="A6" t="s">
        <v>87</v>
      </c>
      <c r="B6">
        <v>0</v>
      </c>
      <c r="C6">
        <v>0</v>
      </c>
      <c r="D6" s="3">
        <f>TNC_summary!$C$25</f>
        <v>559238.37267250614</v>
      </c>
      <c r="E6" s="3">
        <f>TNC_summary!$C$25</f>
        <v>559238.37267250614</v>
      </c>
      <c r="F6" s="3">
        <f>TNC_summary!$C$25</f>
        <v>559238.37267250614</v>
      </c>
      <c r="G6" s="3">
        <f>TNC_summary!$C$25</f>
        <v>559238.37267250614</v>
      </c>
      <c r="H6" s="3">
        <f>TNC_summary!$C$25</f>
        <v>559238.37267250614</v>
      </c>
      <c r="I6" s="3">
        <f>TNC_summary!$C$25</f>
        <v>559238.37267250614</v>
      </c>
      <c r="J6" s="3">
        <f>TNC_summary!$C$25</f>
        <v>559238.37267250614</v>
      </c>
      <c r="K6" s="3">
        <f>TNC_summary!$C$25</f>
        <v>559238.37267250614</v>
      </c>
      <c r="L6" s="3">
        <f>TNC_summary!$C$25</f>
        <v>559238.37267250614</v>
      </c>
      <c r="M6" s="3">
        <f>TNC_summary!$C$25</f>
        <v>559238.37267250614</v>
      </c>
      <c r="N6" s="3">
        <f>TNC_summary!$C$25</f>
        <v>559238.37267250614</v>
      </c>
      <c r="O6" s="3">
        <f>TNC_summary!$C$25</f>
        <v>559238.37267250614</v>
      </c>
      <c r="P6" s="3">
        <f>TNC_summary!$C$25</f>
        <v>559238.37267250614</v>
      </c>
      <c r="Q6" s="3">
        <f>TNC_summary!$C$25</f>
        <v>559238.37267250614</v>
      </c>
      <c r="R6" s="3">
        <f>TNC_summary!$C$25</f>
        <v>559238.37267250614</v>
      </c>
      <c r="S6" s="3">
        <f>TNC_summary!$C$25</f>
        <v>559238.37267250614</v>
      </c>
      <c r="T6" s="3">
        <f>TNC_summary!$C$25</f>
        <v>559238.37267250614</v>
      </c>
      <c r="U6" s="3">
        <f>TNC_summary!$C$25</f>
        <v>559238.37267250614</v>
      </c>
      <c r="V6" s="3">
        <f>TNC_summary!$C$25</f>
        <v>559238.37267250614</v>
      </c>
      <c r="W6" s="3">
        <f>TNC_summary!$C$25</f>
        <v>559238.37267250614</v>
      </c>
      <c r="X6" s="3">
        <f>TNC_summary!$C$25</f>
        <v>559238.37267250614</v>
      </c>
      <c r="Y6" s="3">
        <f>TNC_summary!$C$25</f>
        <v>559238.37267250614</v>
      </c>
      <c r="Z6" s="3">
        <f>TNC_summary!$C$25</f>
        <v>559238.37267250614</v>
      </c>
      <c r="AA6" s="3">
        <f>TNC_summary!$C$25</f>
        <v>559238.37267250614</v>
      </c>
      <c r="AB6" s="3">
        <f>TNC_summary!$C$25</f>
        <v>559238.37267250614</v>
      </c>
      <c r="AC6" s="3">
        <f>TNC_summary!$C$25</f>
        <v>559238.37267250614</v>
      </c>
      <c r="AD6" s="3">
        <f>TNC_summary!$C$25</f>
        <v>559238.37267250614</v>
      </c>
      <c r="AE6" s="3">
        <f>TNC_summary!$C$25</f>
        <v>559238.37267250614</v>
      </c>
      <c r="AF6" s="3">
        <f>TNC_summary!$C$25</f>
        <v>559238.37267250614</v>
      </c>
    </row>
    <row r="7" spans="1:32" x14ac:dyDescent="0.35">
      <c r="A7" t="s">
        <v>88</v>
      </c>
      <c r="B7" s="3">
        <f>TNC_summary!$C$20</f>
        <v>19757.453166414118</v>
      </c>
      <c r="C7" s="3">
        <f>TNC_summary!$C$20</f>
        <v>19757.453166414118</v>
      </c>
      <c r="D7" s="3">
        <f>TNC_summary!$C$20</f>
        <v>19757.453166414118</v>
      </c>
      <c r="E7" s="3">
        <f>TNC_summary!$C$20</f>
        <v>19757.453166414118</v>
      </c>
      <c r="F7" s="3">
        <f>TNC_summary!$C$20</f>
        <v>19757.453166414118</v>
      </c>
      <c r="G7" s="3">
        <f>TNC_summary!$C$20</f>
        <v>19757.453166414118</v>
      </c>
      <c r="H7" s="3">
        <f>TNC_summary!$C$20</f>
        <v>19757.453166414118</v>
      </c>
      <c r="I7" s="3">
        <f>TNC_summary!$C$20</f>
        <v>19757.453166414118</v>
      </c>
      <c r="J7" s="3">
        <f>TNC_summary!$C$20</f>
        <v>19757.453166414118</v>
      </c>
      <c r="K7" s="3">
        <f>TNC_summary!$C$20</f>
        <v>19757.453166414118</v>
      </c>
      <c r="L7" s="3">
        <f>TNC_summary!$C$20</f>
        <v>19757.453166414118</v>
      </c>
      <c r="M7" s="3">
        <f>TNC_summary!$C$20</f>
        <v>19757.453166414118</v>
      </c>
      <c r="N7" s="3">
        <f>TNC_summary!$C$20</f>
        <v>19757.453166414118</v>
      </c>
      <c r="O7" s="3">
        <f>TNC_summary!$C$20</f>
        <v>19757.453166414118</v>
      </c>
      <c r="P7" s="3">
        <f>TNC_summary!$C$20</f>
        <v>19757.453166414118</v>
      </c>
      <c r="Q7" s="3">
        <f>TNC_summary!$C$20</f>
        <v>19757.453166414118</v>
      </c>
      <c r="R7" s="3">
        <f>TNC_summary!$C$20</f>
        <v>19757.453166414118</v>
      </c>
      <c r="S7" s="3">
        <f>TNC_summary!$C$20</f>
        <v>19757.453166414118</v>
      </c>
      <c r="T7" s="3">
        <f>TNC_summary!$C$20</f>
        <v>19757.453166414118</v>
      </c>
      <c r="U7" s="3">
        <f>TNC_summary!$C$20</f>
        <v>19757.453166414118</v>
      </c>
      <c r="V7" s="3">
        <f>TNC_summary!$C$20</f>
        <v>19757.453166414118</v>
      </c>
      <c r="W7" s="3">
        <f>TNC_summary!$C$20</f>
        <v>19757.453166414118</v>
      </c>
      <c r="X7" s="3">
        <f>TNC_summary!$C$20</f>
        <v>19757.453166414118</v>
      </c>
      <c r="Y7" s="3">
        <f>TNC_summary!$C$20</f>
        <v>19757.453166414118</v>
      </c>
      <c r="Z7" s="3">
        <f>TNC_summary!$C$20</f>
        <v>19757.453166414118</v>
      </c>
      <c r="AA7" s="3">
        <f>TNC_summary!$C$20</f>
        <v>19757.453166414118</v>
      </c>
      <c r="AB7" s="3">
        <f>TNC_summary!$C$20</f>
        <v>19757.453166414118</v>
      </c>
      <c r="AC7" s="3">
        <f>TNC_summary!$C$20</f>
        <v>19757.453166414118</v>
      </c>
      <c r="AD7" s="3">
        <f>TNC_summary!$C$20</f>
        <v>19757.453166414118</v>
      </c>
      <c r="AE7" s="3">
        <f>TNC_summary!$C$20</f>
        <v>19757.453166414118</v>
      </c>
      <c r="AF7" s="3">
        <f>TNC_summary!$C$20</f>
        <v>19757.453166414118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B803DD-0880-4CF0-8324-C365FD5C0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3E9FC5-9E08-4B16-A69E-15E18FD6B51E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D7A03157-F7E1-43B1-B495-3C04B9D8A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TNC_summary</vt:lpstr>
      <vt:lpstr>Set Asides</vt:lpstr>
      <vt:lpstr>Impr Forest Mgmt</vt:lpstr>
      <vt:lpstr>Acreage Data</vt:lpstr>
      <vt:lpstr>PLANAbPiaSY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2017-01-27T05:17:42Z</dcterms:created>
  <dcterms:modified xsi:type="dcterms:W3CDTF">2024-01-08T15:49:18Z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