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TTS\"/>
    </mc:Choice>
  </mc:AlternateContent>
  <xr:revisionPtr revIDLastSave="0" documentId="13_ncr:1_{8FCF31D1-F1BE-4223-8C2C-95A4DBB11B4A}" xr6:coauthVersionLast="47" xr6:coauthVersionMax="47" xr10:uidLastSave="{00000000-0000-0000-0000-000000000000}"/>
  <bookViews>
    <workbookView xWindow="58245" yWindow="3480" windowWidth="13950" windowHeight="10920" firstSheet="11" activeTab="17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B2" i="8" s="1"/>
  <c r="I24" i="3"/>
  <c r="B2" i="9" s="1"/>
  <c r="I14" i="3"/>
  <c r="I10" i="3"/>
  <c r="B1" i="8"/>
  <c r="B1" i="9"/>
  <c r="B6" i="9"/>
  <c r="B1" i="10"/>
  <c r="B1" i="11"/>
  <c r="B2" i="11"/>
  <c r="B3" i="11"/>
  <c r="B1" i="12"/>
  <c r="B2" i="12"/>
  <c r="B3" i="12"/>
  <c r="B1" i="13"/>
  <c r="B7" i="13"/>
  <c r="B1" i="14"/>
  <c r="B2" i="14"/>
  <c r="B3" i="14"/>
  <c r="B7" i="14"/>
  <c r="B1" i="15"/>
  <c r="B2" i="15"/>
  <c r="B3" i="15"/>
  <c r="B7" i="15"/>
  <c r="B1" i="16"/>
  <c r="B2" i="16"/>
  <c r="B3" i="16"/>
  <c r="B1" i="17"/>
  <c r="B1" i="18"/>
  <c r="I12" i="3"/>
  <c r="I13" i="3"/>
  <c r="I19" i="3"/>
  <c r="B4" i="8" s="1"/>
  <c r="I20" i="3"/>
  <c r="B5" i="8" s="1"/>
  <c r="I25" i="3"/>
  <c r="B3" i="9" s="1"/>
  <c r="I26" i="3"/>
  <c r="B4" i="9" s="1"/>
  <c r="I27" i="3"/>
  <c r="B5" i="9" s="1"/>
  <c r="I28" i="3"/>
  <c r="I29" i="3"/>
  <c r="B7" i="9" s="1"/>
  <c r="I30" i="3"/>
  <c r="B8" i="9" s="1"/>
  <c r="I31" i="3"/>
  <c r="B2" i="10" s="1"/>
  <c r="I33" i="3"/>
  <c r="B4" i="10" s="1"/>
  <c r="I34" i="3"/>
  <c r="B5" i="10" s="1"/>
  <c r="I35" i="3"/>
  <c r="B6" i="10" s="1"/>
  <c r="I37" i="3"/>
  <c r="B8" i="10" s="1"/>
  <c r="I38" i="3"/>
  <c r="I39" i="3"/>
  <c r="I40" i="3"/>
  <c r="B4" i="11" s="1"/>
  <c r="I41" i="3"/>
  <c r="B5" i="11" s="1"/>
  <c r="I42" i="3"/>
  <c r="B6" i="11" s="1"/>
  <c r="I43" i="3"/>
  <c r="B7" i="11" s="1"/>
  <c r="I44" i="3"/>
  <c r="B8" i="11" s="1"/>
  <c r="I45" i="3"/>
  <c r="I46" i="3"/>
  <c r="I47" i="3"/>
  <c r="B4" i="12" s="1"/>
  <c r="I48" i="3"/>
  <c r="B5" i="12" s="1"/>
  <c r="I49" i="3"/>
  <c r="B6" i="12" s="1"/>
  <c r="I50" i="3"/>
  <c r="B7" i="12" s="1"/>
  <c r="I51" i="3"/>
  <c r="B8" i="12" s="1"/>
  <c r="I53" i="3"/>
  <c r="B3" i="13" s="1"/>
  <c r="I54" i="3"/>
  <c r="B4" i="13" s="1"/>
  <c r="I56" i="3"/>
  <c r="B6" i="13" s="1"/>
  <c r="I57" i="3"/>
  <c r="I58" i="3"/>
  <c r="B8" i="13" s="1"/>
  <c r="I59" i="3"/>
  <c r="I60" i="3"/>
  <c r="I61" i="3"/>
  <c r="B4" i="14" s="1"/>
  <c r="I62" i="3"/>
  <c r="B5" i="14" s="1"/>
  <c r="I63" i="3"/>
  <c r="B6" i="14" s="1"/>
  <c r="I64" i="3"/>
  <c r="I65" i="3"/>
  <c r="B8" i="14" s="1"/>
  <c r="I66" i="3"/>
  <c r="I67" i="3"/>
  <c r="I68" i="3"/>
  <c r="B4" i="15" s="1"/>
  <c r="I69" i="3"/>
  <c r="B5" i="15" s="1"/>
  <c r="I70" i="3"/>
  <c r="B6" i="15" s="1"/>
  <c r="I71" i="3"/>
  <c r="I72" i="3"/>
  <c r="B8" i="15" s="1"/>
  <c r="I73" i="3"/>
  <c r="I74" i="3"/>
  <c r="I75" i="3"/>
  <c r="B4" i="16" s="1"/>
  <c r="I76" i="3"/>
  <c r="B5" i="16" s="1"/>
  <c r="I77" i="3"/>
  <c r="B6" i="16" s="1"/>
  <c r="I78" i="3"/>
  <c r="B7" i="16" s="1"/>
  <c r="I79" i="3"/>
  <c r="B8" i="16" s="1"/>
  <c r="I82" i="3"/>
  <c r="B4" i="17" s="1"/>
  <c r="I87" i="3"/>
  <c r="I88" i="3"/>
  <c r="I89" i="3"/>
  <c r="I90" i="3"/>
  <c r="I91" i="3"/>
  <c r="I92" i="3"/>
  <c r="I93" i="3"/>
  <c r="B9" i="6" l="1"/>
  <c r="E80" i="3" l="1"/>
  <c r="I80" i="3" s="1"/>
  <c r="B2" i="17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E23" i="3" l="1"/>
  <c r="I23" i="3" s="1"/>
  <c r="B8" i="8" s="1"/>
  <c r="E22" i="3"/>
  <c r="I22" i="3" s="1"/>
  <c r="B7" i="8" s="1"/>
  <c r="I21" i="3"/>
  <c r="B6" i="8" s="1"/>
  <c r="E18" i="3"/>
  <c r="I18" i="3" l="1"/>
  <c r="B3" i="8" s="1"/>
  <c r="E52" i="3"/>
  <c r="I52" i="3" s="1"/>
  <c r="B2" i="13" s="1"/>
  <c r="E55" i="3" l="1"/>
  <c r="I55" i="3" s="1"/>
  <c r="B5" i="13" s="1"/>
  <c r="E36" i="3" l="1"/>
  <c r="I36" i="3" s="1"/>
  <c r="B7" i="10" s="1"/>
  <c r="E86" i="3"/>
  <c r="I86" i="3" s="1"/>
  <c r="B8" i="17" s="1"/>
  <c r="E85" i="3"/>
  <c r="I85" i="3" s="1"/>
  <c r="B7" i="17" s="1"/>
  <c r="E84" i="3"/>
  <c r="I84" i="3" s="1"/>
  <c r="B6" i="17" s="1"/>
  <c r="E83" i="3"/>
  <c r="I83" i="3" s="1"/>
  <c r="B5" i="17" s="1"/>
  <c r="E81" i="3"/>
  <c r="I81" i="3" s="1"/>
  <c r="B3" i="17" s="1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E16" i="3"/>
  <c r="I16" i="3" s="1"/>
  <c r="E15" i="3"/>
  <c r="I15" i="3" l="1"/>
  <c r="B7" i="2" s="1"/>
  <c r="G16" i="3"/>
  <c r="B8" i="2"/>
  <c r="G15" i="3"/>
  <c r="E11" i="3" l="1"/>
  <c r="I11" i="3" s="1"/>
  <c r="F11" i="3"/>
  <c r="F18" i="3" s="1"/>
  <c r="J36" i="3" l="1"/>
  <c r="C7" i="10" s="1"/>
  <c r="I32" i="3"/>
  <c r="B3" i="10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K14" i="3" l="1"/>
  <c r="J14" i="3"/>
  <c r="C6" i="2" s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B4" i="2"/>
  <c r="L14" i="3" l="1"/>
  <c r="L36" i="3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B5" i="2"/>
  <c r="B3" i="2"/>
  <c r="N14" i="3" l="1"/>
  <c r="N23" i="3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l="1"/>
  <c r="C4" i="2" s="1"/>
  <c r="O14" i="3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H2" i="11" s="1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P14" i="3" l="1"/>
  <c r="P36" i="3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R9" i="3"/>
  <c r="R14" i="3" s="1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G32" i="3"/>
  <c r="G81" i="3"/>
  <c r="G24" i="3"/>
  <c r="G33" i="3"/>
  <c r="G83" i="3"/>
  <c r="G80" i="3"/>
  <c r="G35" i="3"/>
  <c r="G84" i="3"/>
  <c r="AJ24" i="3" l="1"/>
  <c r="AB24" i="3"/>
  <c r="T24" i="3"/>
  <c r="L24" i="3"/>
  <c r="E2" i="9" s="1"/>
  <c r="N24" i="3"/>
  <c r="G2" i="9" s="1"/>
  <c r="AC24" i="3"/>
  <c r="AI24" i="3"/>
  <c r="AA24" i="3"/>
  <c r="S24" i="3"/>
  <c r="K24" i="3"/>
  <c r="D2" i="9" s="1"/>
  <c r="P24" i="3"/>
  <c r="I2" i="9" s="1"/>
  <c r="M24" i="3"/>
  <c r="AH24" i="3"/>
  <c r="Z24" i="3"/>
  <c r="R24" i="3"/>
  <c r="K2" i="9" s="1"/>
  <c r="J24" i="3"/>
  <c r="C2" i="9" s="1"/>
  <c r="AK24" i="3"/>
  <c r="AG24" i="3"/>
  <c r="Y24" i="3"/>
  <c r="Q24" i="3"/>
  <c r="J2" i="9" s="1"/>
  <c r="AF24" i="3"/>
  <c r="X24" i="3"/>
  <c r="AE24" i="3"/>
  <c r="W24" i="3"/>
  <c r="O24" i="3"/>
  <c r="H2" i="9" s="1"/>
  <c r="AD24" i="3"/>
  <c r="V24" i="3"/>
  <c r="U24" i="3"/>
  <c r="J31" i="3"/>
  <c r="C2" i="10" s="1"/>
  <c r="F2" i="9"/>
  <c r="L31" i="3"/>
  <c r="E2" i="10" s="1"/>
  <c r="M31" i="3"/>
  <c r="F2" i="10" s="1"/>
  <c r="N31" i="3"/>
  <c r="G2" i="10" s="1"/>
  <c r="O31" i="3"/>
  <c r="H2" i="10" s="1"/>
  <c r="K31" i="3"/>
  <c r="D2" i="10" s="1"/>
  <c r="P31" i="3"/>
  <c r="I2" i="10" s="1"/>
  <c r="Q31" i="3"/>
  <c r="J2" i="10" s="1"/>
  <c r="R31" i="3"/>
  <c r="K2" i="10" s="1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S14" i="3" s="1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G13" i="3"/>
  <c r="G21" i="3"/>
  <c r="G11" i="3"/>
  <c r="G10" i="3"/>
  <c r="G17" i="3"/>
  <c r="J11" i="3" l="1"/>
  <c r="C3" i="2" s="1"/>
  <c r="L2" i="9"/>
  <c r="P17" i="3"/>
  <c r="I2" i="8" s="1"/>
  <c r="J17" i="3"/>
  <c r="C2" i="8" s="1"/>
  <c r="O17" i="3"/>
  <c r="H2" i="8" s="1"/>
  <c r="M17" i="3"/>
  <c r="F2" i="8" s="1"/>
  <c r="Q17" i="3"/>
  <c r="J2" i="8" s="1"/>
  <c r="N17" i="3"/>
  <c r="G2" i="8" s="1"/>
  <c r="L17" i="3"/>
  <c r="E2" i="8" s="1"/>
  <c r="S17" i="3"/>
  <c r="L2" i="8" s="1"/>
  <c r="K17" i="3"/>
  <c r="D2" i="8" s="1"/>
  <c r="R17" i="3"/>
  <c r="K2" i="8" s="1"/>
  <c r="K10" i="3"/>
  <c r="D2" i="2" s="1"/>
  <c r="S10" i="3"/>
  <c r="L2" i="2" s="1"/>
  <c r="L10" i="3"/>
  <c r="E2" i="2" s="1"/>
  <c r="Q10" i="3"/>
  <c r="J2" i="2" s="1"/>
  <c r="R10" i="3"/>
  <c r="K2" i="2" s="1"/>
  <c r="M10" i="3"/>
  <c r="F2" i="2" s="1"/>
  <c r="N10" i="3"/>
  <c r="G2" i="2" s="1"/>
  <c r="O10" i="3"/>
  <c r="H2" i="2" s="1"/>
  <c r="P10" i="3"/>
  <c r="I2" i="2" s="1"/>
  <c r="J10" i="3"/>
  <c r="C2" i="2" s="1"/>
  <c r="S31" i="3"/>
  <c r="L2" i="10" s="1"/>
  <c r="S80" i="3"/>
  <c r="L2" i="17" s="1"/>
  <c r="L6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M2" i="9" l="1"/>
  <c r="T10" i="3"/>
  <c r="M2" i="2" s="1"/>
  <c r="T14" i="3"/>
  <c r="M6" i="2" s="1"/>
  <c r="T17" i="3"/>
  <c r="M2" i="8" s="1"/>
  <c r="T31" i="3"/>
  <c r="M2" i="10" s="1"/>
  <c r="T13" i="3"/>
  <c r="M5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7" i="3" l="1"/>
  <c r="N2" i="8" s="1"/>
  <c r="U10" i="3"/>
  <c r="N2" i="2" s="1"/>
  <c r="U14" i="3"/>
  <c r="N6" i="2" s="1"/>
  <c r="N2" i="9"/>
  <c r="U31" i="3"/>
  <c r="N2" i="10" s="1"/>
  <c r="U80" i="3"/>
  <c r="N2" i="17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V17" i="3"/>
  <c r="O2" i="8" s="1"/>
  <c r="V31" i="3"/>
  <c r="O2" i="10" s="1"/>
  <c r="V14" i="3"/>
  <c r="O6" i="2" s="1"/>
  <c r="V10" i="3"/>
  <c r="O2" i="2" s="1"/>
  <c r="V80" i="3"/>
  <c r="O2" i="17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4" i="3" l="1"/>
  <c r="P6" i="2" s="1"/>
  <c r="W17" i="3"/>
  <c r="P2" i="8" s="1"/>
  <c r="P2" i="9"/>
  <c r="W10" i="3"/>
  <c r="P2" i="2" s="1"/>
  <c r="W31" i="3"/>
  <c r="P2" i="10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1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7" i="3" l="1"/>
  <c r="Q2" i="8" s="1"/>
  <c r="X10" i="3"/>
  <c r="Q2" i="2" s="1"/>
  <c r="X31" i="3"/>
  <c r="Q2" i="10" s="1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4" i="3" l="1"/>
  <c r="R6" i="2" s="1"/>
  <c r="Y17" i="3"/>
  <c r="R2" i="8" s="1"/>
  <c r="R2" i="9"/>
  <c r="Y10" i="3"/>
  <c r="R2" i="2" s="1"/>
  <c r="Y31" i="3"/>
  <c r="R2" i="10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14" i="3" l="1"/>
  <c r="S6" i="2" s="1"/>
  <c r="S2" i="9"/>
  <c r="Z10" i="3"/>
  <c r="S2" i="2" s="1"/>
  <c r="Z17" i="3"/>
  <c r="S2" i="8" s="1"/>
  <c r="Z31" i="3"/>
  <c r="S2" i="10" s="1"/>
  <c r="Z80" i="3"/>
  <c r="S2" i="17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AA17" i="3"/>
  <c r="T2" i="8" s="1"/>
  <c r="T2" i="9"/>
  <c r="AA10" i="3"/>
  <c r="T2" i="2" s="1"/>
  <c r="AA31" i="3"/>
  <c r="T2" i="10" s="1"/>
  <c r="AA80" i="3"/>
  <c r="T2" i="17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AB17" i="3"/>
  <c r="U2" i="8" s="1"/>
  <c r="U2" i="9"/>
  <c r="AB10" i="3"/>
  <c r="U2" i="2" s="1"/>
  <c r="AB31" i="3"/>
  <c r="U2" i="10" s="1"/>
  <c r="AB80" i="3"/>
  <c r="U2" i="17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V2" i="9"/>
  <c r="AC17" i="3"/>
  <c r="V2" i="8" s="1"/>
  <c r="AC10" i="3"/>
  <c r="V2" i="2" s="1"/>
  <c r="AC31" i="3"/>
  <c r="V2" i="10" s="1"/>
  <c r="AC80" i="3"/>
  <c r="V2" i="17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W2" i="9"/>
  <c r="AD17" i="3"/>
  <c r="W2" i="8" s="1"/>
  <c r="AD10" i="3"/>
  <c r="W2" i="2" s="1"/>
  <c r="AD31" i="3"/>
  <c r="W2" i="10" s="1"/>
  <c r="AD80" i="3"/>
  <c r="W2" i="17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X2" i="9"/>
  <c r="AE17" i="3"/>
  <c r="X2" i="8" s="1"/>
  <c r="AE10" i="3"/>
  <c r="X2" i="2" s="1"/>
  <c r="AE31" i="3"/>
  <c r="X2" i="10" s="1"/>
  <c r="AE80" i="3"/>
  <c r="X2" i="17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Y6" i="2" s="1"/>
  <c r="Y2" i="9"/>
  <c r="AF10" i="3"/>
  <c r="Y2" i="2" s="1"/>
  <c r="AF17" i="3"/>
  <c r="Y2" i="8" s="1"/>
  <c r="AF31" i="3"/>
  <c r="Y2" i="10" s="1"/>
  <c r="AF80" i="3"/>
  <c r="Y2" i="17" s="1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10" i="3"/>
  <c r="Z2" i="2" s="1"/>
  <c r="AG17" i="3"/>
  <c r="Z2" i="8" s="1"/>
  <c r="Z2" i="9"/>
  <c r="AG31" i="3"/>
  <c r="Z2" i="10" s="1"/>
  <c r="AG80" i="3"/>
  <c r="Z2" i="17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Z6" i="11" s="1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AG13" i="3"/>
  <c r="Z5" i="2" s="1"/>
  <c r="AG11" i="3"/>
  <c r="Z3" i="2" s="1"/>
  <c r="AH14" i="3" l="1"/>
  <c r="AA6" i="2" s="1"/>
  <c r="AH17" i="3"/>
  <c r="AA2" i="8" s="1"/>
  <c r="AA2" i="9"/>
  <c r="AH10" i="3"/>
  <c r="AA2" i="2" s="1"/>
  <c r="AH31" i="3"/>
  <c r="AA2" i="10" s="1"/>
  <c r="AH80" i="3"/>
  <c r="AA2" i="17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14" i="3" l="1"/>
  <c r="AB6" i="2" s="1"/>
  <c r="AB2" i="9"/>
  <c r="AI17" i="3"/>
  <c r="AB2" i="8" s="1"/>
  <c r="AI10" i="3"/>
  <c r="AB2" i="2" s="1"/>
  <c r="AI31" i="3"/>
  <c r="AB2" i="10" s="1"/>
  <c r="AI80" i="3"/>
  <c r="AB2" i="17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14" i="3" l="1"/>
  <c r="AC6" i="2" s="1"/>
  <c r="AJ17" i="3"/>
  <c r="AC2" i="8" s="1"/>
  <c r="AC2" i="9"/>
  <c r="AJ10" i="3"/>
  <c r="AC2" i="2" s="1"/>
  <c r="AJ31" i="3"/>
  <c r="AC2" i="10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4" i="3" l="1"/>
  <c r="AD6" i="2" s="1"/>
  <c r="AK10" i="3"/>
  <c r="AD2" i="2" s="1"/>
  <c r="AD2" i="9"/>
  <c r="AK17" i="3"/>
  <c r="AD2" i="8" s="1"/>
  <c r="AK31" i="3"/>
  <c r="AD2" i="10" s="1"/>
  <c r="AK80" i="3"/>
  <c r="AD2" i="17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<sst xmlns="http://schemas.openxmlformats.org/spreadsheetml/2006/main" count="1826" uniqueCount="1001">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</sst>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Data!$I$34:$AK$34</c:f>
              <c:numCache>
                <c:formatCode>General</c:formatCode>
                <c:ptCount val="29"/>
                <c:pt idx="0" formatCode="0.000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Data!$I$10:$AK$10</c:f>
              <c:numCache>
                <c:formatCode>General</c:formatCode>
                <c:ptCount val="29"/>
                <c:pt idx="0" formatCode="0.0000">
                  <c:v>0.372</c:v>
                </c:pt>
                <c:pt idx="1">
                  <c:v>0.36646728950191665</c:v>
                </c:pt>
                <c:pt idx="2">
                  <c:v>0.3821236845260918</c:v>
                </c:pt>
                <c:pt idx="3">
                  <c:v>0.40206994364200543</c:v>
                </c:pt>
                <c:pt idx="4">
                  <c:v>0.42703741256080774</c:v>
                </c:pt>
                <c:pt idx="5">
                  <c:v>0.45760946394004709</c:v>
                </c:pt>
                <c:pt idx="6">
                  <c:v>0.49405074385858883</c:v>
                </c:pt>
                <c:pt idx="7">
                  <c:v>0.53612094846320657</c:v>
                </c:pt>
                <c:pt idx="8">
                  <c:v>0.58293340321268139</c:v>
                </c:pt>
                <c:pt idx="9">
                  <c:v>0.63293541563021916</c:v>
                </c:pt>
                <c:pt idx="10">
                  <c:v>0.68406458436978101</c:v>
                </c:pt>
                <c:pt idx="11">
                  <c:v>0.73406659678731867</c:v>
                </c:pt>
                <c:pt idx="12">
                  <c:v>0.78087905153679338</c:v>
                </c:pt>
                <c:pt idx="13">
                  <c:v>0.82294925614141134</c:v>
                </c:pt>
                <c:pt idx="14">
                  <c:v>0.85939053605995297</c:v>
                </c:pt>
                <c:pt idx="15">
                  <c:v>0.88996258743919232</c:v>
                </c:pt>
                <c:pt idx="16">
                  <c:v>0.91493005635799451</c:v>
                </c:pt>
                <c:pt idx="17">
                  <c:v>0.93487631547390837</c:v>
                </c:pt>
                <c:pt idx="18">
                  <c:v>0.95053271049808341</c:v>
                </c:pt>
                <c:pt idx="19">
                  <c:v>0.96265266034151242</c:v>
                </c:pt>
                <c:pt idx="20">
                  <c:v>0.97193465698908255</c:v>
                </c:pt>
                <c:pt idx="21">
                  <c:v>0.9789848690590679</c:v>
                </c:pt>
                <c:pt idx="22">
                  <c:v>0.98430645635145253</c:v>
                </c:pt>
                <c:pt idx="23">
                  <c:v>0.98830428524535807</c:v>
                </c:pt>
                <c:pt idx="24">
                  <c:v>0.99129697531601191</c:v>
                </c:pt>
                <c:pt idx="25">
                  <c:v>0.99353127723353074</c:v>
                </c:pt>
                <c:pt idx="26">
                  <c:v>0.99519605997313842</c:v>
                </c:pt>
                <c:pt idx="27">
                  <c:v>0.99643465415129961</c:v>
                </c:pt>
                <c:pt idx="28">
                  <c:v>0.99735514845002182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257289</xdr:colOff>
      <xdr:row>0</xdr:row>
      <xdr:rowOff>141969</xdr:rowOff>
    </xdr:from>
    <xdr:to>
      <xdr:col>26</xdr:col>
      <xdr:colOff>333490</xdr:colOff>
      <xdr:row>10</xdr:row>
      <xdr:rowOff>114869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topLeftCell="A79"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D8"/>
  <sheetViews>
    <sheetView workbookViewId="0">
      <selection activeCell="D9" sqref="D9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0" ht="29" x14ac:dyDescent="0.35">
      <c r="A1" s="25" t="s">
        <v>127</v>
      </c>
      <c r="B1" s="45">
        <v>2021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Data!I10</f>
        <v>0.372</v>
      </c>
      <c r="C2">
        <f>Data!J10</f>
        <v>0.36646728950191665</v>
      </c>
      <c r="D2">
        <f>Data!K10</f>
        <v>0.3821236845260918</v>
      </c>
      <c r="E2">
        <f>Data!L10</f>
        <v>0.40206994364200543</v>
      </c>
      <c r="F2">
        <f>Data!M10</f>
        <v>0.42703741256080774</v>
      </c>
      <c r="G2">
        <f>Data!N10</f>
        <v>0.45760946394004709</v>
      </c>
      <c r="H2">
        <f>Data!O10</f>
        <v>0.49405074385858883</v>
      </c>
      <c r="I2">
        <f>Data!P10</f>
        <v>0.53612094846320657</v>
      </c>
      <c r="J2">
        <f>Data!Q10</f>
        <v>0.58293340321268139</v>
      </c>
      <c r="K2">
        <f>Data!R10</f>
        <v>0.63293541563021916</v>
      </c>
      <c r="L2">
        <f>Data!S10</f>
        <v>0.68406458436978101</v>
      </c>
      <c r="M2">
        <f>Data!T10</f>
        <v>0.73406659678731867</v>
      </c>
      <c r="N2">
        <f>Data!U10</f>
        <v>0.78087905153679338</v>
      </c>
      <c r="O2">
        <f>Data!V10</f>
        <v>0.82294925614141134</v>
      </c>
      <c r="P2">
        <f>Data!W10</f>
        <v>0.85939053605995297</v>
      </c>
      <c r="Q2">
        <f>Data!X10</f>
        <v>0.88996258743919232</v>
      </c>
      <c r="R2">
        <f>Data!Y10</f>
        <v>0.91493005635799451</v>
      </c>
      <c r="S2">
        <f>Data!Z10</f>
        <v>0.93487631547390837</v>
      </c>
      <c r="T2">
        <f>Data!AA10</f>
        <v>0.95053271049808341</v>
      </c>
      <c r="U2">
        <f>Data!AB10</f>
        <v>0.96265266034151242</v>
      </c>
      <c r="V2">
        <f>Data!AC10</f>
        <v>0.97193465698908255</v>
      </c>
      <c r="W2">
        <f>Data!AD10</f>
        <v>0.9789848690590679</v>
      </c>
      <c r="X2">
        <f>Data!AE10</f>
        <v>0.98430645635145253</v>
      </c>
      <c r="Y2">
        <f>Data!AF10</f>
        <v>0.98830428524535807</v>
      </c>
      <c r="Z2">
        <f>Data!AG10</f>
        <v>0.99129697531601191</v>
      </c>
      <c r="AA2">
        <f>Data!AH10</f>
        <v>0.99353127723353074</v>
      </c>
      <c r="AB2">
        <f>Data!AI10</f>
        <v>0.99519605997313842</v>
      </c>
      <c r="AC2">
        <f>Data!AJ10</f>
        <v>0.99643465415129961</v>
      </c>
      <c r="AD2">
        <f>Data!AK10</f>
        <v>0.99735514845002182</v>
      </c>
    </row>
    <row r="3" spans="1:30" x14ac:dyDescent="0.35">
      <c r="A3" t="s">
        <v>2</v>
      </c>
      <c r="B3">
        <f>Data!I11</f>
        <v>3.6619689311735883E-4</v>
      </c>
      <c r="C3">
        <f>Data!J11</f>
        <v>3.7903807714086466E-4</v>
      </c>
      <c r="D3">
        <f>Data!K11</f>
        <v>3.8344154388725743E-4</v>
      </c>
      <c r="E3">
        <f>Data!L11</f>
        <v>3.8931427204839546E-4</v>
      </c>
      <c r="F3">
        <f>Data!M11</f>
        <v>3.9711439734830336E-4</v>
      </c>
      <c r="G3">
        <f>Data!N11</f>
        <v>4.0741816416863718E-4</v>
      </c>
      <c r="H3">
        <f>Data!O11</f>
        <v>4.2093161079593579E-4</v>
      </c>
      <c r="I3">
        <f>Data!P11</f>
        <v>4.3848832470376578E-4</v>
      </c>
      <c r="J3">
        <f>Data!Q11</f>
        <v>4.6102086442305562E-4</v>
      </c>
      <c r="K3">
        <f>Data!R11</f>
        <v>4.894899566584924E-4</v>
      </c>
      <c r="L3">
        <f>Data!S11</f>
        <v>5.2475616592902391E-4</v>
      </c>
      <c r="M3">
        <f>Data!T11</f>
        <v>5.6738881646509198E-4</v>
      </c>
      <c r="N3">
        <f>Data!U11</f>
        <v>6.1743167492497213E-4</v>
      </c>
      <c r="O3">
        <f>Data!V11</f>
        <v>6.7418273434140122E-4</v>
      </c>
      <c r="P3">
        <f>Data!W11</f>
        <v>7.3607981117618953E-4</v>
      </c>
      <c r="Q3">
        <f>Data!X11</f>
        <v>8.0078320950358701E-4</v>
      </c>
      <c r="R3">
        <f>Data!Y11</f>
        <v>8.6548660783098449E-4</v>
      </c>
      <c r="S3">
        <f>Data!Z11</f>
        <v>9.2738368466577258E-4</v>
      </c>
      <c r="T3">
        <f>Data!AA11</f>
        <v>9.8413474408220168E-4</v>
      </c>
      <c r="U3">
        <f>Data!AB11</f>
        <v>1.0341776025420818E-3</v>
      </c>
      <c r="V3">
        <f>Data!AC11</f>
        <v>1.0768102530781499E-3</v>
      </c>
      <c r="W3">
        <f>Data!AD11</f>
        <v>1.1120764623486815E-3</v>
      </c>
      <c r="X3">
        <f>Data!AE11</f>
        <v>1.1405455545841184E-3</v>
      </c>
      <c r="Y3">
        <f>Data!AF11</f>
        <v>1.1630780943034081E-3</v>
      </c>
      <c r="Z3">
        <f>Data!AG11</f>
        <v>1.1806348082112382E-3</v>
      </c>
      <c r="AA3">
        <f>Data!AH11</f>
        <v>1.1941482548385369E-3</v>
      </c>
      <c r="AB3">
        <f>Data!AI11</f>
        <v>1.2044520216588706E-3</v>
      </c>
      <c r="AC3">
        <f>Data!AJ11</f>
        <v>1.2122521469587785E-3</v>
      </c>
      <c r="AD3">
        <f>Data!AK11</f>
        <v>1.2181248751199165E-3</v>
      </c>
    </row>
    <row r="4" spans="1:30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0.60740740740740762</v>
      </c>
      <c r="E4">
        <f>Data!L12</f>
        <v>0.61481481481481381</v>
      </c>
      <c r="F4">
        <f>Data!M12</f>
        <v>0.62222222222222179</v>
      </c>
      <c r="G4">
        <f>Data!N12</f>
        <v>0.62962962962962976</v>
      </c>
      <c r="H4">
        <f>Data!O12</f>
        <v>0.63703703703703596</v>
      </c>
      <c r="I4">
        <f>Data!P12</f>
        <v>0.64444444444444393</v>
      </c>
      <c r="J4">
        <f>Data!Q12</f>
        <v>0.6518518518518519</v>
      </c>
      <c r="K4">
        <f>Data!R12</f>
        <v>0.6592592592592581</v>
      </c>
      <c r="L4">
        <f>Data!S12</f>
        <v>0.66666666666666607</v>
      </c>
      <c r="M4">
        <f>Data!T12</f>
        <v>0.67407407407407405</v>
      </c>
      <c r="N4">
        <f>Data!U12</f>
        <v>0.68148148148148024</v>
      </c>
      <c r="O4">
        <f>Data!V12</f>
        <v>0.68888888888888822</v>
      </c>
      <c r="P4">
        <f>Data!W12</f>
        <v>0.69629629629629619</v>
      </c>
      <c r="Q4">
        <f>Data!X12</f>
        <v>0.70370370370370239</v>
      </c>
      <c r="R4">
        <f>Data!Y12</f>
        <v>0.71111111111111036</v>
      </c>
      <c r="S4">
        <f>Data!Z12</f>
        <v>0.71851851851851833</v>
      </c>
      <c r="T4">
        <f>Data!AA12</f>
        <v>0.72592592592592631</v>
      </c>
      <c r="U4">
        <f>Data!AB12</f>
        <v>0.7333333333333325</v>
      </c>
      <c r="V4">
        <f>Data!AC12</f>
        <v>0.74074074074074048</v>
      </c>
      <c r="W4">
        <f>Data!AD12</f>
        <v>0.74814814814814845</v>
      </c>
      <c r="X4">
        <f>Data!AE12</f>
        <v>0.75555555555555465</v>
      </c>
      <c r="Y4">
        <f>Data!AF12</f>
        <v>0.76296296296296262</v>
      </c>
      <c r="Z4">
        <f>Data!AG12</f>
        <v>0.77037037037037059</v>
      </c>
      <c r="AA4">
        <f>Data!AH12</f>
        <v>0.77777777777777679</v>
      </c>
      <c r="AB4">
        <f>Data!AI12</f>
        <v>0.78518518518518476</v>
      </c>
      <c r="AC4">
        <f>Data!AJ12</f>
        <v>0.79259259259259274</v>
      </c>
      <c r="AD4">
        <f>Data!AK12</f>
        <v>0.79999999999999893</v>
      </c>
    </row>
    <row r="5" spans="1:30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0.27703703703703741</v>
      </c>
      <c r="E5">
        <f>Data!L13</f>
        <v>0.27407407407407369</v>
      </c>
      <c r="F5">
        <f>Data!M13</f>
        <v>0.27111111111111086</v>
      </c>
      <c r="G5">
        <f>Data!N13</f>
        <v>0.26814814814814802</v>
      </c>
      <c r="H5">
        <f>Data!O13</f>
        <v>0.26518518518518519</v>
      </c>
      <c r="I5">
        <f>Data!P13</f>
        <v>0.26222222222222236</v>
      </c>
      <c r="J5">
        <f>Data!Q13</f>
        <v>0.25925925925925952</v>
      </c>
      <c r="K5">
        <f>Data!R13</f>
        <v>0.2562962962962958</v>
      </c>
      <c r="L5">
        <f>Data!S13</f>
        <v>0.25333333333333297</v>
      </c>
      <c r="M5">
        <f>Data!T13</f>
        <v>0.25037037037037013</v>
      </c>
      <c r="N5">
        <f>Data!U13</f>
        <v>0.2474074074074073</v>
      </c>
      <c r="O5">
        <f>Data!V13</f>
        <v>0.24444444444444446</v>
      </c>
      <c r="P5">
        <f>Data!W13</f>
        <v>0.24148148148148163</v>
      </c>
      <c r="Q5">
        <f>Data!X13</f>
        <v>0.2385185185185188</v>
      </c>
      <c r="R5">
        <f>Data!Y13</f>
        <v>0.23555555555555507</v>
      </c>
      <c r="S5">
        <f>Data!Z13</f>
        <v>0.23259259259259224</v>
      </c>
      <c r="T5">
        <f>Data!AA13</f>
        <v>0.22962962962962941</v>
      </c>
      <c r="U5">
        <f>Data!AB13</f>
        <v>0.22666666666666657</v>
      </c>
      <c r="V5">
        <f>Data!AC13</f>
        <v>0.22370370370370374</v>
      </c>
      <c r="W5">
        <f>Data!AD13</f>
        <v>0.2207407407407409</v>
      </c>
      <c r="X5">
        <f>Data!AE13</f>
        <v>0.21777777777777807</v>
      </c>
      <c r="Y5">
        <f>Data!AF13</f>
        <v>0.21481481481481435</v>
      </c>
      <c r="Z5">
        <f>Data!AG13</f>
        <v>0.21185185185185151</v>
      </c>
      <c r="AA5">
        <f>Data!AH13</f>
        <v>0.20888888888888868</v>
      </c>
      <c r="AB5">
        <f>Data!AI13</f>
        <v>0.20592592592592585</v>
      </c>
      <c r="AC5">
        <f>Data!AJ13</f>
        <v>0.20296296296296301</v>
      </c>
      <c r="AD5">
        <f>Data!AK13</f>
        <v>0.20000000000000018</v>
      </c>
    </row>
    <row r="6" spans="1:30" x14ac:dyDescent="0.35">
      <c r="A6" t="s">
        <v>5</v>
      </c>
      <c r="B6">
        <f>Data!I14</f>
        <v>0.28000000000000003</v>
      </c>
      <c r="C6">
        <f>Data!J14</f>
        <v>0.17681066213403793</v>
      </c>
      <c r="D6">
        <f>Data!K14</f>
        <v>0.17738373662247772</v>
      </c>
      <c r="E6">
        <f>Data!L14</f>
        <v>0.17811383395468541</v>
      </c>
      <c r="F6">
        <f>Data!M14</f>
        <v>0.17902772373941461</v>
      </c>
      <c r="G6">
        <f>Data!N14</f>
        <v>0.18014675929502369</v>
      </c>
      <c r="H6">
        <f>Data!O14</f>
        <v>0.18148062752044614</v>
      </c>
      <c r="I6">
        <f>Data!P14</f>
        <v>0.18302053252061518</v>
      </c>
      <c r="J6">
        <f>Data!Q14</f>
        <v>0.18473401915126944</v>
      </c>
      <c r="K6">
        <f>Data!R14</f>
        <v>0.18656425386640627</v>
      </c>
      <c r="L6">
        <f>Data!S14</f>
        <v>0.18843574613359373</v>
      </c>
      <c r="M6">
        <f>Data!T14</f>
        <v>0.19026598084873056</v>
      </c>
      <c r="N6">
        <f>Data!U14</f>
        <v>0.19197946747938482</v>
      </c>
      <c r="O6">
        <f>Data!V14</f>
        <v>0.19351937247955386</v>
      </c>
      <c r="P6">
        <f>Data!W14</f>
        <v>0.19485324070497631</v>
      </c>
      <c r="Q6">
        <f>Data!X14</f>
        <v>0.19597227626058539</v>
      </c>
      <c r="R6">
        <f>Data!Y14</f>
        <v>0.19688616604531459</v>
      </c>
      <c r="S6">
        <f>Data!Z14</f>
        <v>0.19761626337752228</v>
      </c>
      <c r="T6">
        <f>Data!AA14</f>
        <v>0.19818933786596207</v>
      </c>
      <c r="U6">
        <f>Data!AB14</f>
        <v>0.19863296706960148</v>
      </c>
      <c r="V6">
        <f>Data!AC14</f>
        <v>0.19897271804498839</v>
      </c>
      <c r="W6">
        <f>Data!AD14</f>
        <v>0.19923077851607132</v>
      </c>
      <c r="X6">
        <f>Data!AE14</f>
        <v>0.19942556575224937</v>
      </c>
      <c r="Y6">
        <f>Data!AF14</f>
        <v>0.19957189916710683</v>
      </c>
      <c r="Z6">
        <f>Data!AG14</f>
        <v>0.19968144126339721</v>
      </c>
      <c r="AA6">
        <f>Data!AH14</f>
        <v>0.19976322391045137</v>
      </c>
      <c r="AB6">
        <f>Data!AI14</f>
        <v>0.19982416032112513</v>
      </c>
      <c r="AC6">
        <f>Data!AJ14</f>
        <v>0.19986949685766106</v>
      </c>
      <c r="AD6">
        <f>Data!AK14</f>
        <v>0.19990318991398323</v>
      </c>
    </row>
    <row r="7" spans="1:30" x14ac:dyDescent="0.35">
      <c r="A7" t="s">
        <v>124</v>
      </c>
      <c r="B7">
        <f>Data!I15</f>
        <v>2.8236163737145782E-4</v>
      </c>
      <c r="C7">
        <f>Data!J15</f>
        <v>2.8236163737145603E-4</v>
      </c>
      <c r="D7">
        <f>Data!K15</f>
        <v>3.0381680045730303E-4</v>
      </c>
      <c r="E7">
        <f>Data!L15</f>
        <v>3.2527196354315002E-4</v>
      </c>
      <c r="F7">
        <f>Data!M15</f>
        <v>3.4672712662900396E-4</v>
      </c>
      <c r="G7">
        <f>Data!N15</f>
        <v>3.6818228971485095E-4</v>
      </c>
      <c r="H7">
        <f>Data!O15</f>
        <v>3.8963745280069795E-4</v>
      </c>
      <c r="I7">
        <f>Data!P15</f>
        <v>4.1109261588654494E-4</v>
      </c>
      <c r="J7">
        <f>Data!Q15</f>
        <v>4.3254777897239888E-4</v>
      </c>
      <c r="K7">
        <f>Data!R15</f>
        <v>4.5400294205824587E-4</v>
      </c>
      <c r="L7">
        <f>Data!S15</f>
        <v>4.7545810514409287E-4</v>
      </c>
      <c r="M7">
        <f>Data!T15</f>
        <v>4.9691326822993986E-4</v>
      </c>
      <c r="N7">
        <f>Data!U15</f>
        <v>5.183684313157938E-4</v>
      </c>
      <c r="O7">
        <f>Data!V15</f>
        <v>5.3982359440164079E-4</v>
      </c>
      <c r="P7">
        <f>Data!W15</f>
        <v>5.6127875748748779E-4</v>
      </c>
      <c r="Q7">
        <f>Data!X15</f>
        <v>5.8273392057333478E-4</v>
      </c>
      <c r="R7">
        <f>Data!Y15</f>
        <v>6.0418908365918872E-4</v>
      </c>
      <c r="S7">
        <f>Data!Z15</f>
        <v>6.2564424674503571E-4</v>
      </c>
      <c r="T7">
        <f>Data!AA15</f>
        <v>6.4709940983088271E-4</v>
      </c>
      <c r="U7">
        <f>Data!AB15</f>
        <v>6.6855457291672971E-4</v>
      </c>
      <c r="V7">
        <f>Data!AC15</f>
        <v>6.9000973600258364E-4</v>
      </c>
      <c r="W7">
        <f>Data!AD15</f>
        <v>7.1146489908843064E-4</v>
      </c>
      <c r="X7">
        <f>Data!AE15</f>
        <v>7.3292006217427763E-4</v>
      </c>
      <c r="Y7">
        <f>Data!AF15</f>
        <v>7.5437522526012463E-4</v>
      </c>
      <c r="Z7">
        <f>Data!AG15</f>
        <v>7.7583038834597856E-4</v>
      </c>
      <c r="AA7">
        <f>Data!AH15</f>
        <v>7.9728555143182556E-4</v>
      </c>
      <c r="AB7">
        <f>Data!AI15</f>
        <v>8.1874071451767255E-4</v>
      </c>
      <c r="AC7">
        <f>Data!AJ15</f>
        <v>8.4019587760351955E-4</v>
      </c>
      <c r="AD7">
        <f>Data!AK15</f>
        <v>8.6165104068936654E-4</v>
      </c>
    </row>
    <row r="8" spans="1:30" x14ac:dyDescent="0.35">
      <c r="A8" t="s">
        <v>125</v>
      </c>
      <c r="B8">
        <f>Data!I16</f>
        <v>3.1402369026966701E-5</v>
      </c>
      <c r="C8">
        <f>Data!J16</f>
        <v>3.5589627316855018E-5</v>
      </c>
      <c r="D8">
        <f>Data!K16</f>
        <v>3.7025511469307695E-5</v>
      </c>
      <c r="E8">
        <f>Data!L16</f>
        <v>3.8940492956370917E-5</v>
      </c>
      <c r="F8">
        <f>Data!M16</f>
        <v>4.1483960853444948E-5</v>
      </c>
      <c r="G8">
        <f>Data!N16</f>
        <v>4.4843817153030914E-5</v>
      </c>
      <c r="H8">
        <f>Data!O16</f>
        <v>4.9250287094707766E-5</v>
      </c>
      <c r="I8">
        <f>Data!P16</f>
        <v>5.4975187206659274E-5</v>
      </c>
      <c r="J8">
        <f>Data!Q16</f>
        <v>6.2322606538017407E-5</v>
      </c>
      <c r="K8">
        <f>Data!R16</f>
        <v>7.1605819226988916E-5</v>
      </c>
      <c r="L8">
        <f>Data!S16</f>
        <v>8.3105438487227008E-5</v>
      </c>
      <c r="M8">
        <f>Data!T16</f>
        <v>9.7007109785628452E-5</v>
      </c>
      <c r="N8">
        <f>Data!U16</f>
        <v>1.1332510457117721E-4</v>
      </c>
      <c r="O8">
        <f>Data!V16</f>
        <v>1.3183051213845463E-4</v>
      </c>
      <c r="P8">
        <f>Data!W16</f>
        <v>1.5201393507063073E-4</v>
      </c>
      <c r="Q8">
        <f>Data!X16</f>
        <v>1.7311244440858605E-4</v>
      </c>
      <c r="R8">
        <f>Data!Y16</f>
        <v>1.9421095374654138E-4</v>
      </c>
      <c r="S8">
        <f>Data!Z16</f>
        <v>2.1439437667871745E-4</v>
      </c>
      <c r="T8">
        <f>Data!AA16</f>
        <v>2.3289978424599487E-4</v>
      </c>
      <c r="U8">
        <f>Data!AB16</f>
        <v>2.4921777903154363E-4</v>
      </c>
      <c r="V8">
        <f>Data!AC16</f>
        <v>2.6311945032994507E-4</v>
      </c>
      <c r="W8">
        <f>Data!AD16</f>
        <v>2.7461906959018321E-4</v>
      </c>
      <c r="X8">
        <f>Data!AE16</f>
        <v>2.8390228227915469E-4</v>
      </c>
      <c r="Y8">
        <f>Data!AF16</f>
        <v>2.9124970161051279E-4</v>
      </c>
      <c r="Z8">
        <f>Data!AG16</f>
        <v>2.9697460172246431E-4</v>
      </c>
      <c r="AA8">
        <f>Data!AH16</f>
        <v>3.0138107166414118E-4</v>
      </c>
      <c r="AB8">
        <f>Data!AI16</f>
        <v>3.0474092796372714E-4</v>
      </c>
      <c r="AC8">
        <f>Data!AJ16</f>
        <v>3.0728439586080112E-4</v>
      </c>
      <c r="AD8">
        <f>Data!AK16</f>
        <v>3.091993773478644E-4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D8"/>
  <sheetViews>
    <sheetView topLeftCell="R1" workbookViewId="0">
      <selection activeCell="C3" sqref="C3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Data!I17</f>
        <v>9.5000000000000001E-2</v>
      </c>
      <c r="C2">
        <f>Data!J17</f>
        <v>6.4035330108609401E-2</v>
      </c>
      <c r="D2">
        <f>Data!K17</f>
        <v>6.8848290447373631E-2</v>
      </c>
      <c r="E2">
        <f>Data!L17</f>
        <v>7.5267143898022582E-2</v>
      </c>
      <c r="F2">
        <f>Data!M17</f>
        <v>8.3792629809004371E-2</v>
      </c>
      <c r="G2">
        <f>Data!N17</f>
        <v>9.505457951868844E-2</v>
      </c>
      <c r="H2">
        <f>Data!O17</f>
        <v>0.10982468825414668</v>
      </c>
      <c r="I2">
        <f>Data!P17</f>
        <v>0.12901406166922624</v>
      </c>
      <c r="J2">
        <f>Data!Q17</f>
        <v>0.15364198013583227</v>
      </c>
      <c r="K2">
        <f>Data!R17</f>
        <v>0.18475851165546342</v>
      </c>
      <c r="L2">
        <f>Data!S17</f>
        <v>0.22330424761603851</v>
      </c>
      <c r="M2">
        <f>Data!T17</f>
        <v>0.26990145567593327</v>
      </c>
      <c r="N2">
        <f>Data!U17</f>
        <v>0.32459797250624622</v>
      </c>
      <c r="O2">
        <f>Data!V17</f>
        <v>0.38662650908549429</v>
      </c>
      <c r="P2">
        <f>Data!W17</f>
        <v>0.45427960902892389</v>
      </c>
      <c r="Q2">
        <f>Data!X17</f>
        <v>0.52500000000000002</v>
      </c>
      <c r="R2">
        <f>Data!Y17</f>
        <v>0.5957203909710761</v>
      </c>
      <c r="S2">
        <f>Data!Z17</f>
        <v>0.6633734909145057</v>
      </c>
      <c r="T2">
        <f>Data!AA17</f>
        <v>0.72540202749375371</v>
      </c>
      <c r="U2">
        <f>Data!AB17</f>
        <v>0.78009854432406667</v>
      </c>
      <c r="V2">
        <f>Data!AC17</f>
        <v>0.82669575238396142</v>
      </c>
      <c r="W2">
        <f>Data!AD17</f>
        <v>0.86524148834453662</v>
      </c>
      <c r="X2">
        <f>Data!AE17</f>
        <v>0.89635801986416774</v>
      </c>
      <c r="Y2">
        <f>Data!AF17</f>
        <v>0.9209859383307738</v>
      </c>
      <c r="Z2">
        <f>Data!AG17</f>
        <v>0.94017531174585334</v>
      </c>
      <c r="AA2">
        <f>Data!AH17</f>
        <v>0.9549454204813117</v>
      </c>
      <c r="AB2">
        <f>Data!AI17</f>
        <v>0.96620737019099567</v>
      </c>
      <c r="AC2">
        <f>Data!AJ17</f>
        <v>0.97473285610197735</v>
      </c>
      <c r="AD2">
        <f>Data!AK17</f>
        <v>0.98115170955262643</v>
      </c>
    </row>
    <row r="3" spans="1:30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6.5988190394765667E-3</v>
      </c>
      <c r="E3">
        <f>Data!L18</f>
        <v>6.3925325197232707E-3</v>
      </c>
      <c r="F3">
        <f>Data!M18</f>
        <v>6.1862459999699193E-3</v>
      </c>
      <c r="G3">
        <f>Data!N18</f>
        <v>5.9799594802165679E-3</v>
      </c>
      <c r="H3">
        <f>Data!O18</f>
        <v>5.7736729604632719E-3</v>
      </c>
      <c r="I3">
        <f>Data!P18</f>
        <v>5.5673864407099205E-3</v>
      </c>
      <c r="J3">
        <f>Data!Q18</f>
        <v>5.3610999209565691E-3</v>
      </c>
      <c r="K3">
        <f>Data!R18</f>
        <v>5.1548134012032176E-3</v>
      </c>
      <c r="L3">
        <f>Data!S18</f>
        <v>4.9485268814499217E-3</v>
      </c>
      <c r="M3">
        <f>Data!T18</f>
        <v>4.7422403616965703E-3</v>
      </c>
      <c r="N3">
        <f>Data!U18</f>
        <v>4.5359538419432188E-3</v>
      </c>
      <c r="O3">
        <f>Data!V18</f>
        <v>4.3296673221898674E-3</v>
      </c>
      <c r="P3">
        <f>Data!W18</f>
        <v>4.1233808024365715E-3</v>
      </c>
      <c r="Q3">
        <f>Data!X18</f>
        <v>3.91709428268322E-3</v>
      </c>
      <c r="R3">
        <f>Data!Y18</f>
        <v>3.7108077629298686E-3</v>
      </c>
      <c r="S3">
        <f>Data!Z18</f>
        <v>3.5045212431765727E-3</v>
      </c>
      <c r="T3">
        <f>Data!AA18</f>
        <v>3.2982347234232212E-3</v>
      </c>
      <c r="U3">
        <f>Data!AB18</f>
        <v>3.0919482036698698E-3</v>
      </c>
      <c r="V3">
        <f>Data!AC18</f>
        <v>2.8856616839165183E-3</v>
      </c>
      <c r="W3">
        <f>Data!AD18</f>
        <v>2.6793751641632224E-3</v>
      </c>
      <c r="X3">
        <f>Data!AE18</f>
        <v>2.473088644409871E-3</v>
      </c>
      <c r="Y3">
        <f>Data!AF18</f>
        <v>2.2668021246565195E-3</v>
      </c>
      <c r="Z3">
        <f>Data!AG18</f>
        <v>2.0605156049031681E-3</v>
      </c>
      <c r="AA3">
        <f>Data!AH18</f>
        <v>1.8542290851498722E-3</v>
      </c>
      <c r="AB3">
        <f>Data!AI18</f>
        <v>1.6479425653965207E-3</v>
      </c>
      <c r="AC3">
        <f>Data!AJ18</f>
        <v>1.4416560456431693E-3</v>
      </c>
      <c r="AD3">
        <f>Data!AK18</f>
        <v>1.2353695258898734E-3</v>
      </c>
    </row>
    <row r="4" spans="1:30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</row>
    <row r="5" spans="1:30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</row>
    <row r="6" spans="1:30" x14ac:dyDescent="0.35">
      <c r="A6" t="s">
        <v>5</v>
      </c>
      <c r="B6">
        <f>Data!I21</f>
        <v>0</v>
      </c>
      <c r="C6">
        <f>Data!J21</f>
        <v>2.9548063386546112E-3</v>
      </c>
      <c r="D6">
        <f>Data!K21</f>
        <v>3.9680611468155018E-3</v>
      </c>
      <c r="E6">
        <f>Data!L21</f>
        <v>5.3193987153731734E-3</v>
      </c>
      <c r="F6">
        <f>Data!M21</f>
        <v>7.1142378545272361E-3</v>
      </c>
      <c r="G6">
        <f>Data!N21</f>
        <v>9.4851746355133562E-3</v>
      </c>
      <c r="H6">
        <f>Data!O21</f>
        <v>1.2594671211399303E-2</v>
      </c>
      <c r="I6">
        <f>Data!P21</f>
        <v>1.6634539298784477E-2</v>
      </c>
      <c r="J6">
        <f>Data!Q21</f>
        <v>2.1819364239122584E-2</v>
      </c>
      <c r="K6">
        <f>Data!R21</f>
        <v>2.8370212980097564E-2</v>
      </c>
      <c r="L6">
        <f>Data!S21</f>
        <v>3.6485104761271273E-2</v>
      </c>
      <c r="M6">
        <f>Data!T21</f>
        <v>4.629504330019648E-2</v>
      </c>
      <c r="N6">
        <f>Data!U21</f>
        <v>5.7810099474999217E-2</v>
      </c>
      <c r="O6">
        <f>Data!V21</f>
        <v>7.0868738754840913E-2</v>
      </c>
      <c r="P6">
        <f>Data!W21</f>
        <v>8.5111496637668205E-2</v>
      </c>
      <c r="Q6">
        <f>Data!X21</f>
        <v>0.1</v>
      </c>
      <c r="R6">
        <f>Data!Y21</f>
        <v>0.11488850336233181</v>
      </c>
      <c r="S6">
        <f>Data!Z21</f>
        <v>0.12913126124515908</v>
      </c>
      <c r="T6">
        <f>Data!AA21</f>
        <v>0.1421899005250008</v>
      </c>
      <c r="U6">
        <f>Data!AB21</f>
        <v>0.15370495669980352</v>
      </c>
      <c r="V6">
        <f>Data!AC21</f>
        <v>0.16351489523872872</v>
      </c>
      <c r="W6">
        <f>Data!AD21</f>
        <v>0.17162978701990247</v>
      </c>
      <c r="X6">
        <f>Data!AE21</f>
        <v>0.17818063576087742</v>
      </c>
      <c r="Y6">
        <f>Data!AF21</f>
        <v>0.18336546070121554</v>
      </c>
      <c r="Z6">
        <f>Data!AG21</f>
        <v>0.18740532878860072</v>
      </c>
      <c r="AA6">
        <f>Data!AH21</f>
        <v>0.19051482536448666</v>
      </c>
      <c r="AB6">
        <f>Data!AI21</f>
        <v>0.19288576214547279</v>
      </c>
      <c r="AC6">
        <f>Data!AJ21</f>
        <v>0.19468060128462683</v>
      </c>
      <c r="AD6">
        <f>Data!AK21</f>
        <v>0.19603193885318451</v>
      </c>
    </row>
    <row r="7" spans="1:30" x14ac:dyDescent="0.35">
      <c r="A7" t="s">
        <v>124</v>
      </c>
      <c r="B7">
        <f>Data!I22</f>
        <v>1.0035197841849719E-2</v>
      </c>
      <c r="C7">
        <f>Data!J22</f>
        <v>1.0035197841849808E-2</v>
      </c>
      <c r="D7">
        <f>Data!K22</f>
        <v>9.6954368492142562E-3</v>
      </c>
      <c r="E7">
        <f>Data!L22</f>
        <v>9.3556758565785936E-3</v>
      </c>
      <c r="F7">
        <f>Data!M22</f>
        <v>9.015914863943042E-3</v>
      </c>
      <c r="G7">
        <f>Data!N22</f>
        <v>8.6761538713074904E-3</v>
      </c>
      <c r="H7">
        <f>Data!O22</f>
        <v>8.3363928786719388E-3</v>
      </c>
      <c r="I7">
        <f>Data!P22</f>
        <v>7.9966318860363872E-3</v>
      </c>
      <c r="J7">
        <f>Data!Q22</f>
        <v>7.6568708934008356E-3</v>
      </c>
      <c r="K7">
        <f>Data!R22</f>
        <v>7.317109900765284E-3</v>
      </c>
      <c r="L7">
        <f>Data!S22</f>
        <v>6.9773489081296214E-3</v>
      </c>
      <c r="M7">
        <f>Data!T22</f>
        <v>6.6375879154940698E-3</v>
      </c>
      <c r="N7">
        <f>Data!U22</f>
        <v>6.2978269228585182E-3</v>
      </c>
      <c r="O7">
        <f>Data!V22</f>
        <v>5.9580659302229666E-3</v>
      </c>
      <c r="P7">
        <f>Data!W22</f>
        <v>5.618304937587415E-3</v>
      </c>
      <c r="Q7">
        <f>Data!X22</f>
        <v>5.2785439449518634E-3</v>
      </c>
      <c r="R7">
        <f>Data!Y22</f>
        <v>4.9387829523163118E-3</v>
      </c>
      <c r="S7">
        <f>Data!Z22</f>
        <v>4.5990219596806492E-3</v>
      </c>
      <c r="T7">
        <f>Data!AA22</f>
        <v>4.2592609670450976E-3</v>
      </c>
      <c r="U7">
        <f>Data!AB22</f>
        <v>3.919499974409546E-3</v>
      </c>
      <c r="V7">
        <f>Data!AC22</f>
        <v>3.5797389817739944E-3</v>
      </c>
      <c r="W7">
        <f>Data!AD22</f>
        <v>3.2399779891384428E-3</v>
      </c>
      <c r="X7">
        <f>Data!AE22</f>
        <v>2.9002169965028912E-3</v>
      </c>
      <c r="Y7">
        <f>Data!AF22</f>
        <v>2.5604560038672286E-3</v>
      </c>
      <c r="Z7">
        <f>Data!AG22</f>
        <v>2.220695011231677E-3</v>
      </c>
      <c r="AA7">
        <f>Data!AH22</f>
        <v>1.8809340185961254E-3</v>
      </c>
      <c r="AB7">
        <f>Data!AI22</f>
        <v>1.5411730259605738E-3</v>
      </c>
      <c r="AC7">
        <f>Data!AJ22</f>
        <v>1.2014120333250222E-3</v>
      </c>
      <c r="AD7">
        <f>Data!AK22</f>
        <v>8.6165104068947063E-4</v>
      </c>
    </row>
    <row r="8" spans="1:30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D8"/>
  <sheetViews>
    <sheetView topLeftCell="Q1" zoomScale="80" zoomScaleNormal="80" workbookViewId="0">
      <selection activeCell="B3" sqref="B3"/>
    </sheetView>
  </sheetViews>
  <sheetFormatPr defaultColWidth="9.1796875" defaultRowHeight="14.5" x14ac:dyDescent="0.35"/>
  <cols>
    <col min="1" max="1" width="24.453125" customWidth="1"/>
    <col min="2" max="3" width="12" bestFit="1" customWidth="1"/>
    <col min="30" max="30" width="9.179687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Data!I24</f>
        <v>0.6</v>
      </c>
      <c r="C2">
        <f>Data!J24</f>
        <v>0.15679779958376155</v>
      </c>
      <c r="D2">
        <f>Data!K24</f>
        <v>0.16527930201267052</v>
      </c>
      <c r="E2">
        <f>Data!L24</f>
        <v>0.17608474252934408</v>
      </c>
      <c r="F2">
        <f>Data!M24</f>
        <v>0.18961031134333656</v>
      </c>
      <c r="G2">
        <f>Data!N24</f>
        <v>0.20617203756635052</v>
      </c>
      <c r="H2">
        <f>Data!O24</f>
        <v>0.22591328730260302</v>
      </c>
      <c r="I2">
        <f>Data!P24</f>
        <v>0.2487038813051046</v>
      </c>
      <c r="J2">
        <f>Data!Q24</f>
        <v>0.27406348343878784</v>
      </c>
      <c r="K2">
        <f>Data!R24</f>
        <v>0.30115095722281271</v>
      </c>
      <c r="L2">
        <f>Data!S24</f>
        <v>0.32884904277718729</v>
      </c>
      <c r="M2">
        <f>Data!T24</f>
        <v>0.35593651656121217</v>
      </c>
      <c r="N2">
        <f>Data!U24</f>
        <v>0.38129611869489538</v>
      </c>
      <c r="O2">
        <f>Data!V24</f>
        <v>0.40408671269739699</v>
      </c>
      <c r="P2">
        <f>Data!W24</f>
        <v>0.42382796243364945</v>
      </c>
      <c r="Q2">
        <f>Data!X24</f>
        <v>0.44038968865666345</v>
      </c>
      <c r="R2">
        <f>Data!Y24</f>
        <v>0.45391525747065592</v>
      </c>
      <c r="S2">
        <f>Data!Z24</f>
        <v>0.46472069798732951</v>
      </c>
      <c r="T2">
        <f>Data!AA24</f>
        <v>0.47320220041623845</v>
      </c>
      <c r="U2">
        <f>Data!AB24</f>
        <v>0.47976791263010193</v>
      </c>
      <c r="V2">
        <f>Data!AC24</f>
        <v>0.48479622706582798</v>
      </c>
      <c r="W2">
        <f>Data!AD24</f>
        <v>0.48861552203785524</v>
      </c>
      <c r="X2">
        <f>Data!AE24</f>
        <v>0.49149837313329048</v>
      </c>
      <c r="Y2">
        <f>Data!AF24</f>
        <v>0.49366410767318075</v>
      </c>
      <c r="Z2">
        <f>Data!AG24</f>
        <v>0.49528533069827868</v>
      </c>
      <c r="AA2">
        <f>Data!AH24</f>
        <v>0.49649571387467994</v>
      </c>
      <c r="AB2">
        <f>Data!AI24</f>
        <v>0.49739757275265178</v>
      </c>
      <c r="AC2">
        <f>Data!AJ24</f>
        <v>0.49806855349338341</v>
      </c>
      <c r="AD2">
        <f>Data!AK24</f>
        <v>0.4985672107269517</v>
      </c>
    </row>
    <row r="3" spans="1:30" x14ac:dyDescent="0.35">
      <c r="A3" t="s">
        <v>2</v>
      </c>
      <c r="B3">
        <f>Data!I25</f>
        <v>0.1</v>
      </c>
      <c r="C3">
        <f>Data!J25</f>
        <v>0.1</v>
      </c>
      <c r="D3">
        <f>Data!K25</f>
        <v>0.1</v>
      </c>
      <c r="E3">
        <f>Data!L25</f>
        <v>0.1</v>
      </c>
      <c r="F3">
        <f>Data!M25</f>
        <v>0.1</v>
      </c>
      <c r="G3">
        <f>Data!N25</f>
        <v>0.1</v>
      </c>
      <c r="H3">
        <f>Data!O25</f>
        <v>0.1</v>
      </c>
      <c r="I3">
        <f>Data!P25</f>
        <v>0.1</v>
      </c>
      <c r="J3">
        <f>Data!Q25</f>
        <v>0.1</v>
      </c>
      <c r="K3">
        <f>Data!R25</f>
        <v>0.1</v>
      </c>
      <c r="L3">
        <f>Data!S25</f>
        <v>0.1</v>
      </c>
      <c r="M3">
        <f>Data!T25</f>
        <v>0.1</v>
      </c>
      <c r="N3">
        <f>Data!U25</f>
        <v>0.1</v>
      </c>
      <c r="O3">
        <f>Data!V25</f>
        <v>0.1</v>
      </c>
      <c r="P3">
        <f>Data!W25</f>
        <v>0.1</v>
      </c>
      <c r="Q3">
        <f>Data!X25</f>
        <v>0.1</v>
      </c>
      <c r="R3">
        <f>Data!Y25</f>
        <v>0.1</v>
      </c>
      <c r="S3">
        <f>Data!Z25</f>
        <v>0.1</v>
      </c>
      <c r="T3">
        <f>Data!AA25</f>
        <v>0.1</v>
      </c>
      <c r="U3">
        <f>Data!AB25</f>
        <v>0.1</v>
      </c>
      <c r="V3">
        <f>Data!AC25</f>
        <v>0.1</v>
      </c>
      <c r="W3">
        <f>Data!AD25</f>
        <v>0.1</v>
      </c>
      <c r="X3">
        <f>Data!AE25</f>
        <v>0.1</v>
      </c>
      <c r="Y3">
        <f>Data!AF25</f>
        <v>0.1</v>
      </c>
      <c r="Z3">
        <f>Data!AG25</f>
        <v>0.1</v>
      </c>
      <c r="AA3">
        <f>Data!AH25</f>
        <v>0.1</v>
      </c>
      <c r="AB3">
        <f>Data!AI25</f>
        <v>0.1</v>
      </c>
      <c r="AC3">
        <f>Data!AJ25</f>
        <v>0.1</v>
      </c>
      <c r="AD3">
        <f>Data!AK25</f>
        <v>0.1</v>
      </c>
    </row>
    <row r="4" spans="1:30" x14ac:dyDescent="0.35">
      <c r="A4" t="s">
        <v>3</v>
      </c>
      <c r="B4">
        <f>Data!I26</f>
        <v>2E-3</v>
      </c>
      <c r="C4">
        <f>Data!J26</f>
        <v>2E-3</v>
      </c>
      <c r="D4">
        <f>Data!K26</f>
        <v>2E-3</v>
      </c>
      <c r="E4">
        <f>Data!L26</f>
        <v>2E-3</v>
      </c>
      <c r="F4">
        <f>Data!M26</f>
        <v>2E-3</v>
      </c>
      <c r="G4">
        <f>Data!N26</f>
        <v>2E-3</v>
      </c>
      <c r="H4">
        <f>Data!O26</f>
        <v>2E-3</v>
      </c>
      <c r="I4">
        <f>Data!P26</f>
        <v>2E-3</v>
      </c>
      <c r="J4">
        <f>Data!Q26</f>
        <v>2E-3</v>
      </c>
      <c r="K4">
        <f>Data!R26</f>
        <v>2E-3</v>
      </c>
      <c r="L4">
        <f>Data!S26</f>
        <v>2E-3</v>
      </c>
      <c r="M4">
        <f>Data!T26</f>
        <v>2E-3</v>
      </c>
      <c r="N4">
        <f>Data!U26</f>
        <v>2E-3</v>
      </c>
      <c r="O4">
        <f>Data!V26</f>
        <v>2E-3</v>
      </c>
      <c r="P4">
        <f>Data!W26</f>
        <v>2E-3</v>
      </c>
      <c r="Q4">
        <f>Data!X26</f>
        <v>2E-3</v>
      </c>
      <c r="R4">
        <f>Data!Y26</f>
        <v>2E-3</v>
      </c>
      <c r="S4">
        <f>Data!Z26</f>
        <v>2E-3</v>
      </c>
      <c r="T4">
        <f>Data!AA26</f>
        <v>2E-3</v>
      </c>
      <c r="U4">
        <f>Data!AB26</f>
        <v>2E-3</v>
      </c>
      <c r="V4">
        <f>Data!AC26</f>
        <v>2E-3</v>
      </c>
      <c r="W4">
        <f>Data!AD26</f>
        <v>2E-3</v>
      </c>
      <c r="X4">
        <f>Data!AE26</f>
        <v>2E-3</v>
      </c>
      <c r="Y4">
        <f>Data!AF26</f>
        <v>2E-3</v>
      </c>
      <c r="Z4">
        <f>Data!AG26</f>
        <v>2E-3</v>
      </c>
      <c r="AA4">
        <f>Data!AH26</f>
        <v>2E-3</v>
      </c>
      <c r="AB4">
        <f>Data!AI26</f>
        <v>2E-3</v>
      </c>
      <c r="AC4">
        <f>Data!AJ26</f>
        <v>2E-3</v>
      </c>
      <c r="AD4">
        <f>Data!AK26</f>
        <v>2E-3</v>
      </c>
    </row>
    <row r="5" spans="1:30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</row>
    <row r="6" spans="1:30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</row>
    <row r="7" spans="1:30" x14ac:dyDescent="0.35">
      <c r="A7" t="s">
        <v>124</v>
      </c>
      <c r="B7">
        <f>Data!I29</f>
        <v>2.1496445375763083E-2</v>
      </c>
      <c r="C7">
        <f>B7</f>
        <v>2.1496445375763083E-2</v>
      </c>
      <c r="D7">
        <f t="shared" ref="D7:AD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</row>
    <row r="8" spans="1:30" x14ac:dyDescent="0.35">
      <c r="A8" t="s">
        <v>125</v>
      </c>
      <c r="B8">
        <f>Data!I30</f>
        <v>8.470448323552864E-5</v>
      </c>
      <c r="C8">
        <f>Data!J30</f>
        <v>2.3119337344837518E-4</v>
      </c>
      <c r="D8">
        <f>Data!K30</f>
        <v>2.8142697773186377E-4</v>
      </c>
      <c r="E8">
        <f>Data!L30</f>
        <v>3.4842153440764017E-4</v>
      </c>
      <c r="F8">
        <f>Data!M30</f>
        <v>4.3740333675647861E-4</v>
      </c>
      <c r="G8">
        <f>Data!N30</f>
        <v>5.5494603093169683E-4</v>
      </c>
      <c r="H8">
        <f>Data!O30</f>
        <v>7.0910391822307883E-4</v>
      </c>
      <c r="I8">
        <f>Data!P30</f>
        <v>9.0938634789892916E-4</v>
      </c>
      <c r="J8">
        <f>Data!Q30</f>
        <v>1.1664317053296444E-3</v>
      </c>
      <c r="K8">
        <f>Data!R30</f>
        <v>1.4911997110916013E-3</v>
      </c>
      <c r="L8">
        <f>Data!S30</f>
        <v>1.8935074615761042E-3</v>
      </c>
      <c r="M8">
        <f>Data!T30</f>
        <v>2.3798496596498043E-3</v>
      </c>
      <c r="N8">
        <f>Data!U30</f>
        <v>2.9507255839763672E-3</v>
      </c>
      <c r="O8">
        <f>Data!V30</f>
        <v>3.5981269215086611E-3</v>
      </c>
      <c r="P8">
        <f>Data!W30</f>
        <v>4.3042326884184575E-3</v>
      </c>
      <c r="Q8">
        <f>Data!X30</f>
        <v>5.0423522416177639E-3</v>
      </c>
      <c r="R8">
        <f>Data!Y30</f>
        <v>5.7804717948170704E-3</v>
      </c>
      <c r="S8">
        <f>Data!Z30</f>
        <v>6.4865775617268659E-3</v>
      </c>
      <c r="T8">
        <f>Data!AA30</f>
        <v>7.1339788992591602E-3</v>
      </c>
      <c r="U8">
        <f>Data!AB30</f>
        <v>7.7048548235857228E-3</v>
      </c>
      <c r="V8">
        <f>Data!AC30</f>
        <v>8.191197021659425E-3</v>
      </c>
      <c r="W8">
        <f>Data!AD30</f>
        <v>8.5935047721439287E-3</v>
      </c>
      <c r="X8">
        <f>Data!AE30</f>
        <v>8.9182727779058852E-3</v>
      </c>
      <c r="Y8">
        <f>Data!AF30</f>
        <v>9.1753181353365996E-3</v>
      </c>
      <c r="Z8">
        <f>Data!AG30</f>
        <v>9.3756005650124513E-3</v>
      </c>
      <c r="AA8">
        <f>Data!AH30</f>
        <v>9.5297584523038326E-3</v>
      </c>
      <c r="AB8">
        <f>Data!AI30</f>
        <v>9.6473011464790499E-3</v>
      </c>
      <c r="AC8">
        <f>Data!AJ30</f>
        <v>9.7362829488278884E-3</v>
      </c>
      <c r="AD8">
        <f>Data!AK30</f>
        <v>9.8032775055036658E-3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D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Data!I31</f>
        <v>0.05</v>
      </c>
      <c r="C2">
        <f>Data!J31</f>
        <v>5.3456921017167341E-2</v>
      </c>
      <c r="D2">
        <f>Data!K31</f>
        <v>5.2866208794943442E-2</v>
      </c>
      <c r="E2">
        <f>Data!L31</f>
        <v>5.3456921017167341E-2</v>
      </c>
      <c r="F2">
        <f>Data!M31</f>
        <v>5.4158634824696121E-2</v>
      </c>
      <c r="G2">
        <f>Data!N31</f>
        <v>5.498752445598426E-2</v>
      </c>
      <c r="H2">
        <f>Data!O31</f>
        <v>5.5960146101105883E-2</v>
      </c>
      <c r="I2">
        <f>Data!P31</f>
        <v>5.7092553245024394E-2</v>
      </c>
      <c r="J2">
        <f>Data!Q31</f>
        <v>5.8399080743303779E-2</v>
      </c>
      <c r="K2">
        <f>Data!R31</f>
        <v>5.9890805572070917E-2</v>
      </c>
      <c r="L2">
        <f>Data!S31</f>
        <v>6.1573760825049118E-2</v>
      </c>
      <c r="M2">
        <f>Data!T31</f>
        <v>6.3447071068499755E-2</v>
      </c>
      <c r="N2">
        <f>Data!U31</f>
        <v>6.5501275943619375E-2</v>
      </c>
      <c r="O2">
        <f>Data!V31</f>
        <v>6.7717184688710227E-2</v>
      </c>
      <c r="P2">
        <f>Data!W31</f>
        <v>7.0065616994377411E-2</v>
      </c>
      <c r="Q2">
        <f>Data!X31</f>
        <v>7.2508300134376119E-2</v>
      </c>
      <c r="R2">
        <f>Data!Y31</f>
        <v>7.5000000000000011E-2</v>
      </c>
      <c r="S2">
        <f>Data!Z31</f>
        <v>7.7491699865623903E-2</v>
      </c>
      <c r="T2">
        <f>Data!AA31</f>
        <v>7.9934383005622611E-2</v>
      </c>
      <c r="U2">
        <f>Data!AB31</f>
        <v>8.2282815311289781E-2</v>
      </c>
      <c r="V2">
        <f>Data!AC31</f>
        <v>8.449872405638062E-2</v>
      </c>
      <c r="W2">
        <f>Data!AD31</f>
        <v>8.6552928931500239E-2</v>
      </c>
      <c r="X2">
        <f>Data!AE31</f>
        <v>8.8426239174950891E-2</v>
      </c>
      <c r="Y2">
        <f>Data!AF31</f>
        <v>9.0109194427929099E-2</v>
      </c>
      <c r="Z2">
        <f>Data!AG31</f>
        <v>9.1600919256696223E-2</v>
      </c>
      <c r="AA2">
        <f>Data!AH31</f>
        <v>9.2907446754975614E-2</v>
      </c>
      <c r="AB2">
        <f>Data!AI31</f>
        <v>9.4039853898894132E-2</v>
      </c>
      <c r="AC2">
        <f>Data!AJ31</f>
        <v>9.5012475544015748E-2</v>
      </c>
      <c r="AD2">
        <f>Data!AK31</f>
        <v>9.5841365175303894E-2</v>
      </c>
    </row>
    <row r="3" spans="1:30" x14ac:dyDescent="0.35">
      <c r="A3" t="s">
        <v>2</v>
      </c>
      <c r="B3">
        <f>Data!I32</f>
        <v>3.6000000000000002E-4</v>
      </c>
      <c r="C3">
        <f>Data!J32</f>
        <v>9.4564261632134401E-4</v>
      </c>
      <c r="D3">
        <f>Data!K32</f>
        <v>1.1464697192988325E-3</v>
      </c>
      <c r="E3">
        <f>Data!L32</f>
        <v>1.4143048253869629E-3</v>
      </c>
      <c r="F3">
        <f>Data!M32</f>
        <v>1.7700419427672982E-3</v>
      </c>
      <c r="G3">
        <f>Data!N32</f>
        <v>2.2399616127587473E-3</v>
      </c>
      <c r="H3">
        <f>Data!O32</f>
        <v>2.8562638340993416E-3</v>
      </c>
      <c r="I3">
        <f>Data!P32</f>
        <v>3.656965689019083E-3</v>
      </c>
      <c r="J3">
        <f>Data!Q32</f>
        <v>4.6845979921940964E-3</v>
      </c>
      <c r="K3">
        <f>Data!R32</f>
        <v>5.982976212655337E-3</v>
      </c>
      <c r="L3">
        <f>Data!S32</f>
        <v>7.5913477636839659E-3</v>
      </c>
      <c r="M3">
        <f>Data!T32</f>
        <v>9.5356775820989413E-3</v>
      </c>
      <c r="N3">
        <f>Data!U32</f>
        <v>1.1817961715944843E-2</v>
      </c>
      <c r="O3">
        <f>Data!V32</f>
        <v>1.4406184021209467E-2</v>
      </c>
      <c r="P3">
        <f>Data!W32</f>
        <v>1.7229098633585838E-2</v>
      </c>
      <c r="Q3">
        <f>Data!X32</f>
        <v>2.018E-2</v>
      </c>
      <c r="R3">
        <f>Data!Y32</f>
        <v>2.3130901366414165E-2</v>
      </c>
      <c r="S3">
        <f>Data!Z32</f>
        <v>2.5953815978790529E-2</v>
      </c>
      <c r="T3">
        <f>Data!AA32</f>
        <v>2.8542038284055157E-2</v>
      </c>
      <c r="U3">
        <f>Data!AB32</f>
        <v>3.0824322417901059E-2</v>
      </c>
      <c r="V3">
        <f>Data!AC32</f>
        <v>3.2768652236316032E-2</v>
      </c>
      <c r="W3">
        <f>Data!AD32</f>
        <v>3.4377023787344668E-2</v>
      </c>
      <c r="X3">
        <f>Data!AE32</f>
        <v>3.5675402007805904E-2</v>
      </c>
      <c r="Y3">
        <f>Data!AF32</f>
        <v>3.6703034310980917E-2</v>
      </c>
      <c r="Z3">
        <f>Data!AG32</f>
        <v>3.7503736165900664E-2</v>
      </c>
      <c r="AA3">
        <f>Data!AH32</f>
        <v>3.8120038387241255E-2</v>
      </c>
      <c r="AB3">
        <f>Data!AI32</f>
        <v>3.8589958057232705E-2</v>
      </c>
      <c r="AC3">
        <f>Data!AJ32</f>
        <v>3.8945695174613035E-2</v>
      </c>
      <c r="AD3">
        <f>Data!AK32</f>
        <v>3.9213530280701167E-2</v>
      </c>
    </row>
    <row r="4" spans="1:30" x14ac:dyDescent="0.35">
      <c r="A4" t="s">
        <v>3</v>
      </c>
      <c r="B4">
        <f>Data!I33</f>
        <v>0</v>
      </c>
      <c r="C4">
        <f>Data!J33</f>
        <v>4.4408920985006262E-16</v>
      </c>
      <c r="D4">
        <f>Data!K33</f>
        <v>1.1111111111112848E-3</v>
      </c>
      <c r="E4">
        <f>Data!L33</f>
        <v>2.2222222222225696E-3</v>
      </c>
      <c r="F4">
        <f>Data!M33</f>
        <v>3.3333333333338544E-3</v>
      </c>
      <c r="G4">
        <f>Data!N33</f>
        <v>4.4444444444446951E-3</v>
      </c>
      <c r="H4">
        <f>Data!O33</f>
        <v>5.5555555555559799E-3</v>
      </c>
      <c r="I4">
        <f>Data!P33</f>
        <v>6.6666666666668206E-3</v>
      </c>
      <c r="J4">
        <f>Data!Q33</f>
        <v>7.7777777777781054E-3</v>
      </c>
      <c r="K4">
        <f>Data!R33</f>
        <v>8.8888888888893902E-3</v>
      </c>
      <c r="L4">
        <f>Data!S33</f>
        <v>1.0000000000000231E-2</v>
      </c>
      <c r="M4">
        <f>Data!T33</f>
        <v>1.1111111111111516E-2</v>
      </c>
      <c r="N4">
        <f>Data!U33</f>
        <v>1.2222222222222356E-2</v>
      </c>
      <c r="O4">
        <f>Data!V33</f>
        <v>1.3333333333333641E-2</v>
      </c>
      <c r="P4">
        <f>Data!W33</f>
        <v>1.4444444444444926E-2</v>
      </c>
      <c r="Q4">
        <f>Data!X33</f>
        <v>1.5555555555555767E-2</v>
      </c>
      <c r="R4">
        <f>Data!Y33</f>
        <v>1.6666666666667052E-2</v>
      </c>
      <c r="S4">
        <f>Data!Z33</f>
        <v>1.7777777777778336E-2</v>
      </c>
      <c r="T4">
        <f>Data!AA33</f>
        <v>1.8888888888889177E-2</v>
      </c>
      <c r="U4">
        <f>Data!AB33</f>
        <v>2.0000000000000462E-2</v>
      </c>
      <c r="V4">
        <f>Data!AC33</f>
        <v>2.1111111111111303E-2</v>
      </c>
      <c r="W4">
        <f>Data!AD33</f>
        <v>2.2222222222222587E-2</v>
      </c>
      <c r="X4">
        <f>Data!AE33</f>
        <v>2.3333333333333872E-2</v>
      </c>
      <c r="Y4">
        <f>Data!AF33</f>
        <v>2.4444444444444713E-2</v>
      </c>
      <c r="Z4">
        <f>Data!AG33</f>
        <v>2.5555555555555998E-2</v>
      </c>
      <c r="AA4">
        <f>Data!AH33</f>
        <v>2.6666666666666838E-2</v>
      </c>
      <c r="AB4">
        <f>Data!AI33</f>
        <v>2.7777777777778123E-2</v>
      </c>
      <c r="AC4">
        <f>Data!AJ33</f>
        <v>2.8888888888889408E-2</v>
      </c>
      <c r="AD4">
        <f>Data!AK33</f>
        <v>3.0000000000000249E-2</v>
      </c>
    </row>
    <row r="5" spans="1:30" x14ac:dyDescent="0.35">
      <c r="A5" t="s">
        <v>4</v>
      </c>
      <c r="B5">
        <f>Data!I34</f>
        <v>3</v>
      </c>
      <c r="C5">
        <f>Data!J34</f>
        <v>3</v>
      </c>
      <c r="D5">
        <f>Data!K34</f>
        <v>3</v>
      </c>
      <c r="E5">
        <f>Data!L34</f>
        <v>3</v>
      </c>
      <c r="F5">
        <f>Data!M34</f>
        <v>3</v>
      </c>
      <c r="G5">
        <f>Data!N34</f>
        <v>3</v>
      </c>
      <c r="H5">
        <f>Data!O34</f>
        <v>3</v>
      </c>
      <c r="I5">
        <f>Data!P34</f>
        <v>3</v>
      </c>
      <c r="J5">
        <f>Data!Q34</f>
        <v>3</v>
      </c>
      <c r="K5">
        <f>Data!R34</f>
        <v>3</v>
      </c>
      <c r="L5">
        <f>Data!S34</f>
        <v>3</v>
      </c>
      <c r="M5">
        <f>Data!T34</f>
        <v>3</v>
      </c>
      <c r="N5">
        <f>Data!U34</f>
        <v>3</v>
      </c>
      <c r="O5">
        <f>Data!V34</f>
        <v>3</v>
      </c>
      <c r="P5">
        <f>Data!W34</f>
        <v>3</v>
      </c>
      <c r="Q5">
        <f>Data!X34</f>
        <v>3</v>
      </c>
      <c r="R5">
        <f>Data!Y34</f>
        <v>3</v>
      </c>
      <c r="S5">
        <f>Data!Z34</f>
        <v>3</v>
      </c>
      <c r="T5">
        <f>Data!AA34</f>
        <v>3</v>
      </c>
      <c r="U5">
        <f>Data!AB34</f>
        <v>3</v>
      </c>
      <c r="V5">
        <f>Data!AC34</f>
        <v>3</v>
      </c>
      <c r="W5">
        <f>Data!AD34</f>
        <v>3</v>
      </c>
      <c r="X5">
        <f>Data!AE34</f>
        <v>3</v>
      </c>
      <c r="Y5">
        <f>Data!AF34</f>
        <v>3</v>
      </c>
      <c r="Z5">
        <f>Data!AG34</f>
        <v>3</v>
      </c>
      <c r="AA5">
        <f>Data!AH34</f>
        <v>3</v>
      </c>
      <c r="AB5">
        <f>Data!AI34</f>
        <v>3</v>
      </c>
      <c r="AC5">
        <f>Data!AJ34</f>
        <v>3</v>
      </c>
      <c r="AD5">
        <f>Data!AK34</f>
        <v>3</v>
      </c>
    </row>
    <row r="6" spans="1:30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</row>
    <row r="7" spans="1:30" x14ac:dyDescent="0.35">
      <c r="A7" t="s">
        <v>124</v>
      </c>
      <c r="B7">
        <f>Data!I36</f>
        <v>0</v>
      </c>
      <c r="C7">
        <f>Data!J36</f>
        <v>0</v>
      </c>
      <c r="D7">
        <f>Data!K36</f>
        <v>0</v>
      </c>
      <c r="E7">
        <f>Data!L36</f>
        <v>0</v>
      </c>
      <c r="F7">
        <f>Data!M36</f>
        <v>0</v>
      </c>
      <c r="G7">
        <f>Data!N36</f>
        <v>0</v>
      </c>
      <c r="H7">
        <f>Data!O36</f>
        <v>0</v>
      </c>
      <c r="I7">
        <f>Data!P36</f>
        <v>0</v>
      </c>
      <c r="J7">
        <f>Data!Q36</f>
        <v>0</v>
      </c>
      <c r="K7">
        <f>Data!R36</f>
        <v>0</v>
      </c>
      <c r="L7">
        <f>Data!S36</f>
        <v>0</v>
      </c>
      <c r="M7">
        <f>Data!T36</f>
        <v>0</v>
      </c>
      <c r="N7">
        <f>Data!U36</f>
        <v>0</v>
      </c>
      <c r="O7">
        <f>Data!V36</f>
        <v>0</v>
      </c>
      <c r="P7">
        <f>Data!W36</f>
        <v>0</v>
      </c>
      <c r="Q7">
        <f>Data!X36</f>
        <v>0</v>
      </c>
      <c r="R7">
        <f>Data!Y36</f>
        <v>0</v>
      </c>
      <c r="S7">
        <f>Data!Z36</f>
        <v>0</v>
      </c>
      <c r="T7">
        <f>Data!AA36</f>
        <v>0</v>
      </c>
      <c r="U7">
        <f>Data!AB36</f>
        <v>0</v>
      </c>
      <c r="V7">
        <f>Data!AC36</f>
        <v>0</v>
      </c>
      <c r="W7">
        <f>Data!AD36</f>
        <v>0</v>
      </c>
      <c r="X7">
        <f>Data!AE36</f>
        <v>0</v>
      </c>
      <c r="Y7">
        <f>Data!AF36</f>
        <v>0</v>
      </c>
      <c r="Z7">
        <f>Data!AG36</f>
        <v>0</v>
      </c>
      <c r="AA7">
        <f>Data!AH36</f>
        <v>0</v>
      </c>
      <c r="AB7">
        <f>Data!AI36</f>
        <v>0</v>
      </c>
      <c r="AC7">
        <f>Data!AJ36</f>
        <v>0</v>
      </c>
      <c r="AD7">
        <f>Data!AK36</f>
        <v>0</v>
      </c>
    </row>
    <row r="8" spans="1:30" x14ac:dyDescent="0.35">
      <c r="A8" t="s">
        <v>125</v>
      </c>
      <c r="B8">
        <f>Data!I37</f>
        <v>0.01</v>
      </c>
      <c r="C8">
        <f>Data!J37</f>
        <v>1.0295480633865461E-2</v>
      </c>
      <c r="D8">
        <f>Data!K37</f>
        <v>1.039680611468155E-2</v>
      </c>
      <c r="E8">
        <f>Data!L37</f>
        <v>1.0531939871537317E-2</v>
      </c>
      <c r="F8">
        <f>Data!M37</f>
        <v>1.0711423785452723E-2</v>
      </c>
      <c r="G8">
        <f>Data!N37</f>
        <v>1.0948517463551336E-2</v>
      </c>
      <c r="H8">
        <f>Data!O37</f>
        <v>1.125946712113993E-2</v>
      </c>
      <c r="I8">
        <f>Data!P37</f>
        <v>1.1663453929878448E-2</v>
      </c>
      <c r="J8">
        <f>Data!Q37</f>
        <v>1.2181936423912259E-2</v>
      </c>
      <c r="K8">
        <f>Data!R37</f>
        <v>1.2837021298009756E-2</v>
      </c>
      <c r="L8">
        <f>Data!S37</f>
        <v>1.3648510476127126E-2</v>
      </c>
      <c r="M8">
        <f>Data!T37</f>
        <v>1.4629504330019647E-2</v>
      </c>
      <c r="N8">
        <f>Data!U37</f>
        <v>1.5781009947499921E-2</v>
      </c>
      <c r="O8">
        <f>Data!V37</f>
        <v>1.708687387548409E-2</v>
      </c>
      <c r="P8">
        <f>Data!W37</f>
        <v>1.8511149663766817E-2</v>
      </c>
      <c r="Q8">
        <f>Data!X37</f>
        <v>1.9999999999999997E-2</v>
      </c>
      <c r="R8">
        <f>Data!Y37</f>
        <v>2.1488850336233177E-2</v>
      </c>
      <c r="S8">
        <f>Data!Z37</f>
        <v>2.2913126124515907E-2</v>
      </c>
      <c r="T8">
        <f>Data!AA37</f>
        <v>2.4218990052500076E-2</v>
      </c>
      <c r="U8">
        <f>Data!AB37</f>
        <v>2.5370495669980349E-2</v>
      </c>
      <c r="V8">
        <f>Data!AC37</f>
        <v>2.6351489523872867E-2</v>
      </c>
      <c r="W8">
        <f>Data!AD37</f>
        <v>2.7162978701990241E-2</v>
      </c>
      <c r="X8">
        <f>Data!AE37</f>
        <v>2.7818063576087737E-2</v>
      </c>
      <c r="Y8">
        <f>Data!AF37</f>
        <v>2.8336546070121552E-2</v>
      </c>
      <c r="Z8">
        <f>Data!AG37</f>
        <v>2.8740532878860067E-2</v>
      </c>
      <c r="AA8">
        <f>Data!AH37</f>
        <v>2.9051482536448667E-2</v>
      </c>
      <c r="AB8">
        <f>Data!AI37</f>
        <v>2.9288576214547273E-2</v>
      </c>
      <c r="AC8">
        <f>Data!AJ37</f>
        <v>2.9468060128462675E-2</v>
      </c>
      <c r="AD8">
        <f>Data!AK37</f>
        <v>2.960319388531845E-2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</row>
    <row r="3" spans="1:30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</row>
    <row r="4" spans="1:30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</row>
    <row r="5" spans="1:30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</row>
    <row r="6" spans="1:30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</row>
    <row r="7" spans="1:30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</row>
    <row r="8" spans="1:30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</row>
    <row r="3" spans="1:30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</row>
    <row r="4" spans="1:30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</row>
    <row r="5" spans="1:30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</row>
    <row r="6" spans="1:30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</row>
    <row r="7" spans="1:30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</row>
    <row r="8" spans="1:30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D8"/>
  <sheetViews>
    <sheetView topLeftCell="L1" workbookViewId="0">
      <selection activeCell="V25" sqref="V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</row>
    <row r="3" spans="1:30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</row>
    <row r="4" spans="1:30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</row>
    <row r="5" spans="1:30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0.15940218884050239</v>
      </c>
      <c r="E5">
        <f>Data!L55</f>
        <v>0.19173287388510118</v>
      </c>
      <c r="F5">
        <f>Data!M55</f>
        <v>0.22406355892969998</v>
      </c>
      <c r="G5">
        <f>Data!N55</f>
        <v>0.25639424397429877</v>
      </c>
      <c r="H5">
        <f>Data!O55</f>
        <v>0.28872492901889757</v>
      </c>
      <c r="I5">
        <f>Data!P55</f>
        <v>0.32105561406348215</v>
      </c>
      <c r="J5">
        <f>Data!Q55</f>
        <v>0.35338629910808095</v>
      </c>
      <c r="K5">
        <f>Data!R55</f>
        <v>0.38571698415267974</v>
      </c>
      <c r="L5">
        <f>Data!S55</f>
        <v>0.41804766919727854</v>
      </c>
      <c r="M5">
        <f>Data!T55</f>
        <v>0.45037835424186312</v>
      </c>
      <c r="N5">
        <f>Data!U55</f>
        <v>0.48270903928646192</v>
      </c>
      <c r="O5">
        <f>Data!V55</f>
        <v>0.51503972433106071</v>
      </c>
      <c r="P5">
        <f>Data!W55</f>
        <v>0.54737040937565951</v>
      </c>
      <c r="Q5">
        <f>Data!X55</f>
        <v>0.57970109442024409</v>
      </c>
      <c r="R5">
        <f>Data!Y55</f>
        <v>0.61203177946484288</v>
      </c>
      <c r="S5">
        <f>Data!Z55</f>
        <v>0.64436246450944168</v>
      </c>
      <c r="T5">
        <f>Data!AA55</f>
        <v>0.67669314955404047</v>
      </c>
      <c r="U5">
        <f>Data!AB55</f>
        <v>0.70902383459863927</v>
      </c>
      <c r="V5">
        <f>Data!AC55</f>
        <v>0.74135451964322385</v>
      </c>
      <c r="W5">
        <f>Data!AD55</f>
        <v>0.77368520468782265</v>
      </c>
      <c r="X5">
        <f>Data!AE55</f>
        <v>0.80601588973242144</v>
      </c>
      <c r="Y5">
        <f>Data!AF55</f>
        <v>0.83834657477702024</v>
      </c>
      <c r="Z5">
        <f>Data!AG55</f>
        <v>0.87067725982160482</v>
      </c>
      <c r="AA5">
        <f>Data!AH55</f>
        <v>0.90300794486620362</v>
      </c>
      <c r="AB5">
        <f>Data!AI55</f>
        <v>0.93533862991080241</v>
      </c>
      <c r="AC5">
        <f>Data!AJ55</f>
        <v>0.96766931495540121</v>
      </c>
      <c r="AD5">
        <f>Data!AK55</f>
        <v>1</v>
      </c>
    </row>
    <row r="6" spans="1:30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</row>
    <row r="7" spans="1:30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</row>
    <row r="8" spans="1:30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</row>
    <row r="3" spans="1:30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</row>
    <row r="4" spans="1:30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</row>
    <row r="5" spans="1:30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</row>
    <row r="6" spans="1:30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</row>
    <row r="7" spans="1:30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</row>
    <row r="8" spans="1:30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D8"/>
  <sheetViews>
    <sheetView tabSelected="1"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</row>
    <row r="3" spans="1:30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</row>
    <row r="4" spans="1:30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</row>
    <row r="5" spans="1:30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</row>
    <row r="6" spans="1:30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</row>
    <row r="7" spans="1:30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</row>
    <row r="8" spans="1:30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D8"/>
  <sheetViews>
    <sheetView topLeftCell="L1" workbookViewId="0">
      <selection activeCell="W25" sqref="W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</row>
    <row r="3" spans="1:30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</row>
    <row r="4" spans="1:30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</row>
    <row r="5" spans="1:30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</row>
    <row r="6" spans="1:30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</row>
    <row r="7" spans="1:30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</row>
    <row r="8" spans="1:30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</row>
    <row r="3" spans="1:30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</row>
    <row r="4" spans="1:30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</row>
    <row r="5" spans="1:30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</row>
    <row r="6" spans="1:30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</row>
    <row r="7" spans="1:30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</row>
    <row r="8" spans="1:30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zoomScale="55" zoomScaleNormal="55" workbookViewId="0">
      <selection activeCell="A85" sqref="A85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K95"/>
  <sheetViews>
    <sheetView topLeftCell="B17" zoomScale="70" zoomScaleNormal="70" workbookViewId="0">
      <selection activeCell="G33" sqref="G33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7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7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7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-0.2</v>
      </c>
    </row>
    <row r="4" spans="1:37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7" x14ac:dyDescent="0.35">
      <c r="A5" t="s">
        <v>106</v>
      </c>
    </row>
    <row r="6" spans="1:37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  <c r="Q6">
        <v>2100</v>
      </c>
    </row>
    <row r="7" spans="1:37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7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7" x14ac:dyDescent="0.35">
      <c r="A9" s="12" t="s">
        <v>9</v>
      </c>
      <c r="B9" s="12" t="s">
        <v>10</v>
      </c>
      <c r="C9" s="12" t="s">
        <v>11</v>
      </c>
      <c r="D9" s="12">
        <v>2022</v>
      </c>
      <c r="E9" s="12">
        <v>2023</v>
      </c>
      <c r="F9" s="12">
        <v>2050</v>
      </c>
      <c r="G9" s="6"/>
      <c r="I9" s="21">
        <v>2022</v>
      </c>
      <c r="J9" s="21">
        <f>E9</f>
        <v>2023</v>
      </c>
      <c r="K9" s="21">
        <f t="shared" ref="K9:AK9" si="0">J9+1</f>
        <v>2024</v>
      </c>
      <c r="L9" s="21">
        <f t="shared" si="0"/>
        <v>2025</v>
      </c>
      <c r="M9" s="21">
        <f t="shared" si="0"/>
        <v>2026</v>
      </c>
      <c r="N9" s="21">
        <f t="shared" si="0"/>
        <v>2027</v>
      </c>
      <c r="O9" s="21">
        <f t="shared" si="0"/>
        <v>2028</v>
      </c>
      <c r="P9" s="21">
        <f t="shared" si="0"/>
        <v>2029</v>
      </c>
      <c r="Q9" s="21">
        <f t="shared" si="0"/>
        <v>2030</v>
      </c>
      <c r="R9" s="21">
        <f t="shared" si="0"/>
        <v>2031</v>
      </c>
      <c r="S9" s="21">
        <f t="shared" si="0"/>
        <v>2032</v>
      </c>
      <c r="T9" s="21">
        <f t="shared" si="0"/>
        <v>2033</v>
      </c>
      <c r="U9" s="21">
        <f t="shared" si="0"/>
        <v>2034</v>
      </c>
      <c r="V9" s="21">
        <f t="shared" si="0"/>
        <v>2035</v>
      </c>
      <c r="W9" s="21">
        <f t="shared" si="0"/>
        <v>2036</v>
      </c>
      <c r="X9" s="21">
        <f t="shared" si="0"/>
        <v>2037</v>
      </c>
      <c r="Y9" s="21">
        <f t="shared" si="0"/>
        <v>2038</v>
      </c>
      <c r="Z9" s="21">
        <f t="shared" si="0"/>
        <v>2039</v>
      </c>
      <c r="AA9" s="21">
        <f t="shared" si="0"/>
        <v>2040</v>
      </c>
      <c r="AB9" s="21">
        <f t="shared" si="0"/>
        <v>2041</v>
      </c>
      <c r="AC9" s="21">
        <f t="shared" si="0"/>
        <v>2042</v>
      </c>
      <c r="AD9" s="21">
        <f t="shared" si="0"/>
        <v>2043</v>
      </c>
      <c r="AE9" s="21">
        <f t="shared" si="0"/>
        <v>2044</v>
      </c>
      <c r="AF9" s="21">
        <f t="shared" si="0"/>
        <v>2045</v>
      </c>
      <c r="AG9" s="21">
        <f t="shared" si="0"/>
        <v>2046</v>
      </c>
      <c r="AH9" s="21">
        <f t="shared" si="0"/>
        <v>2047</v>
      </c>
      <c r="AI9" s="21">
        <f t="shared" si="0"/>
        <v>2048</v>
      </c>
      <c r="AJ9" s="21">
        <f t="shared" si="0"/>
        <v>2049</v>
      </c>
      <c r="AK9" s="21">
        <f t="shared" si="0"/>
        <v>2050</v>
      </c>
    </row>
    <row r="10" spans="1:37" x14ac:dyDescent="0.35">
      <c r="A10" t="s">
        <v>12</v>
      </c>
      <c r="B10" t="s">
        <v>19</v>
      </c>
      <c r="C10" t="s">
        <v>1</v>
      </c>
      <c r="D10">
        <v>0.372</v>
      </c>
      <c r="E10" s="22">
        <v>0.317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>D10</f>
        <v>0.372</v>
      </c>
      <c r="J10">
        <f>IF($G10="s-curve",$E10+($F10-$E10)*$O$2/(1+EXP($O$3*(COUNT($I$9:J$9)+$O$4))),TREND($E10:$F10,$E$9:$F$9,J$9))</f>
        <v>0.36646728950191665</v>
      </c>
      <c r="K10">
        <f>IF($G10="s-curve",$E10+($F10-$E10)*$O$2/(1+EXP($O$3*(COUNT($I$9:K$9)+$O$4))),TREND($E10:$F10,$E$9:$F$9,K$9))</f>
        <v>0.3821236845260918</v>
      </c>
      <c r="L10">
        <f>IF($G10="s-curve",$E10+($F10-$E10)*$O$2/(1+EXP($O$3*(COUNT($I$9:L$9)+$O$4))),TREND($E10:$F10,$E$9:$F$9,L$9))</f>
        <v>0.40206994364200543</v>
      </c>
      <c r="M10">
        <f>IF($G10="s-curve",$E10+($F10-$E10)*$O$2/(1+EXP($O$3*(COUNT($I$9:M$9)+$O$4))),TREND($E10:$F10,$E$9:$F$9,M$9))</f>
        <v>0.42703741256080774</v>
      </c>
      <c r="N10">
        <f>IF($G10="s-curve",$E10+($F10-$E10)*$O$2/(1+EXP($O$3*(COUNT($I$9:N$9)+$O$4))),TREND($E10:$F10,$E$9:$F$9,N$9))</f>
        <v>0.45760946394004709</v>
      </c>
      <c r="O10">
        <f>IF($G10="s-curve",$E10+($F10-$E10)*$O$2/(1+EXP($O$3*(COUNT($I$9:O$9)+$O$4))),TREND($E10:$F10,$E$9:$F$9,O$9))</f>
        <v>0.49405074385858883</v>
      </c>
      <c r="P10">
        <f>IF($G10="s-curve",$E10+($F10-$E10)*$O$2/(1+EXP($O$3*(COUNT($I$9:P$9)+$O$4))),TREND($E10:$F10,$E$9:$F$9,P$9))</f>
        <v>0.53612094846320657</v>
      </c>
      <c r="Q10">
        <f>IF($G10="s-curve",$E10+($F10-$E10)*$O$2/(1+EXP($O$3*(COUNT($I$9:Q$9)+$O$4))),TREND($E10:$F10,$E$9:$F$9,Q$9))</f>
        <v>0.58293340321268139</v>
      </c>
      <c r="R10">
        <f>IF($G10="s-curve",$E10+($F10-$E10)*$O$2/(1+EXP($O$3*(COUNT($I$9:R$9)+$O$4))),TREND($E10:$F10,$E$9:$F$9,R$9))</f>
        <v>0.63293541563021916</v>
      </c>
      <c r="S10">
        <f>IF($G10="s-curve",$E10+($F10-$E10)*$O$2/(1+EXP($O$3*(COUNT($I$9:S$9)+$O$4))),TREND($E10:$F10,$E$9:$F$9,S$9))</f>
        <v>0.68406458436978101</v>
      </c>
      <c r="T10">
        <f>IF($G10="s-curve",$E10+($F10-$E10)*$O$2/(1+EXP($O$3*(COUNT($I$9:T$9)+$O$4))),TREND($E10:$F10,$E$9:$F$9,T$9))</f>
        <v>0.73406659678731867</v>
      </c>
      <c r="U10">
        <f>IF($G10="s-curve",$E10+($F10-$E10)*$O$2/(1+EXP($O$3*(COUNT($I$9:U$9)+$O$4))),TREND($E10:$F10,$E$9:$F$9,U$9))</f>
        <v>0.78087905153679338</v>
      </c>
      <c r="V10">
        <f>IF($G10="s-curve",$E10+($F10-$E10)*$O$2/(1+EXP($O$3*(COUNT($I$9:V$9)+$O$4))),TREND($E10:$F10,$E$9:$F$9,V$9))</f>
        <v>0.82294925614141134</v>
      </c>
      <c r="W10">
        <f>IF($G10="s-curve",$E10+($F10-$E10)*$O$2/(1+EXP($O$3*(COUNT($I$9:W$9)+$O$4))),TREND($E10:$F10,$E$9:$F$9,W$9))</f>
        <v>0.85939053605995297</v>
      </c>
      <c r="X10">
        <f>IF($G10="s-curve",$E10+($F10-$E10)*$O$2/(1+EXP($O$3*(COUNT($I$9:X$9)+$O$4))),TREND($E10:$F10,$E$9:$F$9,X$9))</f>
        <v>0.88996258743919232</v>
      </c>
      <c r="Y10">
        <f>IF($G10="s-curve",$E10+($F10-$E10)*$O$2/(1+EXP($O$3*(COUNT($I$9:Y$9)+$O$4))),TREND($E10:$F10,$E$9:$F$9,Y$9))</f>
        <v>0.91493005635799451</v>
      </c>
      <c r="Z10">
        <f>IF($G10="s-curve",$E10+($F10-$E10)*$O$2/(1+EXP($O$3*(COUNT($I$9:Z$9)+$O$4))),TREND($E10:$F10,$E$9:$F$9,Z$9))</f>
        <v>0.93487631547390837</v>
      </c>
      <c r="AA10">
        <f>IF($G10="s-curve",$E10+($F10-$E10)*$O$2/(1+EXP($O$3*(COUNT($I$9:AA$9)+$O$4))),TREND($E10:$F10,$E$9:$F$9,AA$9))</f>
        <v>0.95053271049808341</v>
      </c>
      <c r="AB10">
        <f>IF($G10="s-curve",$E10+($F10-$E10)*$O$2/(1+EXP($O$3*(COUNT($I$9:AB$9)+$O$4))),TREND($E10:$F10,$E$9:$F$9,AB$9))</f>
        <v>0.96265266034151242</v>
      </c>
      <c r="AC10">
        <f>IF($G10="s-curve",$E10+($F10-$E10)*$O$2/(1+EXP($O$3*(COUNT($I$9:AC$9)+$O$4))),TREND($E10:$F10,$E$9:$F$9,AC$9))</f>
        <v>0.97193465698908255</v>
      </c>
      <c r="AD10">
        <f>IF($G10="s-curve",$E10+($F10-$E10)*$O$2/(1+EXP($O$3*(COUNT($I$9:AD$9)+$O$4))),TREND($E10:$F10,$E$9:$F$9,AD$9))</f>
        <v>0.9789848690590679</v>
      </c>
      <c r="AE10">
        <f>IF($G10="s-curve",$E10+($F10-$E10)*$O$2/(1+EXP($O$3*(COUNT($I$9:AE$9)+$O$4))),TREND($E10:$F10,$E$9:$F$9,AE$9))</f>
        <v>0.98430645635145253</v>
      </c>
      <c r="AF10">
        <f>IF($G10="s-curve",$E10+($F10-$E10)*$O$2/(1+EXP($O$3*(COUNT($I$9:AF$9)+$O$4))),TREND($E10:$F10,$E$9:$F$9,AF$9))</f>
        <v>0.98830428524535807</v>
      </c>
      <c r="AG10">
        <f>IF($G10="s-curve",$E10+($F10-$E10)*$O$2/(1+EXP($O$3*(COUNT($I$9:AG$9)+$O$4))),TREND($E10:$F10,$E$9:$F$9,AG$9))</f>
        <v>0.99129697531601191</v>
      </c>
      <c r="AH10">
        <f>IF($G10="s-curve",$E10+($F10-$E10)*$O$2/(1+EXP($O$3*(COUNT($I$9:AH$9)+$O$4))),TREND($E10:$F10,$E$9:$F$9,AH$9))</f>
        <v>0.99353127723353074</v>
      </c>
      <c r="AI10">
        <f>IF($G10="s-curve",$E10+($F10-$E10)*$O$2/(1+EXP($O$3*(COUNT($I$9:AI$9)+$O$4))),TREND($E10:$F10,$E$9:$F$9,AI$9))</f>
        <v>0.99519605997313842</v>
      </c>
      <c r="AJ10">
        <f>IF($G10="s-curve",$E10+($F10-$E10)*$O$2/(1+EXP($O$3*(COUNT($I$9:AJ$9)+$O$4))),TREND($E10:$F10,$E$9:$F$9,AJ$9))</f>
        <v>0.99643465415129961</v>
      </c>
      <c r="AK10">
        <f>IF($G10="s-curve",$E10+($F10-$E10)*$O$2/(1+EXP($O$3*(COUNT($I$9:AK$9)+$O$4))),TREND($E10:$F10,$E$9:$F$9,AK$9))</f>
        <v>0.99735514845002182</v>
      </c>
    </row>
    <row r="11" spans="1:37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3.6619689311735883E-4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>E11</f>
        <v>3.6619689311735883E-4</v>
      </c>
      <c r="J11">
        <f>IF($G11="s-curve",$E11+($F11-$E11)*$I$2/(1+EXP($I$3*(COUNT($I$9:J$9)+$I$4))),TREND($E11:$F11,$E$9:$F$9,J$9))</f>
        <v>3.7903807714086466E-4</v>
      </c>
      <c r="K11">
        <f>IF($G11="s-curve",$E11+($F11-$E11)*$I$2/(1+EXP($I$3*(COUNT($I$9:K$9)+$I$4))),TREND($E11:$F11,$E$9:$F$9,K$9))</f>
        <v>3.8344154388725743E-4</v>
      </c>
      <c r="L11">
        <f>IF($G11="s-curve",$E11+($F11-$E11)*$I$2/(1+EXP($I$3*(COUNT($I$9:L$9)+$I$4))),TREND($E11:$F11,$E$9:$F$9,L$9))</f>
        <v>3.8931427204839546E-4</v>
      </c>
      <c r="M11">
        <f>IF($G11="s-curve",$E11+($F11-$E11)*$I$2/(1+EXP($I$3*(COUNT($I$9:M$9)+$I$4))),TREND($E11:$F11,$E$9:$F$9,M$9))</f>
        <v>3.9711439734830336E-4</v>
      </c>
      <c r="N11">
        <f>IF($G11="s-curve",$E11+($F11-$E11)*$I$2/(1+EXP($I$3*(COUNT($I$9:N$9)+$I$4))),TREND($E11:$F11,$E$9:$F$9,N$9))</f>
        <v>4.0741816416863718E-4</v>
      </c>
      <c r="O11">
        <f>IF($G11="s-curve",$E11+($F11-$E11)*$I$2/(1+EXP($I$3*(COUNT($I$9:O$9)+$I$4))),TREND($E11:$F11,$E$9:$F$9,O$9))</f>
        <v>4.2093161079593579E-4</v>
      </c>
      <c r="P11">
        <f>IF($G11="s-curve",$E11+($F11-$E11)*$I$2/(1+EXP($I$3*(COUNT($I$9:P$9)+$I$4))),TREND($E11:$F11,$E$9:$F$9,P$9))</f>
        <v>4.3848832470376578E-4</v>
      </c>
      <c r="Q11">
        <f>IF($G11="s-curve",$E11+($F11-$E11)*$I$2/(1+EXP($I$3*(COUNT($I$9:Q$9)+$I$4))),TREND($E11:$F11,$E$9:$F$9,Q$9))</f>
        <v>4.6102086442305562E-4</v>
      </c>
      <c r="R11">
        <f>IF($G11="s-curve",$E11+($F11-$E11)*$I$2/(1+EXP($I$3*(COUNT($I$9:R$9)+$I$4))),TREND($E11:$F11,$E$9:$F$9,R$9))</f>
        <v>4.894899566584924E-4</v>
      </c>
      <c r="S11">
        <f>IF($G11="s-curve",$E11+($F11-$E11)*$I$2/(1+EXP($I$3*(COUNT($I$9:S$9)+$I$4))),TREND($E11:$F11,$E$9:$F$9,S$9))</f>
        <v>5.2475616592902391E-4</v>
      </c>
      <c r="T11">
        <f>IF($G11="s-curve",$E11+($F11-$E11)*$I$2/(1+EXP($I$3*(COUNT($I$9:T$9)+$I$4))),TREND($E11:$F11,$E$9:$F$9,T$9))</f>
        <v>5.6738881646509198E-4</v>
      </c>
      <c r="U11">
        <f>IF($G11="s-curve",$E11+($F11-$E11)*$I$2/(1+EXP($I$3*(COUNT($I$9:U$9)+$I$4))),TREND($E11:$F11,$E$9:$F$9,U$9))</f>
        <v>6.1743167492497213E-4</v>
      </c>
      <c r="V11">
        <f>IF($G11="s-curve",$E11+($F11-$E11)*$I$2/(1+EXP($I$3*(COUNT($I$9:V$9)+$I$4))),TREND($E11:$F11,$E$9:$F$9,V$9))</f>
        <v>6.7418273434140122E-4</v>
      </c>
      <c r="W11">
        <f>IF($G11="s-curve",$E11+($F11-$E11)*$I$2/(1+EXP($I$3*(COUNT($I$9:W$9)+$I$4))),TREND($E11:$F11,$E$9:$F$9,W$9))</f>
        <v>7.3607981117618953E-4</v>
      </c>
      <c r="X11">
        <f>IF($G11="s-curve",$E11+($F11-$E11)*$I$2/(1+EXP($I$3*(COUNT($I$9:X$9)+$I$4))),TREND($E11:$F11,$E$9:$F$9,X$9))</f>
        <v>8.0078320950358701E-4</v>
      </c>
      <c r="Y11">
        <f>IF($G11="s-curve",$E11+($F11-$E11)*$I$2/(1+EXP($I$3*(COUNT($I$9:Y$9)+$I$4))),TREND($E11:$F11,$E$9:$F$9,Y$9))</f>
        <v>8.6548660783098449E-4</v>
      </c>
      <c r="Z11">
        <f>IF($G11="s-curve",$E11+($F11-$E11)*$I$2/(1+EXP($I$3*(COUNT($I$9:Z$9)+$I$4))),TREND($E11:$F11,$E$9:$F$9,Z$9))</f>
        <v>9.2738368466577258E-4</v>
      </c>
      <c r="AA11">
        <f>IF($G11="s-curve",$E11+($F11-$E11)*$I$2/(1+EXP($I$3*(COUNT($I$9:AA$9)+$I$4))),TREND($E11:$F11,$E$9:$F$9,AA$9))</f>
        <v>9.8413474408220168E-4</v>
      </c>
      <c r="AB11">
        <f>IF($G11="s-curve",$E11+($F11-$E11)*$I$2/(1+EXP($I$3*(COUNT($I$9:AB$9)+$I$4))),TREND($E11:$F11,$E$9:$F$9,AB$9))</f>
        <v>1.0341776025420818E-3</v>
      </c>
      <c r="AC11">
        <f>IF($G11="s-curve",$E11+($F11-$E11)*$I$2/(1+EXP($I$3*(COUNT($I$9:AC$9)+$I$4))),TREND($E11:$F11,$E$9:$F$9,AC$9))</f>
        <v>1.0768102530781499E-3</v>
      </c>
      <c r="AD11">
        <f>IF($G11="s-curve",$E11+($F11-$E11)*$I$2/(1+EXP($I$3*(COUNT($I$9:AD$9)+$I$4))),TREND($E11:$F11,$E$9:$F$9,AD$9))</f>
        <v>1.1120764623486815E-3</v>
      </c>
      <c r="AE11">
        <f>IF($G11="s-curve",$E11+($F11-$E11)*$I$2/(1+EXP($I$3*(COUNT($I$9:AE$9)+$I$4))),TREND($E11:$F11,$E$9:$F$9,AE$9))</f>
        <v>1.1405455545841184E-3</v>
      </c>
      <c r="AF11">
        <f>IF($G11="s-curve",$E11+($F11-$E11)*$I$2/(1+EXP($I$3*(COUNT($I$9:AF$9)+$I$4))),TREND($E11:$F11,$E$9:$F$9,AF$9))</f>
        <v>1.1630780943034081E-3</v>
      </c>
      <c r="AG11">
        <f>IF($G11="s-curve",$E11+($F11-$E11)*$I$2/(1+EXP($I$3*(COUNT($I$9:AG$9)+$I$4))),TREND($E11:$F11,$E$9:$F$9,AG$9))</f>
        <v>1.1806348082112382E-3</v>
      </c>
      <c r="AH11">
        <f>IF($G11="s-curve",$E11+($F11-$E11)*$I$2/(1+EXP($I$3*(COUNT($I$9:AH$9)+$I$4))),TREND($E11:$F11,$E$9:$F$9,AH$9))</f>
        <v>1.1941482548385369E-3</v>
      </c>
      <c r="AI11">
        <f>IF($G11="s-curve",$E11+($F11-$E11)*$I$2/(1+EXP($I$3*(COUNT($I$9:AI$9)+$I$4))),TREND($E11:$F11,$E$9:$F$9,AI$9))</f>
        <v>1.2044520216588706E-3</v>
      </c>
      <c r="AJ11">
        <f>IF($G11="s-curve",$E11+($F11-$E11)*$I$2/(1+EXP($I$3*(COUNT($I$9:AJ$9)+$I$4))),TREND($E11:$F11,$E$9:$F$9,AJ$9))</f>
        <v>1.2122521469587785E-3</v>
      </c>
      <c r="AK11">
        <f>IF($G11="s-curve",$E11+($F11-$E11)*$I$2/(1+EXP($I$3*(COUNT($I$9:AK$9)+$I$4))),TREND($E11:$F11,$E$9:$F$9,AK$9))</f>
        <v>1.2181248751199165E-3</v>
      </c>
    </row>
    <row r="12" spans="1:37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>E12</f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0.60740740740740762</v>
      </c>
      <c r="L12">
        <f>IF($G12="s-curve",$E12+($F12-$E12)*$I$2/(1+EXP($I$3*(COUNT($I$9:L$9)+$I$4))),TREND($E12:$F12,$E$9:$F$9,L$9))</f>
        <v>0.61481481481481381</v>
      </c>
      <c r="M12">
        <f>IF($G12="s-curve",$E12+($F12-$E12)*$I$2/(1+EXP($I$3*(COUNT($I$9:M$9)+$I$4))),TREND($E12:$F12,$E$9:$F$9,M$9))</f>
        <v>0.62222222222222179</v>
      </c>
      <c r="N12">
        <f>IF($G12="s-curve",$E12+($F12-$E12)*$I$2/(1+EXP($I$3*(COUNT($I$9:N$9)+$I$4))),TREND($E12:$F12,$E$9:$F$9,N$9))</f>
        <v>0.62962962962962976</v>
      </c>
      <c r="O12">
        <f>IF($G12="s-curve",$E12+($F12-$E12)*$I$2/(1+EXP($I$3*(COUNT($I$9:O$9)+$I$4))),TREND($E12:$F12,$E$9:$F$9,O$9))</f>
        <v>0.63703703703703596</v>
      </c>
      <c r="P12">
        <f>IF($G12="s-curve",$E12+($F12-$E12)*$I$2/(1+EXP($I$3*(COUNT($I$9:P$9)+$I$4))),TREND($E12:$F12,$E$9:$F$9,P$9))</f>
        <v>0.64444444444444393</v>
      </c>
      <c r="Q12">
        <f>IF($G12="s-curve",$E12+($F12-$E12)*$I$2/(1+EXP($I$3*(COUNT($I$9:Q$9)+$I$4))),TREND($E12:$F12,$E$9:$F$9,Q$9))</f>
        <v>0.6518518518518519</v>
      </c>
      <c r="R12">
        <f>IF($G12="s-curve",$E12+($F12-$E12)*$I$2/(1+EXP($I$3*(COUNT($I$9:R$9)+$I$4))),TREND($E12:$F12,$E$9:$F$9,R$9))</f>
        <v>0.6592592592592581</v>
      </c>
      <c r="S12">
        <f>IF($G12="s-curve",$E12+($F12-$E12)*$I$2/(1+EXP($I$3*(COUNT($I$9:S$9)+$I$4))),TREND($E12:$F12,$E$9:$F$9,S$9))</f>
        <v>0.66666666666666607</v>
      </c>
      <c r="T12">
        <f>IF($G12="s-curve",$E12+($F12-$E12)*$I$2/(1+EXP($I$3*(COUNT($I$9:T$9)+$I$4))),TREND($E12:$F12,$E$9:$F$9,T$9))</f>
        <v>0.67407407407407405</v>
      </c>
      <c r="U12">
        <f>IF($G12="s-curve",$E12+($F12-$E12)*$I$2/(1+EXP($I$3*(COUNT($I$9:U$9)+$I$4))),TREND($E12:$F12,$E$9:$F$9,U$9))</f>
        <v>0.68148148148148024</v>
      </c>
      <c r="V12">
        <f>IF($G12="s-curve",$E12+($F12-$E12)*$I$2/(1+EXP($I$3*(COUNT($I$9:V$9)+$I$4))),TREND($E12:$F12,$E$9:$F$9,V$9))</f>
        <v>0.68888888888888822</v>
      </c>
      <c r="W12">
        <f>IF($G12="s-curve",$E12+($F12-$E12)*$I$2/(1+EXP($I$3*(COUNT($I$9:W$9)+$I$4))),TREND($E12:$F12,$E$9:$F$9,W$9))</f>
        <v>0.69629629629629619</v>
      </c>
      <c r="X12">
        <f>IF($G12="s-curve",$E12+($F12-$E12)*$I$2/(1+EXP($I$3*(COUNT($I$9:X$9)+$I$4))),TREND($E12:$F12,$E$9:$F$9,X$9))</f>
        <v>0.70370370370370239</v>
      </c>
      <c r="Y12">
        <f>IF($G12="s-curve",$E12+($F12-$E12)*$I$2/(1+EXP($I$3*(COUNT($I$9:Y$9)+$I$4))),TREND($E12:$F12,$E$9:$F$9,Y$9))</f>
        <v>0.71111111111111036</v>
      </c>
      <c r="Z12">
        <f>IF($G12="s-curve",$E12+($F12-$E12)*$I$2/(1+EXP($I$3*(COUNT($I$9:Z$9)+$I$4))),TREND($E12:$F12,$E$9:$F$9,Z$9))</f>
        <v>0.71851851851851833</v>
      </c>
      <c r="AA12">
        <f>IF($G12="s-curve",$E12+($F12-$E12)*$I$2/(1+EXP($I$3*(COUNT($I$9:AA$9)+$I$4))),TREND($E12:$F12,$E$9:$F$9,AA$9))</f>
        <v>0.72592592592592631</v>
      </c>
      <c r="AB12">
        <f>IF($G12="s-curve",$E12+($F12-$E12)*$I$2/(1+EXP($I$3*(COUNT($I$9:AB$9)+$I$4))),TREND($E12:$F12,$E$9:$F$9,AB$9))</f>
        <v>0.7333333333333325</v>
      </c>
      <c r="AC12">
        <f>IF($G12="s-curve",$E12+($F12-$E12)*$I$2/(1+EXP($I$3*(COUNT($I$9:AC$9)+$I$4))),TREND($E12:$F12,$E$9:$F$9,AC$9))</f>
        <v>0.74074074074074048</v>
      </c>
      <c r="AD12">
        <f>IF($G12="s-curve",$E12+($F12-$E12)*$I$2/(1+EXP($I$3*(COUNT($I$9:AD$9)+$I$4))),TREND($E12:$F12,$E$9:$F$9,AD$9))</f>
        <v>0.74814814814814845</v>
      </c>
      <c r="AE12">
        <f>IF($G12="s-curve",$E12+($F12-$E12)*$I$2/(1+EXP($I$3*(COUNT($I$9:AE$9)+$I$4))),TREND($E12:$F12,$E$9:$F$9,AE$9))</f>
        <v>0.75555555555555465</v>
      </c>
      <c r="AF12">
        <f>IF($G12="s-curve",$E12+($F12-$E12)*$I$2/(1+EXP($I$3*(COUNT($I$9:AF$9)+$I$4))),TREND($E12:$F12,$E$9:$F$9,AF$9))</f>
        <v>0.76296296296296262</v>
      </c>
      <c r="AG12">
        <f>IF($G12="s-curve",$E12+($F12-$E12)*$I$2/(1+EXP($I$3*(COUNT($I$9:AG$9)+$I$4))),TREND($E12:$F12,$E$9:$F$9,AG$9))</f>
        <v>0.77037037037037059</v>
      </c>
      <c r="AH12">
        <f>IF($G12="s-curve",$E12+($F12-$E12)*$I$2/(1+EXP($I$3*(COUNT($I$9:AH$9)+$I$4))),TREND($E12:$F12,$E$9:$F$9,AH$9))</f>
        <v>0.77777777777777679</v>
      </c>
      <c r="AI12">
        <f>IF($G12="s-curve",$E12+($F12-$E12)*$I$2/(1+EXP($I$3*(COUNT($I$9:AI$9)+$I$4))),TREND($E12:$F12,$E$9:$F$9,AI$9))</f>
        <v>0.78518518518518476</v>
      </c>
      <c r="AJ12">
        <f>IF($G12="s-curve",$E12+($F12-$E12)*$I$2/(1+EXP($I$3*(COUNT($I$9:AJ$9)+$I$4))),TREND($E12:$F12,$E$9:$F$9,AJ$9))</f>
        <v>0.79259259259259274</v>
      </c>
      <c r="AK12">
        <f>IF($G12="s-curve",$E12+($F12-$E12)*$I$2/(1+EXP($I$3*(COUNT($I$9:AK$9)+$I$4))),TREND($E12:$F12,$E$9:$F$9,AK$9))</f>
        <v>0.79999999999999893</v>
      </c>
    </row>
    <row r="13" spans="1:37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>E13</f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0.27703703703703741</v>
      </c>
      <c r="L13">
        <f>IF($G13="s-curve",$E13+($F13-$E13)*$I$2/(1+EXP($I$3*(COUNT($I$9:L$9)+$I$4))),TREND($E13:$F13,$E$9:$F$9,L$9))</f>
        <v>0.27407407407407369</v>
      </c>
      <c r="M13">
        <f>IF($G13="s-curve",$E13+($F13-$E13)*$I$2/(1+EXP($I$3*(COUNT($I$9:M$9)+$I$4))),TREND($E13:$F13,$E$9:$F$9,M$9))</f>
        <v>0.27111111111111086</v>
      </c>
      <c r="N13">
        <f>IF($G13="s-curve",$E13+($F13-$E13)*$I$2/(1+EXP($I$3*(COUNT($I$9:N$9)+$I$4))),TREND($E13:$F13,$E$9:$F$9,N$9))</f>
        <v>0.26814814814814802</v>
      </c>
      <c r="O13">
        <f>IF($G13="s-curve",$E13+($F13-$E13)*$I$2/(1+EXP($I$3*(COUNT($I$9:O$9)+$I$4))),TREND($E13:$F13,$E$9:$F$9,O$9))</f>
        <v>0.26518518518518519</v>
      </c>
      <c r="P13">
        <f>IF($G13="s-curve",$E13+($F13-$E13)*$I$2/(1+EXP($I$3*(COUNT($I$9:P$9)+$I$4))),TREND($E13:$F13,$E$9:$F$9,P$9))</f>
        <v>0.26222222222222236</v>
      </c>
      <c r="Q13">
        <f>IF($G13="s-curve",$E13+($F13-$E13)*$I$2/(1+EXP($I$3*(COUNT($I$9:Q$9)+$I$4))),TREND($E13:$F13,$E$9:$F$9,Q$9))</f>
        <v>0.25925925925925952</v>
      </c>
      <c r="R13">
        <f>IF($G13="s-curve",$E13+($F13-$E13)*$I$2/(1+EXP($I$3*(COUNT($I$9:R$9)+$I$4))),TREND($E13:$F13,$E$9:$F$9,R$9))</f>
        <v>0.2562962962962958</v>
      </c>
      <c r="S13">
        <f>IF($G13="s-curve",$E13+($F13-$E13)*$I$2/(1+EXP($I$3*(COUNT($I$9:S$9)+$I$4))),TREND($E13:$F13,$E$9:$F$9,S$9))</f>
        <v>0.25333333333333297</v>
      </c>
      <c r="T13">
        <f>IF($G13="s-curve",$E13+($F13-$E13)*$I$2/(1+EXP($I$3*(COUNT($I$9:T$9)+$I$4))),TREND($E13:$F13,$E$9:$F$9,T$9))</f>
        <v>0.25037037037037013</v>
      </c>
      <c r="U13">
        <f>IF($G13="s-curve",$E13+($F13-$E13)*$I$2/(1+EXP($I$3*(COUNT($I$9:U$9)+$I$4))),TREND($E13:$F13,$E$9:$F$9,U$9))</f>
        <v>0.2474074074074073</v>
      </c>
      <c r="V13">
        <f>IF($G13="s-curve",$E13+($F13-$E13)*$I$2/(1+EXP($I$3*(COUNT($I$9:V$9)+$I$4))),TREND($E13:$F13,$E$9:$F$9,V$9))</f>
        <v>0.24444444444444446</v>
      </c>
      <c r="W13">
        <f>IF($G13="s-curve",$E13+($F13-$E13)*$I$2/(1+EXP($I$3*(COUNT($I$9:W$9)+$I$4))),TREND($E13:$F13,$E$9:$F$9,W$9))</f>
        <v>0.24148148148148163</v>
      </c>
      <c r="X13">
        <f>IF($G13="s-curve",$E13+($F13-$E13)*$I$2/(1+EXP($I$3*(COUNT($I$9:X$9)+$I$4))),TREND($E13:$F13,$E$9:$F$9,X$9))</f>
        <v>0.2385185185185188</v>
      </c>
      <c r="Y13">
        <f>IF($G13="s-curve",$E13+($F13-$E13)*$I$2/(1+EXP($I$3*(COUNT($I$9:Y$9)+$I$4))),TREND($E13:$F13,$E$9:$F$9,Y$9))</f>
        <v>0.23555555555555507</v>
      </c>
      <c r="Z13">
        <f>IF($G13="s-curve",$E13+($F13-$E13)*$I$2/(1+EXP($I$3*(COUNT($I$9:Z$9)+$I$4))),TREND($E13:$F13,$E$9:$F$9,Z$9))</f>
        <v>0.23259259259259224</v>
      </c>
      <c r="AA13">
        <f>IF($G13="s-curve",$E13+($F13-$E13)*$I$2/(1+EXP($I$3*(COUNT($I$9:AA$9)+$I$4))),TREND($E13:$F13,$E$9:$F$9,AA$9))</f>
        <v>0.22962962962962941</v>
      </c>
      <c r="AB13">
        <f>IF($G13="s-curve",$E13+($F13-$E13)*$I$2/(1+EXP($I$3*(COUNT($I$9:AB$9)+$I$4))),TREND($E13:$F13,$E$9:$F$9,AB$9))</f>
        <v>0.22666666666666657</v>
      </c>
      <c r="AC13">
        <f>IF($G13="s-curve",$E13+($F13-$E13)*$I$2/(1+EXP($I$3*(COUNT($I$9:AC$9)+$I$4))),TREND($E13:$F13,$E$9:$F$9,AC$9))</f>
        <v>0.22370370370370374</v>
      </c>
      <c r="AD13">
        <f>IF($G13="s-curve",$E13+($F13-$E13)*$I$2/(1+EXP($I$3*(COUNT($I$9:AD$9)+$I$4))),TREND($E13:$F13,$E$9:$F$9,AD$9))</f>
        <v>0.2207407407407409</v>
      </c>
      <c r="AE13">
        <f>IF($G13="s-curve",$E13+($F13-$E13)*$I$2/(1+EXP($I$3*(COUNT($I$9:AE$9)+$I$4))),TREND($E13:$F13,$E$9:$F$9,AE$9))</f>
        <v>0.21777777777777807</v>
      </c>
      <c r="AF13">
        <f>IF($G13="s-curve",$E13+($F13-$E13)*$I$2/(1+EXP($I$3*(COUNT($I$9:AF$9)+$I$4))),TREND($E13:$F13,$E$9:$F$9,AF$9))</f>
        <v>0.21481481481481435</v>
      </c>
      <c r="AG13">
        <f>IF($G13="s-curve",$E13+($F13-$E13)*$I$2/(1+EXP($I$3*(COUNT($I$9:AG$9)+$I$4))),TREND($E13:$F13,$E$9:$F$9,AG$9))</f>
        <v>0.21185185185185151</v>
      </c>
      <c r="AH13">
        <f>IF($G13="s-curve",$E13+($F13-$E13)*$I$2/(1+EXP($I$3*(COUNT($I$9:AH$9)+$I$4))),TREND($E13:$F13,$E$9:$F$9,AH$9))</f>
        <v>0.20888888888888868</v>
      </c>
      <c r="AI13">
        <f>IF($G13="s-curve",$E13+($F13-$E13)*$I$2/(1+EXP($I$3*(COUNT($I$9:AI$9)+$I$4))),TREND($E13:$F13,$E$9:$F$9,AI$9))</f>
        <v>0.20592592592592585</v>
      </c>
      <c r="AJ13">
        <f>IF($G13="s-curve",$E13+($F13-$E13)*$I$2/(1+EXP($I$3*(COUNT($I$9:AJ$9)+$I$4))),TREND($E13:$F13,$E$9:$F$9,AJ$9))</f>
        <v>0.20296296296296301</v>
      </c>
      <c r="AK13">
        <f>IF($G13="s-curve",$E13+($F13-$E13)*$I$2/(1+EXP($I$3*(COUNT($I$9:AK$9)+$I$4))),TREND($E13:$F13,$E$9:$F$9,AK$9))</f>
        <v>0.20000000000000018</v>
      </c>
    </row>
    <row r="14" spans="1:37" x14ac:dyDescent="0.35">
      <c r="C14" t="s">
        <v>5</v>
      </c>
      <c r="D14" s="22">
        <v>0.28000000000000003</v>
      </c>
      <c r="E14" s="22">
        <v>0.17499999999999999</v>
      </c>
      <c r="F14" s="41">
        <v>0.2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>D14</f>
        <v>0.28000000000000003</v>
      </c>
      <c r="J14">
        <f>IF($G14="s-curve",$E14+($F14-$E14)*$O$2/(1+EXP($O$3*(COUNT($I$9:J$9)+$O$4))),TREND($E14:$F14,$E$9:$F$9,J$9))</f>
        <v>0.17681066213403793</v>
      </c>
      <c r="K14">
        <f>IF($G14="s-curve",$E14+($F14-$E14)*$O$2/(1+EXP($O$3*(COUNT($I$9:K$9)+$O$4))),TREND($E14:$F14,$E$9:$F$9,K$9))</f>
        <v>0.17738373662247772</v>
      </c>
      <c r="L14">
        <f>IF($G14="s-curve",$E14+($F14-$E14)*$O$2/(1+EXP($O$3*(COUNT($I$9:L$9)+$O$4))),TREND($E14:$F14,$E$9:$F$9,L$9))</f>
        <v>0.17811383395468541</v>
      </c>
      <c r="M14">
        <f>IF($G14="s-curve",$E14+($F14-$E14)*$O$2/(1+EXP($O$3*(COUNT($I$9:M$9)+$O$4))),TREND($E14:$F14,$E$9:$F$9,M$9))</f>
        <v>0.17902772373941461</v>
      </c>
      <c r="N14">
        <f>IF($G14="s-curve",$E14+($F14-$E14)*$O$2/(1+EXP($O$3*(COUNT($I$9:N$9)+$O$4))),TREND($E14:$F14,$E$9:$F$9,N$9))</f>
        <v>0.18014675929502369</v>
      </c>
      <c r="O14">
        <f>IF($G14="s-curve",$E14+($F14-$E14)*$O$2/(1+EXP($O$3*(COUNT($I$9:O$9)+$O$4))),TREND($E14:$F14,$E$9:$F$9,O$9))</f>
        <v>0.18148062752044614</v>
      </c>
      <c r="P14">
        <f>IF($G14="s-curve",$E14+($F14-$E14)*$O$2/(1+EXP($O$3*(COUNT($I$9:P$9)+$O$4))),TREND($E14:$F14,$E$9:$F$9,P$9))</f>
        <v>0.18302053252061518</v>
      </c>
      <c r="Q14">
        <f>IF($G14="s-curve",$E14+($F14-$E14)*$O$2/(1+EXP($O$3*(COUNT($I$9:Q$9)+$O$4))),TREND($E14:$F14,$E$9:$F$9,Q$9))</f>
        <v>0.18473401915126944</v>
      </c>
      <c r="R14">
        <f>IF($G14="s-curve",$E14+($F14-$E14)*$O$2/(1+EXP($O$3*(COUNT($I$9:R$9)+$O$4))),TREND($E14:$F14,$E$9:$F$9,R$9))</f>
        <v>0.18656425386640627</v>
      </c>
      <c r="S14">
        <f>IF($G14="s-curve",$E14+($F14-$E14)*$O$2/(1+EXP($O$3*(COUNT($I$9:S$9)+$O$4))),TREND($E14:$F14,$E$9:$F$9,S$9))</f>
        <v>0.18843574613359373</v>
      </c>
      <c r="T14">
        <f>IF($G14="s-curve",$E14+($F14-$E14)*$O$2/(1+EXP($O$3*(COUNT($I$9:T$9)+$O$4))),TREND($E14:$F14,$E$9:$F$9,T$9))</f>
        <v>0.19026598084873056</v>
      </c>
      <c r="U14">
        <f>IF($G14="s-curve",$E14+($F14-$E14)*$O$2/(1+EXP($O$3*(COUNT($I$9:U$9)+$O$4))),TREND($E14:$F14,$E$9:$F$9,U$9))</f>
        <v>0.19197946747938482</v>
      </c>
      <c r="V14">
        <f>IF($G14="s-curve",$E14+($F14-$E14)*$O$2/(1+EXP($O$3*(COUNT($I$9:V$9)+$O$4))),TREND($E14:$F14,$E$9:$F$9,V$9))</f>
        <v>0.19351937247955386</v>
      </c>
      <c r="W14">
        <f>IF($G14="s-curve",$E14+($F14-$E14)*$O$2/(1+EXP($O$3*(COUNT($I$9:W$9)+$O$4))),TREND($E14:$F14,$E$9:$F$9,W$9))</f>
        <v>0.19485324070497631</v>
      </c>
      <c r="X14">
        <f>IF($G14="s-curve",$E14+($F14-$E14)*$O$2/(1+EXP($O$3*(COUNT($I$9:X$9)+$O$4))),TREND($E14:$F14,$E$9:$F$9,X$9))</f>
        <v>0.19597227626058539</v>
      </c>
      <c r="Y14">
        <f>IF($G14="s-curve",$E14+($F14-$E14)*$O$2/(1+EXP($O$3*(COUNT($I$9:Y$9)+$O$4))),TREND($E14:$F14,$E$9:$F$9,Y$9))</f>
        <v>0.19688616604531459</v>
      </c>
      <c r="Z14">
        <f>IF($G14="s-curve",$E14+($F14-$E14)*$O$2/(1+EXP($O$3*(COUNT($I$9:Z$9)+$O$4))),TREND($E14:$F14,$E$9:$F$9,Z$9))</f>
        <v>0.19761626337752228</v>
      </c>
      <c r="AA14">
        <f>IF($G14="s-curve",$E14+($F14-$E14)*$O$2/(1+EXP($O$3*(COUNT($I$9:AA$9)+$O$4))),TREND($E14:$F14,$E$9:$F$9,AA$9))</f>
        <v>0.19818933786596207</v>
      </c>
      <c r="AB14">
        <f>IF($G14="s-curve",$E14+($F14-$E14)*$O$2/(1+EXP($O$3*(COUNT($I$9:AB$9)+$O$4))),TREND($E14:$F14,$E$9:$F$9,AB$9))</f>
        <v>0.19863296706960148</v>
      </c>
      <c r="AC14">
        <f>IF($G14="s-curve",$E14+($F14-$E14)*$O$2/(1+EXP($O$3*(COUNT($I$9:AC$9)+$O$4))),TREND($E14:$F14,$E$9:$F$9,AC$9))</f>
        <v>0.19897271804498839</v>
      </c>
      <c r="AD14">
        <f>IF($G14="s-curve",$E14+($F14-$E14)*$O$2/(1+EXP($O$3*(COUNT($I$9:AD$9)+$O$4))),TREND($E14:$F14,$E$9:$F$9,AD$9))</f>
        <v>0.19923077851607132</v>
      </c>
      <c r="AE14">
        <f>IF($G14="s-curve",$E14+($F14-$E14)*$O$2/(1+EXP($O$3*(COUNT($I$9:AE$9)+$O$4))),TREND($E14:$F14,$E$9:$F$9,AE$9))</f>
        <v>0.19942556575224937</v>
      </c>
      <c r="AF14">
        <f>IF($G14="s-curve",$E14+($F14-$E14)*$O$2/(1+EXP($O$3*(COUNT($I$9:AF$9)+$O$4))),TREND($E14:$F14,$E$9:$F$9,AF$9))</f>
        <v>0.19957189916710683</v>
      </c>
      <c r="AG14">
        <f>IF($G14="s-curve",$E14+($F14-$E14)*$O$2/(1+EXP($O$3*(COUNT($I$9:AG$9)+$O$4))),TREND($E14:$F14,$E$9:$F$9,AG$9))</f>
        <v>0.19968144126339721</v>
      </c>
      <c r="AH14">
        <f>IF($G14="s-curve",$E14+($F14-$E14)*$O$2/(1+EXP($O$3*(COUNT($I$9:AH$9)+$O$4))),TREND($E14:$F14,$E$9:$F$9,AH$9))</f>
        <v>0.19976322391045137</v>
      </c>
      <c r="AI14">
        <f>IF($G14="s-curve",$E14+($F14-$E14)*$O$2/(1+EXP($O$3*(COUNT($I$9:AI$9)+$O$4))),TREND($E14:$F14,$E$9:$F$9,AI$9))</f>
        <v>0.19982416032112513</v>
      </c>
      <c r="AJ14">
        <f>IF($G14="s-curve",$E14+($F14-$E14)*$O$2/(1+EXP($O$3*(COUNT($I$9:AJ$9)+$O$4))),TREND($E14:$F14,$E$9:$F$9,AJ$9))</f>
        <v>0.19986949685766106</v>
      </c>
      <c r="AK14">
        <f>IF($G14="s-curve",$E14+($F14-$E14)*$O$2/(1+EXP($O$3*(COUNT($I$9:AK$9)+$O$4))),TREND($E14:$F14,$E$9:$F$9,AK$9))</f>
        <v>0.19990318991398323</v>
      </c>
    </row>
    <row r="15" spans="1:37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2.8236163737145782E-4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ref="I15:I23" si="1">E15</f>
        <v>2.8236163737145782E-4</v>
      </c>
      <c r="J15">
        <f>IF($G15="s-curve",$E15+($F15-$E15)*$I$2/(1+EXP($I$3*(COUNT($I$9:J$9)+$I$4))),TREND($E15:$F15,$E$9:$F$9,J$9))</f>
        <v>2.8236163737145603E-4</v>
      </c>
      <c r="K15">
        <f>IF($G15="s-curve",$E15+($F15-$E15)*$I$2/(1+EXP($I$3*(COUNT($I$9:K$9)+$I$4))),TREND($E15:$F15,$E$9:$F$9,K$9))</f>
        <v>3.0381680045730303E-4</v>
      </c>
      <c r="L15">
        <f>IF($G15="s-curve",$E15+($F15-$E15)*$I$2/(1+EXP($I$3*(COUNT($I$9:L$9)+$I$4))),TREND($E15:$F15,$E$9:$F$9,L$9))</f>
        <v>3.2527196354315002E-4</v>
      </c>
      <c r="M15">
        <f>IF($G15="s-curve",$E15+($F15-$E15)*$I$2/(1+EXP($I$3*(COUNT($I$9:M$9)+$I$4))),TREND($E15:$F15,$E$9:$F$9,M$9))</f>
        <v>3.4672712662900396E-4</v>
      </c>
      <c r="N15">
        <f>IF($G15="s-curve",$E15+($F15-$E15)*$I$2/(1+EXP($I$3*(COUNT($I$9:N$9)+$I$4))),TREND($E15:$F15,$E$9:$F$9,N$9))</f>
        <v>3.6818228971485095E-4</v>
      </c>
      <c r="O15">
        <f>IF($G15="s-curve",$E15+($F15-$E15)*$I$2/(1+EXP($I$3*(COUNT($I$9:O$9)+$I$4))),TREND($E15:$F15,$E$9:$F$9,O$9))</f>
        <v>3.8963745280069795E-4</v>
      </c>
      <c r="P15">
        <f>IF($G15="s-curve",$E15+($F15-$E15)*$I$2/(1+EXP($I$3*(COUNT($I$9:P$9)+$I$4))),TREND($E15:$F15,$E$9:$F$9,P$9))</f>
        <v>4.1109261588654494E-4</v>
      </c>
      <c r="Q15">
        <f>IF($G15="s-curve",$E15+($F15-$E15)*$I$2/(1+EXP($I$3*(COUNT($I$9:Q$9)+$I$4))),TREND($E15:$F15,$E$9:$F$9,Q$9))</f>
        <v>4.3254777897239888E-4</v>
      </c>
      <c r="R15">
        <f>IF($G15="s-curve",$E15+($F15-$E15)*$I$2/(1+EXP($I$3*(COUNT($I$9:R$9)+$I$4))),TREND($E15:$F15,$E$9:$F$9,R$9))</f>
        <v>4.5400294205824587E-4</v>
      </c>
      <c r="S15">
        <f>IF($G15="s-curve",$E15+($F15-$E15)*$I$2/(1+EXP($I$3*(COUNT($I$9:S$9)+$I$4))),TREND($E15:$F15,$E$9:$F$9,S$9))</f>
        <v>4.7545810514409287E-4</v>
      </c>
      <c r="T15">
        <f>IF($G15="s-curve",$E15+($F15-$E15)*$I$2/(1+EXP($I$3*(COUNT($I$9:T$9)+$I$4))),TREND($E15:$F15,$E$9:$F$9,T$9))</f>
        <v>4.9691326822993986E-4</v>
      </c>
      <c r="U15">
        <f>IF($G15="s-curve",$E15+($F15-$E15)*$I$2/(1+EXP($I$3*(COUNT($I$9:U$9)+$I$4))),TREND($E15:$F15,$E$9:$F$9,U$9))</f>
        <v>5.183684313157938E-4</v>
      </c>
      <c r="V15">
        <f>IF($G15="s-curve",$E15+($F15-$E15)*$I$2/(1+EXP($I$3*(COUNT($I$9:V$9)+$I$4))),TREND($E15:$F15,$E$9:$F$9,V$9))</f>
        <v>5.3982359440164079E-4</v>
      </c>
      <c r="W15">
        <f>IF($G15="s-curve",$E15+($F15-$E15)*$I$2/(1+EXP($I$3*(COUNT($I$9:W$9)+$I$4))),TREND($E15:$F15,$E$9:$F$9,W$9))</f>
        <v>5.6127875748748779E-4</v>
      </c>
      <c r="X15">
        <f>IF($G15="s-curve",$E15+($F15-$E15)*$I$2/(1+EXP($I$3*(COUNT($I$9:X$9)+$I$4))),TREND($E15:$F15,$E$9:$F$9,X$9))</f>
        <v>5.8273392057333478E-4</v>
      </c>
      <c r="Y15">
        <f>IF($G15="s-curve",$E15+($F15-$E15)*$I$2/(1+EXP($I$3*(COUNT($I$9:Y$9)+$I$4))),TREND($E15:$F15,$E$9:$F$9,Y$9))</f>
        <v>6.0418908365918872E-4</v>
      </c>
      <c r="Z15">
        <f>IF($G15="s-curve",$E15+($F15-$E15)*$I$2/(1+EXP($I$3*(COUNT($I$9:Z$9)+$I$4))),TREND($E15:$F15,$E$9:$F$9,Z$9))</f>
        <v>6.2564424674503571E-4</v>
      </c>
      <c r="AA15">
        <f>IF($G15="s-curve",$E15+($F15-$E15)*$I$2/(1+EXP($I$3*(COUNT($I$9:AA$9)+$I$4))),TREND($E15:$F15,$E$9:$F$9,AA$9))</f>
        <v>6.4709940983088271E-4</v>
      </c>
      <c r="AB15">
        <f>IF($G15="s-curve",$E15+($F15-$E15)*$I$2/(1+EXP($I$3*(COUNT($I$9:AB$9)+$I$4))),TREND($E15:$F15,$E$9:$F$9,AB$9))</f>
        <v>6.6855457291672971E-4</v>
      </c>
      <c r="AC15">
        <f>IF($G15="s-curve",$E15+($F15-$E15)*$I$2/(1+EXP($I$3*(COUNT($I$9:AC$9)+$I$4))),TREND($E15:$F15,$E$9:$F$9,AC$9))</f>
        <v>6.9000973600258364E-4</v>
      </c>
      <c r="AD15">
        <f>IF($G15="s-curve",$E15+($F15-$E15)*$I$2/(1+EXP($I$3*(COUNT($I$9:AD$9)+$I$4))),TREND($E15:$F15,$E$9:$F$9,AD$9))</f>
        <v>7.1146489908843064E-4</v>
      </c>
      <c r="AE15">
        <f>IF($G15="s-curve",$E15+($F15-$E15)*$I$2/(1+EXP($I$3*(COUNT($I$9:AE$9)+$I$4))),TREND($E15:$F15,$E$9:$F$9,AE$9))</f>
        <v>7.3292006217427763E-4</v>
      </c>
      <c r="AF15">
        <f>IF($G15="s-curve",$E15+($F15-$E15)*$I$2/(1+EXP($I$3*(COUNT($I$9:AF$9)+$I$4))),TREND($E15:$F15,$E$9:$F$9,AF$9))</f>
        <v>7.5437522526012463E-4</v>
      </c>
      <c r="AG15">
        <f>IF($G15="s-curve",$E15+($F15-$E15)*$I$2/(1+EXP($I$3*(COUNT($I$9:AG$9)+$I$4))),TREND($E15:$F15,$E$9:$F$9,AG$9))</f>
        <v>7.7583038834597856E-4</v>
      </c>
      <c r="AH15">
        <f>IF($G15="s-curve",$E15+($F15-$E15)*$I$2/(1+EXP($I$3*(COUNT($I$9:AH$9)+$I$4))),TREND($E15:$F15,$E$9:$F$9,AH$9))</f>
        <v>7.9728555143182556E-4</v>
      </c>
      <c r="AI15">
        <f>IF($G15="s-curve",$E15+($F15-$E15)*$I$2/(1+EXP($I$3*(COUNT($I$9:AI$9)+$I$4))),TREND($E15:$F15,$E$9:$F$9,AI$9))</f>
        <v>8.1874071451767255E-4</v>
      </c>
      <c r="AJ15">
        <f>IF($G15="s-curve",$E15+($F15-$E15)*$I$2/(1+EXP($I$3*(COUNT($I$9:AJ$9)+$I$4))),TREND($E15:$F15,$E$9:$F$9,AJ$9))</f>
        <v>8.4019587760351955E-4</v>
      </c>
      <c r="AK15">
        <f>IF($G15="s-curve",$E15+($F15-$E15)*$I$2/(1+EXP($I$3*(COUNT($I$9:AK$9)+$I$4))),TREND($E15:$F15,$E$9:$F$9,AK$9))</f>
        <v>8.6165104068936654E-4</v>
      </c>
    </row>
    <row r="16" spans="1:37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3.1402369026966701E-5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3.1402369026966701E-5</v>
      </c>
      <c r="J16">
        <f>IF($G16="s-curve",$E16+($F16-$E16)*$I$2/(1+EXP($I$3*(COUNT($I$9:J$9)+$I$4))),TREND($E16:$F16,$E$9:$F$9,J$9))</f>
        <v>3.5589627316855018E-5</v>
      </c>
      <c r="K16">
        <f>IF($G16="s-curve",$E16+($F16-$E16)*$I$2/(1+EXP($I$3*(COUNT($I$9:K$9)+$I$4))),TREND($E16:$F16,$E$9:$F$9,K$9))</f>
        <v>3.7025511469307695E-5</v>
      </c>
      <c r="L16">
        <f>IF($G16="s-curve",$E16+($F16-$E16)*$I$2/(1+EXP($I$3*(COUNT($I$9:L$9)+$I$4))),TREND($E16:$F16,$E$9:$F$9,L$9))</f>
        <v>3.8940492956370917E-5</v>
      </c>
      <c r="M16">
        <f>IF($G16="s-curve",$E16+($F16-$E16)*$I$2/(1+EXP($I$3*(COUNT($I$9:M$9)+$I$4))),TREND($E16:$F16,$E$9:$F$9,M$9))</f>
        <v>4.1483960853444948E-5</v>
      </c>
      <c r="N16">
        <f>IF($G16="s-curve",$E16+($F16-$E16)*$I$2/(1+EXP($I$3*(COUNT($I$9:N$9)+$I$4))),TREND($E16:$F16,$E$9:$F$9,N$9))</f>
        <v>4.4843817153030914E-5</v>
      </c>
      <c r="O16">
        <f>IF($G16="s-curve",$E16+($F16-$E16)*$I$2/(1+EXP($I$3*(COUNT($I$9:O$9)+$I$4))),TREND($E16:$F16,$E$9:$F$9,O$9))</f>
        <v>4.9250287094707766E-5</v>
      </c>
      <c r="P16">
        <f>IF($G16="s-curve",$E16+($F16-$E16)*$I$2/(1+EXP($I$3*(COUNT($I$9:P$9)+$I$4))),TREND($E16:$F16,$E$9:$F$9,P$9))</f>
        <v>5.4975187206659274E-5</v>
      </c>
      <c r="Q16">
        <f>IF($G16="s-curve",$E16+($F16-$E16)*$I$2/(1+EXP($I$3*(COUNT($I$9:Q$9)+$I$4))),TREND($E16:$F16,$E$9:$F$9,Q$9))</f>
        <v>6.2322606538017407E-5</v>
      </c>
      <c r="R16">
        <f>IF($G16="s-curve",$E16+($F16-$E16)*$I$2/(1+EXP($I$3*(COUNT($I$9:R$9)+$I$4))),TREND($E16:$F16,$E$9:$F$9,R$9))</f>
        <v>7.1605819226988916E-5</v>
      </c>
      <c r="S16">
        <f>IF($G16="s-curve",$E16+($F16-$E16)*$I$2/(1+EXP($I$3*(COUNT($I$9:S$9)+$I$4))),TREND($E16:$F16,$E$9:$F$9,S$9))</f>
        <v>8.3105438487227008E-5</v>
      </c>
      <c r="T16">
        <f>IF($G16="s-curve",$E16+($F16-$E16)*$I$2/(1+EXP($I$3*(COUNT($I$9:T$9)+$I$4))),TREND($E16:$F16,$E$9:$F$9,T$9))</f>
        <v>9.7007109785628452E-5</v>
      </c>
      <c r="U16">
        <f>IF($G16="s-curve",$E16+($F16-$E16)*$I$2/(1+EXP($I$3*(COUNT($I$9:U$9)+$I$4))),TREND($E16:$F16,$E$9:$F$9,U$9))</f>
        <v>1.1332510457117721E-4</v>
      </c>
      <c r="V16">
        <f>IF($G16="s-curve",$E16+($F16-$E16)*$I$2/(1+EXP($I$3*(COUNT($I$9:V$9)+$I$4))),TREND($E16:$F16,$E$9:$F$9,V$9))</f>
        <v>1.3183051213845463E-4</v>
      </c>
      <c r="W16">
        <f>IF($G16="s-curve",$E16+($F16-$E16)*$I$2/(1+EXP($I$3*(COUNT($I$9:W$9)+$I$4))),TREND($E16:$F16,$E$9:$F$9,W$9))</f>
        <v>1.5201393507063073E-4</v>
      </c>
      <c r="X16">
        <f>IF($G16="s-curve",$E16+($F16-$E16)*$I$2/(1+EXP($I$3*(COUNT($I$9:X$9)+$I$4))),TREND($E16:$F16,$E$9:$F$9,X$9))</f>
        <v>1.7311244440858605E-4</v>
      </c>
      <c r="Y16">
        <f>IF($G16="s-curve",$E16+($F16-$E16)*$I$2/(1+EXP($I$3*(COUNT($I$9:Y$9)+$I$4))),TREND($E16:$F16,$E$9:$F$9,Y$9))</f>
        <v>1.9421095374654138E-4</v>
      </c>
      <c r="Z16">
        <f>IF($G16="s-curve",$E16+($F16-$E16)*$I$2/(1+EXP($I$3*(COUNT($I$9:Z$9)+$I$4))),TREND($E16:$F16,$E$9:$F$9,Z$9))</f>
        <v>2.1439437667871745E-4</v>
      </c>
      <c r="AA16">
        <f>IF($G16="s-curve",$E16+($F16-$E16)*$I$2/(1+EXP($I$3*(COUNT($I$9:AA$9)+$I$4))),TREND($E16:$F16,$E$9:$F$9,AA$9))</f>
        <v>2.3289978424599487E-4</v>
      </c>
      <c r="AB16">
        <f>IF($G16="s-curve",$E16+($F16-$E16)*$I$2/(1+EXP($I$3*(COUNT($I$9:AB$9)+$I$4))),TREND($E16:$F16,$E$9:$F$9,AB$9))</f>
        <v>2.4921777903154363E-4</v>
      </c>
      <c r="AC16">
        <f>IF($G16="s-curve",$E16+($F16-$E16)*$I$2/(1+EXP($I$3*(COUNT($I$9:AC$9)+$I$4))),TREND($E16:$F16,$E$9:$F$9,AC$9))</f>
        <v>2.6311945032994507E-4</v>
      </c>
      <c r="AD16">
        <f>IF($G16="s-curve",$E16+($F16-$E16)*$I$2/(1+EXP($I$3*(COUNT($I$9:AD$9)+$I$4))),TREND($E16:$F16,$E$9:$F$9,AD$9))</f>
        <v>2.7461906959018321E-4</v>
      </c>
      <c r="AE16">
        <f>IF($G16="s-curve",$E16+($F16-$E16)*$I$2/(1+EXP($I$3*(COUNT($I$9:AE$9)+$I$4))),TREND($E16:$F16,$E$9:$F$9,AE$9))</f>
        <v>2.8390228227915469E-4</v>
      </c>
      <c r="AF16">
        <f>IF($G16="s-curve",$E16+($F16-$E16)*$I$2/(1+EXP($I$3*(COUNT($I$9:AF$9)+$I$4))),TREND($E16:$F16,$E$9:$F$9,AF$9))</f>
        <v>2.9124970161051279E-4</v>
      </c>
      <c r="AG16">
        <f>IF($G16="s-curve",$E16+($F16-$E16)*$I$2/(1+EXP($I$3*(COUNT($I$9:AG$9)+$I$4))),TREND($E16:$F16,$E$9:$F$9,AG$9))</f>
        <v>2.9697460172246431E-4</v>
      </c>
      <c r="AH16">
        <f>IF($G16="s-curve",$E16+($F16-$E16)*$I$2/(1+EXP($I$3*(COUNT($I$9:AH$9)+$I$4))),TREND($E16:$F16,$E$9:$F$9,AH$9))</f>
        <v>3.0138107166414118E-4</v>
      </c>
      <c r="AI16">
        <f>IF($G16="s-curve",$E16+($F16-$E16)*$I$2/(1+EXP($I$3*(COUNT($I$9:AI$9)+$I$4))),TREND($E16:$F16,$E$9:$F$9,AI$9))</f>
        <v>3.0474092796372714E-4</v>
      </c>
      <c r="AJ16">
        <f>IF($G16="s-curve",$E16+($F16-$E16)*$I$2/(1+EXP($I$3*(COUNT($I$9:AJ$9)+$I$4))),TREND($E16:$F16,$E$9:$F$9,AJ$9))</f>
        <v>3.0728439586080112E-4</v>
      </c>
      <c r="AK16">
        <f>IF($G16="s-curve",$E16+($F16-$E16)*$I$2/(1+EXP($I$3*(COUNT($I$9:AK$9)+$I$4))),TREND($E16:$F16,$E$9:$F$9,AK$9))</f>
        <v>3.091993773478644E-4</v>
      </c>
    </row>
    <row r="17" spans="1:37" x14ac:dyDescent="0.35">
      <c r="A17" t="s">
        <v>12</v>
      </c>
      <c r="B17" t="s">
        <v>18</v>
      </c>
      <c r="C17" t="s">
        <v>1</v>
      </c>
      <c r="D17">
        <v>9.5000000000000001E-2</v>
      </c>
      <c r="E17" s="22">
        <v>0.05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>D17</f>
        <v>9.5000000000000001E-2</v>
      </c>
      <c r="J17">
        <f>IF($G17="s-curve",$E17+($F17-$E17)*$I$2/(1+EXP($I$3*(COUNT($I$9:J$9)+$I$4))),TREND($E17:$F17,$E$9:$F$9,J$9))</f>
        <v>6.4035330108609401E-2</v>
      </c>
      <c r="K17">
        <f>IF($G17="s-curve",$E17+($F17-$E17)*$I$2/(1+EXP($I$3*(COUNT($I$9:K$9)+$I$4))),TREND($E17:$F17,$E$9:$F$9,K$9))</f>
        <v>6.8848290447373631E-2</v>
      </c>
      <c r="L17">
        <f>IF($G17="s-curve",$E17+($F17-$E17)*$I$2/(1+EXP($I$3*(COUNT($I$9:L$9)+$I$4))),TREND($E17:$F17,$E$9:$F$9,L$9))</f>
        <v>7.5267143898022582E-2</v>
      </c>
      <c r="M17">
        <f>IF($G17="s-curve",$E17+($F17-$E17)*$I$2/(1+EXP($I$3*(COUNT($I$9:M$9)+$I$4))),TREND($E17:$F17,$E$9:$F$9,M$9))</f>
        <v>8.3792629809004371E-2</v>
      </c>
      <c r="N17">
        <f>IF($G17="s-curve",$E17+($F17-$E17)*$I$2/(1+EXP($I$3*(COUNT($I$9:N$9)+$I$4))),TREND($E17:$F17,$E$9:$F$9,N$9))</f>
        <v>9.505457951868844E-2</v>
      </c>
      <c r="O17">
        <f>IF($G17="s-curve",$E17+($F17-$E17)*$I$2/(1+EXP($I$3*(COUNT($I$9:O$9)+$I$4))),TREND($E17:$F17,$E$9:$F$9,O$9))</f>
        <v>0.10982468825414668</v>
      </c>
      <c r="P17">
        <f>IF($G17="s-curve",$E17+($F17-$E17)*$I$2/(1+EXP($I$3*(COUNT($I$9:P$9)+$I$4))),TREND($E17:$F17,$E$9:$F$9,P$9))</f>
        <v>0.12901406166922624</v>
      </c>
      <c r="Q17">
        <f>IF($G17="s-curve",$E17+($F17-$E17)*$I$2/(1+EXP($I$3*(COUNT($I$9:Q$9)+$I$4))),TREND($E17:$F17,$E$9:$F$9,Q$9))</f>
        <v>0.15364198013583227</v>
      </c>
      <c r="R17">
        <f>IF($G17="s-curve",$E17+($F17-$E17)*$I$2/(1+EXP($I$3*(COUNT($I$9:R$9)+$I$4))),TREND($E17:$F17,$E$9:$F$9,R$9))</f>
        <v>0.18475851165546342</v>
      </c>
      <c r="S17">
        <f>IF($G17="s-curve",$E17+($F17-$E17)*$I$2/(1+EXP($I$3*(COUNT($I$9:S$9)+$I$4))),TREND($E17:$F17,$E$9:$F$9,S$9))</f>
        <v>0.22330424761603851</v>
      </c>
      <c r="T17">
        <f>IF($G17="s-curve",$E17+($F17-$E17)*$I$2/(1+EXP($I$3*(COUNT($I$9:T$9)+$I$4))),TREND($E17:$F17,$E$9:$F$9,T$9))</f>
        <v>0.26990145567593327</v>
      </c>
      <c r="U17">
        <f>IF($G17="s-curve",$E17+($F17-$E17)*$I$2/(1+EXP($I$3*(COUNT($I$9:U$9)+$I$4))),TREND($E17:$F17,$E$9:$F$9,U$9))</f>
        <v>0.32459797250624622</v>
      </c>
      <c r="V17">
        <f>IF($G17="s-curve",$E17+($F17-$E17)*$I$2/(1+EXP($I$3*(COUNT($I$9:V$9)+$I$4))),TREND($E17:$F17,$E$9:$F$9,V$9))</f>
        <v>0.38662650908549429</v>
      </c>
      <c r="W17">
        <f>IF($G17="s-curve",$E17+($F17-$E17)*$I$2/(1+EXP($I$3*(COUNT($I$9:W$9)+$I$4))),TREND($E17:$F17,$E$9:$F$9,W$9))</f>
        <v>0.45427960902892389</v>
      </c>
      <c r="X17">
        <f>IF($G17="s-curve",$E17+($F17-$E17)*$I$2/(1+EXP($I$3*(COUNT($I$9:X$9)+$I$4))),TREND($E17:$F17,$E$9:$F$9,X$9))</f>
        <v>0.52500000000000002</v>
      </c>
      <c r="Y17">
        <f>IF($G17="s-curve",$E17+($F17-$E17)*$I$2/(1+EXP($I$3*(COUNT($I$9:Y$9)+$I$4))),TREND($E17:$F17,$E$9:$F$9,Y$9))</f>
        <v>0.5957203909710761</v>
      </c>
      <c r="Z17">
        <f>IF($G17="s-curve",$E17+($F17-$E17)*$I$2/(1+EXP($I$3*(COUNT($I$9:Z$9)+$I$4))),TREND($E17:$F17,$E$9:$F$9,Z$9))</f>
        <v>0.6633734909145057</v>
      </c>
      <c r="AA17">
        <f>IF($G17="s-curve",$E17+($F17-$E17)*$I$2/(1+EXP($I$3*(COUNT($I$9:AA$9)+$I$4))),TREND($E17:$F17,$E$9:$F$9,AA$9))</f>
        <v>0.72540202749375371</v>
      </c>
      <c r="AB17">
        <f>IF($G17="s-curve",$E17+($F17-$E17)*$I$2/(1+EXP($I$3*(COUNT($I$9:AB$9)+$I$4))),TREND($E17:$F17,$E$9:$F$9,AB$9))</f>
        <v>0.78009854432406667</v>
      </c>
      <c r="AC17">
        <f>IF($G17="s-curve",$E17+($F17-$E17)*$I$2/(1+EXP($I$3*(COUNT($I$9:AC$9)+$I$4))),TREND($E17:$F17,$E$9:$F$9,AC$9))</f>
        <v>0.82669575238396142</v>
      </c>
      <c r="AD17">
        <f>IF($G17="s-curve",$E17+($F17-$E17)*$I$2/(1+EXP($I$3*(COUNT($I$9:AD$9)+$I$4))),TREND($E17:$F17,$E$9:$F$9,AD$9))</f>
        <v>0.86524148834453662</v>
      </c>
      <c r="AE17">
        <f>IF($G17="s-curve",$E17+($F17-$E17)*$I$2/(1+EXP($I$3*(COUNT($I$9:AE$9)+$I$4))),TREND($E17:$F17,$E$9:$F$9,AE$9))</f>
        <v>0.89635801986416774</v>
      </c>
      <c r="AF17">
        <f>IF($G17="s-curve",$E17+($F17-$E17)*$I$2/(1+EXP($I$3*(COUNT($I$9:AF$9)+$I$4))),TREND($E17:$F17,$E$9:$F$9,AF$9))</f>
        <v>0.9209859383307738</v>
      </c>
      <c r="AG17">
        <f>IF($G17="s-curve",$E17+($F17-$E17)*$I$2/(1+EXP($I$3*(COUNT($I$9:AG$9)+$I$4))),TREND($E17:$F17,$E$9:$F$9,AG$9))</f>
        <v>0.94017531174585334</v>
      </c>
      <c r="AH17">
        <f>IF($G17="s-curve",$E17+($F17-$E17)*$I$2/(1+EXP($I$3*(COUNT($I$9:AH$9)+$I$4))),TREND($E17:$F17,$E$9:$F$9,AH$9))</f>
        <v>0.9549454204813117</v>
      </c>
      <c r="AI17">
        <f>IF($G17="s-curve",$E17+($F17-$E17)*$I$2/(1+EXP($I$3*(COUNT($I$9:AI$9)+$I$4))),TREND($E17:$F17,$E$9:$F$9,AI$9))</f>
        <v>0.96620737019099567</v>
      </c>
      <c r="AJ17">
        <f>IF($G17="s-curve",$E17+($F17-$E17)*$I$2/(1+EXP($I$3*(COUNT($I$9:AJ$9)+$I$4))),TREND($E17:$F17,$E$9:$F$9,AJ$9))</f>
        <v>0.97473285610197735</v>
      </c>
      <c r="AK17">
        <f>IF($G17="s-curve",$E17+($F17-$E17)*$I$2/(1+EXP($I$3*(COUNT($I$9:AK$9)+$I$4))),TREND($E17:$F17,$E$9:$F$9,AK$9))</f>
        <v>0.98115170955262643</v>
      </c>
    </row>
    <row r="18" spans="1:37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6.5988190394765667E-3</v>
      </c>
      <c r="L18">
        <f>IF($G18="s-curve",$E18+($F18-$E18)*$I$2/(1+EXP($I$3*(COUNT($I$9:L$9)+$I$4))),TREND($E18:$F18,$E$9:$F$9,L$9))</f>
        <v>6.3925325197232707E-3</v>
      </c>
      <c r="M18">
        <f>IF($G18="s-curve",$E18+($F18-$E18)*$I$2/(1+EXP($I$3*(COUNT($I$9:M$9)+$I$4))),TREND($E18:$F18,$E$9:$F$9,M$9))</f>
        <v>6.1862459999699193E-3</v>
      </c>
      <c r="N18">
        <f>IF($G18="s-curve",$E18+($F18-$E18)*$I$2/(1+EXP($I$3*(COUNT($I$9:N$9)+$I$4))),TREND($E18:$F18,$E$9:$F$9,N$9))</f>
        <v>5.9799594802165679E-3</v>
      </c>
      <c r="O18">
        <f>IF($G18="s-curve",$E18+($F18-$E18)*$I$2/(1+EXP($I$3*(COUNT($I$9:O$9)+$I$4))),TREND($E18:$F18,$E$9:$F$9,O$9))</f>
        <v>5.7736729604632719E-3</v>
      </c>
      <c r="P18">
        <f>IF($G18="s-curve",$E18+($F18-$E18)*$I$2/(1+EXP($I$3*(COUNT($I$9:P$9)+$I$4))),TREND($E18:$F18,$E$9:$F$9,P$9))</f>
        <v>5.5673864407099205E-3</v>
      </c>
      <c r="Q18">
        <f>IF($G18="s-curve",$E18+($F18-$E18)*$I$2/(1+EXP($I$3*(COUNT($I$9:Q$9)+$I$4))),TREND($E18:$F18,$E$9:$F$9,Q$9))</f>
        <v>5.3610999209565691E-3</v>
      </c>
      <c r="R18">
        <f>IF($G18="s-curve",$E18+($F18-$E18)*$I$2/(1+EXP($I$3*(COUNT($I$9:R$9)+$I$4))),TREND($E18:$F18,$E$9:$F$9,R$9))</f>
        <v>5.1548134012032176E-3</v>
      </c>
      <c r="S18">
        <f>IF($G18="s-curve",$E18+($F18-$E18)*$I$2/(1+EXP($I$3*(COUNT($I$9:S$9)+$I$4))),TREND($E18:$F18,$E$9:$F$9,S$9))</f>
        <v>4.9485268814499217E-3</v>
      </c>
      <c r="T18">
        <f>IF($G18="s-curve",$E18+($F18-$E18)*$I$2/(1+EXP($I$3*(COUNT($I$9:T$9)+$I$4))),TREND($E18:$F18,$E$9:$F$9,T$9))</f>
        <v>4.7422403616965703E-3</v>
      </c>
      <c r="U18">
        <f>IF($G18="s-curve",$E18+($F18-$E18)*$I$2/(1+EXP($I$3*(COUNT($I$9:U$9)+$I$4))),TREND($E18:$F18,$E$9:$F$9,U$9))</f>
        <v>4.5359538419432188E-3</v>
      </c>
      <c r="V18">
        <f>IF($G18="s-curve",$E18+($F18-$E18)*$I$2/(1+EXP($I$3*(COUNT($I$9:V$9)+$I$4))),TREND($E18:$F18,$E$9:$F$9,V$9))</f>
        <v>4.3296673221898674E-3</v>
      </c>
      <c r="W18">
        <f>IF($G18="s-curve",$E18+($F18-$E18)*$I$2/(1+EXP($I$3*(COUNT($I$9:W$9)+$I$4))),TREND($E18:$F18,$E$9:$F$9,W$9))</f>
        <v>4.1233808024365715E-3</v>
      </c>
      <c r="X18">
        <f>IF($G18="s-curve",$E18+($F18-$E18)*$I$2/(1+EXP($I$3*(COUNT($I$9:X$9)+$I$4))),TREND($E18:$F18,$E$9:$F$9,X$9))</f>
        <v>3.91709428268322E-3</v>
      </c>
      <c r="Y18">
        <f>IF($G18="s-curve",$E18+($F18-$E18)*$I$2/(1+EXP($I$3*(COUNT($I$9:Y$9)+$I$4))),TREND($E18:$F18,$E$9:$F$9,Y$9))</f>
        <v>3.7108077629298686E-3</v>
      </c>
      <c r="Z18">
        <f>IF($G18="s-curve",$E18+($F18-$E18)*$I$2/(1+EXP($I$3*(COUNT($I$9:Z$9)+$I$4))),TREND($E18:$F18,$E$9:$F$9,Z$9))</f>
        <v>3.5045212431765727E-3</v>
      </c>
      <c r="AA18">
        <f>IF($G18="s-curve",$E18+($F18-$E18)*$I$2/(1+EXP($I$3*(COUNT($I$9:AA$9)+$I$4))),TREND($E18:$F18,$E$9:$F$9,AA$9))</f>
        <v>3.2982347234232212E-3</v>
      </c>
      <c r="AB18">
        <f>IF($G18="s-curve",$E18+($F18-$E18)*$I$2/(1+EXP($I$3*(COUNT($I$9:AB$9)+$I$4))),TREND($E18:$F18,$E$9:$F$9,AB$9))</f>
        <v>3.0919482036698698E-3</v>
      </c>
      <c r="AC18">
        <f>IF($G18="s-curve",$E18+($F18-$E18)*$I$2/(1+EXP($I$3*(COUNT($I$9:AC$9)+$I$4))),TREND($E18:$F18,$E$9:$F$9,AC$9))</f>
        <v>2.8856616839165183E-3</v>
      </c>
      <c r="AD18">
        <f>IF($G18="s-curve",$E18+($F18-$E18)*$I$2/(1+EXP($I$3*(COUNT($I$9:AD$9)+$I$4))),TREND($E18:$F18,$E$9:$F$9,AD$9))</f>
        <v>2.6793751641632224E-3</v>
      </c>
      <c r="AE18">
        <f>IF($G18="s-curve",$E18+($F18-$E18)*$I$2/(1+EXP($I$3*(COUNT($I$9:AE$9)+$I$4))),TREND($E18:$F18,$E$9:$F$9,AE$9))</f>
        <v>2.473088644409871E-3</v>
      </c>
      <c r="AF18">
        <f>IF($G18="s-curve",$E18+($F18-$E18)*$I$2/(1+EXP($I$3*(COUNT($I$9:AF$9)+$I$4))),TREND($E18:$F18,$E$9:$F$9,AF$9))</f>
        <v>2.2668021246565195E-3</v>
      </c>
      <c r="AG18">
        <f>IF($G18="s-curve",$E18+($F18-$E18)*$I$2/(1+EXP($I$3*(COUNT($I$9:AG$9)+$I$4))),TREND($E18:$F18,$E$9:$F$9,AG$9))</f>
        <v>2.0605156049031681E-3</v>
      </c>
      <c r="AH18">
        <f>IF($G18="s-curve",$E18+($F18-$E18)*$I$2/(1+EXP($I$3*(COUNT($I$9:AH$9)+$I$4))),TREND($E18:$F18,$E$9:$F$9,AH$9))</f>
        <v>1.8542290851498722E-3</v>
      </c>
      <c r="AI18">
        <f>IF($G18="s-curve",$E18+($F18-$E18)*$I$2/(1+EXP($I$3*(COUNT($I$9:AI$9)+$I$4))),TREND($E18:$F18,$E$9:$F$9,AI$9))</f>
        <v>1.6479425653965207E-3</v>
      </c>
      <c r="AJ18">
        <f>IF($G18="s-curve",$E18+($F18-$E18)*$I$2/(1+EXP($I$3*(COUNT($I$9:AJ$9)+$I$4))),TREND($E18:$F18,$E$9:$F$9,AJ$9))</f>
        <v>1.4416560456431693E-3</v>
      </c>
      <c r="AK18">
        <f>IF($G18="s-curve",$E18+($F18-$E18)*$I$2/(1+EXP($I$3*(COUNT($I$9:AK$9)+$I$4))),TREND($E18:$F18,$E$9:$F$9,AK$9))</f>
        <v>1.2353695258898734E-3</v>
      </c>
    </row>
    <row r="19" spans="1:37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</row>
    <row r="20" spans="1:37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</row>
    <row r="21" spans="1:37" x14ac:dyDescent="0.35">
      <c r="C21" t="s">
        <v>5</v>
      </c>
      <c r="E21" s="22">
        <v>0</v>
      </c>
      <c r="F21" s="22">
        <f>F14</f>
        <v>0.2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0</v>
      </c>
      <c r="J21">
        <f>IF($G21="s-curve",$E21+($F21-$E21)*$I$2/(1+EXP($I$3*(COUNT($I$9:J$9)+$I$4))),TREND($E21:$F21,$E$9:$F$9,J$9))</f>
        <v>2.9548063386546112E-3</v>
      </c>
      <c r="K21">
        <f>IF($G21="s-curve",$E21+($F21-$E21)*$I$2/(1+EXP($I$3*(COUNT($I$9:K$9)+$I$4))),TREND($E21:$F21,$E$9:$F$9,K$9))</f>
        <v>3.9680611468155018E-3</v>
      </c>
      <c r="L21">
        <f>IF($G21="s-curve",$E21+($F21-$E21)*$I$2/(1+EXP($I$3*(COUNT($I$9:L$9)+$I$4))),TREND($E21:$F21,$E$9:$F$9,L$9))</f>
        <v>5.3193987153731734E-3</v>
      </c>
      <c r="M21">
        <f>IF($G21="s-curve",$E21+($F21-$E21)*$I$2/(1+EXP($I$3*(COUNT($I$9:M$9)+$I$4))),TREND($E21:$F21,$E$9:$F$9,M$9))</f>
        <v>7.1142378545272361E-3</v>
      </c>
      <c r="N21">
        <f>IF($G21="s-curve",$E21+($F21-$E21)*$I$2/(1+EXP($I$3*(COUNT($I$9:N$9)+$I$4))),TREND($E21:$F21,$E$9:$F$9,N$9))</f>
        <v>9.4851746355133562E-3</v>
      </c>
      <c r="O21">
        <f>IF($G21="s-curve",$E21+($F21-$E21)*$I$2/(1+EXP($I$3*(COUNT($I$9:O$9)+$I$4))),TREND($E21:$F21,$E$9:$F$9,O$9))</f>
        <v>1.2594671211399303E-2</v>
      </c>
      <c r="P21">
        <f>IF($G21="s-curve",$E21+($F21-$E21)*$I$2/(1+EXP($I$3*(COUNT($I$9:P$9)+$I$4))),TREND($E21:$F21,$E$9:$F$9,P$9))</f>
        <v>1.6634539298784477E-2</v>
      </c>
      <c r="Q21">
        <f>IF($G21="s-curve",$E21+($F21-$E21)*$I$2/(1+EXP($I$3*(COUNT($I$9:Q$9)+$I$4))),TREND($E21:$F21,$E$9:$F$9,Q$9))</f>
        <v>2.1819364239122584E-2</v>
      </c>
      <c r="R21">
        <f>IF($G21="s-curve",$E21+($F21-$E21)*$I$2/(1+EXP($I$3*(COUNT($I$9:R$9)+$I$4))),TREND($E21:$F21,$E$9:$F$9,R$9))</f>
        <v>2.8370212980097564E-2</v>
      </c>
      <c r="S21">
        <f>IF($G21="s-curve",$E21+($F21-$E21)*$I$2/(1+EXP($I$3*(COUNT($I$9:S$9)+$I$4))),TREND($E21:$F21,$E$9:$F$9,S$9))</f>
        <v>3.6485104761271273E-2</v>
      </c>
      <c r="T21">
        <f>IF($G21="s-curve",$E21+($F21-$E21)*$I$2/(1+EXP($I$3*(COUNT($I$9:T$9)+$I$4))),TREND($E21:$F21,$E$9:$F$9,T$9))</f>
        <v>4.629504330019648E-2</v>
      </c>
      <c r="U21">
        <f>IF($G21="s-curve",$E21+($F21-$E21)*$I$2/(1+EXP($I$3*(COUNT($I$9:U$9)+$I$4))),TREND($E21:$F21,$E$9:$F$9,U$9))</f>
        <v>5.7810099474999217E-2</v>
      </c>
      <c r="V21">
        <f>IF($G21="s-curve",$E21+($F21-$E21)*$I$2/(1+EXP($I$3*(COUNT($I$9:V$9)+$I$4))),TREND($E21:$F21,$E$9:$F$9,V$9))</f>
        <v>7.0868738754840913E-2</v>
      </c>
      <c r="W21">
        <f>IF($G21="s-curve",$E21+($F21-$E21)*$I$2/(1+EXP($I$3*(COUNT($I$9:W$9)+$I$4))),TREND($E21:$F21,$E$9:$F$9,W$9))</f>
        <v>8.5111496637668205E-2</v>
      </c>
      <c r="X21">
        <f>IF($G21="s-curve",$E21+($F21-$E21)*$I$2/(1+EXP($I$3*(COUNT($I$9:X$9)+$I$4))),TREND($E21:$F21,$E$9:$F$9,X$9))</f>
        <v>0.1</v>
      </c>
      <c r="Y21">
        <f>IF($G21="s-curve",$E21+($F21-$E21)*$I$2/(1+EXP($I$3*(COUNT($I$9:Y$9)+$I$4))),TREND($E21:$F21,$E$9:$F$9,Y$9))</f>
        <v>0.11488850336233181</v>
      </c>
      <c r="Z21">
        <f>IF($G21="s-curve",$E21+($F21-$E21)*$I$2/(1+EXP($I$3*(COUNT($I$9:Z$9)+$I$4))),TREND($E21:$F21,$E$9:$F$9,Z$9))</f>
        <v>0.12913126124515908</v>
      </c>
      <c r="AA21">
        <f>IF($G21="s-curve",$E21+($F21-$E21)*$I$2/(1+EXP($I$3*(COUNT($I$9:AA$9)+$I$4))),TREND($E21:$F21,$E$9:$F$9,AA$9))</f>
        <v>0.1421899005250008</v>
      </c>
      <c r="AB21">
        <f>IF($G21="s-curve",$E21+($F21-$E21)*$I$2/(1+EXP($I$3*(COUNT($I$9:AB$9)+$I$4))),TREND($E21:$F21,$E$9:$F$9,AB$9))</f>
        <v>0.15370495669980352</v>
      </c>
      <c r="AC21">
        <f>IF($G21="s-curve",$E21+($F21-$E21)*$I$2/(1+EXP($I$3*(COUNT($I$9:AC$9)+$I$4))),TREND($E21:$F21,$E$9:$F$9,AC$9))</f>
        <v>0.16351489523872872</v>
      </c>
      <c r="AD21">
        <f>IF($G21="s-curve",$E21+($F21-$E21)*$I$2/(1+EXP($I$3*(COUNT($I$9:AD$9)+$I$4))),TREND($E21:$F21,$E$9:$F$9,AD$9))</f>
        <v>0.17162978701990247</v>
      </c>
      <c r="AE21">
        <f>IF($G21="s-curve",$E21+($F21-$E21)*$I$2/(1+EXP($I$3*(COUNT($I$9:AE$9)+$I$4))),TREND($E21:$F21,$E$9:$F$9,AE$9))</f>
        <v>0.17818063576087742</v>
      </c>
      <c r="AF21">
        <f>IF($G21="s-curve",$E21+($F21-$E21)*$I$2/(1+EXP($I$3*(COUNT($I$9:AF$9)+$I$4))),TREND($E21:$F21,$E$9:$F$9,AF$9))</f>
        <v>0.18336546070121554</v>
      </c>
      <c r="AG21">
        <f>IF($G21="s-curve",$E21+($F21-$E21)*$I$2/(1+EXP($I$3*(COUNT($I$9:AG$9)+$I$4))),TREND($E21:$F21,$E$9:$F$9,AG$9))</f>
        <v>0.18740532878860072</v>
      </c>
      <c r="AH21">
        <f>IF($G21="s-curve",$E21+($F21-$E21)*$I$2/(1+EXP($I$3*(COUNT($I$9:AH$9)+$I$4))),TREND($E21:$F21,$E$9:$F$9,AH$9))</f>
        <v>0.19051482536448666</v>
      </c>
      <c r="AI21">
        <f>IF($G21="s-curve",$E21+($F21-$E21)*$I$2/(1+EXP($I$3*(COUNT($I$9:AI$9)+$I$4))),TREND($E21:$F21,$E$9:$F$9,AI$9))</f>
        <v>0.19288576214547279</v>
      </c>
      <c r="AJ21">
        <f>IF($G21="s-curve",$E21+($F21-$E21)*$I$2/(1+EXP($I$3*(COUNT($I$9:AJ$9)+$I$4))),TREND($E21:$F21,$E$9:$F$9,AJ$9))</f>
        <v>0.19468060128462683</v>
      </c>
      <c r="AK21">
        <f>IF($G21="s-curve",$E21+($F21-$E21)*$I$2/(1+EXP($I$3*(COUNT($I$9:AK$9)+$I$4))),TREND($E21:$F21,$E$9:$F$9,AK$9))</f>
        <v>0.19603193885318451</v>
      </c>
    </row>
    <row r="22" spans="1:37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1.0035197841849808E-2</v>
      </c>
      <c r="K22">
        <f>IF($G22="s-curve",$E22+($F22-$E22)*$I$2/(1+EXP($I$3*(COUNT($I$9:K$9)+$I$4))),TREND($E22:$F22,$E$9:$F$9,K$9))</f>
        <v>9.6954368492142562E-3</v>
      </c>
      <c r="L22">
        <f>IF($G22="s-curve",$E22+($F22-$E22)*$I$2/(1+EXP($I$3*(COUNT($I$9:L$9)+$I$4))),TREND($E22:$F22,$E$9:$F$9,L$9))</f>
        <v>9.3556758565785936E-3</v>
      </c>
      <c r="M22">
        <f>IF($G22="s-curve",$E22+($F22-$E22)*$I$2/(1+EXP($I$3*(COUNT($I$9:M$9)+$I$4))),TREND($E22:$F22,$E$9:$F$9,M$9))</f>
        <v>9.015914863943042E-3</v>
      </c>
      <c r="N22">
        <f>IF($G22="s-curve",$E22+($F22-$E22)*$I$2/(1+EXP($I$3*(COUNT($I$9:N$9)+$I$4))),TREND($E22:$F22,$E$9:$F$9,N$9))</f>
        <v>8.6761538713074904E-3</v>
      </c>
      <c r="O22">
        <f>IF($G22="s-curve",$E22+($F22-$E22)*$I$2/(1+EXP($I$3*(COUNT($I$9:O$9)+$I$4))),TREND($E22:$F22,$E$9:$F$9,O$9))</f>
        <v>8.3363928786719388E-3</v>
      </c>
      <c r="P22">
        <f>IF($G22="s-curve",$E22+($F22-$E22)*$I$2/(1+EXP($I$3*(COUNT($I$9:P$9)+$I$4))),TREND($E22:$F22,$E$9:$F$9,P$9))</f>
        <v>7.9966318860363872E-3</v>
      </c>
      <c r="Q22">
        <f>IF($G22="s-curve",$E22+($F22-$E22)*$I$2/(1+EXP($I$3*(COUNT($I$9:Q$9)+$I$4))),TREND($E22:$F22,$E$9:$F$9,Q$9))</f>
        <v>7.6568708934008356E-3</v>
      </c>
      <c r="R22">
        <f>IF($G22="s-curve",$E22+($F22-$E22)*$I$2/(1+EXP($I$3*(COUNT($I$9:R$9)+$I$4))),TREND($E22:$F22,$E$9:$F$9,R$9))</f>
        <v>7.317109900765284E-3</v>
      </c>
      <c r="S22">
        <f>IF($G22="s-curve",$E22+($F22-$E22)*$I$2/(1+EXP($I$3*(COUNT($I$9:S$9)+$I$4))),TREND($E22:$F22,$E$9:$F$9,S$9))</f>
        <v>6.9773489081296214E-3</v>
      </c>
      <c r="T22">
        <f>IF($G22="s-curve",$E22+($F22-$E22)*$I$2/(1+EXP($I$3*(COUNT($I$9:T$9)+$I$4))),TREND($E22:$F22,$E$9:$F$9,T$9))</f>
        <v>6.6375879154940698E-3</v>
      </c>
      <c r="U22">
        <f>IF($G22="s-curve",$E22+($F22-$E22)*$I$2/(1+EXP($I$3*(COUNT($I$9:U$9)+$I$4))),TREND($E22:$F22,$E$9:$F$9,U$9))</f>
        <v>6.2978269228585182E-3</v>
      </c>
      <c r="V22">
        <f>IF($G22="s-curve",$E22+($F22-$E22)*$I$2/(1+EXP($I$3*(COUNT($I$9:V$9)+$I$4))),TREND($E22:$F22,$E$9:$F$9,V$9))</f>
        <v>5.9580659302229666E-3</v>
      </c>
      <c r="W22">
        <f>IF($G22="s-curve",$E22+($F22-$E22)*$I$2/(1+EXP($I$3*(COUNT($I$9:W$9)+$I$4))),TREND($E22:$F22,$E$9:$F$9,W$9))</f>
        <v>5.618304937587415E-3</v>
      </c>
      <c r="X22">
        <f>IF($G22="s-curve",$E22+($F22-$E22)*$I$2/(1+EXP($I$3*(COUNT($I$9:X$9)+$I$4))),TREND($E22:$F22,$E$9:$F$9,X$9))</f>
        <v>5.2785439449518634E-3</v>
      </c>
      <c r="Y22">
        <f>IF($G22="s-curve",$E22+($F22-$E22)*$I$2/(1+EXP($I$3*(COUNT($I$9:Y$9)+$I$4))),TREND($E22:$F22,$E$9:$F$9,Y$9))</f>
        <v>4.9387829523163118E-3</v>
      </c>
      <c r="Z22">
        <f>IF($G22="s-curve",$E22+($F22-$E22)*$I$2/(1+EXP($I$3*(COUNT($I$9:Z$9)+$I$4))),TREND($E22:$F22,$E$9:$F$9,Z$9))</f>
        <v>4.5990219596806492E-3</v>
      </c>
      <c r="AA22">
        <f>IF($G22="s-curve",$E22+($F22-$E22)*$I$2/(1+EXP($I$3*(COUNT($I$9:AA$9)+$I$4))),TREND($E22:$F22,$E$9:$F$9,AA$9))</f>
        <v>4.2592609670450976E-3</v>
      </c>
      <c r="AB22">
        <f>IF($G22="s-curve",$E22+($F22-$E22)*$I$2/(1+EXP($I$3*(COUNT($I$9:AB$9)+$I$4))),TREND($E22:$F22,$E$9:$F$9,AB$9))</f>
        <v>3.919499974409546E-3</v>
      </c>
      <c r="AC22">
        <f>IF($G22="s-curve",$E22+($F22-$E22)*$I$2/(1+EXP($I$3*(COUNT($I$9:AC$9)+$I$4))),TREND($E22:$F22,$E$9:$F$9,AC$9))</f>
        <v>3.5797389817739944E-3</v>
      </c>
      <c r="AD22">
        <f>IF($G22="s-curve",$E22+($F22-$E22)*$I$2/(1+EXP($I$3*(COUNT($I$9:AD$9)+$I$4))),TREND($E22:$F22,$E$9:$F$9,AD$9))</f>
        <v>3.2399779891384428E-3</v>
      </c>
      <c r="AE22">
        <f>IF($G22="s-curve",$E22+($F22-$E22)*$I$2/(1+EXP($I$3*(COUNT($I$9:AE$9)+$I$4))),TREND($E22:$F22,$E$9:$F$9,AE$9))</f>
        <v>2.9002169965028912E-3</v>
      </c>
      <c r="AF22">
        <f>IF($G22="s-curve",$E22+($F22-$E22)*$I$2/(1+EXP($I$3*(COUNT($I$9:AF$9)+$I$4))),TREND($E22:$F22,$E$9:$F$9,AF$9))</f>
        <v>2.5604560038672286E-3</v>
      </c>
      <c r="AG22">
        <f>IF($G22="s-curve",$E22+($F22-$E22)*$I$2/(1+EXP($I$3*(COUNT($I$9:AG$9)+$I$4))),TREND($E22:$F22,$E$9:$F$9,AG$9))</f>
        <v>2.220695011231677E-3</v>
      </c>
      <c r="AH22">
        <f>IF($G22="s-curve",$E22+($F22-$E22)*$I$2/(1+EXP($I$3*(COUNT($I$9:AH$9)+$I$4))),TREND($E22:$F22,$E$9:$F$9,AH$9))</f>
        <v>1.8809340185961254E-3</v>
      </c>
      <c r="AI22">
        <f>IF($G22="s-curve",$E22+($F22-$E22)*$I$2/(1+EXP($I$3*(COUNT($I$9:AI$9)+$I$4))),TREND($E22:$F22,$E$9:$F$9,AI$9))</f>
        <v>1.5411730259605738E-3</v>
      </c>
      <c r="AJ22">
        <f>IF($G22="s-curve",$E22+($F22-$E22)*$I$2/(1+EXP($I$3*(COUNT($I$9:AJ$9)+$I$4))),TREND($E22:$F22,$E$9:$F$9,AJ$9))</f>
        <v>1.2014120333250222E-3</v>
      </c>
      <c r="AK22">
        <f>IF($G22="s-curve",$E22+($F22-$E22)*$I$2/(1+EXP($I$3*(COUNT($I$9:AK$9)+$I$4))),TREND($E22:$F22,$E$9:$F$9,AK$9))</f>
        <v>8.6165104068947063E-4</v>
      </c>
    </row>
    <row r="23" spans="1:37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</row>
    <row r="24" spans="1:37" x14ac:dyDescent="0.35">
      <c r="A24" t="s">
        <v>13</v>
      </c>
      <c r="B24" t="s">
        <v>19</v>
      </c>
      <c r="C24" t="s">
        <v>1</v>
      </c>
      <c r="D24">
        <v>0.6</v>
      </c>
      <c r="E24" s="22">
        <v>0.13</v>
      </c>
      <c r="F24" s="29">
        <v>0.5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>
        <f>IF($G24="s-curve",$E24+($F24-$E24)*$O$2/(1+EXP($O$3*(COUNT($I$9:J$9)+$O$4))),TREND($E24:$F24,$E$9:$F$9,J$9))</f>
        <v>0.15679779958376155</v>
      </c>
      <c r="K24">
        <f>IF($G24="s-curve",$E24+($F24-$E24)*$O$2/(1+EXP($O$3*(COUNT($I$9:K$9)+$O$4))),TREND($E24:$F24,$E$9:$F$9,K$9))</f>
        <v>0.16527930201267052</v>
      </c>
      <c r="L24">
        <f>IF($G24="s-curve",$E24+($F24-$E24)*$O$2/(1+EXP($O$3*(COUNT($I$9:L$9)+$O$4))),TREND($E24:$F24,$E$9:$F$9,L$9))</f>
        <v>0.17608474252934408</v>
      </c>
      <c r="M24">
        <f>IF($G24="s-curve",$E24+($F24-$E24)*$O$2/(1+EXP($O$3*(COUNT($I$9:M$9)+$O$4))),TREND($E24:$F24,$E$9:$F$9,M$9))</f>
        <v>0.18961031134333656</v>
      </c>
      <c r="N24">
        <f>IF($G24="s-curve",$E24+($F24-$E24)*$O$2/(1+EXP($O$3*(COUNT($I$9:N$9)+$O$4))),TREND($E24:$F24,$E$9:$F$9,N$9))</f>
        <v>0.20617203756635052</v>
      </c>
      <c r="O24">
        <f>IF($G24="s-curve",$E24+($F24-$E24)*$O$2/(1+EXP($O$3*(COUNT($I$9:O$9)+$O$4))),TREND($E24:$F24,$E$9:$F$9,O$9))</f>
        <v>0.22591328730260302</v>
      </c>
      <c r="P24">
        <f>IF($G24="s-curve",$E24+($F24-$E24)*$O$2/(1+EXP($O$3*(COUNT($I$9:P$9)+$O$4))),TREND($E24:$F24,$E$9:$F$9,P$9))</f>
        <v>0.2487038813051046</v>
      </c>
      <c r="Q24">
        <f>IF($G24="s-curve",$E24+($F24-$E24)*$O$2/(1+EXP($O$3*(COUNT($I$9:Q$9)+$O$4))),TREND($E24:$F24,$E$9:$F$9,Q$9))</f>
        <v>0.27406348343878784</v>
      </c>
      <c r="R24">
        <f>IF($G24="s-curve",$E24+($F24-$E24)*$O$2/(1+EXP($O$3*(COUNT($I$9:R$9)+$O$4))),TREND($E24:$F24,$E$9:$F$9,R$9))</f>
        <v>0.30115095722281271</v>
      </c>
      <c r="S24">
        <f>IF($G24="s-curve",$E24+($F24-$E24)*$O$2/(1+EXP($O$3*(COUNT($I$9:S$9)+$O$4))),TREND($E24:$F24,$E$9:$F$9,S$9))</f>
        <v>0.32884904277718729</v>
      </c>
      <c r="T24">
        <f>IF($G24="s-curve",$E24+($F24-$E24)*$O$2/(1+EXP($O$3*(COUNT($I$9:T$9)+$O$4))),TREND($E24:$F24,$E$9:$F$9,T$9))</f>
        <v>0.35593651656121217</v>
      </c>
      <c r="U24">
        <f>IF($G24="s-curve",$E24+($F24-$E24)*$O$2/(1+EXP($O$3*(COUNT($I$9:U$9)+$O$4))),TREND($E24:$F24,$E$9:$F$9,U$9))</f>
        <v>0.38129611869489538</v>
      </c>
      <c r="V24">
        <f>IF($G24="s-curve",$E24+($F24-$E24)*$O$2/(1+EXP($O$3*(COUNT($I$9:V$9)+$O$4))),TREND($E24:$F24,$E$9:$F$9,V$9))</f>
        <v>0.40408671269739699</v>
      </c>
      <c r="W24">
        <f>IF($G24="s-curve",$E24+($F24-$E24)*$O$2/(1+EXP($O$3*(COUNT($I$9:W$9)+$O$4))),TREND($E24:$F24,$E$9:$F$9,W$9))</f>
        <v>0.42382796243364945</v>
      </c>
      <c r="X24">
        <f>IF($G24="s-curve",$E24+($F24-$E24)*$O$2/(1+EXP($O$3*(COUNT($I$9:X$9)+$O$4))),TREND($E24:$F24,$E$9:$F$9,X$9))</f>
        <v>0.44038968865666345</v>
      </c>
      <c r="Y24">
        <f>IF($G24="s-curve",$E24+($F24-$E24)*$O$2/(1+EXP($O$3*(COUNT($I$9:Y$9)+$O$4))),TREND($E24:$F24,$E$9:$F$9,Y$9))</f>
        <v>0.45391525747065592</v>
      </c>
      <c r="Z24">
        <f>IF($G24="s-curve",$E24+($F24-$E24)*$O$2/(1+EXP($O$3*(COUNT($I$9:Z$9)+$O$4))),TREND($E24:$F24,$E$9:$F$9,Z$9))</f>
        <v>0.46472069798732951</v>
      </c>
      <c r="AA24">
        <f>IF($G24="s-curve",$E24+($F24-$E24)*$O$2/(1+EXP($O$3*(COUNT($I$9:AA$9)+$O$4))),TREND($E24:$F24,$E$9:$F$9,AA$9))</f>
        <v>0.47320220041623845</v>
      </c>
      <c r="AB24">
        <f>IF($G24="s-curve",$E24+($F24-$E24)*$O$2/(1+EXP($O$3*(COUNT($I$9:AB$9)+$O$4))),TREND($E24:$F24,$E$9:$F$9,AB$9))</f>
        <v>0.47976791263010193</v>
      </c>
      <c r="AC24">
        <f>IF($G24="s-curve",$E24+($F24-$E24)*$O$2/(1+EXP($O$3*(COUNT($I$9:AC$9)+$O$4))),TREND($E24:$F24,$E$9:$F$9,AC$9))</f>
        <v>0.48479622706582798</v>
      </c>
      <c r="AD24">
        <f>IF($G24="s-curve",$E24+($F24-$E24)*$O$2/(1+EXP($O$3*(COUNT($I$9:AD$9)+$O$4))),TREND($E24:$F24,$E$9:$F$9,AD$9))</f>
        <v>0.48861552203785524</v>
      </c>
      <c r="AE24">
        <f>IF($G24="s-curve",$E24+($F24-$E24)*$O$2/(1+EXP($O$3*(COUNT($I$9:AE$9)+$O$4))),TREND($E24:$F24,$E$9:$F$9,AE$9))</f>
        <v>0.49149837313329048</v>
      </c>
      <c r="AF24">
        <f>IF($G24="s-curve",$E24+($F24-$E24)*$O$2/(1+EXP($O$3*(COUNT($I$9:AF$9)+$O$4))),TREND($E24:$F24,$E$9:$F$9,AF$9))</f>
        <v>0.49366410767318075</v>
      </c>
      <c r="AG24">
        <f>IF($G24="s-curve",$E24+($F24-$E24)*$O$2/(1+EXP($O$3*(COUNT($I$9:AG$9)+$O$4))),TREND($E24:$F24,$E$9:$F$9,AG$9))</f>
        <v>0.49528533069827868</v>
      </c>
      <c r="AH24">
        <f>IF($G24="s-curve",$E24+($F24-$E24)*$O$2/(1+EXP($O$3*(COUNT($I$9:AH$9)+$O$4))),TREND($E24:$F24,$E$9:$F$9,AH$9))</f>
        <v>0.49649571387467994</v>
      </c>
      <c r="AI24">
        <f>IF($G24="s-curve",$E24+($F24-$E24)*$O$2/(1+EXP($O$3*(COUNT($I$9:AI$9)+$O$4))),TREND($E24:$F24,$E$9:$F$9,AI$9))</f>
        <v>0.49739757275265178</v>
      </c>
      <c r="AJ24">
        <f>IF($G24="s-curve",$E24+($F24-$E24)*$O$2/(1+EXP($O$3*(COUNT($I$9:AJ$9)+$O$4))),TREND($E24:$F24,$E$9:$F$9,AJ$9))</f>
        <v>0.49806855349338341</v>
      </c>
      <c r="AK24">
        <f>IF($G24="s-curve",$E24+($F24-$E24)*$O$2/(1+EXP($O$3*(COUNT($I$9:AK$9)+$O$4))),TREND($E24:$F24,$E$9:$F$9,AK$9))</f>
        <v>0.4985672107269517</v>
      </c>
    </row>
    <row r="25" spans="1:37" x14ac:dyDescent="0.35">
      <c r="C25" t="s">
        <v>2</v>
      </c>
      <c r="E25" s="22">
        <v>0.1</v>
      </c>
      <c r="F25" s="22">
        <v>0.1</v>
      </c>
      <c r="G25" s="7" t="str">
        <f>IF(E25=F25,"n/a",IF(OR(C25="battery electric vehicle",C25="natural gas vehicle",C25="plugin hybrid vehicle"),"s-curve","linear"))</f>
        <v>n/a</v>
      </c>
      <c r="I25" s="22">
        <f t="shared" ref="I25:I56" si="2">E25</f>
        <v>0.1</v>
      </c>
      <c r="J25">
        <f>IF($G25="s-curve",$E25+($F25-$E25)*$I$2/(1+EXP($I$3*(COUNT($I$9:J$9)+$I$4))),TREND($E25:$F25,$E$9:$F$9,J$9))</f>
        <v>0.1</v>
      </c>
      <c r="K25">
        <f>IF($G25="s-curve",$E25+($F25-$E25)*$I$2/(1+EXP($I$3*(COUNT($I$9:K$9)+$I$4))),TREND($E25:$F25,$E$9:$F$9,K$9))</f>
        <v>0.1</v>
      </c>
      <c r="L25">
        <f>IF($G25="s-curve",$E25+($F25-$E25)*$I$2/(1+EXP($I$3*(COUNT($I$9:L$9)+$I$4))),TREND($E25:$F25,$E$9:$F$9,L$9))</f>
        <v>0.1</v>
      </c>
      <c r="M25">
        <f>IF($G25="s-curve",$E25+($F25-$E25)*$I$2/(1+EXP($I$3*(COUNT($I$9:M$9)+$I$4))),TREND($E25:$F25,$E$9:$F$9,M$9))</f>
        <v>0.1</v>
      </c>
      <c r="N25">
        <f>IF($G25="s-curve",$E25+($F25-$E25)*$I$2/(1+EXP($I$3*(COUNT($I$9:N$9)+$I$4))),TREND($E25:$F25,$E$9:$F$9,N$9))</f>
        <v>0.1</v>
      </c>
      <c r="O25">
        <f>IF($G25="s-curve",$E25+($F25-$E25)*$I$2/(1+EXP($I$3*(COUNT($I$9:O$9)+$I$4))),TREND($E25:$F25,$E$9:$F$9,O$9))</f>
        <v>0.1</v>
      </c>
      <c r="P25">
        <f>IF($G25="s-curve",$E25+($F25-$E25)*$I$2/(1+EXP($I$3*(COUNT($I$9:P$9)+$I$4))),TREND($E25:$F25,$E$9:$F$9,P$9))</f>
        <v>0.1</v>
      </c>
      <c r="Q25">
        <f>IF($G25="s-curve",$E25+($F25-$E25)*$I$2/(1+EXP($I$3*(COUNT($I$9:Q$9)+$I$4))),TREND($E25:$F25,$E$9:$F$9,Q$9))</f>
        <v>0.1</v>
      </c>
      <c r="R25">
        <f>IF($G25="s-curve",$E25+($F25-$E25)*$I$2/(1+EXP($I$3*(COUNT($I$9:R$9)+$I$4))),TREND($E25:$F25,$E$9:$F$9,R$9))</f>
        <v>0.1</v>
      </c>
      <c r="S25">
        <f>IF($G25="s-curve",$E25+($F25-$E25)*$I$2/(1+EXP($I$3*(COUNT($I$9:S$9)+$I$4))),TREND($E25:$F25,$E$9:$F$9,S$9))</f>
        <v>0.1</v>
      </c>
      <c r="T25">
        <f>IF($G25="s-curve",$E25+($F25-$E25)*$I$2/(1+EXP($I$3*(COUNT($I$9:T$9)+$I$4))),TREND($E25:$F25,$E$9:$F$9,T$9))</f>
        <v>0.1</v>
      </c>
      <c r="U25">
        <f>IF($G25="s-curve",$E25+($F25-$E25)*$I$2/(1+EXP($I$3*(COUNT($I$9:U$9)+$I$4))),TREND($E25:$F25,$E$9:$F$9,U$9))</f>
        <v>0.1</v>
      </c>
      <c r="V25">
        <f>IF($G25="s-curve",$E25+($F25-$E25)*$I$2/(1+EXP($I$3*(COUNT($I$9:V$9)+$I$4))),TREND($E25:$F25,$E$9:$F$9,V$9))</f>
        <v>0.1</v>
      </c>
      <c r="W25">
        <f>IF($G25="s-curve",$E25+($F25-$E25)*$I$2/(1+EXP($I$3*(COUNT($I$9:W$9)+$I$4))),TREND($E25:$F25,$E$9:$F$9,W$9))</f>
        <v>0.1</v>
      </c>
      <c r="X25">
        <f>IF($G25="s-curve",$E25+($F25-$E25)*$I$2/(1+EXP($I$3*(COUNT($I$9:X$9)+$I$4))),TREND($E25:$F25,$E$9:$F$9,X$9))</f>
        <v>0.1</v>
      </c>
      <c r="Y25">
        <f>IF($G25="s-curve",$E25+($F25-$E25)*$I$2/(1+EXP($I$3*(COUNT($I$9:Y$9)+$I$4))),TREND($E25:$F25,$E$9:$F$9,Y$9))</f>
        <v>0.1</v>
      </c>
      <c r="Z25">
        <f>IF($G25="s-curve",$E25+($F25-$E25)*$I$2/(1+EXP($I$3*(COUNT($I$9:Z$9)+$I$4))),TREND($E25:$F25,$E$9:$F$9,Z$9))</f>
        <v>0.1</v>
      </c>
      <c r="AA25">
        <f>IF($G25="s-curve",$E25+($F25-$E25)*$I$2/(1+EXP($I$3*(COUNT($I$9:AA$9)+$I$4))),TREND($E25:$F25,$E$9:$F$9,AA$9))</f>
        <v>0.1</v>
      </c>
      <c r="AB25">
        <f>IF($G25="s-curve",$E25+($F25-$E25)*$I$2/(1+EXP($I$3*(COUNT($I$9:AB$9)+$I$4))),TREND($E25:$F25,$E$9:$F$9,AB$9))</f>
        <v>0.1</v>
      </c>
      <c r="AC25">
        <f>IF($G25="s-curve",$E25+($F25-$E25)*$I$2/(1+EXP($I$3*(COUNT($I$9:AC$9)+$I$4))),TREND($E25:$F25,$E$9:$F$9,AC$9))</f>
        <v>0.1</v>
      </c>
      <c r="AD25">
        <f>IF($G25="s-curve",$E25+($F25-$E25)*$I$2/(1+EXP($I$3*(COUNT($I$9:AD$9)+$I$4))),TREND($E25:$F25,$E$9:$F$9,AD$9))</f>
        <v>0.1</v>
      </c>
      <c r="AE25">
        <f>IF($G25="s-curve",$E25+($F25-$E25)*$I$2/(1+EXP($I$3*(COUNT($I$9:AE$9)+$I$4))),TREND($E25:$F25,$E$9:$F$9,AE$9))</f>
        <v>0.1</v>
      </c>
      <c r="AF25">
        <f>IF($G25="s-curve",$E25+($F25-$E25)*$I$2/(1+EXP($I$3*(COUNT($I$9:AF$9)+$I$4))),TREND($E25:$F25,$E$9:$F$9,AF$9))</f>
        <v>0.1</v>
      </c>
      <c r="AG25">
        <f>IF($G25="s-curve",$E25+($F25-$E25)*$I$2/(1+EXP($I$3*(COUNT($I$9:AG$9)+$I$4))),TREND($E25:$F25,$E$9:$F$9,AG$9))</f>
        <v>0.1</v>
      </c>
      <c r="AH25">
        <f>IF($G25="s-curve",$E25+($F25-$E25)*$I$2/(1+EXP($I$3*(COUNT($I$9:AH$9)+$I$4))),TREND($E25:$F25,$E$9:$F$9,AH$9))</f>
        <v>0.1</v>
      </c>
      <c r="AI25">
        <f>IF($G25="s-curve",$E25+($F25-$E25)*$I$2/(1+EXP($I$3*(COUNT($I$9:AI$9)+$I$4))),TREND($E25:$F25,$E$9:$F$9,AI$9))</f>
        <v>0.1</v>
      </c>
      <c r="AJ25">
        <f>IF($G25="s-curve",$E25+($F25-$E25)*$I$2/(1+EXP($I$3*(COUNT($I$9:AJ$9)+$I$4))),TREND($E25:$F25,$E$9:$F$9,AJ$9))</f>
        <v>0.1</v>
      </c>
      <c r="AK25">
        <f>IF($G25="s-curve",$E25+($F25-$E25)*$I$2/(1+EXP($I$3*(COUNT($I$9:AK$9)+$I$4))),TREND($E25:$F25,$E$9:$F$9,AK$9))</f>
        <v>0.1</v>
      </c>
    </row>
    <row r="26" spans="1:37" x14ac:dyDescent="0.35">
      <c r="C26" t="s">
        <v>3</v>
      </c>
      <c r="E26" s="22">
        <v>2E-3</v>
      </c>
      <c r="F26" s="22">
        <v>2E-3</v>
      </c>
      <c r="G26" s="7" t="str">
        <f>IF(E26=F26,"n/a",IF(OR(C26="battery electric vehicle",C26="natural gas vehicle",C26="plugin hybrid vehicle"),"s-curve","linear"))</f>
        <v>n/a</v>
      </c>
      <c r="I26" s="22">
        <f t="shared" si="2"/>
        <v>2E-3</v>
      </c>
      <c r="J26">
        <f>IF($G26="s-curve",$E26+($F26-$E26)*$I$2/(1+EXP($I$3*(COUNT($I$9:J$9)+$I$4))),TREND($E26:$F26,$E$9:$F$9,J$9))</f>
        <v>2E-3</v>
      </c>
      <c r="K26">
        <f>IF($G26="s-curve",$E26+($F26-$E26)*$I$2/(1+EXP($I$3*(COUNT($I$9:K$9)+$I$4))),TREND($E26:$F26,$E$9:$F$9,K$9))</f>
        <v>2E-3</v>
      </c>
      <c r="L26">
        <f>IF($G26="s-curve",$E26+($F26-$E26)*$I$2/(1+EXP($I$3*(COUNT($I$9:L$9)+$I$4))),TREND($E26:$F26,$E$9:$F$9,L$9))</f>
        <v>2E-3</v>
      </c>
      <c r="M26">
        <f>IF($G26="s-curve",$E26+($F26-$E26)*$I$2/(1+EXP($I$3*(COUNT($I$9:M$9)+$I$4))),TREND($E26:$F26,$E$9:$F$9,M$9))</f>
        <v>2E-3</v>
      </c>
      <c r="N26">
        <f>IF($G26="s-curve",$E26+($F26-$E26)*$I$2/(1+EXP($I$3*(COUNT($I$9:N$9)+$I$4))),TREND($E26:$F26,$E$9:$F$9,N$9))</f>
        <v>2E-3</v>
      </c>
      <c r="O26">
        <f>IF($G26="s-curve",$E26+($F26-$E26)*$I$2/(1+EXP($I$3*(COUNT($I$9:O$9)+$I$4))),TREND($E26:$F26,$E$9:$F$9,O$9))</f>
        <v>2E-3</v>
      </c>
      <c r="P26">
        <f>IF($G26="s-curve",$E26+($F26-$E26)*$I$2/(1+EXP($I$3*(COUNT($I$9:P$9)+$I$4))),TREND($E26:$F26,$E$9:$F$9,P$9))</f>
        <v>2E-3</v>
      </c>
      <c r="Q26">
        <f>IF($G26="s-curve",$E26+($F26-$E26)*$I$2/(1+EXP($I$3*(COUNT($I$9:Q$9)+$I$4))),TREND($E26:$F26,$E$9:$F$9,Q$9))</f>
        <v>2E-3</v>
      </c>
      <c r="R26">
        <f>IF($G26="s-curve",$E26+($F26-$E26)*$I$2/(1+EXP($I$3*(COUNT($I$9:R$9)+$I$4))),TREND($E26:$F26,$E$9:$F$9,R$9))</f>
        <v>2E-3</v>
      </c>
      <c r="S26">
        <f>IF($G26="s-curve",$E26+($F26-$E26)*$I$2/(1+EXP($I$3*(COUNT($I$9:S$9)+$I$4))),TREND($E26:$F26,$E$9:$F$9,S$9))</f>
        <v>2E-3</v>
      </c>
      <c r="T26">
        <f>IF($G26="s-curve",$E26+($F26-$E26)*$I$2/(1+EXP($I$3*(COUNT($I$9:T$9)+$I$4))),TREND($E26:$F26,$E$9:$F$9,T$9))</f>
        <v>2E-3</v>
      </c>
      <c r="U26">
        <f>IF($G26="s-curve",$E26+($F26-$E26)*$I$2/(1+EXP($I$3*(COUNT($I$9:U$9)+$I$4))),TREND($E26:$F26,$E$9:$F$9,U$9))</f>
        <v>2E-3</v>
      </c>
      <c r="V26">
        <f>IF($G26="s-curve",$E26+($F26-$E26)*$I$2/(1+EXP($I$3*(COUNT($I$9:V$9)+$I$4))),TREND($E26:$F26,$E$9:$F$9,V$9))</f>
        <v>2E-3</v>
      </c>
      <c r="W26">
        <f>IF($G26="s-curve",$E26+($F26-$E26)*$I$2/(1+EXP($I$3*(COUNT($I$9:W$9)+$I$4))),TREND($E26:$F26,$E$9:$F$9,W$9))</f>
        <v>2E-3</v>
      </c>
      <c r="X26">
        <f>IF($G26="s-curve",$E26+($F26-$E26)*$I$2/(1+EXP($I$3*(COUNT($I$9:X$9)+$I$4))),TREND($E26:$F26,$E$9:$F$9,X$9))</f>
        <v>2E-3</v>
      </c>
      <c r="Y26">
        <f>IF($G26="s-curve",$E26+($F26-$E26)*$I$2/(1+EXP($I$3*(COUNT($I$9:Y$9)+$I$4))),TREND($E26:$F26,$E$9:$F$9,Y$9))</f>
        <v>2E-3</v>
      </c>
      <c r="Z26">
        <f>IF($G26="s-curve",$E26+($F26-$E26)*$I$2/(1+EXP($I$3*(COUNT($I$9:Z$9)+$I$4))),TREND($E26:$F26,$E$9:$F$9,Z$9))</f>
        <v>2E-3</v>
      </c>
      <c r="AA26">
        <f>IF($G26="s-curve",$E26+($F26-$E26)*$I$2/(1+EXP($I$3*(COUNT($I$9:AA$9)+$I$4))),TREND($E26:$F26,$E$9:$F$9,AA$9))</f>
        <v>2E-3</v>
      </c>
      <c r="AB26">
        <f>IF($G26="s-curve",$E26+($F26-$E26)*$I$2/(1+EXP($I$3*(COUNT($I$9:AB$9)+$I$4))),TREND($E26:$F26,$E$9:$F$9,AB$9))</f>
        <v>2E-3</v>
      </c>
      <c r="AC26">
        <f>IF($G26="s-curve",$E26+($F26-$E26)*$I$2/(1+EXP($I$3*(COUNT($I$9:AC$9)+$I$4))),TREND($E26:$F26,$E$9:$F$9,AC$9))</f>
        <v>2E-3</v>
      </c>
      <c r="AD26">
        <f>IF($G26="s-curve",$E26+($F26-$E26)*$I$2/(1+EXP($I$3*(COUNT($I$9:AD$9)+$I$4))),TREND($E26:$F26,$E$9:$F$9,AD$9))</f>
        <v>2E-3</v>
      </c>
      <c r="AE26">
        <f>IF($G26="s-curve",$E26+($F26-$E26)*$I$2/(1+EXP($I$3*(COUNT($I$9:AE$9)+$I$4))),TREND($E26:$F26,$E$9:$F$9,AE$9))</f>
        <v>2E-3</v>
      </c>
      <c r="AF26">
        <f>IF($G26="s-curve",$E26+($F26-$E26)*$I$2/(1+EXP($I$3*(COUNT($I$9:AF$9)+$I$4))),TREND($E26:$F26,$E$9:$F$9,AF$9))</f>
        <v>2E-3</v>
      </c>
      <c r="AG26">
        <f>IF($G26="s-curve",$E26+($F26-$E26)*$I$2/(1+EXP($I$3*(COUNT($I$9:AG$9)+$I$4))),TREND($E26:$F26,$E$9:$F$9,AG$9))</f>
        <v>2E-3</v>
      </c>
      <c r="AH26">
        <f>IF($G26="s-curve",$E26+($F26-$E26)*$I$2/(1+EXP($I$3*(COUNT($I$9:AH$9)+$I$4))),TREND($E26:$F26,$E$9:$F$9,AH$9))</f>
        <v>2E-3</v>
      </c>
      <c r="AI26">
        <f>IF($G26="s-curve",$E26+($F26-$E26)*$I$2/(1+EXP($I$3*(COUNT($I$9:AI$9)+$I$4))),TREND($E26:$F26,$E$9:$F$9,AI$9))</f>
        <v>2E-3</v>
      </c>
      <c r="AJ26">
        <f>IF($G26="s-curve",$E26+($F26-$E26)*$I$2/(1+EXP($I$3*(COUNT($I$9:AJ$9)+$I$4))),TREND($E26:$F26,$E$9:$F$9,AJ$9))</f>
        <v>2E-3</v>
      </c>
      <c r="AK26">
        <f>IF($G26="s-curve",$E26+($F26-$E26)*$I$2/(1+EXP($I$3*(COUNT($I$9:AK$9)+$I$4))),TREND($E26:$F26,$E$9:$F$9,AK$9))</f>
        <v>2E-3</v>
      </c>
    </row>
    <row r="27" spans="1:37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2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</row>
    <row r="28" spans="1:37" x14ac:dyDescent="0.3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2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</row>
    <row r="29" spans="1:37" x14ac:dyDescent="0.3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2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4.048749269049523E-2</v>
      </c>
      <c r="L29">
        <f>IF($G29="s-curve",$E29+($F29-$E29)*$I$2/(1+EXP($I$3*(COUNT($I$9:L$9)+$I$4))),TREND($E29:$F29,$E$9:$F$9,L$9))</f>
        <v>5.9478540005230229E-2</v>
      </c>
      <c r="M29">
        <f>IF($G29="s-curve",$E29+($F29-$E29)*$I$2/(1+EXP($I$3*(COUNT($I$9:M$9)+$I$4))),TREND($E29:$F29,$E$9:$F$9,M$9))</f>
        <v>7.8469587319965228E-2</v>
      </c>
      <c r="N29">
        <f>IF($G29="s-curve",$E29+($F29-$E29)*$I$2/(1+EXP($I$3*(COUNT($I$9:N$9)+$I$4))),TREND($E29:$F29,$E$9:$F$9,N$9))</f>
        <v>9.7460634634700227E-2</v>
      </c>
      <c r="O29">
        <f>IF($G29="s-curve",$E29+($F29-$E29)*$I$2/(1+EXP($I$3*(COUNT($I$9:O$9)+$I$4))),TREND($E29:$F29,$E$9:$F$9,O$9))</f>
        <v>0.11645168194943523</v>
      </c>
      <c r="P29">
        <f>IF($G29="s-curve",$E29+($F29-$E29)*$I$2/(1+EXP($I$3*(COUNT($I$9:P$9)+$I$4))),TREND($E29:$F29,$E$9:$F$9,P$9))</f>
        <v>0.13544272926417023</v>
      </c>
      <c r="Q29">
        <f>IF($G29="s-curve",$E29+($F29-$E29)*$I$2/(1+EXP($I$3*(COUNT($I$9:Q$9)+$I$4))),TREND($E29:$F29,$E$9:$F$9,Q$9))</f>
        <v>0.15443377657890522</v>
      </c>
      <c r="R29">
        <f>IF($G29="s-curve",$E29+($F29-$E29)*$I$2/(1+EXP($I$3*(COUNT($I$9:R$9)+$I$4))),TREND($E29:$F29,$E$9:$F$9,R$9))</f>
        <v>0.17342482389364022</v>
      </c>
      <c r="S29">
        <f>IF($G29="s-curve",$E29+($F29-$E29)*$I$2/(1+EXP($I$3*(COUNT($I$9:S$9)+$I$4))),TREND($E29:$F29,$E$9:$F$9,S$9))</f>
        <v>0.19241587120837522</v>
      </c>
      <c r="T29">
        <f>IF($G29="s-curve",$E29+($F29-$E29)*$I$2/(1+EXP($I$3*(COUNT($I$9:T$9)+$I$4))),TREND($E29:$F29,$E$9:$F$9,T$9))</f>
        <v>0.21140691852311022</v>
      </c>
      <c r="U29">
        <f>IF($G29="s-curve",$E29+($F29-$E29)*$I$2/(1+EXP($I$3*(COUNT($I$9:U$9)+$I$4))),TREND($E29:$F29,$E$9:$F$9,U$9))</f>
        <v>0.23039796583784522</v>
      </c>
      <c r="V29">
        <f>IF($G29="s-curve",$E29+($F29-$E29)*$I$2/(1+EXP($I$3*(COUNT($I$9:V$9)+$I$4))),TREND($E29:$F29,$E$9:$F$9,V$9))</f>
        <v>0.24938901315258022</v>
      </c>
      <c r="W29">
        <f>IF($G29="s-curve",$E29+($F29-$E29)*$I$2/(1+EXP($I$3*(COUNT($I$9:W$9)+$I$4))),TREND($E29:$F29,$E$9:$F$9,W$9))</f>
        <v>0.26838006046731522</v>
      </c>
      <c r="X29">
        <f>IF($G29="s-curve",$E29+($F29-$E29)*$I$2/(1+EXP($I$3*(COUNT($I$9:X$9)+$I$4))),TREND($E29:$F29,$E$9:$F$9,X$9))</f>
        <v>0.28737110778204311</v>
      </c>
      <c r="Y29">
        <f>IF($G29="s-curve",$E29+($F29-$E29)*$I$2/(1+EXP($I$3*(COUNT($I$9:Y$9)+$I$4))),TREND($E29:$F29,$E$9:$F$9,Y$9))</f>
        <v>0.30636215509677811</v>
      </c>
      <c r="Z29">
        <f>IF($G29="s-curve",$E29+($F29-$E29)*$I$2/(1+EXP($I$3*(COUNT($I$9:Z$9)+$I$4))),TREND($E29:$F29,$E$9:$F$9,Z$9))</f>
        <v>0.32535320241151311</v>
      </c>
      <c r="AA29">
        <f>IF($G29="s-curve",$E29+($F29-$E29)*$I$2/(1+EXP($I$3*(COUNT($I$9:AA$9)+$I$4))),TREND($E29:$F29,$E$9:$F$9,AA$9))</f>
        <v>0.34434424972624811</v>
      </c>
      <c r="AB29">
        <f>IF($G29="s-curve",$E29+($F29-$E29)*$I$2/(1+EXP($I$3*(COUNT($I$9:AB$9)+$I$4))),TREND($E29:$F29,$E$9:$F$9,AB$9))</f>
        <v>0.36333529704098311</v>
      </c>
      <c r="AC29">
        <f>IF($G29="s-curve",$E29+($F29-$E29)*$I$2/(1+EXP($I$3*(COUNT($I$9:AC$9)+$I$4))),TREND($E29:$F29,$E$9:$F$9,AC$9))</f>
        <v>0.38232634435571811</v>
      </c>
      <c r="AD29">
        <f>IF($G29="s-curve",$E29+($F29-$E29)*$I$2/(1+EXP($I$3*(COUNT($I$9:AD$9)+$I$4))),TREND($E29:$F29,$E$9:$F$9,AD$9))</f>
        <v>0.40131739167045311</v>
      </c>
      <c r="AE29">
        <f>IF($G29="s-curve",$E29+($F29-$E29)*$I$2/(1+EXP($I$3*(COUNT($I$9:AE$9)+$I$4))),TREND($E29:$F29,$E$9:$F$9,AE$9))</f>
        <v>0.4203084389851881</v>
      </c>
      <c r="AF29">
        <f>IF($G29="s-curve",$E29+($F29-$E29)*$I$2/(1+EXP($I$3*(COUNT($I$9:AF$9)+$I$4))),TREND($E29:$F29,$E$9:$F$9,AF$9))</f>
        <v>0.4392994862999231</v>
      </c>
      <c r="AG29">
        <f>IF($G29="s-curve",$E29+($F29-$E29)*$I$2/(1+EXP($I$3*(COUNT($I$9:AG$9)+$I$4))),TREND($E29:$F29,$E$9:$F$9,AG$9))</f>
        <v>0.4582905336146581</v>
      </c>
      <c r="AH29">
        <f>IF($G29="s-curve",$E29+($F29-$E29)*$I$2/(1+EXP($I$3*(COUNT($I$9:AH$9)+$I$4))),TREND($E29:$F29,$E$9:$F$9,AH$9))</f>
        <v>0.4772815809293931</v>
      </c>
      <c r="AI29">
        <f>IF($G29="s-curve",$E29+($F29-$E29)*$I$2/(1+EXP($I$3*(COUNT($I$9:AI$9)+$I$4))),TREND($E29:$F29,$E$9:$F$9,AI$9))</f>
        <v>0.4962726282441281</v>
      </c>
      <c r="AJ29">
        <f>IF($G29="s-curve",$E29+($F29-$E29)*$I$2/(1+EXP($I$3*(COUNT($I$9:AJ$9)+$I$4))),TREND($E29:$F29,$E$9:$F$9,AJ$9))</f>
        <v>0.5152636755588631</v>
      </c>
      <c r="AK29">
        <f>IF($G29="s-curve",$E29+($F29-$E29)*$I$2/(1+EXP($I$3*(COUNT($I$9:AK$9)+$I$4))),TREND($E29:$F29,$E$9:$F$9,AK$9))</f>
        <v>0.5342547228735981</v>
      </c>
    </row>
    <row r="30" spans="1:37" ht="15" thickBot="1" x14ac:dyDescent="0.4">
      <c r="A30" s="23"/>
      <c r="B30" s="23"/>
      <c r="C30" s="23" t="s">
        <v>125</v>
      </c>
      <c r="D30" s="23"/>
      <c r="E30" s="26">
        <v>8.470448323552864E-5</v>
      </c>
      <c r="F30" s="26">
        <v>0.01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2"/>
        <v>8.470448323552864E-5</v>
      </c>
      <c r="J30">
        <f>IF($G30="s-curve",$E30+($F30-$E30)*$I$2/(1+EXP($I$3*(COUNT($I$9:J$9)+$I$4))),TREND($E30:$F30,$E$9:$F$9,J$9))</f>
        <v>2.3119337344837518E-4</v>
      </c>
      <c r="K30">
        <f>IF($G30="s-curve",$E30+($F30-$E30)*$I$2/(1+EXP($I$3*(COUNT($I$9:K$9)+$I$4))),TREND($E30:$F30,$E$9:$F$9,K$9))</f>
        <v>2.8142697773186377E-4</v>
      </c>
      <c r="L30">
        <f>IF($G30="s-curve",$E30+($F30-$E30)*$I$2/(1+EXP($I$3*(COUNT($I$9:L$9)+$I$4))),TREND($E30:$F30,$E$9:$F$9,L$9))</f>
        <v>3.4842153440764017E-4</v>
      </c>
      <c r="M30">
        <f>IF($G30="s-curve",$E30+($F30-$E30)*$I$2/(1+EXP($I$3*(COUNT($I$9:M$9)+$I$4))),TREND($E30:$F30,$E$9:$F$9,M$9))</f>
        <v>4.3740333675647861E-4</v>
      </c>
      <c r="N30">
        <f>IF($G30="s-curve",$E30+($F30-$E30)*$I$2/(1+EXP($I$3*(COUNT($I$9:N$9)+$I$4))),TREND($E30:$F30,$E$9:$F$9,N$9))</f>
        <v>5.5494603093169683E-4</v>
      </c>
      <c r="O30">
        <f>IF($G30="s-curve",$E30+($F30-$E30)*$I$2/(1+EXP($I$3*(COUNT($I$9:O$9)+$I$4))),TREND($E30:$F30,$E$9:$F$9,O$9))</f>
        <v>7.0910391822307883E-4</v>
      </c>
      <c r="P30">
        <f>IF($G30="s-curve",$E30+($F30-$E30)*$I$2/(1+EXP($I$3*(COUNT($I$9:P$9)+$I$4))),TREND($E30:$F30,$E$9:$F$9,P$9))</f>
        <v>9.0938634789892916E-4</v>
      </c>
      <c r="Q30">
        <f>IF($G30="s-curve",$E30+($F30-$E30)*$I$2/(1+EXP($I$3*(COUNT($I$9:Q$9)+$I$4))),TREND($E30:$F30,$E$9:$F$9,Q$9))</f>
        <v>1.1664317053296444E-3</v>
      </c>
      <c r="R30">
        <f>IF($G30="s-curve",$E30+($F30-$E30)*$I$2/(1+EXP($I$3*(COUNT($I$9:R$9)+$I$4))),TREND($E30:$F30,$E$9:$F$9,R$9))</f>
        <v>1.4911997110916013E-3</v>
      </c>
      <c r="S30">
        <f>IF($G30="s-curve",$E30+($F30-$E30)*$I$2/(1+EXP($I$3*(COUNT($I$9:S$9)+$I$4))),TREND($E30:$F30,$E$9:$F$9,S$9))</f>
        <v>1.8935074615761042E-3</v>
      </c>
      <c r="T30">
        <f>IF($G30="s-curve",$E30+($F30-$E30)*$I$2/(1+EXP($I$3*(COUNT($I$9:T$9)+$I$4))),TREND($E30:$F30,$E$9:$F$9,T$9))</f>
        <v>2.3798496596498043E-3</v>
      </c>
      <c r="U30">
        <f>IF($G30="s-curve",$E30+($F30-$E30)*$I$2/(1+EXP($I$3*(COUNT($I$9:U$9)+$I$4))),TREND($E30:$F30,$E$9:$F$9,U$9))</f>
        <v>2.9507255839763672E-3</v>
      </c>
      <c r="V30">
        <f>IF($G30="s-curve",$E30+($F30-$E30)*$I$2/(1+EXP($I$3*(COUNT($I$9:V$9)+$I$4))),TREND($E30:$F30,$E$9:$F$9,V$9))</f>
        <v>3.5981269215086611E-3</v>
      </c>
      <c r="W30">
        <f>IF($G30="s-curve",$E30+($F30-$E30)*$I$2/(1+EXP($I$3*(COUNT($I$9:W$9)+$I$4))),TREND($E30:$F30,$E$9:$F$9,W$9))</f>
        <v>4.3042326884184575E-3</v>
      </c>
      <c r="X30">
        <f>IF($G30="s-curve",$E30+($F30-$E30)*$I$2/(1+EXP($I$3*(COUNT($I$9:X$9)+$I$4))),TREND($E30:$F30,$E$9:$F$9,X$9))</f>
        <v>5.0423522416177639E-3</v>
      </c>
      <c r="Y30">
        <f>IF($G30="s-curve",$E30+($F30-$E30)*$I$2/(1+EXP($I$3*(COUNT($I$9:Y$9)+$I$4))),TREND($E30:$F30,$E$9:$F$9,Y$9))</f>
        <v>5.7804717948170704E-3</v>
      </c>
      <c r="Z30">
        <f>IF($G30="s-curve",$E30+($F30-$E30)*$I$2/(1+EXP($I$3*(COUNT($I$9:Z$9)+$I$4))),TREND($E30:$F30,$E$9:$F$9,Z$9))</f>
        <v>6.4865775617268659E-3</v>
      </c>
      <c r="AA30">
        <f>IF($G30="s-curve",$E30+($F30-$E30)*$I$2/(1+EXP($I$3*(COUNT($I$9:AA$9)+$I$4))),TREND($E30:$F30,$E$9:$F$9,AA$9))</f>
        <v>7.1339788992591602E-3</v>
      </c>
      <c r="AB30">
        <f>IF($G30="s-curve",$E30+($F30-$E30)*$I$2/(1+EXP($I$3*(COUNT($I$9:AB$9)+$I$4))),TREND($E30:$F30,$E$9:$F$9,AB$9))</f>
        <v>7.7048548235857228E-3</v>
      </c>
      <c r="AC30">
        <f>IF($G30="s-curve",$E30+($F30-$E30)*$I$2/(1+EXP($I$3*(COUNT($I$9:AC$9)+$I$4))),TREND($E30:$F30,$E$9:$F$9,AC$9))</f>
        <v>8.191197021659425E-3</v>
      </c>
      <c r="AD30">
        <f>IF($G30="s-curve",$E30+($F30-$E30)*$I$2/(1+EXP($I$3*(COUNT($I$9:AD$9)+$I$4))),TREND($E30:$F30,$E$9:$F$9,AD$9))</f>
        <v>8.5935047721439287E-3</v>
      </c>
      <c r="AE30">
        <f>IF($G30="s-curve",$E30+($F30-$E30)*$I$2/(1+EXP($I$3*(COUNT($I$9:AE$9)+$I$4))),TREND($E30:$F30,$E$9:$F$9,AE$9))</f>
        <v>8.9182727779058852E-3</v>
      </c>
      <c r="AF30">
        <f>IF($G30="s-curve",$E30+($F30-$E30)*$I$2/(1+EXP($I$3*(COUNT($I$9:AF$9)+$I$4))),TREND($E30:$F30,$E$9:$F$9,AF$9))</f>
        <v>9.1753181353365996E-3</v>
      </c>
      <c r="AG30">
        <f>IF($G30="s-curve",$E30+($F30-$E30)*$I$2/(1+EXP($I$3*(COUNT($I$9:AG$9)+$I$4))),TREND($E30:$F30,$E$9:$F$9,AG$9))</f>
        <v>9.3756005650124513E-3</v>
      </c>
      <c r="AH30">
        <f>IF($G30="s-curve",$E30+($F30-$E30)*$I$2/(1+EXP($I$3*(COUNT($I$9:AH$9)+$I$4))),TREND($E30:$F30,$E$9:$F$9,AH$9))</f>
        <v>9.5297584523038326E-3</v>
      </c>
      <c r="AI30">
        <f>IF($G30="s-curve",$E30+($F30-$E30)*$I$2/(1+EXP($I$3*(COUNT($I$9:AI$9)+$I$4))),TREND($E30:$F30,$E$9:$F$9,AI$9))</f>
        <v>9.6473011464790499E-3</v>
      </c>
      <c r="AJ30">
        <f>IF($G30="s-curve",$E30+($F30-$E30)*$I$2/(1+EXP($I$3*(COUNT($I$9:AJ$9)+$I$4))),TREND($E30:$F30,$E$9:$F$9,AJ$9))</f>
        <v>9.7362829488278884E-3</v>
      </c>
      <c r="AK30">
        <f>IF($G30="s-curve",$E30+($F30-$E30)*$I$2/(1+EXP($I$3*(COUNT($I$9:AK$9)+$I$4))),TREND($E30:$F30,$E$9:$F$9,AK$9))</f>
        <v>9.8032775055036658E-3</v>
      </c>
    </row>
    <row r="31" spans="1:37" x14ac:dyDescent="0.35">
      <c r="A31" t="s">
        <v>13</v>
      </c>
      <c r="B31" t="s">
        <v>18</v>
      </c>
      <c r="C31" t="s">
        <v>1</v>
      </c>
      <c r="E31" s="22">
        <v>0.05</v>
      </c>
      <c r="F31" s="22">
        <v>0.1</v>
      </c>
      <c r="G31" s="7" t="str">
        <f>IF(E31=F31,"n/a",IF(OR(C31="battery electric vehicle",C31="natural gas vehicle",C31="plugin hybrid vehicle"),"s-curve","linear"))</f>
        <v>s-curve</v>
      </c>
      <c r="I31" s="22">
        <f t="shared" si="2"/>
        <v>0.05</v>
      </c>
      <c r="J31">
        <f>IF($G31="s-curve",$E31+($F31-$E31)*$R$2/(1+EXP($R$3*(COUNT(J$9:$K$9)+$R$4))),TREND($E31:$F31,$E$9:$F$9,J$9))</f>
        <v>5.3456921017167341E-2</v>
      </c>
      <c r="K31">
        <f>IF($G31="s-curve",$E31+($F31-$E31)*$R$2/(1+EXP($R$3*(COUNT($K$9:K$9)+$R$4))),TREND($E31:$F31,$E$9:$F$9,K$9))</f>
        <v>5.2866208794943442E-2</v>
      </c>
      <c r="L31">
        <f>IF($G31="s-curve",$E31+($F31-$E31)*$R$2/(1+EXP($R$3*(COUNT($K$9:L$9)+$R$4))),TREND($E31:$F31,$E$9:$F$9,L$9))</f>
        <v>5.3456921017167341E-2</v>
      </c>
      <c r="M31">
        <f>IF($G31="s-curve",$E31+($F31-$E31)*$R$2/(1+EXP($R$3*(COUNT($K$9:M$9)+$R$4))),TREND($E31:$F31,$E$9:$F$9,M$9))</f>
        <v>5.4158634824696121E-2</v>
      </c>
      <c r="N31">
        <f>IF($G31="s-curve",$E31+($F31-$E31)*$R$2/(1+EXP($R$3*(COUNT($K$9:N$9)+$R$4))),TREND($E31:$F31,$E$9:$F$9,N$9))</f>
        <v>5.498752445598426E-2</v>
      </c>
      <c r="O31">
        <f>IF($G31="s-curve",$E31+($F31-$E31)*$R$2/(1+EXP($R$3*(COUNT($K$9:O$9)+$R$4))),TREND($E31:$F31,$E$9:$F$9,O$9))</f>
        <v>5.5960146101105883E-2</v>
      </c>
      <c r="P31">
        <f>IF($G31="s-curve",$E31+($F31-$E31)*$R$2/(1+EXP($R$3*(COUNT($K$9:P$9)+$R$4))),TREND($E31:$F31,$E$9:$F$9,P$9))</f>
        <v>5.7092553245024394E-2</v>
      </c>
      <c r="Q31">
        <f>IF($G31="s-curve",$E31+($F31-$E31)*$R$2/(1+EXP($R$3*(COUNT($K$9:Q$9)+$R$4))),TREND($E31:$F31,$E$9:$F$9,Q$9))</f>
        <v>5.8399080743303779E-2</v>
      </c>
      <c r="R31">
        <f>IF($G31="s-curve",$E31+($F31-$E31)*$R$2/(1+EXP($R$3*(COUNT($K$9:R$9)+$R$4))),TREND($E31:$F31,$E$9:$F$9,R$9))</f>
        <v>5.9890805572070917E-2</v>
      </c>
      <c r="S31">
        <f>IF($G31="s-curve",$E31+($F31-$E31)*$R$2/(1+EXP($R$3*(COUNT($K$9:S$9)+$R$4))),TREND($E31:$F31,$E$9:$F$9,S$9))</f>
        <v>6.1573760825049118E-2</v>
      </c>
      <c r="T31">
        <f>IF($G31="s-curve",$E31+($F31-$E31)*$R$2/(1+EXP($R$3*(COUNT($K$9:T$9)+$R$4))),TREND($E31:$F31,$E$9:$F$9,T$9))</f>
        <v>6.3447071068499755E-2</v>
      </c>
      <c r="U31">
        <f>IF($G31="s-curve",$E31+($F31-$E31)*$R$2/(1+EXP($R$3*(COUNT($K$9:U$9)+$R$4))),TREND($E31:$F31,$E$9:$F$9,U$9))</f>
        <v>6.5501275943619375E-2</v>
      </c>
      <c r="V31">
        <f>IF($G31="s-curve",$E31+($F31-$E31)*$R$2/(1+EXP($R$3*(COUNT($K$9:V$9)+$R$4))),TREND($E31:$F31,$E$9:$F$9,V$9))</f>
        <v>6.7717184688710227E-2</v>
      </c>
      <c r="W31">
        <f>IF($G31="s-curve",$E31+($F31-$E31)*$R$2/(1+EXP($R$3*(COUNT($K$9:W$9)+$R$4))),TREND($E31:$F31,$E$9:$F$9,W$9))</f>
        <v>7.0065616994377411E-2</v>
      </c>
      <c r="X31">
        <f>IF($G31="s-curve",$E31+($F31-$E31)*$R$2/(1+EXP($R$3*(COUNT($K$9:X$9)+$R$4))),TREND($E31:$F31,$E$9:$F$9,X$9))</f>
        <v>7.2508300134376119E-2</v>
      </c>
      <c r="Y31">
        <f>IF($G31="s-curve",$E31+($F31-$E31)*$R$2/(1+EXP($R$3*(COUNT($K$9:Y$9)+$R$4))),TREND($E31:$F31,$E$9:$F$9,Y$9))</f>
        <v>7.5000000000000011E-2</v>
      </c>
      <c r="Z31">
        <f>IF($G31="s-curve",$E31+($F31-$E31)*$R$2/(1+EXP($R$3*(COUNT($K$9:Z$9)+$R$4))),TREND($E31:$F31,$E$9:$F$9,Z$9))</f>
        <v>7.7491699865623903E-2</v>
      </c>
      <c r="AA31">
        <f>IF($G31="s-curve",$E31+($F31-$E31)*$R$2/(1+EXP($R$3*(COUNT($K$9:AA$9)+$R$4))),TREND($E31:$F31,$E$9:$F$9,AA$9))</f>
        <v>7.9934383005622611E-2</v>
      </c>
      <c r="AB31">
        <f>IF($G31="s-curve",$E31+($F31-$E31)*$R$2/(1+EXP($R$3*(COUNT($K$9:AB$9)+$R$4))),TREND($E31:$F31,$E$9:$F$9,AB$9))</f>
        <v>8.2282815311289781E-2</v>
      </c>
      <c r="AC31">
        <f>IF($G31="s-curve",$E31+($F31-$E31)*$R$2/(1+EXP($R$3*(COUNT($K$9:AC$9)+$R$4))),TREND($E31:$F31,$E$9:$F$9,AC$9))</f>
        <v>8.449872405638062E-2</v>
      </c>
      <c r="AD31">
        <f>IF($G31="s-curve",$E31+($F31-$E31)*$R$2/(1+EXP($R$3*(COUNT($K$9:AD$9)+$R$4))),TREND($E31:$F31,$E$9:$F$9,AD$9))</f>
        <v>8.6552928931500239E-2</v>
      </c>
      <c r="AE31">
        <f>IF($G31="s-curve",$E31+($F31-$E31)*$R$2/(1+EXP($R$3*(COUNT($K$9:AE$9)+$R$4))),TREND($E31:$F31,$E$9:$F$9,AE$9))</f>
        <v>8.8426239174950891E-2</v>
      </c>
      <c r="AF31">
        <f>IF($G31="s-curve",$E31+($F31-$E31)*$R$2/(1+EXP($R$3*(COUNT($K$9:AF$9)+$R$4))),TREND($E31:$F31,$E$9:$F$9,AF$9))</f>
        <v>9.0109194427929099E-2</v>
      </c>
      <c r="AG31">
        <f>IF($G31="s-curve",$E31+($F31-$E31)*$R$2/(1+EXP($R$3*(COUNT($K$9:AG$9)+$R$4))),TREND($E31:$F31,$E$9:$F$9,AG$9))</f>
        <v>9.1600919256696223E-2</v>
      </c>
      <c r="AH31">
        <f>IF($G31="s-curve",$E31+($F31-$E31)*$R$2/(1+EXP($R$3*(COUNT($K$9:AH$9)+$R$4))),TREND($E31:$F31,$E$9:$F$9,AH$9))</f>
        <v>9.2907446754975614E-2</v>
      </c>
      <c r="AI31">
        <f>IF($G31="s-curve",$E31+($F31-$E31)*$R$2/(1+EXP($R$3*(COUNT($K$9:AI$9)+$R$4))),TREND($E31:$F31,$E$9:$F$9,AI$9))</f>
        <v>9.4039853898894132E-2</v>
      </c>
      <c r="AJ31">
        <f>IF($G31="s-curve",$E31+($F31-$E31)*$R$2/(1+EXP($R$3*(COUNT($K$9:AJ$9)+$R$4))),TREND($E31:$F31,$E$9:$F$9,AJ$9))</f>
        <v>9.5012475544015748E-2</v>
      </c>
      <c r="AK31">
        <f>IF($G31="s-curve",$E31+($F31-$E31)*$R$2/(1+EXP($R$3*(COUNT($K$9:AK$9)+$R$4))),TREND($E31:$F31,$E$9:$F$9,AK$9))</f>
        <v>9.5841365175303894E-2</v>
      </c>
    </row>
    <row r="32" spans="1:37" x14ac:dyDescent="0.35">
      <c r="C32" t="s">
        <v>2</v>
      </c>
      <c r="E32" s="22">
        <v>3.6000000000000002E-4</v>
      </c>
      <c r="F32" s="22">
        <v>0.04</v>
      </c>
      <c r="G32" s="7" t="str">
        <f>IF(E32=F32,"n/a",IF(OR(C32="battery electric vehicle",C32="natural gas vehicle",C32="plugin hybrid vehicle"),"s-curve","linear"))</f>
        <v>s-curve</v>
      </c>
      <c r="I32" s="22">
        <f t="shared" si="2"/>
        <v>3.6000000000000002E-4</v>
      </c>
      <c r="J32">
        <f>IF($G32="s-curve",$E32+($F32-$E32)*$I$2/(1+EXP($I$3*(COUNT($I$9:J$9)+$I$4))),TREND($E32:$F32,$E$9:$F$9,J$9))</f>
        <v>9.4564261632134401E-4</v>
      </c>
      <c r="K32">
        <f>IF($G32="s-curve",$E32+($F32-$E32)*$I$2/(1+EXP($I$3*(COUNT($I$9:K$9)+$I$4))),TREND($E32:$F32,$E$9:$F$9,K$9))</f>
        <v>1.1464697192988325E-3</v>
      </c>
      <c r="L32">
        <f>IF($G32="s-curve",$E32+($F32-$E32)*$I$2/(1+EXP($I$3*(COUNT($I$9:L$9)+$I$4))),TREND($E32:$F32,$E$9:$F$9,L$9))</f>
        <v>1.4143048253869629E-3</v>
      </c>
      <c r="M32">
        <f>IF($G32="s-curve",$E32+($F32-$E32)*$I$2/(1+EXP($I$3*(COUNT($I$9:M$9)+$I$4))),TREND($E32:$F32,$E$9:$F$9,M$9))</f>
        <v>1.7700419427672982E-3</v>
      </c>
      <c r="N32">
        <f>IF($G32="s-curve",$E32+($F32-$E32)*$I$2/(1+EXP($I$3*(COUNT($I$9:N$9)+$I$4))),TREND($E32:$F32,$E$9:$F$9,N$9))</f>
        <v>2.2399616127587473E-3</v>
      </c>
      <c r="O32">
        <f>IF($G32="s-curve",$E32+($F32-$E32)*$I$2/(1+EXP($I$3*(COUNT($I$9:O$9)+$I$4))),TREND($E32:$F32,$E$9:$F$9,O$9))</f>
        <v>2.8562638340993416E-3</v>
      </c>
      <c r="P32">
        <f>IF($G32="s-curve",$E32+($F32-$E32)*$I$2/(1+EXP($I$3*(COUNT($I$9:P$9)+$I$4))),TREND($E32:$F32,$E$9:$F$9,P$9))</f>
        <v>3.656965689019083E-3</v>
      </c>
      <c r="Q32">
        <f>IF($G32="s-curve",$E32+($F32-$E32)*$I$2/(1+EXP($I$3*(COUNT($I$9:Q$9)+$I$4))),TREND($E32:$F32,$E$9:$F$9,Q$9))</f>
        <v>4.6845979921940964E-3</v>
      </c>
      <c r="R32">
        <f>IF($G32="s-curve",$E32+($F32-$E32)*$I$2/(1+EXP($I$3*(COUNT($I$9:R$9)+$I$4))),TREND($E32:$F32,$E$9:$F$9,R$9))</f>
        <v>5.982976212655337E-3</v>
      </c>
      <c r="S32">
        <f>IF($G32="s-curve",$E32+($F32-$E32)*$I$2/(1+EXP($I$3*(COUNT($I$9:S$9)+$I$4))),TREND($E32:$F32,$E$9:$F$9,S$9))</f>
        <v>7.5913477636839659E-3</v>
      </c>
      <c r="T32">
        <f>IF($G32="s-curve",$E32+($F32-$E32)*$I$2/(1+EXP($I$3*(COUNT($I$9:T$9)+$I$4))),TREND($E32:$F32,$E$9:$F$9,T$9))</f>
        <v>9.5356775820989413E-3</v>
      </c>
      <c r="U32">
        <f>IF($G32="s-curve",$E32+($F32-$E32)*$I$2/(1+EXP($I$3*(COUNT($I$9:U$9)+$I$4))),TREND($E32:$F32,$E$9:$F$9,U$9))</f>
        <v>1.1817961715944843E-2</v>
      </c>
      <c r="V32">
        <f>IF($G32="s-curve",$E32+($F32-$E32)*$I$2/(1+EXP($I$3*(COUNT($I$9:V$9)+$I$4))),TREND($E32:$F32,$E$9:$F$9,V$9))</f>
        <v>1.4406184021209467E-2</v>
      </c>
      <c r="W32">
        <f>IF($G32="s-curve",$E32+($F32-$E32)*$I$2/(1+EXP($I$3*(COUNT($I$9:W$9)+$I$4))),TREND($E32:$F32,$E$9:$F$9,W$9))</f>
        <v>1.7229098633585838E-2</v>
      </c>
      <c r="X32">
        <f>IF($G32="s-curve",$E32+($F32-$E32)*$I$2/(1+EXP($I$3*(COUNT($I$9:X$9)+$I$4))),TREND($E32:$F32,$E$9:$F$9,X$9))</f>
        <v>2.018E-2</v>
      </c>
      <c r="Y32">
        <f>IF($G32="s-curve",$E32+($F32-$E32)*$I$2/(1+EXP($I$3*(COUNT($I$9:Y$9)+$I$4))),TREND($E32:$F32,$E$9:$F$9,Y$9))</f>
        <v>2.3130901366414165E-2</v>
      </c>
      <c r="Z32">
        <f>IF($G32="s-curve",$E32+($F32-$E32)*$I$2/(1+EXP($I$3*(COUNT($I$9:Z$9)+$I$4))),TREND($E32:$F32,$E$9:$F$9,Z$9))</f>
        <v>2.5953815978790529E-2</v>
      </c>
      <c r="AA32">
        <f>IF($G32="s-curve",$E32+($F32-$E32)*$I$2/(1+EXP($I$3*(COUNT($I$9:AA$9)+$I$4))),TREND($E32:$F32,$E$9:$F$9,AA$9))</f>
        <v>2.8542038284055157E-2</v>
      </c>
      <c r="AB32">
        <f>IF($G32="s-curve",$E32+($F32-$E32)*$I$2/(1+EXP($I$3*(COUNT($I$9:AB$9)+$I$4))),TREND($E32:$F32,$E$9:$F$9,AB$9))</f>
        <v>3.0824322417901059E-2</v>
      </c>
      <c r="AC32">
        <f>IF($G32="s-curve",$E32+($F32-$E32)*$I$2/(1+EXP($I$3*(COUNT($I$9:AC$9)+$I$4))),TREND($E32:$F32,$E$9:$F$9,AC$9))</f>
        <v>3.2768652236316032E-2</v>
      </c>
      <c r="AD32">
        <f>IF($G32="s-curve",$E32+($F32-$E32)*$I$2/(1+EXP($I$3*(COUNT($I$9:AD$9)+$I$4))),TREND($E32:$F32,$E$9:$F$9,AD$9))</f>
        <v>3.4377023787344668E-2</v>
      </c>
      <c r="AE32">
        <f>IF($G32="s-curve",$E32+($F32-$E32)*$I$2/(1+EXP($I$3*(COUNT($I$9:AE$9)+$I$4))),TREND($E32:$F32,$E$9:$F$9,AE$9))</f>
        <v>3.5675402007805904E-2</v>
      </c>
      <c r="AF32">
        <f>IF($G32="s-curve",$E32+($F32-$E32)*$I$2/(1+EXP($I$3*(COUNT($I$9:AF$9)+$I$4))),TREND($E32:$F32,$E$9:$F$9,AF$9))</f>
        <v>3.6703034310980917E-2</v>
      </c>
      <c r="AG32">
        <f>IF($G32="s-curve",$E32+($F32-$E32)*$I$2/(1+EXP($I$3*(COUNT($I$9:AG$9)+$I$4))),TREND($E32:$F32,$E$9:$F$9,AG$9))</f>
        <v>3.7503736165900664E-2</v>
      </c>
      <c r="AH32">
        <f>IF($G32="s-curve",$E32+($F32-$E32)*$I$2/(1+EXP($I$3*(COUNT($I$9:AH$9)+$I$4))),TREND($E32:$F32,$E$9:$F$9,AH$9))</f>
        <v>3.8120038387241255E-2</v>
      </c>
      <c r="AI32">
        <f>IF($G32="s-curve",$E32+($F32-$E32)*$I$2/(1+EXP($I$3*(COUNT($I$9:AI$9)+$I$4))),TREND($E32:$F32,$E$9:$F$9,AI$9))</f>
        <v>3.8589958057232705E-2</v>
      </c>
      <c r="AJ32">
        <f>IF($G32="s-curve",$E32+($F32-$E32)*$I$2/(1+EXP($I$3*(COUNT($I$9:AJ$9)+$I$4))),TREND($E32:$F32,$E$9:$F$9,AJ$9))</f>
        <v>3.8945695174613035E-2</v>
      </c>
      <c r="AK32">
        <f>IF($G32="s-curve",$E32+($F32-$E32)*$I$2/(1+EXP($I$3*(COUNT($I$9:AK$9)+$I$4))),TREND($E32:$F32,$E$9:$F$9,AK$9))</f>
        <v>3.9213530280701167E-2</v>
      </c>
    </row>
    <row r="33" spans="1:37" x14ac:dyDescent="0.35">
      <c r="C33" t="s">
        <v>3</v>
      </c>
      <c r="E33" s="22">
        <v>0</v>
      </c>
      <c r="F33" s="22">
        <v>0.03</v>
      </c>
      <c r="G33" s="7" t="str">
        <f>IF(E33=F33,"n/a",IF(OR(C33="battery electric vehicle",C33="natural gas vehicle",C33="plugin hybrid vehicle"),"s-curve","linear"))</f>
        <v>linear</v>
      </c>
      <c r="I33" s="22">
        <f t="shared" si="2"/>
        <v>0</v>
      </c>
      <c r="J33">
        <f>IF($G33="s-curve",$E33+($F33-$E33)*$I$2/(1+EXP($I$3*(COUNT($I$9:J$9)+$I$4))),TREND($E33:$F33,$E$9:$F$9,J$9))</f>
        <v>4.4408920985006262E-16</v>
      </c>
      <c r="K33">
        <f>IF($G33="s-curve",$E33+($F33-$E33)*$I$2/(1+EXP($I$3*(COUNT($I$9:K$9)+$I$4))),TREND($E33:$F33,$E$9:$F$9,K$9))</f>
        <v>1.1111111111112848E-3</v>
      </c>
      <c r="L33">
        <f>IF($G33="s-curve",$E33+($F33-$E33)*$I$2/(1+EXP($I$3*(COUNT($I$9:L$9)+$I$4))),TREND($E33:$F33,$E$9:$F$9,L$9))</f>
        <v>2.2222222222225696E-3</v>
      </c>
      <c r="M33">
        <f>IF($G33="s-curve",$E33+($F33-$E33)*$I$2/(1+EXP($I$3*(COUNT($I$9:M$9)+$I$4))),TREND($E33:$F33,$E$9:$F$9,M$9))</f>
        <v>3.3333333333338544E-3</v>
      </c>
      <c r="N33">
        <f>IF($G33="s-curve",$E33+($F33-$E33)*$I$2/(1+EXP($I$3*(COUNT($I$9:N$9)+$I$4))),TREND($E33:$F33,$E$9:$F$9,N$9))</f>
        <v>4.4444444444446951E-3</v>
      </c>
      <c r="O33">
        <f>IF($G33="s-curve",$E33+($F33-$E33)*$I$2/(1+EXP($I$3*(COUNT($I$9:O$9)+$I$4))),TREND($E33:$F33,$E$9:$F$9,O$9))</f>
        <v>5.5555555555559799E-3</v>
      </c>
      <c r="P33">
        <f>IF($G33="s-curve",$E33+($F33-$E33)*$I$2/(1+EXP($I$3*(COUNT($I$9:P$9)+$I$4))),TREND($E33:$F33,$E$9:$F$9,P$9))</f>
        <v>6.6666666666668206E-3</v>
      </c>
      <c r="Q33">
        <f>IF($G33="s-curve",$E33+($F33-$E33)*$I$2/(1+EXP($I$3*(COUNT($I$9:Q$9)+$I$4))),TREND($E33:$F33,$E$9:$F$9,Q$9))</f>
        <v>7.7777777777781054E-3</v>
      </c>
      <c r="R33">
        <f>IF($G33="s-curve",$E33+($F33-$E33)*$I$2/(1+EXP($I$3*(COUNT($I$9:R$9)+$I$4))),TREND($E33:$F33,$E$9:$F$9,R$9))</f>
        <v>8.8888888888893902E-3</v>
      </c>
      <c r="S33">
        <f>IF($G33="s-curve",$E33+($F33-$E33)*$I$2/(1+EXP($I$3*(COUNT($I$9:S$9)+$I$4))),TREND($E33:$F33,$E$9:$F$9,S$9))</f>
        <v>1.0000000000000231E-2</v>
      </c>
      <c r="T33">
        <f>IF($G33="s-curve",$E33+($F33-$E33)*$I$2/(1+EXP($I$3*(COUNT($I$9:T$9)+$I$4))),TREND($E33:$F33,$E$9:$F$9,T$9))</f>
        <v>1.1111111111111516E-2</v>
      </c>
      <c r="U33">
        <f>IF($G33="s-curve",$E33+($F33-$E33)*$I$2/(1+EXP($I$3*(COUNT($I$9:U$9)+$I$4))),TREND($E33:$F33,$E$9:$F$9,U$9))</f>
        <v>1.2222222222222356E-2</v>
      </c>
      <c r="V33">
        <f>IF($G33="s-curve",$E33+($F33-$E33)*$I$2/(1+EXP($I$3*(COUNT($I$9:V$9)+$I$4))),TREND($E33:$F33,$E$9:$F$9,V$9))</f>
        <v>1.3333333333333641E-2</v>
      </c>
      <c r="W33">
        <f>IF($G33="s-curve",$E33+($F33-$E33)*$I$2/(1+EXP($I$3*(COUNT($I$9:W$9)+$I$4))),TREND($E33:$F33,$E$9:$F$9,W$9))</f>
        <v>1.4444444444444926E-2</v>
      </c>
      <c r="X33">
        <f>IF($G33="s-curve",$E33+($F33-$E33)*$I$2/(1+EXP($I$3*(COUNT($I$9:X$9)+$I$4))),TREND($E33:$F33,$E$9:$F$9,X$9))</f>
        <v>1.5555555555555767E-2</v>
      </c>
      <c r="Y33">
        <f>IF($G33="s-curve",$E33+($F33-$E33)*$I$2/(1+EXP($I$3*(COUNT($I$9:Y$9)+$I$4))),TREND($E33:$F33,$E$9:$F$9,Y$9))</f>
        <v>1.6666666666667052E-2</v>
      </c>
      <c r="Z33">
        <f>IF($G33="s-curve",$E33+($F33-$E33)*$I$2/(1+EXP($I$3*(COUNT($I$9:Z$9)+$I$4))),TREND($E33:$F33,$E$9:$F$9,Z$9))</f>
        <v>1.7777777777778336E-2</v>
      </c>
      <c r="AA33">
        <f>IF($G33="s-curve",$E33+($F33-$E33)*$I$2/(1+EXP($I$3*(COUNT($I$9:AA$9)+$I$4))),TREND($E33:$F33,$E$9:$F$9,AA$9))</f>
        <v>1.8888888888889177E-2</v>
      </c>
      <c r="AB33">
        <f>IF($G33="s-curve",$E33+($F33-$E33)*$I$2/(1+EXP($I$3*(COUNT($I$9:AB$9)+$I$4))),TREND($E33:$F33,$E$9:$F$9,AB$9))</f>
        <v>2.0000000000000462E-2</v>
      </c>
      <c r="AC33">
        <f>IF($G33="s-curve",$E33+($F33-$E33)*$I$2/(1+EXP($I$3*(COUNT($I$9:AC$9)+$I$4))),TREND($E33:$F33,$E$9:$F$9,AC$9))</f>
        <v>2.1111111111111303E-2</v>
      </c>
      <c r="AD33">
        <f>IF($G33="s-curve",$E33+($F33-$E33)*$I$2/(1+EXP($I$3*(COUNT($I$9:AD$9)+$I$4))),TREND($E33:$F33,$E$9:$F$9,AD$9))</f>
        <v>2.2222222222222587E-2</v>
      </c>
      <c r="AE33">
        <f>IF($G33="s-curve",$E33+($F33-$E33)*$I$2/(1+EXP($I$3*(COUNT($I$9:AE$9)+$I$4))),TREND($E33:$F33,$E$9:$F$9,AE$9))</f>
        <v>2.3333333333333872E-2</v>
      </c>
      <c r="AF33">
        <f>IF($G33="s-curve",$E33+($F33-$E33)*$I$2/(1+EXP($I$3*(COUNT($I$9:AF$9)+$I$4))),TREND($E33:$F33,$E$9:$F$9,AF$9))</f>
        <v>2.4444444444444713E-2</v>
      </c>
      <c r="AG33">
        <f>IF($G33="s-curve",$E33+($F33-$E33)*$I$2/(1+EXP($I$3*(COUNT($I$9:AG$9)+$I$4))),TREND($E33:$F33,$E$9:$F$9,AG$9))</f>
        <v>2.5555555555555998E-2</v>
      </c>
      <c r="AH33">
        <f>IF($G33="s-curve",$E33+($F33-$E33)*$I$2/(1+EXP($I$3*(COUNT($I$9:AH$9)+$I$4))),TREND($E33:$F33,$E$9:$F$9,AH$9))</f>
        <v>2.6666666666666838E-2</v>
      </c>
      <c r="AI33">
        <f>IF($G33="s-curve",$E33+($F33-$E33)*$I$2/(1+EXP($I$3*(COUNT($I$9:AI$9)+$I$4))),TREND($E33:$F33,$E$9:$F$9,AI$9))</f>
        <v>2.7777777777778123E-2</v>
      </c>
      <c r="AJ33">
        <f>IF($G33="s-curve",$E33+($F33-$E33)*$I$2/(1+EXP($I$3*(COUNT($I$9:AJ$9)+$I$4))),TREND($E33:$F33,$E$9:$F$9,AJ$9))</f>
        <v>2.8888888888889408E-2</v>
      </c>
      <c r="AK33">
        <f>IF($G33="s-curve",$E33+($F33-$E33)*$I$2/(1+EXP($I$3*(COUNT($I$9:AK$9)+$I$4))),TREND($E33:$F33,$E$9:$F$9,AK$9))</f>
        <v>3.0000000000000249E-2</v>
      </c>
    </row>
    <row r="34" spans="1:37" x14ac:dyDescent="0.35">
      <c r="C34" t="s">
        <v>4</v>
      </c>
      <c r="E34">
        <v>3</v>
      </c>
      <c r="F34">
        <v>3</v>
      </c>
      <c r="G34" s="7" t="str">
        <f>IF(E34=F34,"n/a",IF(OR(C34="battery electric vehicle",C34="natural gas vehicle",C34="plugin hybrid vehicle"),"s-curve","linear"))</f>
        <v>n/a</v>
      </c>
      <c r="I34" s="22">
        <f t="shared" si="2"/>
        <v>3</v>
      </c>
      <c r="J34">
        <f>IF($G34="s-curve",$E34+($F34-$E34)*$I$2/(1+EXP($I$3*(COUNT($I$9:J$9)+$I$4))),TREND($E34:$F34,$E$9:$F$9,J$9))</f>
        <v>3</v>
      </c>
      <c r="K34">
        <f>IF($G34="s-curve",$E34+($F34-$E34)*$I$2/(1+EXP($I$3*(COUNT($I$9:K$9)+$I$4))),TREND($E34:$F34,$E$9:$F$9,K$9))</f>
        <v>3</v>
      </c>
      <c r="L34">
        <f>IF($G34="s-curve",$E34+($F34-$E34)*$I$2/(1+EXP($I$3*(COUNT($I$9:L$9)+$I$4))),TREND($E34:$F34,$E$9:$F$9,L$9))</f>
        <v>3</v>
      </c>
      <c r="M34">
        <f>IF($G34="s-curve",$E34+($F34-$E34)*$I$2/(1+EXP($I$3*(COUNT($I$9:M$9)+$I$4))),TREND($E34:$F34,$E$9:$F$9,M$9))</f>
        <v>3</v>
      </c>
      <c r="N34">
        <f>IF($G34="s-curve",$E34+($F34-$E34)*$I$2/(1+EXP($I$3*(COUNT($I$9:N$9)+$I$4))),TREND($E34:$F34,$E$9:$F$9,N$9))</f>
        <v>3</v>
      </c>
      <c r="O34">
        <f>IF($G34="s-curve",$E34+($F34-$E34)*$I$2/(1+EXP($I$3*(COUNT($I$9:O$9)+$I$4))),TREND($E34:$F34,$E$9:$F$9,O$9))</f>
        <v>3</v>
      </c>
      <c r="P34">
        <f>IF($G34="s-curve",$E34+($F34-$E34)*$I$2/(1+EXP($I$3*(COUNT($I$9:P$9)+$I$4))),TREND($E34:$F34,$E$9:$F$9,P$9))</f>
        <v>3</v>
      </c>
      <c r="Q34">
        <f>IF($G34="s-curve",$E34+($F34-$E34)*$I$2/(1+EXP($I$3*(COUNT($I$9:Q$9)+$I$4))),TREND($E34:$F34,$E$9:$F$9,Q$9))</f>
        <v>3</v>
      </c>
      <c r="R34">
        <f>IF($G34="s-curve",$E34+($F34-$E34)*$I$2/(1+EXP($I$3*(COUNT($I$9:R$9)+$I$4))),TREND($E34:$F34,$E$9:$F$9,R$9))</f>
        <v>3</v>
      </c>
      <c r="S34">
        <f>IF($G34="s-curve",$E34+($F34-$E34)*$I$2/(1+EXP($I$3*(COUNT($I$9:S$9)+$I$4))),TREND($E34:$F34,$E$9:$F$9,S$9))</f>
        <v>3</v>
      </c>
      <c r="T34">
        <f>IF($G34="s-curve",$E34+($F34-$E34)*$I$2/(1+EXP($I$3*(COUNT($I$9:T$9)+$I$4))),TREND($E34:$F34,$E$9:$F$9,T$9))</f>
        <v>3</v>
      </c>
      <c r="U34">
        <f>IF($G34="s-curve",$E34+($F34-$E34)*$I$2/(1+EXP($I$3*(COUNT($I$9:U$9)+$I$4))),TREND($E34:$F34,$E$9:$F$9,U$9))</f>
        <v>3</v>
      </c>
      <c r="V34">
        <f>IF($G34="s-curve",$E34+($F34-$E34)*$I$2/(1+EXP($I$3*(COUNT($I$9:V$9)+$I$4))),TREND($E34:$F34,$E$9:$F$9,V$9))</f>
        <v>3</v>
      </c>
      <c r="W34">
        <f>IF($G34="s-curve",$E34+($F34-$E34)*$I$2/(1+EXP($I$3*(COUNT($I$9:W$9)+$I$4))),TREND($E34:$F34,$E$9:$F$9,W$9))</f>
        <v>3</v>
      </c>
      <c r="X34">
        <f>IF($G34="s-curve",$E34+($F34-$E34)*$I$2/(1+EXP($I$3*(COUNT($I$9:X$9)+$I$4))),TREND($E34:$F34,$E$9:$F$9,X$9))</f>
        <v>3</v>
      </c>
      <c r="Y34">
        <f>IF($G34="s-curve",$E34+($F34-$E34)*$I$2/(1+EXP($I$3*(COUNT($I$9:Y$9)+$I$4))),TREND($E34:$F34,$E$9:$F$9,Y$9))</f>
        <v>3</v>
      </c>
      <c r="Z34">
        <f>IF($G34="s-curve",$E34+($F34-$E34)*$I$2/(1+EXP($I$3*(COUNT($I$9:Z$9)+$I$4))),TREND($E34:$F34,$E$9:$F$9,Z$9))</f>
        <v>3</v>
      </c>
      <c r="AA34">
        <f>IF($G34="s-curve",$E34+($F34-$E34)*$I$2/(1+EXP($I$3*(COUNT($I$9:AA$9)+$I$4))),TREND($E34:$F34,$E$9:$F$9,AA$9))</f>
        <v>3</v>
      </c>
      <c r="AB34">
        <f>IF($G34="s-curve",$E34+($F34-$E34)*$I$2/(1+EXP($I$3*(COUNT($I$9:AB$9)+$I$4))),TREND($E34:$F34,$E$9:$F$9,AB$9))</f>
        <v>3</v>
      </c>
      <c r="AC34">
        <f>IF($G34="s-curve",$E34+($F34-$E34)*$I$2/(1+EXP($I$3*(COUNT($I$9:AC$9)+$I$4))),TREND($E34:$F34,$E$9:$F$9,AC$9))</f>
        <v>3</v>
      </c>
      <c r="AD34">
        <f>IF($G34="s-curve",$E34+($F34-$E34)*$I$2/(1+EXP($I$3*(COUNT($I$9:AD$9)+$I$4))),TREND($E34:$F34,$E$9:$F$9,AD$9))</f>
        <v>3</v>
      </c>
      <c r="AE34">
        <f>IF($G34="s-curve",$E34+($F34-$E34)*$I$2/(1+EXP($I$3*(COUNT($I$9:AE$9)+$I$4))),TREND($E34:$F34,$E$9:$F$9,AE$9))</f>
        <v>3</v>
      </c>
      <c r="AF34">
        <f>IF($G34="s-curve",$E34+($F34-$E34)*$I$2/(1+EXP($I$3*(COUNT($I$9:AF$9)+$I$4))),TREND($E34:$F34,$E$9:$F$9,AF$9))</f>
        <v>3</v>
      </c>
      <c r="AG34">
        <f>IF($G34="s-curve",$E34+($F34-$E34)*$I$2/(1+EXP($I$3*(COUNT($I$9:AG$9)+$I$4))),TREND($E34:$F34,$E$9:$F$9,AG$9))</f>
        <v>3</v>
      </c>
      <c r="AH34">
        <f>IF($G34="s-curve",$E34+($F34-$E34)*$I$2/(1+EXP($I$3*(COUNT($I$9:AH$9)+$I$4))),TREND($E34:$F34,$E$9:$F$9,AH$9))</f>
        <v>3</v>
      </c>
      <c r="AI34">
        <f>IF($G34="s-curve",$E34+($F34-$E34)*$I$2/(1+EXP($I$3*(COUNT($I$9:AI$9)+$I$4))),TREND($E34:$F34,$E$9:$F$9,AI$9))</f>
        <v>3</v>
      </c>
      <c r="AJ34">
        <f>IF($G34="s-curve",$E34+($F34-$E34)*$I$2/(1+EXP($I$3*(COUNT($I$9:AJ$9)+$I$4))),TREND($E34:$F34,$E$9:$F$9,AJ$9))</f>
        <v>3</v>
      </c>
      <c r="AK34">
        <f>IF($G34="s-curve",$E34+($F34-$E34)*$I$2/(1+EXP($I$3*(COUNT($I$9:AK$9)+$I$4))),TREND($E34:$F34,$E$9:$F$9,AK$9))</f>
        <v>3</v>
      </c>
    </row>
    <row r="35" spans="1:37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2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</row>
    <row r="36" spans="1:37" x14ac:dyDescent="0.35">
      <c r="C36" t="s">
        <v>124</v>
      </c>
      <c r="E36" s="22">
        <f>'SYVbT-freight'!G3/SUM('SYVbT-freight'!3:3)</f>
        <v>0</v>
      </c>
      <c r="F36" s="22">
        <v>0</v>
      </c>
      <c r="G36" s="7" t="str">
        <f>IF(E36=F36,"n/a",IF(OR(C36="battery electric vehicle",C36="natural gas vehicle",C36="plugin hybrid vehicle",C36="hydrogen vehicle"),"s-curve","linear"))</f>
        <v>n/a</v>
      </c>
      <c r="I36" s="22">
        <f t="shared" si="2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0</v>
      </c>
      <c r="L36">
        <f>IF($G36="s-curve",$E36+($F36-$E36)*$I$2/(1+EXP($I$3*(COUNT($I$9:L$9)+$I$4))),TREND($E36:$F36,$E$9:$F$9,L$9))</f>
        <v>0</v>
      </c>
      <c r="M36">
        <f>IF($G36="s-curve",$E36+($F36-$E36)*$I$2/(1+EXP($I$3*(COUNT($I$9:M$9)+$I$4))),TREND($E36:$F36,$E$9:$F$9,M$9))</f>
        <v>0</v>
      </c>
      <c r="N36">
        <f>IF($G36="s-curve",$E36+($F36-$E36)*$I$2/(1+EXP($I$3*(COUNT($I$9:N$9)+$I$4))),TREND($E36:$F36,$E$9:$F$9,N$9))</f>
        <v>0</v>
      </c>
      <c r="O36">
        <f>IF($G36="s-curve",$E36+($F36-$E36)*$I$2/(1+EXP($I$3*(COUNT($I$9:O$9)+$I$4))),TREND($E36:$F36,$E$9:$F$9,O$9))</f>
        <v>0</v>
      </c>
      <c r="P36">
        <f>IF($G36="s-curve",$E36+($F36-$E36)*$I$2/(1+EXP($I$3*(COUNT($I$9:P$9)+$I$4))),TREND($E36:$F36,$E$9:$F$9,P$9))</f>
        <v>0</v>
      </c>
      <c r="Q36">
        <f>IF($G36="s-curve",$E36+($F36-$E36)*$I$2/(1+EXP($I$3*(COUNT($I$9:Q$9)+$I$4))),TREND($E36:$F36,$E$9:$F$9,Q$9))</f>
        <v>0</v>
      </c>
      <c r="R36">
        <f>IF($G36="s-curve",$E36+($F36-$E36)*$I$2/(1+EXP($I$3*(COUNT($I$9:R$9)+$I$4))),TREND($E36:$F36,$E$9:$F$9,R$9))</f>
        <v>0</v>
      </c>
      <c r="S36">
        <f>IF($G36="s-curve",$E36+($F36-$E36)*$I$2/(1+EXP($I$3*(COUNT($I$9:S$9)+$I$4))),TREND($E36:$F36,$E$9:$F$9,S$9))</f>
        <v>0</v>
      </c>
      <c r="T36">
        <f>IF($G36="s-curve",$E36+($F36-$E36)*$I$2/(1+EXP($I$3*(COUNT($I$9:T$9)+$I$4))),TREND($E36:$F36,$E$9:$F$9,T$9))</f>
        <v>0</v>
      </c>
      <c r="U36">
        <f>IF($G36="s-curve",$E36+($F36-$E36)*$I$2/(1+EXP($I$3*(COUNT($I$9:U$9)+$I$4))),TREND($E36:$F36,$E$9:$F$9,U$9))</f>
        <v>0</v>
      </c>
      <c r="V36">
        <f>IF($G36="s-curve",$E36+($F36-$E36)*$I$2/(1+EXP($I$3*(COUNT($I$9:V$9)+$I$4))),TREND($E36:$F36,$E$9:$F$9,V$9))</f>
        <v>0</v>
      </c>
      <c r="W36">
        <f>IF($G36="s-curve",$E36+($F36-$E36)*$I$2/(1+EXP($I$3*(COUNT($I$9:W$9)+$I$4))),TREND($E36:$F36,$E$9:$F$9,W$9))</f>
        <v>0</v>
      </c>
      <c r="X36">
        <f>IF($G36="s-curve",$E36+($F36-$E36)*$I$2/(1+EXP($I$3*(COUNT($I$9:X$9)+$I$4))),TREND($E36:$F36,$E$9:$F$9,X$9))</f>
        <v>0</v>
      </c>
      <c r="Y36">
        <f>IF($G36="s-curve",$E36+($F36-$E36)*$I$2/(1+EXP($I$3*(COUNT($I$9:Y$9)+$I$4))),TREND($E36:$F36,$E$9:$F$9,Y$9))</f>
        <v>0</v>
      </c>
      <c r="Z36">
        <f>IF($G36="s-curve",$E36+($F36-$E36)*$I$2/(1+EXP($I$3*(COUNT($I$9:Z$9)+$I$4))),TREND($E36:$F36,$E$9:$F$9,Z$9))</f>
        <v>0</v>
      </c>
      <c r="AA36">
        <f>IF($G36="s-curve",$E36+($F36-$E36)*$I$2/(1+EXP($I$3*(COUNT($I$9:AA$9)+$I$4))),TREND($E36:$F36,$E$9:$F$9,AA$9))</f>
        <v>0</v>
      </c>
      <c r="AB36">
        <f>IF($G36="s-curve",$E36+($F36-$E36)*$I$2/(1+EXP($I$3*(COUNT($I$9:AB$9)+$I$4))),TREND($E36:$F36,$E$9:$F$9,AB$9))</f>
        <v>0</v>
      </c>
      <c r="AC36">
        <f>IF($G36="s-curve",$E36+($F36-$E36)*$I$2/(1+EXP($I$3*(COUNT($I$9:AC$9)+$I$4))),TREND($E36:$F36,$E$9:$F$9,AC$9))</f>
        <v>0</v>
      </c>
      <c r="AD36">
        <f>IF($G36="s-curve",$E36+($F36-$E36)*$I$2/(1+EXP($I$3*(COUNT($I$9:AD$9)+$I$4))),TREND($E36:$F36,$E$9:$F$9,AD$9))</f>
        <v>0</v>
      </c>
      <c r="AE36">
        <f>IF($G36="s-curve",$E36+($F36-$E36)*$I$2/(1+EXP($I$3*(COUNT($I$9:AE$9)+$I$4))),TREND($E36:$F36,$E$9:$F$9,AE$9))</f>
        <v>0</v>
      </c>
      <c r="AF36">
        <f>IF($G36="s-curve",$E36+($F36-$E36)*$I$2/(1+EXP($I$3*(COUNT($I$9:AF$9)+$I$4))),TREND($E36:$F36,$E$9:$F$9,AF$9))</f>
        <v>0</v>
      </c>
      <c r="AG36">
        <f>IF($G36="s-curve",$E36+($F36-$E36)*$I$2/(1+EXP($I$3*(COUNT($I$9:AG$9)+$I$4))),TREND($E36:$F36,$E$9:$F$9,AG$9))</f>
        <v>0</v>
      </c>
      <c r="AH36">
        <f>IF($G36="s-curve",$E36+($F36-$E36)*$I$2/(1+EXP($I$3*(COUNT($I$9:AH$9)+$I$4))),TREND($E36:$F36,$E$9:$F$9,AH$9))</f>
        <v>0</v>
      </c>
      <c r="AI36">
        <f>IF($G36="s-curve",$E36+($F36-$E36)*$I$2/(1+EXP($I$3*(COUNT($I$9:AI$9)+$I$4))),TREND($E36:$F36,$E$9:$F$9,AI$9))</f>
        <v>0</v>
      </c>
      <c r="AJ36">
        <f>IF($G36="s-curve",$E36+($F36-$E36)*$I$2/(1+EXP($I$3*(COUNT($I$9:AJ$9)+$I$4))),TREND($E36:$F36,$E$9:$F$9,AJ$9))</f>
        <v>0</v>
      </c>
      <c r="AK36">
        <f>IF($G36="s-curve",$E36+($F36-$E36)*$I$2/(1+EXP($I$3*(COUNT($I$9:AK$9)+$I$4))),TREND($E36:$F36,$E$9:$F$9,AK$9))</f>
        <v>0</v>
      </c>
    </row>
    <row r="37" spans="1:37" ht="15" thickBot="1" x14ac:dyDescent="0.4">
      <c r="A37" s="23"/>
      <c r="B37" s="23"/>
      <c r="C37" s="23" t="s">
        <v>125</v>
      </c>
      <c r="D37" s="23"/>
      <c r="E37" s="26">
        <v>0.01</v>
      </c>
      <c r="F37" s="26">
        <v>0.03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2"/>
        <v>0.01</v>
      </c>
      <c r="J37">
        <f>IF($G37="s-curve",$E37+($F37-$E37)*$I$2/(1+EXP($I$3*(COUNT($I$9:J$9)+$I$4))),TREND($E37:$F37,$E$9:$F$9,J$9))</f>
        <v>1.0295480633865461E-2</v>
      </c>
      <c r="K37">
        <f>IF($G37="s-curve",$E37+($F37-$E37)*$I$2/(1+EXP($I$3*(COUNT($I$9:K$9)+$I$4))),TREND($E37:$F37,$E$9:$F$9,K$9))</f>
        <v>1.039680611468155E-2</v>
      </c>
      <c r="L37">
        <f>IF($G37="s-curve",$E37+($F37-$E37)*$I$2/(1+EXP($I$3*(COUNT($I$9:L$9)+$I$4))),TREND($E37:$F37,$E$9:$F$9,L$9))</f>
        <v>1.0531939871537317E-2</v>
      </c>
      <c r="M37">
        <f>IF($G37="s-curve",$E37+($F37-$E37)*$I$2/(1+EXP($I$3*(COUNT($I$9:M$9)+$I$4))),TREND($E37:$F37,$E$9:$F$9,M$9))</f>
        <v>1.0711423785452723E-2</v>
      </c>
      <c r="N37">
        <f>IF($G37="s-curve",$E37+($F37-$E37)*$I$2/(1+EXP($I$3*(COUNT($I$9:N$9)+$I$4))),TREND($E37:$F37,$E$9:$F$9,N$9))</f>
        <v>1.0948517463551336E-2</v>
      </c>
      <c r="O37">
        <f>IF($G37="s-curve",$E37+($F37-$E37)*$I$2/(1+EXP($I$3*(COUNT($I$9:O$9)+$I$4))),TREND($E37:$F37,$E$9:$F$9,O$9))</f>
        <v>1.125946712113993E-2</v>
      </c>
      <c r="P37">
        <f>IF($G37="s-curve",$E37+($F37-$E37)*$I$2/(1+EXP($I$3*(COUNT($I$9:P$9)+$I$4))),TREND($E37:$F37,$E$9:$F$9,P$9))</f>
        <v>1.1663453929878448E-2</v>
      </c>
      <c r="Q37">
        <f>IF($G37="s-curve",$E37+($F37-$E37)*$I$2/(1+EXP($I$3*(COUNT($I$9:Q$9)+$I$4))),TREND($E37:$F37,$E$9:$F$9,Q$9))</f>
        <v>1.2181936423912259E-2</v>
      </c>
      <c r="R37">
        <f>IF($G37="s-curve",$E37+($F37-$E37)*$I$2/(1+EXP($I$3*(COUNT($I$9:R$9)+$I$4))),TREND($E37:$F37,$E$9:$F$9,R$9))</f>
        <v>1.2837021298009756E-2</v>
      </c>
      <c r="S37">
        <f>IF($G37="s-curve",$E37+($F37-$E37)*$I$2/(1+EXP($I$3*(COUNT($I$9:S$9)+$I$4))),TREND($E37:$F37,$E$9:$F$9,S$9))</f>
        <v>1.3648510476127126E-2</v>
      </c>
      <c r="T37">
        <f>IF($G37="s-curve",$E37+($F37-$E37)*$I$2/(1+EXP($I$3*(COUNT($I$9:T$9)+$I$4))),TREND($E37:$F37,$E$9:$F$9,T$9))</f>
        <v>1.4629504330019647E-2</v>
      </c>
      <c r="U37">
        <f>IF($G37="s-curve",$E37+($F37-$E37)*$I$2/(1+EXP($I$3*(COUNT($I$9:U$9)+$I$4))),TREND($E37:$F37,$E$9:$F$9,U$9))</f>
        <v>1.5781009947499921E-2</v>
      </c>
      <c r="V37">
        <f>IF($G37="s-curve",$E37+($F37-$E37)*$I$2/(1+EXP($I$3*(COUNT($I$9:V$9)+$I$4))),TREND($E37:$F37,$E$9:$F$9,V$9))</f>
        <v>1.708687387548409E-2</v>
      </c>
      <c r="W37">
        <f>IF($G37="s-curve",$E37+($F37-$E37)*$I$2/(1+EXP($I$3*(COUNT($I$9:W$9)+$I$4))),TREND($E37:$F37,$E$9:$F$9,W$9))</f>
        <v>1.8511149663766817E-2</v>
      </c>
      <c r="X37">
        <f>IF($G37="s-curve",$E37+($F37-$E37)*$I$2/(1+EXP($I$3*(COUNT($I$9:X$9)+$I$4))),TREND($E37:$F37,$E$9:$F$9,X$9))</f>
        <v>1.9999999999999997E-2</v>
      </c>
      <c r="Y37">
        <f>IF($G37="s-curve",$E37+($F37-$E37)*$I$2/(1+EXP($I$3*(COUNT($I$9:Y$9)+$I$4))),TREND($E37:$F37,$E$9:$F$9,Y$9))</f>
        <v>2.1488850336233177E-2</v>
      </c>
      <c r="Z37">
        <f>IF($G37="s-curve",$E37+($F37-$E37)*$I$2/(1+EXP($I$3*(COUNT($I$9:Z$9)+$I$4))),TREND($E37:$F37,$E$9:$F$9,Z$9))</f>
        <v>2.2913126124515907E-2</v>
      </c>
      <c r="AA37">
        <f>IF($G37="s-curve",$E37+($F37-$E37)*$I$2/(1+EXP($I$3*(COUNT($I$9:AA$9)+$I$4))),TREND($E37:$F37,$E$9:$F$9,AA$9))</f>
        <v>2.4218990052500076E-2</v>
      </c>
      <c r="AB37">
        <f>IF($G37="s-curve",$E37+($F37-$E37)*$I$2/(1+EXP($I$3*(COUNT($I$9:AB$9)+$I$4))),TREND($E37:$F37,$E$9:$F$9,AB$9))</f>
        <v>2.5370495669980349E-2</v>
      </c>
      <c r="AC37">
        <f>IF($G37="s-curve",$E37+($F37-$E37)*$I$2/(1+EXP($I$3*(COUNT($I$9:AC$9)+$I$4))),TREND($E37:$F37,$E$9:$F$9,AC$9))</f>
        <v>2.6351489523872867E-2</v>
      </c>
      <c r="AD37">
        <f>IF($G37="s-curve",$E37+($F37-$E37)*$I$2/(1+EXP($I$3*(COUNT($I$9:AD$9)+$I$4))),TREND($E37:$F37,$E$9:$F$9,AD$9))</f>
        <v>2.7162978701990241E-2</v>
      </c>
      <c r="AE37">
        <f>IF($G37="s-curve",$E37+($F37-$E37)*$I$2/(1+EXP($I$3*(COUNT($I$9:AE$9)+$I$4))),TREND($E37:$F37,$E$9:$F$9,AE$9))</f>
        <v>2.7818063576087737E-2</v>
      </c>
      <c r="AF37">
        <f>IF($G37="s-curve",$E37+($F37-$E37)*$I$2/(1+EXP($I$3*(COUNT($I$9:AF$9)+$I$4))),TREND($E37:$F37,$E$9:$F$9,AF$9))</f>
        <v>2.8336546070121552E-2</v>
      </c>
      <c r="AG37">
        <f>IF($G37="s-curve",$E37+($F37-$E37)*$I$2/(1+EXP($I$3*(COUNT($I$9:AG$9)+$I$4))),TREND($E37:$F37,$E$9:$F$9,AG$9))</f>
        <v>2.8740532878860067E-2</v>
      </c>
      <c r="AH37">
        <f>IF($G37="s-curve",$E37+($F37-$E37)*$I$2/(1+EXP($I$3*(COUNT($I$9:AH$9)+$I$4))),TREND($E37:$F37,$E$9:$F$9,AH$9))</f>
        <v>2.9051482536448667E-2</v>
      </c>
      <c r="AI37">
        <f>IF($G37="s-curve",$E37+($F37-$E37)*$I$2/(1+EXP($I$3*(COUNT($I$9:AI$9)+$I$4))),TREND($E37:$F37,$E$9:$F$9,AI$9))</f>
        <v>2.9288576214547273E-2</v>
      </c>
      <c r="AJ37">
        <f>IF($G37="s-curve",$E37+($F37-$E37)*$I$2/(1+EXP($I$3*(COUNT($I$9:AJ$9)+$I$4))),TREND($E37:$F37,$E$9:$F$9,AJ$9))</f>
        <v>2.9468060128462675E-2</v>
      </c>
      <c r="AK37">
        <f>IF($G37="s-curve",$E37+($F37-$E37)*$I$2/(1+EXP($I$3*(COUNT($I$9:AK$9)+$I$4))),TREND($E37:$F37,$E$9:$F$9,AK$9))</f>
        <v>2.960319388531845E-2</v>
      </c>
    </row>
    <row r="38" spans="1:37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2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</row>
    <row r="39" spans="1:37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2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</row>
    <row r="40" spans="1:37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2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</row>
    <row r="41" spans="1:37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si="2"/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</row>
    <row r="42" spans="1:37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</row>
    <row r="43" spans="1:37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</row>
    <row r="44" spans="1:37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</row>
    <row r="45" spans="1:37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</row>
    <row r="46" spans="1:37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</row>
    <row r="47" spans="1:37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</row>
    <row r="48" spans="1:37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</row>
    <row r="49" spans="1:37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</row>
    <row r="50" spans="1:37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</row>
    <row r="51" spans="1:37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</row>
    <row r="52" spans="1:37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</row>
    <row r="53" spans="1:37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</row>
    <row r="54" spans="1:37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</row>
    <row r="55" spans="1:37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0.15940218884050239</v>
      </c>
      <c r="L55">
        <f>IF($G55="s-curve",$E55+($F55-$E55)*$I$2/(1+EXP($I$3*(COUNT($I$9:L$9)+$I$4))),TREND($E55:$F55,$E$9:$F$9,L$9))</f>
        <v>0.19173287388510118</v>
      </c>
      <c r="M55">
        <f>IF($G55="s-curve",$E55+($F55-$E55)*$I$2/(1+EXP($I$3*(COUNT($I$9:M$9)+$I$4))),TREND($E55:$F55,$E$9:$F$9,M$9))</f>
        <v>0.22406355892969998</v>
      </c>
      <c r="N55">
        <f>IF($G55="s-curve",$E55+($F55-$E55)*$I$2/(1+EXP($I$3*(COUNT($I$9:N$9)+$I$4))),TREND($E55:$F55,$E$9:$F$9,N$9))</f>
        <v>0.25639424397429877</v>
      </c>
      <c r="O55">
        <f>IF($G55="s-curve",$E55+($F55-$E55)*$I$2/(1+EXP($I$3*(COUNT($I$9:O$9)+$I$4))),TREND($E55:$F55,$E$9:$F$9,O$9))</f>
        <v>0.28872492901889757</v>
      </c>
      <c r="P55">
        <f>IF($G55="s-curve",$E55+($F55-$E55)*$I$2/(1+EXP($I$3*(COUNT($I$9:P$9)+$I$4))),TREND($E55:$F55,$E$9:$F$9,P$9))</f>
        <v>0.32105561406348215</v>
      </c>
      <c r="Q55">
        <f>IF($G55="s-curve",$E55+($F55-$E55)*$I$2/(1+EXP($I$3*(COUNT($I$9:Q$9)+$I$4))),TREND($E55:$F55,$E$9:$F$9,Q$9))</f>
        <v>0.35338629910808095</v>
      </c>
      <c r="R55">
        <f>IF($G55="s-curve",$E55+($F55-$E55)*$I$2/(1+EXP($I$3*(COUNT($I$9:R$9)+$I$4))),TREND($E55:$F55,$E$9:$F$9,R$9))</f>
        <v>0.38571698415267974</v>
      </c>
      <c r="S55">
        <f>IF($G55="s-curve",$E55+($F55-$E55)*$I$2/(1+EXP($I$3*(COUNT($I$9:S$9)+$I$4))),TREND($E55:$F55,$E$9:$F$9,S$9))</f>
        <v>0.41804766919727854</v>
      </c>
      <c r="T55">
        <f>IF($G55="s-curve",$E55+($F55-$E55)*$I$2/(1+EXP($I$3*(COUNT($I$9:T$9)+$I$4))),TREND($E55:$F55,$E$9:$F$9,T$9))</f>
        <v>0.45037835424186312</v>
      </c>
      <c r="U55">
        <f>IF($G55="s-curve",$E55+($F55-$E55)*$I$2/(1+EXP($I$3*(COUNT($I$9:U$9)+$I$4))),TREND($E55:$F55,$E$9:$F$9,U$9))</f>
        <v>0.48270903928646192</v>
      </c>
      <c r="V55">
        <f>IF($G55="s-curve",$E55+($F55-$E55)*$I$2/(1+EXP($I$3*(COUNT($I$9:V$9)+$I$4))),TREND($E55:$F55,$E$9:$F$9,V$9))</f>
        <v>0.51503972433106071</v>
      </c>
      <c r="W55">
        <f>IF($G55="s-curve",$E55+($F55-$E55)*$I$2/(1+EXP($I$3*(COUNT($I$9:W$9)+$I$4))),TREND($E55:$F55,$E$9:$F$9,W$9))</f>
        <v>0.54737040937565951</v>
      </c>
      <c r="X55">
        <f>IF($G55="s-curve",$E55+($F55-$E55)*$I$2/(1+EXP($I$3*(COUNT($I$9:X$9)+$I$4))),TREND($E55:$F55,$E$9:$F$9,X$9))</f>
        <v>0.57970109442024409</v>
      </c>
      <c r="Y55">
        <f>IF($G55="s-curve",$E55+($F55-$E55)*$I$2/(1+EXP($I$3*(COUNT($I$9:Y$9)+$I$4))),TREND($E55:$F55,$E$9:$F$9,Y$9))</f>
        <v>0.61203177946484288</v>
      </c>
      <c r="Z55">
        <f>IF($G55="s-curve",$E55+($F55-$E55)*$I$2/(1+EXP($I$3*(COUNT($I$9:Z$9)+$I$4))),TREND($E55:$F55,$E$9:$F$9,Z$9))</f>
        <v>0.64436246450944168</v>
      </c>
      <c r="AA55">
        <f>IF($G55="s-curve",$E55+($F55-$E55)*$I$2/(1+EXP($I$3*(COUNT($I$9:AA$9)+$I$4))),TREND($E55:$F55,$E$9:$F$9,AA$9))</f>
        <v>0.67669314955404047</v>
      </c>
      <c r="AB55">
        <f>IF($G55="s-curve",$E55+($F55-$E55)*$I$2/(1+EXP($I$3*(COUNT($I$9:AB$9)+$I$4))),TREND($E55:$F55,$E$9:$F$9,AB$9))</f>
        <v>0.70902383459863927</v>
      </c>
      <c r="AC55">
        <f>IF($G55="s-curve",$E55+($F55-$E55)*$I$2/(1+EXP($I$3*(COUNT($I$9:AC$9)+$I$4))),TREND($E55:$F55,$E$9:$F$9,AC$9))</f>
        <v>0.74135451964322385</v>
      </c>
      <c r="AD55">
        <f>IF($G55="s-curve",$E55+($F55-$E55)*$I$2/(1+EXP($I$3*(COUNT($I$9:AD$9)+$I$4))),TREND($E55:$F55,$E$9:$F$9,AD$9))</f>
        <v>0.77368520468782265</v>
      </c>
      <c r="AE55">
        <f>IF($G55="s-curve",$E55+($F55-$E55)*$I$2/(1+EXP($I$3*(COUNT($I$9:AE$9)+$I$4))),TREND($E55:$F55,$E$9:$F$9,AE$9))</f>
        <v>0.80601588973242144</v>
      </c>
      <c r="AF55">
        <f>IF($G55="s-curve",$E55+($F55-$E55)*$I$2/(1+EXP($I$3*(COUNT($I$9:AF$9)+$I$4))),TREND($E55:$F55,$E$9:$F$9,AF$9))</f>
        <v>0.83834657477702024</v>
      </c>
      <c r="AG55">
        <f>IF($G55="s-curve",$E55+($F55-$E55)*$I$2/(1+EXP($I$3*(COUNT($I$9:AG$9)+$I$4))),TREND($E55:$F55,$E$9:$F$9,AG$9))</f>
        <v>0.87067725982160482</v>
      </c>
      <c r="AH55">
        <f>IF($G55="s-curve",$E55+($F55-$E55)*$I$2/(1+EXP($I$3*(COUNT($I$9:AH$9)+$I$4))),TREND($E55:$F55,$E$9:$F$9,AH$9))</f>
        <v>0.90300794486620362</v>
      </c>
      <c r="AI55">
        <f>IF($G55="s-curve",$E55+($F55-$E55)*$I$2/(1+EXP($I$3*(COUNT($I$9:AI$9)+$I$4))),TREND($E55:$F55,$E$9:$F$9,AI$9))</f>
        <v>0.93533862991080241</v>
      </c>
      <c r="AJ55">
        <f>IF($G55="s-curve",$E55+($F55-$E55)*$I$2/(1+EXP($I$3*(COUNT($I$9:AJ$9)+$I$4))),TREND($E55:$F55,$E$9:$F$9,AJ$9))</f>
        <v>0.96766931495540121</v>
      </c>
      <c r="AK55">
        <f>IF($G55="s-curve",$E55+($F55-$E55)*$I$2/(1+EXP($I$3*(COUNT($I$9:AK$9)+$I$4))),TREND($E55:$F55,$E$9:$F$9,AK$9))</f>
        <v>1</v>
      </c>
    </row>
    <row r="56" spans="1:37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</row>
    <row r="57" spans="1:37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ref="I57:I93" si="3">E57</f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</row>
    <row r="58" spans="1:37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3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</row>
    <row r="59" spans="1:37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3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</row>
    <row r="60" spans="1:37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3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</row>
    <row r="61" spans="1:37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3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</row>
    <row r="62" spans="1:37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3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</row>
    <row r="63" spans="1:37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3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</row>
    <row r="64" spans="1:37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3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</row>
    <row r="65" spans="1:37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3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</row>
    <row r="66" spans="1:37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3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</row>
    <row r="67" spans="1:37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3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</row>
    <row r="68" spans="1:37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3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</row>
    <row r="69" spans="1:37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3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</row>
    <row r="70" spans="1:37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3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</row>
    <row r="71" spans="1:37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3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</row>
    <row r="72" spans="1:37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3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</row>
    <row r="73" spans="1:37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si="3"/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</row>
    <row r="74" spans="1:37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</row>
    <row r="75" spans="1:37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</row>
    <row r="76" spans="1:37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</row>
    <row r="77" spans="1:37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</row>
    <row r="78" spans="1:37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</row>
    <row r="79" spans="1:37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</row>
    <row r="80" spans="1:37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</row>
    <row r="81" spans="1:37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</row>
    <row r="82" spans="1:37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</row>
    <row r="83" spans="1:37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</row>
    <row r="84" spans="1:37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</row>
    <row r="85" spans="1:37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</row>
    <row r="86" spans="1:37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</row>
    <row r="87" spans="1:37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</row>
    <row r="88" spans="1:37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</row>
    <row r="89" spans="1:37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</row>
    <row r="90" spans="1:37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</row>
    <row r="91" spans="1:37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</row>
    <row r="92" spans="1:37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</row>
    <row r="93" spans="1:37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</row>
    <row r="95" spans="1:37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2024-09-18T18:51:50Z</dcterms:modified>
</cp:coreProperties>
</file>