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fuels\PoFDCtAE\"/>
    </mc:Choice>
  </mc:AlternateContent>
  <xr:revisionPtr revIDLastSave="0" documentId="13_ncr:1_{986ACDB5-CA33-45D5-8BAC-E4180D35192C}" xr6:coauthVersionLast="47" xr6:coauthVersionMax="47" xr10:uidLastSave="{00000000-0000-0000-0000-000000000000}"/>
  <bookViews>
    <workbookView xWindow="29970" yWindow="1170" windowWidth="30990" windowHeight="12645" activeTab="2" xr2:uid="{3E0B3505-0335-466F-B5FC-C5183A2DB44F}"/>
  </bookViews>
  <sheets>
    <sheet name="About" sheetId="1" r:id="rId1"/>
    <sheet name="Data from BFPIaE" sheetId="2" r:id="rId2"/>
    <sheet name="PoFDCtA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U21" i="3"/>
  <c r="F21" i="2"/>
  <c r="Q17" i="3"/>
  <c r="F14" i="2"/>
  <c r="F13" i="2"/>
  <c r="F12" i="2"/>
  <c r="F8" i="2"/>
  <c r="F7" i="2"/>
  <c r="F6" i="2"/>
  <c r="L12" i="3"/>
  <c r="M13" i="3"/>
  <c r="C3" i="3"/>
  <c r="F15" i="2"/>
  <c r="I15" i="2" s="1"/>
  <c r="F16" i="2"/>
  <c r="J16" i="2" s="1"/>
  <c r="F17" i="2"/>
  <c r="J17" i="2" s="1"/>
  <c r="F22" i="2"/>
  <c r="I22" i="2" s="1"/>
  <c r="F23" i="2"/>
  <c r="T20" i="3" s="1"/>
  <c r="R20" i="3" s="1"/>
  <c r="F24" i="2"/>
  <c r="J24" i="2" s="1"/>
  <c r="N14" i="3" l="1"/>
  <c r="R14" i="3" s="1"/>
  <c r="J15" i="2"/>
  <c r="I24" i="2"/>
  <c r="I12" i="2"/>
  <c r="J12" i="2"/>
  <c r="I13" i="2"/>
  <c r="J13" i="2"/>
  <c r="J10" i="3"/>
  <c r="R10" i="3" s="1"/>
  <c r="J6" i="2"/>
  <c r="I6" i="2"/>
  <c r="I25" i="2"/>
  <c r="J25" i="2"/>
  <c r="J14" i="2"/>
  <c r="K11" i="3"/>
  <c r="R11" i="3" s="1"/>
  <c r="I14" i="2"/>
  <c r="I7" i="2"/>
  <c r="J7" i="2"/>
  <c r="J8" i="2"/>
  <c r="I8" i="2"/>
  <c r="I21" i="2"/>
  <c r="J21" i="2"/>
  <c r="I23" i="2"/>
  <c r="S19" i="3"/>
  <c r="R19" i="3" s="1"/>
  <c r="F20" i="2"/>
  <c r="I17" i="2"/>
  <c r="E5" i="3"/>
  <c r="J22" i="2"/>
  <c r="V22" i="3"/>
  <c r="I16" i="2"/>
  <c r="I9" i="3"/>
  <c r="J23" i="2"/>
  <c r="J20" i="2" l="1"/>
  <c r="I20" i="2"/>
</calcChain>
</file>

<file path=xl/sharedStrings.xml><?xml version="1.0" encoding="utf-8"?>
<sst xmlns="http://schemas.openxmlformats.org/spreadsheetml/2006/main" count="153" uniqueCount="96">
  <si>
    <t>Sources:</t>
  </si>
  <si>
    <t xml:space="preserve">Notes: </t>
  </si>
  <si>
    <t>PoFDCtAE Percentage of Fuel Demand Change that Alters Exports</t>
  </si>
  <si>
    <t>The EU version of this variable currently follows US assumptions and calculation methodology.</t>
  </si>
  <si>
    <t>EPS US Model</t>
  </si>
  <si>
    <t>Policy-driven changes in domestic fuel demand must be</t>
  </si>
  <si>
    <t>apportioned to some combination of: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</si>
  <si>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</si>
  <si>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</si>
  <si>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</si>
  <si>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at capacity would likely come out of its exports).  Alternatively, it can</t>
  </si>
  <si>
    <t>be desirable for changes in demand to come out of production and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</si>
  <si>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</si>
  <si>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</si>
  <si>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</si>
  <si>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</si>
  <si>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The following example may help you set this variable wisely:</t>
  </si>
  <si>
    <t>Example 1: Saudi Arabia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</si>
  <si>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</si>
  <si>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</si>
  <si>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</si>
  <si>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</si>
  <si>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</si>
  <si>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</si>
  <si>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</si>
  <si>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</si>
  <si>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</si>
  <si>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United States and EU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</si>
  <si>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</si>
  <si>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</si>
  <si>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</si>
  <si>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for that fuel for U.S. producers.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</si>
  <si>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</si>
  <si>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</si>
  <si>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</si>
  <si>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</si>
  <si>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</si>
  <si>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</si>
  <si>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</si>
  <si>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For example, if demand for petroleum gasoline is reduced,</t>
  </si>
  <si>
    <t>perhaps 25% of the amount by which the demand is reduced results in increased</t>
  </si>
  <si>
    <t>exports of petroleum gasoline, 50% of the amount results in increased exports</t>
  </si>
  <si>
    <t>of crude oil, and 25% results in reduced production of both fuels.  You would</t>
  </si>
  <si>
    <t>enter 0.25 in the (petroleum gasoline to petroleum gasoline) cell and 0.5 in the</t>
  </si>
  <si>
    <t>(petroleum gasoline to crude oil) cell.</t>
  </si>
  <si>
    <t>The total of each row may add to less than one (if some of the demand reduction</t>
  </si>
  <si>
    <t>results in reduced production of both fuels), but no row may add to more</t>
  </si>
  <si>
    <t>than one.</t>
  </si>
  <si>
    <t>U.S. oil production would be relatively unaffected by a drop in U.S. demand (for instance,</t>
  </si>
  <si>
    <t>For fuels other than crude oil and petroleum products, settings calculated as (present</t>
  </si>
  <si>
    <t>day exports / present day production) are used, which should roughly express how important the export market</t>
  </si>
  <si>
    <t>The same assumptions are chosen for the EU.</t>
  </si>
  <si>
    <t>Start Year Data from BFPIaE</t>
  </si>
  <si>
    <t>Share of Total Outflows</t>
  </si>
  <si>
    <t>Reasoning</t>
  </si>
  <si>
    <t>Fuel</t>
  </si>
  <si>
    <t>Production</t>
  </si>
  <si>
    <t>Imports</t>
  </si>
  <si>
    <t>Exports</t>
  </si>
  <si>
    <t>Domestic Use</t>
  </si>
  <si>
    <t>Unit</t>
  </si>
  <si>
    <t>electricity (not used in this variable)</t>
  </si>
  <si>
    <t>the export market for that fuel is, versus the domestic use market.  If the fuel's exports are a far larger share</t>
  </si>
  <si>
    <t>hard coal</t>
  </si>
  <si>
    <t>BTU</t>
  </si>
  <si>
    <t>natural gas</t>
  </si>
  <si>
    <t>absorb the drop in domestic production.  Where a fuel is more commonly produced for domestic use (where</t>
  </si>
  <si>
    <t>uranium</t>
  </si>
  <si>
    <t>hydro (is not a fuel)</t>
  </si>
  <si>
    <t>more crude will be exported instead.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</si>
  <si>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</si>
  <si>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</si>
  <si>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</si>
  <si>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</si>
  <si>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</si>
  <si>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</si>
  <si>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</si>
  <si>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</si>
  <si>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</si>
  <si>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</si>
  <si>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</si>
  <si>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</si>
  <si>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</si>
  <si>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</si>
  <si>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</si>
  <si>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</si>
  <si>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Secondary petroleum products highlighted in green</t>
  </si>
  <si>
    <t xml:space="preserve">Calculation methodology </t>
  </si>
  <si>
    <t>Start Year Production, Imports and Exports</t>
  </si>
  <si>
    <t>The start year taken in this model in 2021</t>
  </si>
  <si>
    <t>The estimation of the response to a drop in domestic use of a secondary petroleum product is done by observing how large</t>
  </si>
  <si>
    <t>of the total outflows (exports + use) than use is, it is assumed that the export market for that fuel can more easily</t>
  </si>
  <si>
    <t>use has a larger share than exports of the total outflows), it is assumed that less of that fuel will be produced, and</t>
  </si>
  <si>
    <t>Percentage Change in Demand that Alters Exports (dimensionless) - From type (below)  / To type (right)</t>
  </si>
  <si>
    <t>nuclear</t>
  </si>
  <si>
    <t>BAU Fuel Production Imports and Exports (BFPIaE)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</si>
</sst>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theme="7" tint="0.39997558519241921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ont="1" applyFill="1"/>
    <xf numFmtId="0" fontId="5" fillId="2" borderId="0" xfId="0" applyFont="1" applyFill="1"/>
    <xf numFmtId="0" fontId="6" fillId="2" borderId="0" xfId="0" applyFont="1" applyFill="1"/>
    <xf numFmtId="0" fontId="6" fillId="0" borderId="0" xfId="0" applyFont="1"/>
    <xf numFmtId="0" fontId="3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left"/>
    </xf>
    <xf numFmtId="0" fontId="3" fillId="5" borderId="0" xfId="0" applyFont="1" applyFill="1"/>
    <xf numFmtId="0" fontId="3" fillId="6" borderId="4" xfId="0" applyFont="1" applyFill="1" applyBorder="1"/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 wrapText="1"/>
    </xf>
    <xf numFmtId="0" fontId="3" fillId="6" borderId="5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wrapText="1"/>
    </xf>
    <xf numFmtId="0" fontId="6" fillId="7" borderId="0" xfId="0" applyFont="1" applyFill="1" applyAlignment="1">
      <alignment horizontal="right"/>
    </xf>
    <xf numFmtId="0" fontId="6" fillId="7" borderId="5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right"/>
    </xf>
    <xf numFmtId="0" fontId="6" fillId="0" borderId="4" xfId="0" applyFont="1" applyBorder="1"/>
    <xf numFmtId="11" fontId="6" fillId="0" borderId="0" xfId="0" applyNumberFormat="1" applyFont="1" applyAlignment="1">
      <alignment horizontal="right"/>
    </xf>
    <xf numFmtId="11" fontId="6" fillId="7" borderId="0" xfId="0" applyNumberFormat="1" applyFont="1" applyFill="1" applyAlignment="1">
      <alignment horizontal="right"/>
    </xf>
    <xf numFmtId="0" fontId="6" fillId="0" borderId="5" xfId="0" applyFont="1" applyBorder="1"/>
    <xf numFmtId="9" fontId="6" fillId="0" borderId="4" xfId="0" applyNumberFormat="1" applyFont="1" applyBorder="1"/>
    <xf numFmtId="9" fontId="6" fillId="0" borderId="5" xfId="0" applyNumberFormat="1" applyFont="1" applyBorder="1"/>
    <xf numFmtId="0" fontId="6" fillId="7" borderId="4" xfId="0" applyFont="1" applyFill="1" applyBorder="1"/>
    <xf numFmtId="0" fontId="6" fillId="3" borderId="4" xfId="0" applyFont="1" applyFill="1" applyBorder="1"/>
    <xf numFmtId="11" fontId="6" fillId="0" borderId="0" xfId="0" applyNumberFormat="1" applyFont="1"/>
    <xf numFmtId="0" fontId="6" fillId="0" borderId="6" xfId="0" applyFont="1" applyBorder="1"/>
    <xf numFmtId="11" fontId="6" fillId="0" borderId="7" xfId="0" applyNumberFormat="1" applyFont="1" applyBorder="1"/>
    <xf numFmtId="11" fontId="6" fillId="0" borderId="7" xfId="0" applyNumberFormat="1" applyFont="1" applyBorder="1" applyAlignment="1">
      <alignment horizontal="right"/>
    </xf>
    <xf numFmtId="0" fontId="6" fillId="0" borderId="8" xfId="0" applyFont="1" applyBorder="1"/>
    <xf numFmtId="0" fontId="7" fillId="3" borderId="0" xfId="0" applyFont="1" applyFill="1"/>
    <xf numFmtId="0" fontId="7" fillId="0" borderId="0" xfId="0" applyFont="1"/>
    <xf numFmtId="9" fontId="6" fillId="8" borderId="4" xfId="0" applyNumberFormat="1" applyFont="1" applyFill="1" applyBorder="1"/>
    <xf numFmtId="9" fontId="6" fillId="8" borderId="5" xfId="0" applyNumberFormat="1" applyFont="1" applyFill="1" applyBorder="1"/>
    <xf numFmtId="9" fontId="6" fillId="9" borderId="4" xfId="0" applyNumberFormat="1" applyFont="1" applyFill="1" applyBorder="1"/>
    <xf numFmtId="9" fontId="6" fillId="9" borderId="5" xfId="0" applyNumberFormat="1" applyFont="1" applyFill="1" applyBorder="1"/>
    <xf numFmtId="0" fontId="6" fillId="0" borderId="0" xfId="0" applyFont="1" applyAlignment="1">
      <alignment wrapText="1"/>
    </xf>
    <xf numFmtId="0" fontId="7" fillId="2" borderId="0" xfId="0" applyFont="1" applyFill="1"/>
    <xf numFmtId="0" fontId="8" fillId="2" borderId="0" xfId="0" applyFont="1" applyFill="1"/>
    <xf numFmtId="0" fontId="8" fillId="4" borderId="0" xfId="0" applyFont="1" applyFill="1"/>
    <xf numFmtId="0" fontId="3" fillId="0" borderId="0" xfId="0" applyFont="1" applyAlignment="1">
      <alignment wrapText="1"/>
    </xf>
    <xf numFmtId="0" fontId="6" fillId="7" borderId="0" xfId="0" applyFont="1" applyFill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7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7" borderId="0" xfId="0" applyFont="1" applyFill="1"/>
    <xf numFmtId="0" fontId="6" fillId="3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6" fillId="0" borderId="0" xfId="0" applyFont="1"/>
    <xf numFmtId="0" fontId="6" fillId="0" borderId="4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1</xdr:row>
      <xdr:rowOff>142142</xdr:rowOff>
    </xdr:from>
    <xdr:to>
      <xdr:col>2</xdr:col>
      <xdr:colOff>1339850</xdr:colOff>
      <xdr:row>6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957E75-75A6-4D5D-AD62-8632EE7F0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326292"/>
          <a:ext cx="2324100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11478</xdr:colOff>
      <xdr:row>0</xdr:row>
      <xdr:rowOff>82550</xdr:rowOff>
    </xdr:from>
    <xdr:to>
      <xdr:col>8</xdr:col>
      <xdr:colOff>238720</xdr:colOff>
      <xdr:row>7</xdr:row>
      <xdr:rowOff>125730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8D6B2C04-10FA-437E-9AD2-85C5BD06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6078" y="82550"/>
          <a:ext cx="3275242" cy="1332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2E0C-144E-4608-927D-ACF1F00D1421}">
  <dimension ref="B10:D90"/>
  <sheetViews>
    <sheetView topLeftCell="B34" workbookViewId="0">
      <selection activeCell="C39" sqref="C39"/>
    </sheetView>
  </sheetViews>
  <sheetFormatPr defaultColWidth="10.85546875" defaultRowHeight="15" x14ac:dyDescent="0.25"/>
  <cols>
    <col min="1" max="2" width="10.85546875" style="2"/>
    <col min="3" max="3" width="44.28515625" style="2" customWidth="1"/>
    <col min="4" max="16384" width="10.85546875" style="2"/>
  </cols>
  <sheetData>
    <row r="10" spans="2:4" x14ac:dyDescent="0.25">
      <c r="B10" s="1" t="s">
        <v>2</v>
      </c>
    </row>
    <row r="11" spans="2:4" x14ac:dyDescent="0.25">
      <c r="B11" s="1"/>
    </row>
    <row r="12" spans="2:4" x14ac:dyDescent="0.25">
      <c r="B12" s="1"/>
    </row>
    <row r="13" spans="2:4" x14ac:dyDescent="0.25">
      <c r="B13" s="1"/>
    </row>
    <row r="15" spans="2:4" x14ac:dyDescent="0.25">
      <c r="B15" s="3" t="s">
        <v>0</v>
      </c>
      <c r="C15" s="3" t="s">
        <v>88</v>
      </c>
      <c r="D15" s="4" t="s">
        <v>95</v>
      </c>
    </row>
    <row r="16" spans="2:4" x14ac:dyDescent="0.25">
      <c r="C16" s="3" t="s">
        <v>87</v>
      </c>
      <c r="D16" s="2" t="s">
        <v>4</v>
      </c>
    </row>
    <row r="17" spans="2:3" x14ac:dyDescent="0.25">
      <c r="C17" s="5"/>
    </row>
    <row r="18" spans="2:3" x14ac:dyDescent="0.25">
      <c r="C18" s="5"/>
    </row>
    <row r="19" spans="2:3" x14ac:dyDescent="0.25">
      <c r="B19" s="3" t="s">
        <v>1</v>
      </c>
    </row>
    <row r="20" spans="2:3" x14ac:dyDescent="0.25">
      <c r="B20" s="6"/>
      <c r="C20" s="5" t="s">
        <v>3</v>
      </c>
    </row>
    <row r="21" spans="2:3" x14ac:dyDescent="0.25">
      <c r="B21" s="6"/>
    </row>
    <row r="22" spans="2:3" x14ac:dyDescent="0.25">
      <c r="C22" s="45" t="s">
        <v>5</v>
      </c>
    </row>
    <row r="23" spans="2:3" x14ac:dyDescent="0.25">
      <c r="C23" s="45" t="s">
        <v>6</v>
      </c>
    </row>
    <row r="24" spans="2:3" x14ac:dyDescent="0.25">
      <c r="C24" s="45"/>
    </row>
    <row r="25" spans="2:3" x14ac:dyDescent="0.25">
      <c r="C25" s="45" t="s">
        <v>7</v>
      </c>
    </row>
    <row r="26" spans="2:3" x14ac:dyDescent="0.25">
      <c r="C26" s="45" t="s">
        <v>8</v>
      </c>
    </row>
    <row r="27" spans="2:3" x14ac:dyDescent="0.25">
      <c r="C27" s="45" t="s">
        <v>9</v>
      </c>
    </row>
    <row r="28" spans="2:3" x14ac:dyDescent="0.25">
      <c r="C28" s="45" t="s">
        <v>10</v>
      </c>
    </row>
    <row r="29" spans="2:3" x14ac:dyDescent="0.25">
      <c r="C29" s="45" t="s">
        <v>11</v>
      </c>
    </row>
    <row r="30" spans="2:3" x14ac:dyDescent="0.25">
      <c r="C30" s="45" t="s">
        <v>12</v>
      </c>
    </row>
    <row r="31" spans="2:3" x14ac:dyDescent="0.25">
      <c r="C31" s="45" t="s">
        <v>13</v>
      </c>
    </row>
    <row r="32" spans="2:3" x14ac:dyDescent="0.25">
      <c r="C32" s="45" t="s">
        <v>14</v>
      </c>
    </row>
    <row r="33" spans="3:3" x14ac:dyDescent="0.25">
      <c r="C33" s="45"/>
    </row>
    <row r="34" spans="3:3" x14ac:dyDescent="0.25">
      <c r="C34" s="45" t="s">
        <v>15</v>
      </c>
    </row>
    <row r="35" spans="3:3" x14ac:dyDescent="0.25">
      <c r="C35" s="45"/>
    </row>
    <row r="36" spans="3:3" x14ac:dyDescent="0.25">
      <c r="C36" s="45" t="s">
        <v>16</v>
      </c>
    </row>
    <row r="37" spans="3:3" x14ac:dyDescent="0.25">
      <c r="C37" s="45"/>
    </row>
    <row r="38" spans="3:3" x14ac:dyDescent="0.25">
      <c r="C38" s="46" t="s">
        <v>17</v>
      </c>
    </row>
    <row r="39" spans="3:3" x14ac:dyDescent="0.25">
      <c r="C39" s="45" t="s">
        <v>18</v>
      </c>
    </row>
    <row r="40" spans="3:3" x14ac:dyDescent="0.25">
      <c r="C40" s="45" t="s">
        <v>19</v>
      </c>
    </row>
    <row r="41" spans="3:3" x14ac:dyDescent="0.25">
      <c r="C41" s="45" t="s">
        <v>20</v>
      </c>
    </row>
    <row r="42" spans="3:3" x14ac:dyDescent="0.25">
      <c r="C42" s="45" t="s">
        <v>21</v>
      </c>
    </row>
    <row r="43" spans="3:3" x14ac:dyDescent="0.25">
      <c r="C43" s="45" t="s">
        <v>22</v>
      </c>
    </row>
    <row r="44" spans="3:3" x14ac:dyDescent="0.25">
      <c r="C44" s="45" t="s">
        <v>23</v>
      </c>
    </row>
    <row r="45" spans="3:3" x14ac:dyDescent="0.25">
      <c r="C45" s="45" t="s">
        <v>24</v>
      </c>
    </row>
    <row r="46" spans="3:3" x14ac:dyDescent="0.25">
      <c r="C46" s="45" t="s">
        <v>25</v>
      </c>
    </row>
    <row r="47" spans="3:3" x14ac:dyDescent="0.25">
      <c r="C47" s="45" t="s">
        <v>26</v>
      </c>
    </row>
    <row r="48" spans="3:3" x14ac:dyDescent="0.25">
      <c r="C48" s="45"/>
    </row>
    <row r="49" spans="3:3" x14ac:dyDescent="0.25">
      <c r="C49" s="47" t="s">
        <v>27</v>
      </c>
    </row>
    <row r="50" spans="3:3" x14ac:dyDescent="0.25">
      <c r="C50" s="45" t="s">
        <v>28</v>
      </c>
    </row>
    <row r="51" spans="3:3" x14ac:dyDescent="0.25">
      <c r="C51" s="45" t="s">
        <v>48</v>
      </c>
    </row>
    <row r="52" spans="3:3" x14ac:dyDescent="0.25">
      <c r="C52" s="45" t="s">
        <v>29</v>
      </c>
    </row>
    <row r="53" spans="3:3" x14ac:dyDescent="0.25">
      <c r="C53" s="45" t="s">
        <v>30</v>
      </c>
    </row>
    <row r="54" spans="3:3" x14ac:dyDescent="0.25">
      <c r="C54" s="45"/>
    </row>
    <row r="55" spans="3:3" x14ac:dyDescent="0.25">
      <c r="C55" s="45" t="s">
        <v>49</v>
      </c>
    </row>
    <row r="56" spans="3:3" x14ac:dyDescent="0.25">
      <c r="C56" s="45" t="s">
        <v>50</v>
      </c>
    </row>
    <row r="57" spans="3:3" x14ac:dyDescent="0.25">
      <c r="C57" s="45" t="s">
        <v>31</v>
      </c>
    </row>
    <row r="58" spans="3:3" x14ac:dyDescent="0.25">
      <c r="C58" s="45"/>
    </row>
    <row r="59" spans="3:3" x14ac:dyDescent="0.25">
      <c r="C59" s="45" t="s">
        <v>51</v>
      </c>
    </row>
    <row r="60" spans="3:3" x14ac:dyDescent="0.25">
      <c r="C60" s="45"/>
    </row>
    <row r="61" spans="3:3" x14ac:dyDescent="0.25">
      <c r="C61" s="47" t="s">
        <v>32</v>
      </c>
    </row>
    <row r="62" spans="3:3" x14ac:dyDescent="0.25">
      <c r="C62" s="45" t="s">
        <v>33</v>
      </c>
    </row>
    <row r="63" spans="3:3" x14ac:dyDescent="0.25">
      <c r="C63" s="45" t="s">
        <v>34</v>
      </c>
    </row>
    <row r="64" spans="3:3" x14ac:dyDescent="0.25">
      <c r="C64" s="45" t="s">
        <v>35</v>
      </c>
    </row>
    <row r="65" spans="2:3" x14ac:dyDescent="0.25">
      <c r="C65" s="45" t="s">
        <v>36</v>
      </c>
    </row>
    <row r="66" spans="2:3" x14ac:dyDescent="0.25">
      <c r="C66" s="45" t="s">
        <v>37</v>
      </c>
    </row>
    <row r="67" spans="2:3" x14ac:dyDescent="0.25">
      <c r="C67" s="45" t="s">
        <v>38</v>
      </c>
    </row>
    <row r="68" spans="2:3" x14ac:dyDescent="0.25">
      <c r="C68" s="45"/>
    </row>
    <row r="69" spans="2:3" x14ac:dyDescent="0.25">
      <c r="C69" s="45" t="s">
        <v>39</v>
      </c>
    </row>
    <row r="70" spans="2:3" x14ac:dyDescent="0.25">
      <c r="C70" s="45" t="s">
        <v>40</v>
      </c>
    </row>
    <row r="71" spans="2:3" x14ac:dyDescent="0.25">
      <c r="C71" s="45" t="s">
        <v>41</v>
      </c>
    </row>
    <row r="72" spans="2:3" x14ac:dyDescent="0.25">
      <c r="C72" s="45" t="s">
        <v>42</v>
      </c>
    </row>
    <row r="73" spans="2:3" x14ac:dyDescent="0.25">
      <c r="C73" s="45" t="s">
        <v>43</v>
      </c>
    </row>
    <row r="74" spans="2:3" x14ac:dyDescent="0.25">
      <c r="C74" s="45" t="s">
        <v>44</v>
      </c>
    </row>
    <row r="75" spans="2:3" x14ac:dyDescent="0.25">
      <c r="C75" s="45"/>
    </row>
    <row r="76" spans="2:3" x14ac:dyDescent="0.25">
      <c r="C76" s="45" t="s">
        <v>45</v>
      </c>
    </row>
    <row r="77" spans="2:3" x14ac:dyDescent="0.25">
      <c r="C77" s="45" t="s">
        <v>46</v>
      </c>
    </row>
    <row r="78" spans="2:3" x14ac:dyDescent="0.25">
      <c r="C78" s="45" t="s">
        <v>47</v>
      </c>
    </row>
    <row r="79" spans="2:3" x14ac:dyDescent="0.25">
      <c r="B79" s="5"/>
    </row>
    <row r="80" spans="2:3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B9C7-1AAD-4CCB-BFB3-78988F2C384F}">
  <dimension ref="A1:M30"/>
  <sheetViews>
    <sheetView topLeftCell="C1" zoomScale="70" zoomScaleNormal="70" workbookViewId="0">
      <selection activeCell="C7" sqref="C7"/>
    </sheetView>
  </sheetViews>
  <sheetFormatPr defaultColWidth="10.85546875" defaultRowHeight="15" x14ac:dyDescent="0.25"/>
  <cols>
    <col min="2" max="2" width="28.5703125" customWidth="1"/>
  </cols>
  <sheetData>
    <row r="1" spans="1:13" x14ac:dyDescent="0.25">
      <c r="A1" s="57"/>
      <c r="B1" s="57"/>
      <c r="C1" s="7"/>
      <c r="D1" s="7"/>
      <c r="E1" s="7"/>
      <c r="F1" s="7"/>
      <c r="G1" s="7"/>
      <c r="H1" s="57"/>
      <c r="I1" s="57"/>
      <c r="J1" s="7"/>
      <c r="K1" s="57"/>
      <c r="L1" s="57"/>
      <c r="M1" s="7"/>
    </row>
    <row r="2" spans="1:13" x14ac:dyDescent="0.25">
      <c r="A2" s="7"/>
      <c r="B2" s="8" t="s">
        <v>52</v>
      </c>
      <c r="C2" s="9"/>
      <c r="D2" s="9"/>
      <c r="E2" s="9"/>
      <c r="F2" s="9"/>
      <c r="G2" s="10"/>
      <c r="H2" s="58"/>
      <c r="I2" s="57"/>
      <c r="J2" s="7"/>
      <c r="K2" s="57"/>
      <c r="L2" s="57"/>
      <c r="M2" s="7"/>
    </row>
    <row r="3" spans="1:13" x14ac:dyDescent="0.25">
      <c r="A3" s="7"/>
      <c r="B3" s="11" t="s">
        <v>89</v>
      </c>
      <c r="C3" s="12"/>
      <c r="D3" s="12"/>
      <c r="E3" s="12"/>
      <c r="F3" s="12"/>
      <c r="G3" s="13"/>
      <c r="H3" s="7"/>
      <c r="I3" s="59" t="s">
        <v>53</v>
      </c>
      <c r="J3" s="60"/>
      <c r="K3" s="7"/>
      <c r="L3" s="14" t="s">
        <v>54</v>
      </c>
      <c r="M3" s="7"/>
    </row>
    <row r="4" spans="1:13" ht="30" x14ac:dyDescent="0.25">
      <c r="A4" s="7"/>
      <c r="B4" s="15" t="s">
        <v>55</v>
      </c>
      <c r="C4" s="16" t="s">
        <v>56</v>
      </c>
      <c r="D4" s="16" t="s">
        <v>57</v>
      </c>
      <c r="E4" s="16" t="s">
        <v>58</v>
      </c>
      <c r="F4" s="17" t="s">
        <v>59</v>
      </c>
      <c r="G4" s="18" t="s">
        <v>60</v>
      </c>
      <c r="H4" s="7"/>
      <c r="I4" s="19" t="s">
        <v>58</v>
      </c>
      <c r="J4" s="20" t="s">
        <v>59</v>
      </c>
      <c r="K4" s="7"/>
      <c r="L4" s="7" t="s">
        <v>90</v>
      </c>
      <c r="M4" s="7"/>
    </row>
    <row r="5" spans="1:13" ht="30" x14ac:dyDescent="0.25">
      <c r="A5" s="7"/>
      <c r="B5" s="21" t="s">
        <v>61</v>
      </c>
      <c r="C5" s="22"/>
      <c r="D5" s="22"/>
      <c r="E5" s="22"/>
      <c r="F5" s="22"/>
      <c r="G5" s="23"/>
      <c r="H5" s="7"/>
      <c r="I5" s="24"/>
      <c r="J5" s="23"/>
      <c r="K5" s="7"/>
      <c r="L5" s="7" t="s">
        <v>62</v>
      </c>
      <c r="M5" s="7"/>
    </row>
    <row r="6" spans="1:13" x14ac:dyDescent="0.25">
      <c r="A6" s="7"/>
      <c r="B6" s="25" t="s">
        <v>63</v>
      </c>
      <c r="C6" s="26">
        <v>1316013899314200</v>
      </c>
      <c r="D6" s="26">
        <v>2713743079416000</v>
      </c>
      <c r="E6" s="26">
        <v>256535011112099.97</v>
      </c>
      <c r="F6" s="27">
        <f>C6+D6-E6</f>
        <v>3773221967618100</v>
      </c>
      <c r="G6" s="28" t="s">
        <v>64</v>
      </c>
      <c r="H6" s="7"/>
      <c r="I6" s="29">
        <f>E6/(E6+F6)</f>
        <v>6.3660169202792882E-2</v>
      </c>
      <c r="J6" s="30">
        <f>F6/SUM(E6:F6)</f>
        <v>0.93633983079720706</v>
      </c>
      <c r="K6" s="7"/>
      <c r="L6" s="7" t="s">
        <v>91</v>
      </c>
      <c r="M6" s="7"/>
    </row>
    <row r="7" spans="1:13" x14ac:dyDescent="0.25">
      <c r="A7" s="7"/>
      <c r="B7" s="25" t="s">
        <v>65</v>
      </c>
      <c r="C7" s="26">
        <v>1506541668893400</v>
      </c>
      <c r="D7" s="26">
        <v>1.23327680251146E+16</v>
      </c>
      <c r="E7" s="26">
        <v>1069974869736600</v>
      </c>
      <c r="F7" s="27">
        <f>C7+D7-E7</f>
        <v>1.27693348242714E+16</v>
      </c>
      <c r="G7" s="28" t="s">
        <v>64</v>
      </c>
      <c r="H7" s="7"/>
      <c r="I7" s="29">
        <f t="shared" ref="I7:I25" si="0">E7/(E7+F7)</f>
        <v>7.7314179203596151E-2</v>
      </c>
      <c r="J7" s="30">
        <f t="shared" ref="J7:J25" si="1">F7/SUM(E7:F7)</f>
        <v>0.92268582079640382</v>
      </c>
      <c r="K7" s="7"/>
      <c r="L7" s="7" t="s">
        <v>66</v>
      </c>
      <c r="M7" s="7"/>
    </row>
    <row r="8" spans="1:13" x14ac:dyDescent="0.25">
      <c r="A8" s="7"/>
      <c r="B8" s="25" t="s">
        <v>67</v>
      </c>
      <c r="C8" s="26">
        <v>12298119600000</v>
      </c>
      <c r="D8" s="26">
        <v>8730347480400000</v>
      </c>
      <c r="E8" s="26">
        <v>0</v>
      </c>
      <c r="F8" s="27">
        <f t="shared" ref="F8:F25" si="2">C8+D8-E8</f>
        <v>8742645600000000</v>
      </c>
      <c r="G8" s="28" t="s">
        <v>64</v>
      </c>
      <c r="H8" s="7"/>
      <c r="I8" s="29">
        <f t="shared" si="0"/>
        <v>0</v>
      </c>
      <c r="J8" s="30">
        <f t="shared" si="1"/>
        <v>1</v>
      </c>
      <c r="K8" s="7"/>
      <c r="L8" s="7" t="s">
        <v>92</v>
      </c>
      <c r="M8" s="7"/>
    </row>
    <row r="9" spans="1:13" x14ac:dyDescent="0.25">
      <c r="A9" s="7"/>
      <c r="B9" s="31" t="s">
        <v>68</v>
      </c>
      <c r="C9" s="22"/>
      <c r="D9" s="22"/>
      <c r="E9" s="22"/>
      <c r="F9" s="27"/>
      <c r="G9" s="23"/>
      <c r="H9" s="7"/>
      <c r="I9" s="40"/>
      <c r="J9" s="41"/>
      <c r="K9" s="7"/>
      <c r="L9" s="7" t="s">
        <v>69</v>
      </c>
      <c r="M9" s="7"/>
    </row>
    <row r="10" spans="1:13" x14ac:dyDescent="0.25">
      <c r="A10" s="7"/>
      <c r="B10" s="31" t="s">
        <v>70</v>
      </c>
      <c r="C10" s="22"/>
      <c r="D10" s="22"/>
      <c r="E10" s="22"/>
      <c r="F10" s="27"/>
      <c r="G10" s="23"/>
      <c r="H10" s="7"/>
      <c r="I10" s="40"/>
      <c r="J10" s="41"/>
      <c r="K10" s="58"/>
      <c r="L10" s="57"/>
      <c r="M10" s="7"/>
    </row>
    <row r="11" spans="1:13" x14ac:dyDescent="0.25">
      <c r="A11" s="7"/>
      <c r="B11" s="31" t="s">
        <v>71</v>
      </c>
      <c r="C11" s="22"/>
      <c r="D11" s="22"/>
      <c r="E11" s="22"/>
      <c r="F11" s="27"/>
      <c r="G11" s="23"/>
      <c r="H11" s="7"/>
      <c r="I11" s="40"/>
      <c r="J11" s="41"/>
      <c r="K11" s="58"/>
      <c r="L11" s="57"/>
      <c r="M11" s="7"/>
    </row>
    <row r="12" spans="1:13" x14ac:dyDescent="0.25">
      <c r="A12" s="7"/>
      <c r="B12" s="25" t="s">
        <v>72</v>
      </c>
      <c r="C12" s="26">
        <v>4604009174358300</v>
      </c>
      <c r="D12" s="26">
        <v>394839821091300.06</v>
      </c>
      <c r="E12" s="26">
        <v>224568091491600</v>
      </c>
      <c r="F12" s="27">
        <f t="shared" si="2"/>
        <v>4774280903958000</v>
      </c>
      <c r="G12" s="28" t="s">
        <v>64</v>
      </c>
      <c r="H12" s="7"/>
      <c r="I12" s="29">
        <f t="shared" si="0"/>
        <v>4.4923959834758359E-2</v>
      </c>
      <c r="J12" s="30">
        <f t="shared" si="1"/>
        <v>0.95507604016524161</v>
      </c>
      <c r="K12" s="58"/>
      <c r="L12" s="57"/>
      <c r="M12" s="7"/>
    </row>
    <row r="13" spans="1:13" x14ac:dyDescent="0.25">
      <c r="A13" s="7"/>
      <c r="B13" s="32" t="s">
        <v>73</v>
      </c>
      <c r="C13" s="26">
        <v>3846173394503100</v>
      </c>
      <c r="D13" s="26">
        <v>925155047131800</v>
      </c>
      <c r="E13" s="26">
        <v>2899615664217300</v>
      </c>
      <c r="F13" s="27">
        <f t="shared" si="2"/>
        <v>1871712777417600</v>
      </c>
      <c r="G13" s="28" t="s">
        <v>64</v>
      </c>
      <c r="H13" s="7"/>
      <c r="I13" s="42">
        <f t="shared" si="0"/>
        <v>0.60771663482963756</v>
      </c>
      <c r="J13" s="43">
        <f t="shared" si="1"/>
        <v>0.3922833651703625</v>
      </c>
      <c r="K13" s="58"/>
      <c r="L13" s="57"/>
      <c r="M13" s="7"/>
    </row>
    <row r="14" spans="1:13" x14ac:dyDescent="0.25">
      <c r="A14" s="7"/>
      <c r="B14" s="32" t="s">
        <v>74</v>
      </c>
      <c r="C14" s="26">
        <v>8698175395867500</v>
      </c>
      <c r="D14" s="26">
        <v>4378871789114100</v>
      </c>
      <c r="E14" s="26">
        <v>3851127075559200.5</v>
      </c>
      <c r="F14" s="27">
        <f t="shared" si="2"/>
        <v>9225920109422400</v>
      </c>
      <c r="G14" s="28" t="s">
        <v>64</v>
      </c>
      <c r="H14" s="7"/>
      <c r="I14" s="42">
        <f t="shared" si="0"/>
        <v>0.29449515789635189</v>
      </c>
      <c r="J14" s="43">
        <f t="shared" si="1"/>
        <v>0.70550484210364817</v>
      </c>
      <c r="K14" s="58"/>
      <c r="L14" s="57"/>
      <c r="M14" s="7"/>
    </row>
    <row r="15" spans="1:13" x14ac:dyDescent="0.25">
      <c r="A15" s="7"/>
      <c r="B15" s="25" t="s">
        <v>75</v>
      </c>
      <c r="C15" s="26">
        <v>95936235552900</v>
      </c>
      <c r="D15" s="26">
        <v>77741296104300</v>
      </c>
      <c r="E15" s="26">
        <v>48885531523800</v>
      </c>
      <c r="F15" s="27">
        <f t="shared" si="2"/>
        <v>124792000133400</v>
      </c>
      <c r="G15" s="28" t="s">
        <v>64</v>
      </c>
      <c r="H15" s="7"/>
      <c r="I15" s="29">
        <f t="shared" si="0"/>
        <v>0.28147297498613083</v>
      </c>
      <c r="J15" s="30">
        <f t="shared" si="1"/>
        <v>0.71852702501386922</v>
      </c>
      <c r="K15" s="58"/>
      <c r="L15" s="57"/>
      <c r="M15" s="7"/>
    </row>
    <row r="16" spans="1:13" x14ac:dyDescent="0.25">
      <c r="A16" s="7"/>
      <c r="B16" s="25" t="s">
        <v>76</v>
      </c>
      <c r="C16" s="26">
        <v>509765927952000</v>
      </c>
      <c r="D16" s="26">
        <v>397844307958500</v>
      </c>
      <c r="E16" s="26">
        <v>337250714293800</v>
      </c>
      <c r="F16" s="27">
        <f t="shared" si="2"/>
        <v>570359521616700</v>
      </c>
      <c r="G16" s="28" t="s">
        <v>64</v>
      </c>
      <c r="H16" s="7"/>
      <c r="I16" s="29">
        <f t="shared" si="0"/>
        <v>0.37158099473776374</v>
      </c>
      <c r="J16" s="30">
        <f t="shared" si="1"/>
        <v>0.62841900526223626</v>
      </c>
      <c r="K16" s="58"/>
      <c r="L16" s="57"/>
      <c r="M16" s="7"/>
    </row>
    <row r="17" spans="1:13" x14ac:dyDescent="0.25">
      <c r="A17" s="7"/>
      <c r="B17" s="32" t="s">
        <v>77</v>
      </c>
      <c r="C17" s="26">
        <v>2655840079297500</v>
      </c>
      <c r="D17" s="26">
        <v>2752355569061100</v>
      </c>
      <c r="E17" s="26">
        <v>1509642506327400</v>
      </c>
      <c r="F17" s="27">
        <f t="shared" si="2"/>
        <v>3898553142031200</v>
      </c>
      <c r="G17" s="28" t="s">
        <v>64</v>
      </c>
      <c r="H17" s="7"/>
      <c r="I17" s="42">
        <f t="shared" si="0"/>
        <v>0.27913977313035632</v>
      </c>
      <c r="J17" s="43">
        <f t="shared" si="1"/>
        <v>0.72086022686964368</v>
      </c>
      <c r="K17" s="58"/>
      <c r="L17" s="57"/>
      <c r="M17" s="7"/>
    </row>
    <row r="18" spans="1:13" x14ac:dyDescent="0.25">
      <c r="A18" s="7"/>
      <c r="B18" s="31" t="s">
        <v>78</v>
      </c>
      <c r="C18" s="22"/>
      <c r="D18" s="22"/>
      <c r="E18" s="22"/>
      <c r="F18" s="27"/>
      <c r="G18" s="23"/>
      <c r="H18" s="7"/>
      <c r="I18" s="40"/>
      <c r="J18" s="41"/>
      <c r="K18" s="58"/>
      <c r="L18" s="57"/>
      <c r="M18" s="7"/>
    </row>
    <row r="19" spans="1:13" x14ac:dyDescent="0.25">
      <c r="A19" s="7"/>
      <c r="B19" s="31" t="s">
        <v>79</v>
      </c>
      <c r="C19" s="22"/>
      <c r="D19" s="22"/>
      <c r="E19" s="22"/>
      <c r="F19" s="27"/>
      <c r="G19" s="23"/>
      <c r="H19" s="7"/>
      <c r="I19" s="40"/>
      <c r="J19" s="41"/>
      <c r="K19" s="58"/>
      <c r="L19" s="57"/>
      <c r="M19" s="7"/>
    </row>
    <row r="20" spans="1:13" x14ac:dyDescent="0.25">
      <c r="A20" s="7"/>
      <c r="B20" s="25" t="s">
        <v>80</v>
      </c>
      <c r="C20" s="26">
        <v>2311596409121700</v>
      </c>
      <c r="D20" s="26">
        <v>271283671741199.97</v>
      </c>
      <c r="E20" s="26">
        <v>308087286639000</v>
      </c>
      <c r="F20" s="27">
        <f t="shared" si="2"/>
        <v>2274792794223900</v>
      </c>
      <c r="G20" s="28" t="s">
        <v>64</v>
      </c>
      <c r="H20" s="7"/>
      <c r="I20" s="29">
        <f t="shared" si="0"/>
        <v>0.1192805229021987</v>
      </c>
      <c r="J20" s="30">
        <f t="shared" si="1"/>
        <v>0.8807194770978013</v>
      </c>
      <c r="K20" s="58"/>
      <c r="L20" s="57"/>
      <c r="M20" s="7"/>
    </row>
    <row r="21" spans="1:13" x14ac:dyDescent="0.25">
      <c r="A21" s="7"/>
      <c r="B21" s="25" t="s">
        <v>81</v>
      </c>
      <c r="C21" s="26">
        <v>815168414777399.88</v>
      </c>
      <c r="D21" s="26">
        <v>1.81475669939961E+16</v>
      </c>
      <c r="E21" s="26">
        <v>103593010331700</v>
      </c>
      <c r="F21" s="27">
        <f t="shared" si="2"/>
        <v>1.88591423984418E+16</v>
      </c>
      <c r="G21" s="28" t="s">
        <v>64</v>
      </c>
      <c r="H21" s="7"/>
      <c r="I21" s="29">
        <f t="shared" si="0"/>
        <v>5.4629782095557038E-3</v>
      </c>
      <c r="J21" s="30">
        <f t="shared" si="1"/>
        <v>0.99453702179044434</v>
      </c>
      <c r="K21" s="58"/>
      <c r="L21" s="57"/>
      <c r="M21" s="7"/>
    </row>
    <row r="22" spans="1:13" x14ac:dyDescent="0.25">
      <c r="A22" s="7"/>
      <c r="B22" s="32" t="s">
        <v>82</v>
      </c>
      <c r="C22" s="26">
        <v>4205419459049399.5</v>
      </c>
      <c r="D22" s="26">
        <v>3889775002212600</v>
      </c>
      <c r="E22" s="26">
        <v>4059207751712100</v>
      </c>
      <c r="F22" s="27">
        <f t="shared" si="2"/>
        <v>4035986709549900</v>
      </c>
      <c r="G22" s="28" t="s">
        <v>64</v>
      </c>
      <c r="H22" s="7"/>
      <c r="I22" s="42">
        <f t="shared" si="0"/>
        <v>0.50143424857014363</v>
      </c>
      <c r="J22" s="43">
        <f t="shared" si="1"/>
        <v>0.49856575142985632</v>
      </c>
      <c r="K22" s="58"/>
      <c r="L22" s="57"/>
      <c r="M22" s="7"/>
    </row>
    <row r="23" spans="1:13" x14ac:dyDescent="0.25">
      <c r="A23" s="7"/>
      <c r="B23" s="32" t="s">
        <v>83</v>
      </c>
      <c r="C23" s="26">
        <v>1351107251968200.3</v>
      </c>
      <c r="D23" s="26">
        <v>889494781711199.88</v>
      </c>
      <c r="E23" s="26">
        <v>347336610672900</v>
      </c>
      <c r="F23" s="27">
        <f t="shared" si="2"/>
        <v>1893265423006500</v>
      </c>
      <c r="G23" s="28" t="s">
        <v>64</v>
      </c>
      <c r="H23" s="7"/>
      <c r="I23" s="42">
        <f t="shared" si="0"/>
        <v>0.15501932313366773</v>
      </c>
      <c r="J23" s="43">
        <f t="shared" si="1"/>
        <v>0.84498067686633227</v>
      </c>
      <c r="K23" s="58"/>
      <c r="L23" s="57"/>
      <c r="M23" s="7"/>
    </row>
    <row r="24" spans="1:13" x14ac:dyDescent="0.25">
      <c r="A24" s="7"/>
      <c r="B24" s="25" t="s">
        <v>84</v>
      </c>
      <c r="C24" s="33">
        <v>921931628601900.13</v>
      </c>
      <c r="D24" s="26">
        <v>42910248741299.992</v>
      </c>
      <c r="E24" s="26">
        <v>1759826435699.9998</v>
      </c>
      <c r="F24" s="27">
        <f t="shared" si="2"/>
        <v>963082050907500.13</v>
      </c>
      <c r="G24" s="28" t="s">
        <v>64</v>
      </c>
      <c r="H24" s="7"/>
      <c r="I24" s="29">
        <f t="shared" si="0"/>
        <v>1.8239532062454403E-3</v>
      </c>
      <c r="J24" s="30">
        <f t="shared" si="1"/>
        <v>0.9981760467937546</v>
      </c>
      <c r="K24" s="58"/>
      <c r="L24" s="57"/>
      <c r="M24" s="7"/>
    </row>
    <row r="25" spans="1:13" x14ac:dyDescent="0.25">
      <c r="A25" s="7"/>
      <c r="B25" s="34" t="s">
        <v>85</v>
      </c>
      <c r="C25" s="35">
        <v>15079578000</v>
      </c>
      <c r="D25" s="36">
        <v>0</v>
      </c>
      <c r="E25" s="36">
        <v>0</v>
      </c>
      <c r="F25" s="27">
        <f t="shared" si="2"/>
        <v>15079578000</v>
      </c>
      <c r="G25" s="37" t="s">
        <v>64</v>
      </c>
      <c r="H25" s="7"/>
      <c r="I25" s="29">
        <f t="shared" si="0"/>
        <v>0</v>
      </c>
      <c r="J25" s="30">
        <f t="shared" si="1"/>
        <v>1</v>
      </c>
      <c r="K25" s="58"/>
      <c r="L25" s="57"/>
      <c r="M25" s="7"/>
    </row>
    <row r="26" spans="1:13" x14ac:dyDescent="0.25">
      <c r="A26" s="57"/>
      <c r="B26" s="57"/>
      <c r="C26" s="7"/>
      <c r="D26" s="7"/>
      <c r="E26" s="7"/>
      <c r="F26" s="7"/>
      <c r="G26" s="7"/>
      <c r="H26" s="57"/>
      <c r="I26" s="57"/>
      <c r="J26" s="7"/>
      <c r="K26" s="57"/>
      <c r="L26" s="57"/>
      <c r="M26" s="7"/>
    </row>
    <row r="27" spans="1:13" x14ac:dyDescent="0.25">
      <c r="A27" s="57"/>
      <c r="B27" s="57"/>
      <c r="C27" s="7"/>
      <c r="D27" s="7"/>
      <c r="E27" s="7"/>
      <c r="F27" s="7"/>
      <c r="G27" s="7"/>
      <c r="H27" s="57"/>
      <c r="I27" s="57"/>
      <c r="J27" s="7"/>
      <c r="K27" s="57"/>
      <c r="L27" s="57"/>
      <c r="M27" s="7"/>
    </row>
    <row r="28" spans="1:13" x14ac:dyDescent="0.25">
      <c r="A28" s="7"/>
      <c r="B28" s="38" t="s">
        <v>86</v>
      </c>
      <c r="C28" s="39"/>
      <c r="D28" s="7"/>
      <c r="E28" s="7"/>
      <c r="F28" s="7"/>
      <c r="G28" s="7"/>
      <c r="H28" s="57"/>
      <c r="I28" s="57"/>
      <c r="J28" s="7"/>
      <c r="K28" s="57"/>
      <c r="L28" s="57"/>
      <c r="M28" s="7"/>
    </row>
    <row r="29" spans="1:13" x14ac:dyDescent="0.25">
      <c r="A29" s="57"/>
      <c r="B29" s="57"/>
      <c r="C29" s="7"/>
      <c r="D29" s="7"/>
      <c r="E29" s="7"/>
      <c r="F29" s="7"/>
      <c r="G29" s="7"/>
      <c r="H29" s="57"/>
      <c r="I29" s="57"/>
      <c r="J29" s="7"/>
      <c r="K29" s="57"/>
      <c r="L29" s="57"/>
      <c r="M29" s="7"/>
    </row>
    <row r="30" spans="1:13" x14ac:dyDescent="0.25">
      <c r="A30" s="57"/>
      <c r="B30" s="57"/>
      <c r="C30" s="7"/>
      <c r="D30" s="7"/>
      <c r="E30" s="7"/>
      <c r="F30" s="7"/>
      <c r="G30" s="7"/>
      <c r="H30" s="57"/>
      <c r="I30" s="57"/>
      <c r="J30" s="7"/>
      <c r="K30" s="57"/>
      <c r="L30" s="57"/>
      <c r="M30" s="7"/>
    </row>
  </sheetData>
  <mergeCells count="36">
    <mergeCell ref="I3:J3"/>
    <mergeCell ref="A1:B1"/>
    <mergeCell ref="H1:I1"/>
    <mergeCell ref="K1:L1"/>
    <mergeCell ref="H2:I2"/>
    <mergeCell ref="K2:L2"/>
    <mergeCell ref="K21:L21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2:L22"/>
    <mergeCell ref="K23:L23"/>
    <mergeCell ref="K24:L24"/>
    <mergeCell ref="K25:L25"/>
    <mergeCell ref="A26:B26"/>
    <mergeCell ref="H26:I26"/>
    <mergeCell ref="K26:L26"/>
    <mergeCell ref="A30:B30"/>
    <mergeCell ref="H30:I30"/>
    <mergeCell ref="K30:L30"/>
    <mergeCell ref="A27:B27"/>
    <mergeCell ref="H27:I27"/>
    <mergeCell ref="K27:L27"/>
    <mergeCell ref="H28:I28"/>
    <mergeCell ref="K28:L28"/>
    <mergeCell ref="A29:B29"/>
    <mergeCell ref="H29:I29"/>
    <mergeCell ref="K29:L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25B9-FF2E-4444-8930-F0C0093E26FB}">
  <sheetPr>
    <tabColor theme="4"/>
  </sheetPr>
  <dimension ref="A1:W25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defaultColWidth="10.85546875" defaultRowHeight="15" x14ac:dyDescent="0.25"/>
  <cols>
    <col min="1" max="1" width="59.85546875" bestFit="1" customWidth="1"/>
    <col min="2" max="2" width="11" bestFit="1" customWidth="1"/>
    <col min="3" max="3" width="12.140625" bestFit="1" customWidth="1"/>
    <col min="4" max="4" width="12.85546875" bestFit="1" customWidth="1"/>
    <col min="5" max="8" width="11" bestFit="1" customWidth="1"/>
    <col min="9" max="9" width="13.7109375" bestFit="1" customWidth="1"/>
    <col min="10" max="11" width="13.42578125" bestFit="1" customWidth="1"/>
    <col min="12" max="12" width="13.7109375" bestFit="1" customWidth="1"/>
    <col min="13" max="14" width="13.42578125" bestFit="1" customWidth="1"/>
    <col min="15" max="16" width="11" bestFit="1" customWidth="1"/>
    <col min="17" max="17" width="12.85546875" bestFit="1" customWidth="1"/>
    <col min="18" max="18" width="13.7109375" bestFit="1" customWidth="1"/>
    <col min="19" max="19" width="13.42578125" bestFit="1" customWidth="1"/>
    <col min="20" max="20" width="12.85546875" bestFit="1" customWidth="1"/>
    <col min="21" max="21" width="13.42578125" bestFit="1" customWidth="1"/>
    <col min="22" max="22" width="11" bestFit="1" customWidth="1"/>
  </cols>
  <sheetData>
    <row r="1" spans="1:23" ht="31.5" customHeight="1" x14ac:dyDescent="0.25">
      <c r="A1" s="48" t="s">
        <v>93</v>
      </c>
      <c r="B1" s="49" t="s">
        <v>61</v>
      </c>
      <c r="C1" s="50" t="s">
        <v>63</v>
      </c>
      <c r="D1" s="50" t="s">
        <v>65</v>
      </c>
      <c r="E1" s="50" t="s">
        <v>94</v>
      </c>
      <c r="F1" s="49" t="s">
        <v>68</v>
      </c>
      <c r="G1" s="49" t="s">
        <v>70</v>
      </c>
      <c r="H1" s="49" t="s">
        <v>71</v>
      </c>
      <c r="I1" s="50" t="s">
        <v>72</v>
      </c>
      <c r="J1" s="50" t="s">
        <v>73</v>
      </c>
      <c r="K1" s="50" t="s">
        <v>74</v>
      </c>
      <c r="L1" s="50" t="s">
        <v>75</v>
      </c>
      <c r="M1" s="50" t="s">
        <v>76</v>
      </c>
      <c r="N1" s="50" t="s">
        <v>77</v>
      </c>
      <c r="O1" s="49" t="s">
        <v>78</v>
      </c>
      <c r="P1" s="49" t="s">
        <v>79</v>
      </c>
      <c r="Q1" s="50" t="s">
        <v>80</v>
      </c>
      <c r="R1" s="50" t="s">
        <v>81</v>
      </c>
      <c r="S1" s="50" t="s">
        <v>82</v>
      </c>
      <c r="T1" s="50" t="s">
        <v>83</v>
      </c>
      <c r="U1" s="50" t="s">
        <v>84</v>
      </c>
      <c r="V1" s="50" t="s">
        <v>85</v>
      </c>
      <c r="W1" s="7"/>
    </row>
    <row r="2" spans="1:23" x14ac:dyDescent="0.25">
      <c r="A2" s="51" t="s">
        <v>61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7"/>
    </row>
    <row r="3" spans="1:23" x14ac:dyDescent="0.25">
      <c r="A3" s="7" t="s">
        <v>63</v>
      </c>
      <c r="B3" s="51">
        <v>0</v>
      </c>
      <c r="C3" s="52">
        <f>'Data from BFPIaE'!E6/'Data from BFPIaE'!C6</f>
        <v>0.19493335993319316</v>
      </c>
      <c r="D3" s="44">
        <v>0</v>
      </c>
      <c r="E3" s="44">
        <v>0</v>
      </c>
      <c r="F3" s="51">
        <v>0</v>
      </c>
      <c r="G3" s="51">
        <v>0</v>
      </c>
      <c r="H3" s="51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51">
        <v>0</v>
      </c>
      <c r="P3" s="51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7"/>
    </row>
    <row r="4" spans="1:23" x14ac:dyDescent="0.25">
      <c r="A4" s="7" t="s">
        <v>65</v>
      </c>
      <c r="B4" s="51">
        <v>0</v>
      </c>
      <c r="C4" s="44">
        <v>0</v>
      </c>
      <c r="D4" s="52">
        <v>0</v>
      </c>
      <c r="E4" s="44">
        <v>0</v>
      </c>
      <c r="F4" s="51">
        <v>0</v>
      </c>
      <c r="G4" s="51">
        <v>0</v>
      </c>
      <c r="H4" s="51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51">
        <v>0</v>
      </c>
      <c r="P4" s="51">
        <v>0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7"/>
    </row>
    <row r="5" spans="1:23" x14ac:dyDescent="0.25">
      <c r="A5" s="7" t="s">
        <v>94</v>
      </c>
      <c r="B5" s="51">
        <v>0</v>
      </c>
      <c r="C5" s="44">
        <v>0</v>
      </c>
      <c r="D5" s="44">
        <v>0</v>
      </c>
      <c r="E5" s="52">
        <f>'Data from BFPIaE'!E8/'Data from BFPIaE'!C8</f>
        <v>0</v>
      </c>
      <c r="F5" s="51">
        <v>0</v>
      </c>
      <c r="G5" s="51">
        <v>0</v>
      </c>
      <c r="H5" s="51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51">
        <v>0</v>
      </c>
      <c r="P5" s="51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7"/>
    </row>
    <row r="6" spans="1:23" x14ac:dyDescent="0.25">
      <c r="A6" s="53" t="s">
        <v>68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7"/>
    </row>
    <row r="7" spans="1:23" x14ac:dyDescent="0.25">
      <c r="A7" s="53" t="s">
        <v>70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7"/>
    </row>
    <row r="8" spans="1:23" x14ac:dyDescent="0.25">
      <c r="A8" s="53" t="s">
        <v>71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7"/>
    </row>
    <row r="9" spans="1:23" x14ac:dyDescent="0.25">
      <c r="A9" s="7" t="s">
        <v>72</v>
      </c>
      <c r="B9" s="51">
        <v>0</v>
      </c>
      <c r="C9" s="44">
        <v>0</v>
      </c>
      <c r="D9" s="44">
        <v>0</v>
      </c>
      <c r="E9" s="44">
        <v>0</v>
      </c>
      <c r="F9" s="51">
        <v>0</v>
      </c>
      <c r="G9" s="51">
        <v>0</v>
      </c>
      <c r="H9" s="51">
        <v>0</v>
      </c>
      <c r="I9" s="52">
        <f>'Data from BFPIaE'!E12/'Data from BFPIaE'!C12</f>
        <v>4.8776638574552791E-2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51">
        <v>0</v>
      </c>
      <c r="P9" s="51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7"/>
    </row>
    <row r="10" spans="1:23" x14ac:dyDescent="0.25">
      <c r="A10" s="7" t="s">
        <v>73</v>
      </c>
      <c r="B10" s="51">
        <v>0</v>
      </c>
      <c r="C10" s="44">
        <v>0</v>
      </c>
      <c r="D10" s="44">
        <v>0</v>
      </c>
      <c r="E10" s="44">
        <v>0</v>
      </c>
      <c r="F10" s="51">
        <v>0</v>
      </c>
      <c r="G10" s="51">
        <v>0</v>
      </c>
      <c r="H10" s="51">
        <v>0</v>
      </c>
      <c r="I10" s="44">
        <v>0</v>
      </c>
      <c r="J10" s="54">
        <f>'Data from BFPIaE'!E13/SUM('Data from BFPIaE'!E13:F13)</f>
        <v>0.60771663482963756</v>
      </c>
      <c r="K10" s="44">
        <v>0</v>
      </c>
      <c r="L10" s="44">
        <v>0</v>
      </c>
      <c r="M10" s="44">
        <v>0</v>
      </c>
      <c r="N10" s="44">
        <v>0</v>
      </c>
      <c r="O10" s="51">
        <v>0</v>
      </c>
      <c r="P10" s="51">
        <v>0</v>
      </c>
      <c r="Q10" s="44">
        <v>0</v>
      </c>
      <c r="R10" s="55">
        <f>1-J10</f>
        <v>0.39228336517036244</v>
      </c>
      <c r="S10" s="44">
        <v>0</v>
      </c>
      <c r="T10" s="44">
        <v>0</v>
      </c>
      <c r="U10" s="44">
        <v>0</v>
      </c>
      <c r="V10" s="44">
        <v>0</v>
      </c>
      <c r="W10" s="7"/>
    </row>
    <row r="11" spans="1:23" x14ac:dyDescent="0.25">
      <c r="A11" s="7" t="s">
        <v>74</v>
      </c>
      <c r="B11" s="51">
        <v>0</v>
      </c>
      <c r="C11" s="44">
        <v>0</v>
      </c>
      <c r="D11" s="44">
        <v>0</v>
      </c>
      <c r="E11" s="44">
        <v>0</v>
      </c>
      <c r="F11" s="51">
        <v>0</v>
      </c>
      <c r="G11" s="51">
        <v>0</v>
      </c>
      <c r="H11" s="51">
        <v>0</v>
      </c>
      <c r="I11" s="44">
        <v>0</v>
      </c>
      <c r="J11" s="44">
        <v>0</v>
      </c>
      <c r="K11" s="54">
        <f>'Data from BFPIaE'!E14/SUM('Data from BFPIaE'!E14:F14)</f>
        <v>0.29449515789635189</v>
      </c>
      <c r="L11" s="44">
        <v>0</v>
      </c>
      <c r="M11" s="44">
        <v>0</v>
      </c>
      <c r="N11" s="44">
        <v>0</v>
      </c>
      <c r="O11" s="51">
        <v>0</v>
      </c>
      <c r="P11" s="51">
        <v>0</v>
      </c>
      <c r="Q11" s="44">
        <v>0</v>
      </c>
      <c r="R11" s="55">
        <f>1-K11</f>
        <v>0.70550484210364806</v>
      </c>
      <c r="S11" s="44">
        <v>0</v>
      </c>
      <c r="T11" s="44">
        <v>0</v>
      </c>
      <c r="U11" s="44">
        <v>0</v>
      </c>
      <c r="V11" s="44">
        <v>0</v>
      </c>
      <c r="W11" s="7"/>
    </row>
    <row r="12" spans="1:23" x14ac:dyDescent="0.25">
      <c r="A12" s="7" t="s">
        <v>75</v>
      </c>
      <c r="B12" s="51">
        <v>0</v>
      </c>
      <c r="C12" s="44">
        <v>0</v>
      </c>
      <c r="D12" s="44">
        <v>0</v>
      </c>
      <c r="E12" s="44">
        <v>0</v>
      </c>
      <c r="F12" s="51">
        <v>0</v>
      </c>
      <c r="G12" s="51">
        <v>0</v>
      </c>
      <c r="H12" s="51">
        <v>0</v>
      </c>
      <c r="I12" s="44">
        <v>0</v>
      </c>
      <c r="J12" s="44">
        <v>0</v>
      </c>
      <c r="K12" s="44">
        <v>0</v>
      </c>
      <c r="L12" s="52">
        <f>'Data from BFPIaE'!E15/'Data from BFPIaE'!C15</f>
        <v>0.50956274490095177</v>
      </c>
      <c r="M12" s="44">
        <v>0</v>
      </c>
      <c r="N12" s="44">
        <v>0</v>
      </c>
      <c r="O12" s="51">
        <v>0</v>
      </c>
      <c r="P12" s="51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7"/>
    </row>
    <row r="13" spans="1:23" x14ac:dyDescent="0.25">
      <c r="A13" s="7" t="s">
        <v>76</v>
      </c>
      <c r="B13" s="51">
        <v>0</v>
      </c>
      <c r="C13" s="44">
        <v>0</v>
      </c>
      <c r="D13" s="44">
        <v>0</v>
      </c>
      <c r="E13" s="44">
        <v>0</v>
      </c>
      <c r="F13" s="51">
        <v>0</v>
      </c>
      <c r="G13" s="51">
        <v>0</v>
      </c>
      <c r="H13" s="51">
        <v>0</v>
      </c>
      <c r="I13" s="44">
        <v>0</v>
      </c>
      <c r="J13" s="44">
        <v>0</v>
      </c>
      <c r="K13" s="44">
        <v>0</v>
      </c>
      <c r="L13" s="44">
        <v>0</v>
      </c>
      <c r="M13" s="52">
        <f>'Data from BFPIaE'!E16/'Data from BFPIaE'!C16</f>
        <v>0.66157955210681685</v>
      </c>
      <c r="N13" s="44">
        <v>0</v>
      </c>
      <c r="O13" s="51">
        <v>0</v>
      </c>
      <c r="P13" s="51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7"/>
    </row>
    <row r="14" spans="1:23" x14ac:dyDescent="0.25">
      <c r="A14" s="7" t="s">
        <v>77</v>
      </c>
      <c r="B14" s="51">
        <v>0</v>
      </c>
      <c r="C14" s="44">
        <v>0</v>
      </c>
      <c r="D14" s="44">
        <v>0</v>
      </c>
      <c r="E14" s="44">
        <v>0</v>
      </c>
      <c r="F14" s="51">
        <v>0</v>
      </c>
      <c r="G14" s="51">
        <v>0</v>
      </c>
      <c r="H14" s="51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54">
        <f>'Data from BFPIaE'!E17/SUM('Data from BFPIaE'!E17:F17)</f>
        <v>0.27913977313035632</v>
      </c>
      <c r="O14" s="51">
        <v>0</v>
      </c>
      <c r="P14" s="51">
        <v>0</v>
      </c>
      <c r="Q14" s="44">
        <v>0</v>
      </c>
      <c r="R14" s="55">
        <f>1-N14</f>
        <v>0.72086022686964368</v>
      </c>
      <c r="S14" s="44">
        <v>0</v>
      </c>
      <c r="T14" s="44">
        <v>0</v>
      </c>
      <c r="U14" s="44">
        <v>0</v>
      </c>
      <c r="V14" s="44">
        <v>0</v>
      </c>
      <c r="W14" s="7"/>
    </row>
    <row r="15" spans="1:23" x14ac:dyDescent="0.25">
      <c r="A15" s="53" t="s">
        <v>78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7"/>
    </row>
    <row r="16" spans="1:23" x14ac:dyDescent="0.25">
      <c r="A16" s="53" t="s">
        <v>79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7"/>
    </row>
    <row r="17" spans="1:23" x14ac:dyDescent="0.25">
      <c r="A17" s="7" t="s">
        <v>80</v>
      </c>
      <c r="B17" s="51">
        <v>0</v>
      </c>
      <c r="C17" s="44">
        <v>0</v>
      </c>
      <c r="D17" s="44">
        <v>0</v>
      </c>
      <c r="E17" s="44">
        <v>0</v>
      </c>
      <c r="F17" s="51">
        <v>0</v>
      </c>
      <c r="G17" s="51">
        <v>0</v>
      </c>
      <c r="H17" s="51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51">
        <v>0</v>
      </c>
      <c r="P17" s="51">
        <v>0</v>
      </c>
      <c r="Q17" s="56">
        <f>'Data from BFPIaE'!E20/'Data from BFPIaE'!C20</f>
        <v>0.13327901247089191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7"/>
    </row>
    <row r="18" spans="1:23" x14ac:dyDescent="0.25">
      <c r="A18" s="7" t="s">
        <v>81</v>
      </c>
      <c r="B18" s="51">
        <v>0</v>
      </c>
      <c r="C18" s="44">
        <v>0</v>
      </c>
      <c r="D18" s="44">
        <v>0</v>
      </c>
      <c r="E18" s="44">
        <v>0</v>
      </c>
      <c r="F18" s="51">
        <v>0</v>
      </c>
      <c r="G18" s="51">
        <v>0</v>
      </c>
      <c r="H18" s="51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51">
        <v>0</v>
      </c>
      <c r="P18" s="51">
        <v>0</v>
      </c>
      <c r="Q18" s="44">
        <v>0</v>
      </c>
      <c r="R18" s="54">
        <v>0</v>
      </c>
      <c r="S18" s="44">
        <v>0</v>
      </c>
      <c r="T18" s="44">
        <v>0</v>
      </c>
      <c r="U18" s="44">
        <v>0</v>
      </c>
      <c r="V18" s="44">
        <v>0</v>
      </c>
      <c r="W18" s="7"/>
    </row>
    <row r="19" spans="1:23" x14ac:dyDescent="0.25">
      <c r="A19" s="7" t="s">
        <v>82</v>
      </c>
      <c r="B19" s="51">
        <v>0</v>
      </c>
      <c r="C19" s="44">
        <v>0</v>
      </c>
      <c r="D19" s="44">
        <v>0</v>
      </c>
      <c r="E19" s="44">
        <v>0</v>
      </c>
      <c r="F19" s="51">
        <v>0</v>
      </c>
      <c r="G19" s="51">
        <v>0</v>
      </c>
      <c r="H19" s="51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51">
        <v>0</v>
      </c>
      <c r="P19" s="51">
        <v>0</v>
      </c>
      <c r="Q19" s="44">
        <v>0</v>
      </c>
      <c r="R19" s="55">
        <f>1-S19</f>
        <v>0.49856575142985637</v>
      </c>
      <c r="S19" s="54">
        <f>'Data from BFPIaE'!E22/SUM('Data from BFPIaE'!E22:F22)</f>
        <v>0.50143424857014363</v>
      </c>
      <c r="T19" s="44">
        <v>0</v>
      </c>
      <c r="U19" s="44">
        <v>0</v>
      </c>
      <c r="V19" s="44">
        <v>0</v>
      </c>
      <c r="W19" s="7"/>
    </row>
    <row r="20" spans="1:23" x14ac:dyDescent="0.25">
      <c r="A20" s="7" t="s">
        <v>83</v>
      </c>
      <c r="B20" s="51">
        <v>0</v>
      </c>
      <c r="C20" s="44">
        <v>0</v>
      </c>
      <c r="D20" s="44">
        <v>0</v>
      </c>
      <c r="E20" s="44">
        <v>0</v>
      </c>
      <c r="F20" s="51">
        <v>0</v>
      </c>
      <c r="G20" s="51">
        <v>0</v>
      </c>
      <c r="H20" s="51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51">
        <v>0</v>
      </c>
      <c r="P20" s="51">
        <v>0</v>
      </c>
      <c r="Q20" s="44">
        <v>0</v>
      </c>
      <c r="R20" s="55">
        <f>1-T20</f>
        <v>0.84498067686633227</v>
      </c>
      <c r="S20" s="44">
        <v>0</v>
      </c>
      <c r="T20" s="54">
        <f>'Data from BFPIaE'!E23/SUM('Data from BFPIaE'!E23:F23)</f>
        <v>0.15501932313366773</v>
      </c>
      <c r="U20" s="44">
        <v>0</v>
      </c>
      <c r="V20" s="44">
        <v>0</v>
      </c>
      <c r="W20" s="7"/>
    </row>
    <row r="21" spans="1:23" x14ac:dyDescent="0.25">
      <c r="A21" s="7" t="s">
        <v>84</v>
      </c>
      <c r="B21" s="51">
        <v>0</v>
      </c>
      <c r="C21" s="44">
        <v>0</v>
      </c>
      <c r="D21" s="44">
        <v>0</v>
      </c>
      <c r="E21" s="44">
        <v>0</v>
      </c>
      <c r="F21" s="51">
        <v>0</v>
      </c>
      <c r="G21" s="51">
        <v>0</v>
      </c>
      <c r="H21" s="51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51">
        <v>0</v>
      </c>
      <c r="P21" s="51">
        <v>0</v>
      </c>
      <c r="Q21" s="44">
        <v>0</v>
      </c>
      <c r="R21" s="44">
        <v>0</v>
      </c>
      <c r="S21" s="44">
        <v>0</v>
      </c>
      <c r="T21" s="44">
        <v>0</v>
      </c>
      <c r="U21" s="52">
        <f>'Data from BFPIaE'!E24/'Data from BFPIaE'!C24</f>
        <v>1.9088470132744644E-3</v>
      </c>
      <c r="V21" s="44">
        <v>0</v>
      </c>
      <c r="W21" s="7"/>
    </row>
    <row r="22" spans="1:23" x14ac:dyDescent="0.25">
      <c r="A22" s="7" t="s">
        <v>85</v>
      </c>
      <c r="B22" s="51">
        <v>0</v>
      </c>
      <c r="C22" s="44">
        <v>0</v>
      </c>
      <c r="D22" s="44">
        <v>0</v>
      </c>
      <c r="E22" s="44">
        <v>0</v>
      </c>
      <c r="F22" s="51">
        <v>0</v>
      </c>
      <c r="G22" s="51">
        <v>0</v>
      </c>
      <c r="H22" s="51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51">
        <v>0</v>
      </c>
      <c r="P22" s="51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52">
        <f>'Data from BFPIaE'!E25/'Data from BFPIaE'!C25</f>
        <v>0</v>
      </c>
      <c r="W22" s="7"/>
    </row>
    <row r="23" spans="1:23" x14ac:dyDescent="0.25">
      <c r="A23" s="7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"/>
    </row>
    <row r="25" spans="1:23" x14ac:dyDescent="0.25">
      <c r="A25" s="3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3BF454-BC11-4F6C-A469-2988498C51E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F47E5E3D-FA85-4869-B130-7195F7099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0F3CCD-FB36-47C2-88EB-9171D07599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Rachel Goldstein</cp:lastModifiedBy>
  <dcterms:created xsi:type="dcterms:W3CDTF">2023-11-09T08:35:17Z</dcterms:created>
  <dcterms:modified xsi:type="dcterms:W3CDTF">2024-06-06T19:59:55Z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