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robbie\Models\European Union\Models\eps-eu\"/>
    </mc:Choice>
  </mc:AlternateContent>
  <xr:revisionPtr revIDLastSave="0" documentId="13_ncr:1_{8F15E87F-4B20-4A02-AE4A-60BB1CBF11E6}" xr6:coauthVersionLast="47" xr6:coauthVersionMax="47" xr10:uidLastSave="{00000000-0000-0000-0000-000000000000}"/>
  <bookViews>
    <workbookView xWindow="-108" yWindow="-108" windowWidth="23256" windowHeight="14016"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<sst xmlns="http://schemas.openxmlformats.org/spreadsheetml/2006/main" count="14912" uniqueCount="2780">
  <si>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</si>
  <si>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</si>
  <si>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</si>
  <si>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</si>
  <si>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</si>
  <si>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</si>
  <si>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</si>
  <si>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</si>
  <si>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</si>
  <si>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</si>
  <si>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</si>
  <si>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</si>
  <si>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</si>
  <si>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</si>
  <si>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</si>
  <si>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</si>
  <si>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</si>
  <si>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</si>
  <si>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</si>
  <si>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</si>
  <si>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</si>
  <si>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</si>
  <si>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</si>
  <si>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</si>
  <si>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</si>
  <si>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</si>
  <si>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</si>
  <si>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</si>
  <si>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</si>
  <si>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</si>
  <si>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</si>
  <si>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</si>
  <si>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</si>
  <si>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</si>
  <si>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</si>
  <si>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</si>
  <si>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</si>
  <si>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</si>
  <si>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</si>
  <si>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</si>
  <si>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</si>
  <si>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</si>
  <si>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</si>
  <si>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</si>
  <si>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</si>
  <si>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</si>
  <si>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</si>
  <si>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</si>
  <si>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</si>
  <si>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</si>
  <si>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</si>
  <si>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</si>
  <si>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</si>
  <si>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</si>
  <si>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</si>
  <si>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</si>
  <si>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</si>
  <si>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</si>
  <si>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</si>
  <si>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</si>
  <si>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</si>
  <si>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</si>
  <si>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</si>
  <si>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</si>
  <si>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</si>
  <si>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</si>
  <si>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</si>
  <si>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</si>
  <si>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</si>
  <si>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</si>
  <si>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</si>
  <si>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</si>
  <si>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</si>
  <si>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</si>
  <si>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</si>
  <si>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</si>
  <si>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</si>
  <si>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</si>
  <si>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</si>
  <si>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</si>
  <si>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</si>
  <si>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</si>
  <si>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</si>
  <si>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</si>
  <si>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</si>
  <si>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</si>
  <si>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</si>
  <si>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</si>
  <si>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</si>
  <si>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</si>
  <si>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</si>
  <si>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</si>
  <si>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</si>
  <si>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</si>
  <si>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</si>
  <si>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</si>
  <si>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</si>
  <si>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</si>
  <si>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</si>
  <si>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</si>
  <si>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</si>
  <si>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</si>
  <si>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</si>
  <si>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</si>
  <si>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</si>
  <si>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</si>
  <si>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</si>
  <si>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</si>
  <si>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</si>
  <si>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</si>
  <si>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</si>
  <si>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</si>
  <si>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</si>
  <si>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</si>
  <si>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</si>
  <si>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</si>
  <si>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</si>
  <si>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</si>
  <si>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</si>
  <si>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</si>
  <si>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</si>
  <si>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</si>
  <si>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</si>
  <si>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</si>
  <si>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</si>
  <si>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</si>
  <si>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</si>
  <si>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</si>
  <si>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</si>
  <si>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</si>
  <si>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</si>
  <si>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</si>
  <si>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</si>
  <si>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</si>
  <si>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</si>
  <si>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</si>
  <si>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</si>
  <si>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</si>
  <si>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</si>
  <si>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</si>
  <si>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</si>
  <si>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</si>
  <si>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</si>
  <si>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</si>
  <si>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</si>
  <si>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</si>
  <si>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</si>
  <si>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</si>
  <si>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</si>
  <si>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</si>
  <si>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</si>
  <si>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</si>
  <si>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</si>
  <si>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</si>
  <si>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</si>
  <si>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</si>
  <si>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</si>
  <si>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</si>
  <si>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</si>
  <si>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</si>
  <si>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</si>
  <si>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</si>
  <si>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</si>
  <si>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</si>
  <si>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</si>
  <si>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</si>
  <si>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</si>
  <si>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</si>
  <si>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</si>
  <si>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</si>
  <si>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</si>
  <si>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</si>
  <si>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</si>
  <si>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</si>
  <si>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</si>
  <si>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</si>
  <si>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</si>
  <si>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</si>
  <si>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</si>
  <si>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</si>
  <si>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</si>
  <si>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</si>
  <si>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</si>
  <si>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</si>
  <si>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</si>
  <si>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</si>
  <si>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</si>
  <si>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</si>
  <si>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</si>
  <si>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</si>
  <si>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</si>
  <si>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</si>
  <si>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</si>
  <si>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</si>
  <si>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</si>
  <si>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</si>
  <si>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</si>
  <si>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</si>
  <si>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</si>
  <si>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</si>
  <si>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</si>
  <si>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</si>
  <si>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</si>
  <si>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</si>
  <si>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</si>
  <si>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</si>
  <si>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</si>
  <si>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</si>
  <si>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</si>
  <si>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</si>
  <si>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</si>
  <si>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</si>
  <si>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</si>
  <si>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</si>
  <si>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</si>
  <si>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</si>
  <si>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</si>
  <si>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</si>
  <si>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</si>
  <si>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</si>
  <si>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</si>
  <si>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</si>
  <si>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</si>
  <si>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</si>
  <si>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</si>
  <si>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</si>
  <si>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</si>
  <si>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</si>
  <si>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</si>
  <si>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</si>
  <si>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</si>
  <si>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</si>
  <si>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</si>
  <si>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</si>
  <si>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</si>
  <si>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</si>
  <si>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</si>
  <si>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</si>
  <si>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</si>
  <si>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</si>
  <si>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</si>
  <si>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</si>
  <si>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</si>
  <si>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</si>
  <si>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</si>
  <si>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</si>
  <si>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</si>
  <si>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</si>
  <si>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</si>
  <si>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</si>
  <si>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</si>
  <si>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</si>
  <si>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</si>
  <si>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</si>
  <si>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</si>
  <si>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</si>
  <si>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</si>
  <si>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</si>
  <si>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</si>
  <si>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</si>
  <si>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</si>
  <si>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</si>
  <si>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</si>
  <si>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</si>
  <si>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</si>
  <si>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</si>
  <si>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</si>
  <si>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</si>
  <si>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</si>
  <si>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</si>
  <si>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</si>
  <si>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</si>
  <si>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</si>
  <si>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</si>
  <si>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</si>
  <si>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</si>
  <si>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</si>
  <si>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</si>
  <si>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</si>
  <si>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</si>
  <si>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</si>
  <si>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</si>
  <si>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</si>
  <si>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</si>
  <si>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</si>
  <si>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</si>
  <si>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</si>
  <si>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</si>
  <si>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</si>
  <si>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</si>
  <si>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</si>
  <si>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</si>
  <si>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</si>
  <si>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</si>
  <si>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</si>
  <si>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</si>
  <si>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</si>
  <si>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</si>
  <si>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</si>
  <si>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</si>
  <si>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</si>
  <si>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</si>
  <si>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</si>
  <si>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</si>
  <si>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</si>
  <si>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</si>
  <si>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</si>
  <si>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</si>
  <si>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</si>
  <si>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</si>
  <si>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</si>
  <si>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</si>
  <si>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</si>
  <si>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</si>
  <si>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</si>
  <si>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</si>
  <si>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</si>
  <si>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</si>
  <si>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</si>
  <si>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</si>
  <si>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</si>
  <si>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</si>
  <si>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</si>
  <si>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</si>
  <si>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</si>
  <si>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</si>
  <si>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</si>
  <si>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</si>
  <si>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</si>
  <si>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</si>
  <si>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</si>
  <si>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</si>
  <si>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</si>
  <si>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</si>
  <si>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</si>
  <si>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</si>
  <si>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</si>
  <si>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</si>
  <si>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</si>
  <si>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</si>
  <si>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</si>
  <si>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</si>
  <si>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</si>
  <si>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</si>
  <si>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</si>
  <si>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</si>
  <si>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</si>
  <si>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</si>
  <si>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</si>
  <si>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</si>
  <si>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</si>
  <si>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</si>
  <si>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</si>
  <si>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</si>
  <si>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</si>
  <si>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</si>
  <si>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</si>
  <si>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</si>
  <si>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</si>
  <si>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</si>
  <si>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</si>
  <si>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</si>
  <si>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</si>
  <si>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</si>
  <si>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</si>
  <si>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</si>
  <si>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</si>
  <si>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</si>
  <si>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</si>
  <si>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</si>
  <si>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</si>
  <si>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</si>
  <si>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</si>
  <si>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</si>
  <si>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</si>
  <si>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</si>
  <si>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</si>
  <si>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</si>
  <si>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</si>
  <si>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</si>
  <si>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</si>
  <si>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</si>
  <si>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</si>
  <si>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</si>
  <si>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</si>
  <si>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</si>
  <si>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</si>
  <si>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</si>
  <si>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</si>
  <si>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</si>
  <si>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</si>
  <si>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</si>
  <si>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</si>
  <si>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</si>
  <si>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</si>
  <si>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</si>
  <si>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</si>
  <si>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</si>
  <si>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</si>
  <si>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</si>
  <si>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</si>
  <si>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</si>
  <si>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</si>
  <si>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</si>
  <si>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</si>
  <si>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</si>
  <si>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</si>
  <si>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</si>
  <si>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</si>
  <si>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</si>
  <si>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</si>
  <si>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</si>
  <si>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</si>
  <si>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</si>
  <si>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</si>
  <si>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</si>
  <si>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</si>
  <si>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</si>
  <si>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</si>
  <si>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</si>
  <si>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</si>
  <si>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</si>
  <si>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</si>
  <si>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</si>
  <si>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</si>
  <si>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</si>
  <si>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</si>
  <si>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</si>
  <si>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</si>
  <si>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</si>
  <si>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</si>
  <si>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</si>
  <si>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</si>
  <si>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</si>
  <si>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</si>
  <si>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</si>
  <si>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</si>
  <si>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</si>
  <si>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</si>
  <si>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</si>
  <si>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</si>
  <si>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</si>
  <si>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</si>
  <si>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</si>
  <si>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</si>
  <si>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</si>
  <si>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</si>
  <si>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</si>
  <si>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</si>
  <si>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</si>
  <si>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</si>
  <si>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</si>
  <si>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</si>
  <si>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</si>
  <si>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</si>
  <si>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</si>
  <si>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</si>
  <si>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</si>
  <si>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</si>
  <si>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</si>
  <si>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</si>
  <si>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</si>
  <si>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</si>
  <si>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</si>
  <si>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</si>
  <si>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</si>
  <si>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</si>
  <si>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</si>
  <si>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</si>
  <si>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</si>
  <si>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</si>
  <si>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</si>
  <si>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</si>
  <si>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</si>
  <si>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</si>
  <si>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</si>
  <si>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</si>
  <si>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</si>
  <si>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</si>
  <si>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</si>
  <si>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</si>
  <si>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</si>
  <si>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</si>
  <si>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</si>
  <si>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</si>
  <si>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</si>
  <si>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</si>
  <si>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</si>
  <si>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</si>
  <si>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</si>
  <si>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</si>
  <si>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</si>
  <si>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</si>
  <si>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</si>
  <si>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</si>
  <si>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</si>
  <si>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</si>
  <si>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</si>
  <si>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</si>
  <si>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</si>
  <si>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</si>
  <si>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</si>
  <si>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</si>
  <si>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</si>
  <si>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</si>
  <si>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</si>
  <si>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</si>
  <si>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</si>
  <si>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</si>
  <si>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</si>
  <si>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</si>
  <si>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</si>
  <si>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</si>
  <si>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</si>
  <si>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</si>
  <si>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</si>
  <si>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</si>
  <si>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</si>
  <si>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</si>
  <si>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</si>
  <si>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</si>
  <si>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</si>
  <si>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</si>
  <si>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</si>
  <si>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</si>
  <si>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</si>
  <si>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</si>
  <si>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</si>
  <si>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</si>
  <si>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</si>
  <si>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</si>
  <si>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</si>
  <si>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</si>
  <si>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</si>
  <si>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</si>
  <si>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</si>
  <si>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</si>
  <si>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</si>
  <si>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</si>
  <si>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</si>
  <si>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</si>
  <si>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</si>
  <si>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</si>
  <si>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</si>
  <si>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</si>
  <si>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</si>
  <si>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</si>
  <si>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</si>
  <si>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</si>
  <si>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</si>
  <si>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</si>
  <si>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</si>
  <si>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</si>
  <si>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</si>
  <si>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</si>
  <si>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</si>
  <si>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</si>
  <si>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</si>
  <si>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</si>
  <si>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</si>
  <si>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</si>
  <si>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</si>
  <si>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</si>
  <si>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</si>
  <si>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</si>
  <si>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</si>
  <si>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</si>
  <si>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</si>
  <si>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</si>
  <si>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</si>
  <si>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</si>
  <si>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</si>
  <si>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</si>
  <si>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</si>
  <si>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</si>
  <si>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</si>
  <si>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</si>
  <si>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</si>
  <si>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</si>
  <si>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</si>
  <si>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</si>
  <si>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</si>
  <si>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</si>
  <si>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</si>
  <si>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</si>
  <si>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</si>
  <si>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</si>
  <si>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</si>
  <si>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</si>
  <si>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</si>
  <si>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</si>
  <si>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</si>
  <si>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</si>
  <si>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</si>
  <si>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</si>
  <si>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</si>
  <si>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</si>
  <si>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</si>
  <si>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</si>
  <si>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</si>
  <si>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</si>
  <si>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</si>
  <si>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</si>
  <si>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</si>
  <si>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</si>
  <si>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</si>
  <si>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</si>
  <si>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</si>
  <si>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</si>
  <si>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</si>
  <si>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</si>
  <si>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</si>
  <si>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</si>
  <si>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</si>
  <si>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</si>
  <si>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</si>
  <si>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</si>
  <si>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</si>
  <si>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</si>
  <si>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</si>
  <si>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</si>
  <si>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</si>
  <si>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</si>
  <si>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</si>
  <si>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</si>
  <si>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</si>
  <si>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</si>
  <si>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</si>
  <si>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</si>
  <si>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</si>
  <si>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</si>
  <si>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</si>
  <si>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</si>
  <si>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</si>
  <si>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</si>
  <si>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</si>
  <si>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</si>
  <si>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</si>
  <si>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</si>
  <si>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</si>
  <si>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</si>
  <si>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</si>
  <si>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</si>
  <si>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</si>
  <si>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</si>
  <si>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</si>
  <si>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</si>
  <si>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</si>
  <si>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</si>
  <si>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</si>
  <si>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</si>
  <si>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</si>
  <si>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</si>
  <si>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</si>
  <si>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</si>
  <si>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</si>
  <si>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</si>
  <si>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</si>
  <si>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</si>
  <si>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</si>
  <si>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</si>
  <si>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</si>
  <si>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</si>
  <si>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</si>
  <si>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</si>
  <si>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</si>
  <si>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</si>
  <si>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</si>
  <si>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</si>
  <si>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</si>
  <si>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</si>
  <si>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</si>
  <si>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</si>
  <si>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</si>
  <si>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</si>
  <si>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</si>
  <si>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</si>
  <si>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</si>
  <si>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</si>
  <si>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</si>
  <si>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</si>
  <si>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</si>
  <si>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</si>
  <si>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</si>
  <si>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</si>
  <si>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</si>
  <si>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</si>
  <si>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</si>
  <si>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</si>
  <si>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</si>
  <si>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</si>
  <si>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</si>
  <si>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</si>
  <si>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</si>
  <si>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</si>
  <si>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</si>
  <si>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</si>
  <si>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</si>
  <si>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</si>
  <si>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</si>
  <si>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</si>
  <si>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</si>
  <si>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</si>
  <si>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</si>
  <si>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</si>
  <si>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</si>
  <si>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</si>
  <si>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</si>
  <si>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</si>
  <si>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</si>
  <si>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</si>
  <si>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</si>
  <si>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</si>
  <si>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</si>
  <si>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</si>
  <si>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</si>
  <si>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</si>
  <si>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</si>
  <si>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</si>
  <si>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</si>
  <si>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</si>
  <si>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</si>
  <si>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</si>
  <si>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</si>
  <si>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</si>
  <si>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</si>
  <si>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</si>
  <si>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</si>
  <si>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</si>
  <si>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</si>
  <si>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</si>
  <si>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</si>
  <si>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</si>
  <si>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</si>
  <si>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</si>
  <si>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</si>
  <si>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</si>
  <si>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</si>
  <si>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</si>
  <si>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</si>
  <si>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</si>
  <si>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</si>
  <si>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</si>
  <si>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</si>
  <si>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</si>
  <si>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</si>
  <si>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</si>
  <si>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</si>
  <si>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</si>
  <si>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</si>
  <si>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</si>
  <si>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</si>
  <si>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</si>
  <si>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</si>
  <si>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</si>
  <si>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</si>
  <si>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</si>
  <si>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</si>
  <si>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</si>
  <si>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</si>
  <si>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</si>
  <si>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</si>
  <si>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</si>
  <si>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</si>
  <si>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</si>
  <si>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</si>
  <si>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</si>
  <si>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</si>
  <si>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</si>
  <si>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</si>
  <si>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</si>
  <si>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</si>
  <si>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</si>
  <si>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</si>
  <si>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</si>
  <si>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</si>
  <si>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</si>
  <si>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</si>
  <si>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</si>
  <si>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</si>
  <si>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</si>
  <si>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</si>
  <si>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</si>
  <si>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</si>
  <si>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</si>
  <si>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</si>
  <si>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</si>
  <si>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</si>
  <si>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</si>
  <si>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</si>
  <si>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</si>
  <si>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</si>
  <si>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</si>
  <si>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</si>
  <si>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</si>
  <si>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</si>
  <si>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</si>
  <si>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</si>
  <si>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</si>
  <si>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</si>
  <si>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</si>
  <si>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</si>
  <si>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</si>
  <si>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</si>
  <si>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</si>
  <si>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</si>
  <si>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</si>
  <si>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</si>
  <si>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</si>
  <si>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</si>
  <si>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</si>
  <si>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</si>
  <si>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</si>
  <si>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</si>
  <si>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</si>
  <si>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</si>
  <si>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</si>
  <si>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</si>
  <si>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</si>
  <si>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</si>
  <si>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</si>
  <si>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</si>
  <si>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</si>
  <si>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</si>
  <si>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</si>
  <si>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</si>
  <si>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</si>
  <si>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</si>
  <si>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</si>
  <si>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</si>
  <si>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</si>
  <si>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</si>
  <si>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</si>
  <si>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</si>
  <si>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</si>
  <si>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</si>
  <si>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</si>
  <si>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</si>
  <si>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</si>
  <si>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</si>
  <si>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</si>
  <si>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</si>
  <si>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</si>
  <si>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</si>
  <si>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</si>
  <si>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</si>
  <si>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</si>
  <si>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</si>
  <si>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</si>
  <si>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</si>
  <si>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</si>
  <si>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</si>
  <si>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</si>
  <si>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</si>
  <si>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</si>
  <si>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</si>
  <si>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</si>
  <si>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</si>
  <si>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</si>
  <si>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</si>
  <si>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</si>
  <si>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</si>
  <si>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</si>
  <si>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</si>
  <si>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</si>
  <si>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</si>
  <si>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</si>
  <si>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</si>
  <si>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</si>
  <si>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</si>
  <si>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</si>
  <si>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</si>
  <si>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</si>
  <si>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</si>
  <si>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</si>
  <si>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</si>
  <si>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</si>
  <si>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</si>
  <si>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</si>
  <si>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</si>
  <si>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</si>
  <si>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</si>
  <si>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</si>
  <si>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</si>
  <si>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</si>
  <si>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</si>
  <si>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</si>
  <si>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</si>
  <si>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</si>
  <si>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</si>
  <si>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</si>
  <si>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</si>
  <si>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</si>
  <si>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</si>
  <si>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</si>
  <si>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</si>
  <si>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</si>
  <si>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</si>
  <si>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</si>
  <si>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</si>
  <si>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</si>
  <si>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</si>
  <si>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</si>
  <si>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</si>
  <si>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</si>
  <si>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</si>
  <si>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</si>
  <si>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</si>
  <si>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</si>
  <si>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</si>
  <si>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</si>
  <si>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</si>
  <si>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</si>
  <si>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</si>
  <si>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</si>
  <si>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</si>
  <si>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</si>
  <si>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</si>
  <si>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</si>
  <si>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</si>
  <si>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</si>
  <si>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</si>
  <si>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</si>
  <si>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</si>
  <si>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</si>
  <si>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</si>
  <si>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</si>
  <si>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</si>
  <si>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</si>
  <si>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</si>
  <si>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</si>
  <si>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</si>
  <si>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</si>
  <si>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</si>
  <si>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</si>
  <si>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</si>
  <si>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</si>
  <si>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</si>
  <si>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</si>
  <si>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</si>
  <si>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</si>
  <si>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</si>
  <si>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</si>
  <si>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</si>
  <si>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</si>
  <si>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</si>
  <si>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</si>
  <si>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</si>
  <si>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</si>
  <si>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</si>
  <si>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</si>
  <si>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</si>
  <si>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</si>
  <si>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</si>
  <si>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</si>
  <si>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</si>
  <si>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</si>
  <si>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</si>
  <si>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</si>
  <si>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</si>
  <si>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</si>
  <si>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</si>
  <si>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</si>
  <si>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</si>
  <si>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</si>
  <si>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</si>
  <si>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</si>
  <si>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</si>
  <si>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</si>
  <si>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</si>
  <si>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</si>
  <si>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</si>
  <si>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</si>
  <si>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</si>
  <si>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</si>
  <si>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</si>
  <si>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</si>
  <si>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</si>
  <si>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</si>
  <si>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</si>
  <si>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</si>
  <si>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</si>
  <si>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</si>
  <si>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</si>
  <si>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</si>
  <si>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</si>
  <si>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</si>
  <si>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</si>
  <si>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</si>
  <si>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</si>
  <si>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</si>
  <si>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</si>
  <si>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</si>
  <si>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</si>
  <si>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</si>
  <si>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</si>
  <si>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</si>
  <si>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</si>
  <si>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</si>
  <si>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</si>
  <si>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</si>
  <si>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</si>
  <si>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</si>
  <si>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</si>
  <si>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</si>
  <si>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</si>
  <si>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</si>
  <si>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</si>
  <si>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</si>
  <si>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</si>
  <si>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</si>
  <si>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</si>
  <si>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</si>
  <si>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</si>
  <si>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</si>
  <si>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</si>
  <si>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</si>
  <si>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</si>
  <si>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</si>
  <si>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</si>
  <si>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</si>
  <si>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</si>
  <si>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</si>
  <si>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</si>
  <si>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</si>
  <si>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</si>
  <si>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</si>
  <si>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</si>
  <si>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</si>
  <si>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</si>
  <si>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</si>
  <si>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</si>
  <si>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</si>
  <si>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</si>
  <si>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</si>
  <si>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</si>
  <si>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</si>
  <si>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</si>
  <si>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</si>
  <si>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</si>
  <si>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</si>
  <si>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</si>
  <si>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</si>
  <si>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</si>
  <si>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</si>
  <si>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</si>
  <si>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</si>
  <si>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</si>
  <si>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</si>
  <si>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</si>
  <si>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</si>
  <si>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</si>
  <si>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</si>
  <si>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</si>
  <si>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</si>
  <si>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</si>
  <si>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</si>
  <si>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</si>
  <si>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</si>
  <si>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</si>
  <si>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</si>
  <si>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</si>
  <si>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</si>
  <si>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</si>
  <si>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</si>
  <si>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</si>
  <si>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</si>
  <si>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</si>
  <si>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</si>
  <si>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</si>
  <si>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</si>
  <si>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</si>
  <si>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</si>
  <si>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</si>
  <si>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</si>
  <si>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</si>
  <si>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</si>
  <si>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</si>
  <si>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</si>
  <si>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</si>
  <si>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</si>
  <si>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</si>
  <si>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</si>
  <si>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</si>
  <si>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</si>
  <si>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</si>
  <si>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</si>
  <si>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</si>
  <si>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</si>
  <si>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</si>
  <si>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</si>
  <si>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</si>
  <si>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</si>
  <si>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</si>
  <si>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</si>
  <si>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</si>
  <si>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</si>
  <si>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</si>
  <si>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</si>
  <si>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</si>
  <si>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</si>
  <si>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</si>
  <si>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</si>
  <si>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</si>
  <si>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</si>
  <si>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</si>
  <si>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</si>
  <si>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</si>
  <si>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</si>
  <si>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</si>
  <si>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</si>
  <si>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</si>
  <si>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</si>
  <si>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</si>
  <si>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</si>
  <si>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</si>
  <si>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</si>
  <si>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</si>
  <si>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</si>
  <si>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</si>
  <si>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</si>
  <si>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</si>
  <si>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</si>
  <si>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</si>
  <si>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</si>
  <si>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</si>
  <si>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</si>
  <si>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</si>
  <si>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</si>
  <si>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</si>
  <si>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</si>
  <si>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</si>
  <si>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</si>
  <si>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</si>
  <si>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</si>
  <si>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</si>
  <si>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</si>
  <si>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</si>
  <si>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</si>
  <si>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</si>
  <si>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</si>
  <si>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</si>
  <si>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</si>
  <si>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</si>
  <si>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</si>
  <si>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</si>
  <si>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</si>
  <si>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</si>
  <si>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</si>
  <si>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</si>
  <si>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</si>
  <si>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</si>
  <si>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</si>
  <si>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</si>
  <si>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</si>
  <si>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</si>
  <si>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</si>
  <si>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</si>
  <si>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</si>
  <si>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</si>
  <si>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</si>
  <si>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</si>
  <si>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</si>
  <si>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</si>
  <si>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</si>
  <si>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</si>
  <si>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</si>
  <si>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</si>
  <si>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</si>
  <si>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</si>
  <si>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</si>
  <si>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</si>
  <si>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</si>
  <si>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</si>
  <si>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</si>
  <si>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</si>
  <si>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</si>
  <si>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</si>
  <si>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</si>
  <si>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</si>
  <si>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</si>
  <si>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</si>
  <si>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</si>
  <si>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</si>
  <si>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</si>
  <si>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</si>
  <si>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</si>
  <si>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</si>
  <si>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</si>
  <si>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</si>
  <si>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</si>
  <si>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</si>
  <si>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</si>
  <si>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</si>
  <si>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</si>
  <si>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</si>
  <si>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</si>
  <si>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</si>
  <si>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</si>
  <si>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</si>
  <si>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</si>
  <si>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</si>
  <si>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</si>
  <si>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</si>
  <si>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</si>
  <si>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</si>
  <si>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</si>
  <si>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</si>
  <si>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</si>
  <si>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</si>
  <si>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</si>
  <si>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</si>
  <si>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</si>
  <si>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</si>
  <si>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</si>
  <si>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</si>
  <si>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</si>
  <si>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</si>
  <si>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</si>
  <si>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</si>
  <si>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</si>
  <si>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</si>
  <si>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</si>
  <si>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</si>
  <si>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</si>
  <si>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</si>
  <si>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</si>
  <si>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</si>
  <si>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</si>
  <si>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</si>
  <si>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</si>
  <si>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</si>
  <si>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</si>
  <si>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</si>
  <si>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</si>
  <si>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</si>
  <si>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</si>
  <si>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</si>
  <si>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</si>
  <si>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</si>
  <si>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</si>
  <si>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</si>
  <si>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</si>
  <si>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</si>
  <si>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</si>
  <si>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</si>
  <si>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</si>
  <si>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</si>
  <si>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</si>
  <si>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</si>
  <si>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</si>
  <si>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</si>
  <si>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</si>
  <si>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</si>
  <si>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</si>
  <si>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</si>
  <si>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</si>
  <si>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</si>
  <si>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</si>
  <si>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</si>
  <si>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</si>
  <si>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</si>
  <si>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</si>
  <si>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</si>
  <si>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</si>
  <si>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</si>
  <si>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</si>
  <si>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</si>
  <si>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</si>
  <si>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</si>
  <si>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</si>
  <si>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</si>
  <si>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</si>
  <si>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</si>
  <si>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</si>
  <si>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</si>
  <si>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</si>
  <si>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</si>
  <si>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</si>
  <si>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</si>
  <si>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</si>
  <si>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</si>
  <si>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</si>
  <si>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</si>
  <si>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</si>
  <si>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</si>
  <si>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</si>
  <si>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</si>
  <si>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</si>
  <si>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</si>
  <si>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</si>
  <si>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</si>
  <si>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</si>
  <si>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</si>
  <si>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</si>
  <si>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</si>
  <si>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</si>
  <si>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</si>
  <si>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</si>
  <si>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</si>
  <si>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</si>
  <si>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</si>
  <si>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</si>
  <si>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</si>
  <si>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</si>
  <si>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</si>
  <si>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</si>
  <si>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</si>
  <si>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</si>
  <si>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</si>
  <si>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</si>
  <si>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</si>
  <si>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</si>
  <si>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</si>
  <si>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</si>
  <si>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</si>
  <si>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</si>
  <si>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</si>
  <si>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</si>
  <si>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</si>
  <si>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</si>
  <si>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</si>
  <si>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</si>
  <si>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</si>
  <si>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</si>
  <si>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</si>
  <si>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</si>
  <si>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</si>
  <si>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</si>
  <si>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</si>
  <si>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</si>
  <si>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</si>
  <si>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</si>
  <si>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</si>
  <si>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</si>
  <si>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</si>
  <si>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</si>
  <si>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</si>
  <si>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</si>
  <si>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</si>
  <si>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</si>
  <si>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</si>
  <si>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</si>
  <si>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</si>
  <si>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</si>
  <si>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</si>
  <si>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</si>
  <si>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</si>
  <si>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</si>
  <si>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</si>
  <si>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</si>
  <si>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</si>
  <si>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</si>
  <si>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</si>
  <si>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</si>
  <si>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</si>
  <si>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</si>
  <si>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</si>
  <si>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</si>
  <si>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</si>
  <si>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</si>
  <si>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</si>
  <si>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</si>
  <si>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</si>
  <si>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</si>
  <si>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</si>
  <si>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</si>
  <si>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</si>
  <si>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</si>
  <si>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</si>
  <si>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</si>
  <si>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</si>
  <si>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</si>
  <si>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</si>
  <si>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</si>
  <si>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</si>
  <si>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</si>
  <si>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</si>
  <si>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</si>
  <si>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</si>
  <si>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</si>
  <si>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</si>
  <si>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</si>
  <si>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</si>
  <si>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</si>
  <si>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</si>
  <si>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</si>
  <si>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</si>
  <si>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</si>
  <si>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</si>
  <si>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</si>
  <si>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</si>
  <si>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</si>
  <si>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</si>
  <si>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</si>
  <si>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</si>
  <si>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</si>
  <si>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</si>
  <si>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</si>
  <si>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</si>
  <si>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</si>
  <si>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</si>
  <si>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</si>
  <si>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</si>
  <si>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</si>
  <si>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</si>
  <si>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</si>
  <si>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</si>
  <si>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</si>
  <si>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</si>
  <si>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</si>
  <si>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</si>
  <si>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</si>
  <si>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</si>
  <si>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</si>
  <si>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</si>
  <si>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</si>
  <si>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</si>
  <si>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</si>
  <si>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</si>
  <si>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</si>
  <si>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</si>
  <si>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</si>
  <si>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</si>
  <si>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</si>
  <si>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</si>
  <si>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</si>
  <si>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</si>
  <si>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</si>
  <si>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</si>
  <si>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</si>
  <si>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</si>
  <si>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</si>
  <si>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</si>
  <si>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</si>
  <si>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</si>
  <si>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</si>
  <si>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</si>
  <si>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</si>
  <si>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</si>
  <si>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</si>
  <si>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</si>
  <si>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</si>
  <si>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</si>
  <si>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</si>
  <si>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</si>
  <si>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</si>
  <si>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</si>
  <si>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</si>
  <si>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</si>
  <si>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</si>
  <si>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</si>
  <si>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</si>
  <si>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</si>
  <si>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</si>
  <si>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</si>
  <si>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</si>
  <si>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</si>
  <si>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</si>
  <si>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</si>
  <si>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</si>
  <si>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</si>
  <si>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</si>
  <si>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</si>
  <si>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</si>
  <si>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</si>
  <si>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</si>
  <si>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</si>
  <si>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</si>
  <si>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</si>
  <si>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</si>
  <si>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</si>
  <si>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</si>
  <si>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</si>
  <si>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</si>
  <si>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</si>
  <si>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</si>
  <si>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</si>
  <si>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</si>
  <si>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</si>
  <si>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</si>
  <si>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</si>
  <si>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</si>
  <si>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</si>
  <si>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</si>
  <si>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</si>
  <si>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</si>
  <si>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</si>
  <si>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</si>
  <si>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</si>
  <si>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</si>
  <si>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</si>
  <si>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</si>
  <si>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</si>
  <si>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</si>
  <si>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</si>
  <si>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</si>
  <si>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</si>
  <si>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</si>
  <si>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</si>
  <si>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</si>
  <si>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</si>
  <si>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</si>
  <si>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</si>
  <si>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</si>
  <si>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</si>
  <si>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</si>
  <si>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</si>
  <si>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</si>
  <si>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</si>
  <si>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</si>
  <si>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</si>
  <si>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</si>
  <si>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</si>
  <si>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</si>
  <si>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</si>
  <si>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</si>
  <si>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</si>
  <si>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</si>
  <si>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</si>
  <si>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</si>
  <si>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</si>
  <si>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</si>
  <si>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</si>
  <si>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</si>
  <si>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</si>
  <si>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</si>
  <si>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</si>
  <si>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</si>
  <si>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</si>
  <si>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</si>
  <si>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</si>
  <si>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</si>
  <si>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</si>
  <si>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</si>
  <si>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</si>
  <si>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</si>
  <si>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</si>
  <si>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</si>
  <si>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</si>
  <si>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</si>
  <si>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</si>
  <si>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</si>
  <si>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</si>
  <si>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</si>
  <si>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</si>
  <si>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</si>
  <si>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</si>
  <si>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</si>
  <si>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</si>
  <si>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</si>
  <si>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</si>
  <si>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</si>
  <si>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</si>
  <si>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</si>
  <si>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</si>
  <si>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</si>
  <si>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</si>
  <si>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</si>
  <si>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</si>
  <si>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</si>
  <si>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</si>
  <si>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</si>
  <si>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</si>
  <si>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</si>
  <si>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</si>
  <si>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</si>
  <si>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</si>
  <si>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</si>
  <si>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</si>
  <si>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</si>
  <si>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</si>
  <si>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</si>
  <si>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</si>
  <si>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</si>
  <si>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</si>
  <si>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</si>
  <si>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</si>
  <si>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</si>
  <si>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</si>
  <si>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</si>
  <si>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</si>
  <si>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</si>
  <si>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</si>
  <si>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</si>
  <si>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</si>
  <si>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</si>
  <si>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</si>
  <si>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</si>
  <si>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</si>
  <si>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</si>
  <si>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</si>
  <si>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</si>
  <si>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</si>
  <si>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</si>
  <si>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</si>
  <si>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</si>
  <si>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</si>
  <si>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</si>
  <si>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</si>
  <si>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</si>
  <si>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</si>
  <si>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</si>
  <si>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</si>
  <si>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</si>
  <si>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</si>
  <si>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</si>
  <si>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</si>
  <si>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</si>
  <si>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</si>
  <si>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</si>
  <si>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</si>
  <si>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</si>
  <si>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</si>
  <si>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</si>
  <si>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</si>
  <si>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</si>
  <si>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</si>
  <si>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</si>
  <si>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</si>
  <si>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</si>
  <si>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</si>
  <si>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</si>
  <si>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</si>
  <si>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</si>
  <si>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</si>
  <si>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</si>
  <si>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</si>
  <si>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</si>
  <si>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</si>
  <si>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</si>
  <si>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</si>
  <si>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</si>
  <si>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</si>
  <si>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</si>
  <si>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</si>
  <si>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</si>
  <si>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</si>
  <si>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</si>
  <si>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</si>
  <si>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</si>
  <si>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</si>
  <si>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</si>
  <si>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</si>
  <si>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</si>
  <si>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</si>
  <si>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</si>
  <si>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</si>
  <si>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</si>
  <si>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</si>
  <si>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</si>
  <si>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</si>
  <si>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</si>
  <si>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</si>
  <si>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</si>
  <si>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</si>
  <si>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</si>
  <si>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</si>
  <si>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</si>
  <si>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</si>
  <si>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</si>
  <si>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</si>
  <si>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</si>
  <si>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</si>
  <si>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</si>
  <si>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</si>
  <si>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</si>
  <si>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</si>
  <si>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</si>
  <si>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</si>
  <si>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</si>
  <si>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</si>
  <si>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</si>
  <si>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</si>
  <si>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</si>
  <si>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</si>
  <si>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</si>
  <si>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</si>
  <si>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</si>
  <si>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</si>
  <si>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</si>
  <si>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</si>
  <si>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</si>
  <si>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</si>
  <si>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</si>
  <si>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</si>
  <si>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</si>
  <si>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</si>
  <si>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</si>
  <si>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</si>
  <si>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</si>
  <si>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</si>
  <si>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</si>
  <si>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</si>
  <si>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</si>
  <si>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</si>
  <si>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</si>
  <si>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</si>
  <si>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</si>
  <si>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</si>
  <si>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</si>
  <si>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</si>
  <si>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</si>
  <si>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</si>
  <si>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</si>
  <si>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</si>
  <si>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</si>
  <si>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</si>
  <si>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</si>
  <si>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</si>
  <si>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</si>
  <si>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</si>
  <si>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</si>
  <si>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</si>
  <si>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</si>
  <si>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</si>
  <si>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</si>
  <si>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</si>
  <si>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</si>
  <si>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</si>
  <si>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</si>
  <si>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</si>
  <si>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</si>
  <si>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</si>
  <si>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</si>
  <si>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</si>
  <si>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</si>
  <si>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</si>
  <si>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</si>
  <si>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</si>
  <si>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</si>
  <si>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</si>
  <si>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</si>
  <si>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</si>
  <si>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</si>
  <si>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</si>
  <si>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</si>
  <si>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</si>
  <si>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</si>
  <si>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</si>
  <si>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</si>
  <si>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</si>
  <si>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</si>
  <si>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</si>
  <si>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</si>
  <si>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</si>
  <si>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</si>
  <si>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</si>
  <si>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</si>
  <si>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</si>
  <si>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</si>
  <si>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</si>
  <si>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</si>
  <si>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</si>
  <si>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</si>
  <si>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</si>
  <si>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</si>
  <si>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</si>
  <si>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</si>
  <si>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</si>
  <si>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</si>
  <si>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</si>
  <si>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</si>
  <si>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</si>
  <si>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</si>
  <si>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</si>
  <si>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</si>
  <si>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</si>
  <si>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</si>
  <si>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</si>
  <si>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</si>
  <si>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</si>
  <si>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</si>
  <si>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</si>
  <si>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</si>
  <si>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</si>
  <si>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</si>
  <si>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</si>
  <si>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</si>
  <si>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</si>
  <si>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</si>
  <si>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</si>
  <si>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</si>
  <si>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</si>
  <si>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</si>
  <si>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</si>
  <si>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</si>
  <si>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</si>
  <si>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</si>
  <si>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</si>
  <si>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</si>
  <si>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</si>
  <si>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</si>
  <si>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</si>
  <si>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</si>
  <si>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</si>
  <si>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</si>
  <si>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</si>
  <si>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</si>
  <si>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</si>
  <si>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</si>
  <si>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</si>
  <si>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</si>
  <si>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</si>
  <si>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</si>
  <si>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</si>
  <si>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</si>
  <si>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</si>
  <si>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</si>
  <si>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</si>
  <si>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</si>
  <si>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</si>
  <si>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</si>
  <si>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</si>
  <si>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</si>
  <si>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</si>
  <si>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</si>
  <si>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</si>
  <si>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</si>
  <si>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</si>
  <si>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</si>
  <si>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</si>
  <si>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</si>
  <si>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</si>
  <si>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</si>
  <si>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</si>
  <si>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</si>
  <si>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</si>
  <si>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</si>
  <si>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</si>
  <si>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</si>
  <si>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</si>
  <si>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</si>
  <si>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</si>
  <si>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</si>
  <si>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</si>
  <si>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</si>
  <si>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</si>
  <si>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</si>
  <si>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</si>
  <si>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</si>
  <si>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</si>
  <si>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</si>
  <si>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</si>
  <si>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</si>
  <si>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</si>
  <si>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</si>
  <si>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</si>
  <si>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</si>
  <si>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</si>
  <si>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</si>
  <si>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</si>
  <si>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</si>
  <si>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</si>
  <si>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</si>
  <si>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</si>
  <si>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</si>
  <si>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</si>
  <si>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</si>
  <si>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</si>
  <si>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</si>
  <si>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</si>
  <si>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</si>
  <si>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</si>
  <si>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</si>
  <si>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</si>
  <si>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</si>
  <si>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</si>
  <si>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</si>
  <si>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</si>
  <si>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</si>
  <si>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</si>
  <si>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</si>
  <si>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</si>
  <si>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</si>
  <si>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</si>
  <si>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</si>
  <si>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</si>
  <si>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</si>
  <si>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</si>
  <si>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</si>
  <si>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</si>
  <si>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</si>
  <si>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</si>
  <si>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</si>
  <si>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</si>
  <si>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</si>
  <si>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</si>
  <si>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</si>
  <si>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</si>
  <si>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</si>
  <si>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</si>
  <si>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</si>
  <si>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</si>
  <si>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</si>
  <si>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</si>
  <si>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</si>
  <si>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</si>
  <si>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</si>
  <si>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</si>
  <si>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</si>
  <si>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</si>
  <si>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</si>
  <si>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</si>
  <si>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</si>
  <si>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</si>
  <si>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</si>
  <si>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</si>
  <si>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</si>
  <si>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</si>
  <si>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</si>
  <si>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</si>
  <si>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</si>
  <si>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</si>
  <si>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</si>
  <si>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</si>
  <si>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</si>
  <si>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</si>
  <si>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</si>
  <si>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</si>
  <si>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</si>
  <si>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</si>
  <si>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</si>
  <si>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</si>
  <si>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</si>
  <si>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</si>
  <si>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</si>
  <si>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</si>
  <si>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</si>
  <si>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</si>
  <si>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</si>
  <si>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</si>
  <si>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</si>
  <si>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</si>
  <si>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</si>
  <si>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</si>
  <si>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</si>
  <si>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</si>
  <si>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</si>
  <si>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</si>
  <si>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</si>
  <si>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</si>
  <si>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</si>
  <si>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</si>
  <si>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</si>
  <si>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</si>
  <si>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</si>
  <si>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</si>
  <si>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</si>
  <si>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</si>
  <si>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</si>
  <si>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</si>
  <si>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</si>
  <si>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</si>
  <si>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</si>
  <si>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</si>
  <si>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</si>
  <si>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</si>
  <si>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</si>
  <si>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</si>
  <si>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</si>
  <si>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</si>
  <si>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</si>
  <si>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</si>
  <si>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</si>
  <si>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</si>
  <si>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</si>
  <si>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</si>
  <si>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</si>
  <si>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</si>
  <si>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</si>
  <si>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</si>
  <si>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</si>
  <si>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</si>
  <si>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</si>
  <si>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</si>
  <si>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</si>
  <si>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</si>
  <si>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</si>
  <si>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</si>
  <si>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</si>
  <si>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</si>
  <si>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</si>
  <si>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</si>
  <si>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</si>
  <si>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</si>
  <si>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</si>
  <si>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</si>
  <si>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</si>
  <si>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</si>
  <si>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</si>
  <si>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</si>
  <si>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</si>
  <si>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</si>
  <si>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</si>
  <si>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</si>
  <si>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</si>
  <si>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</si>
  <si>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</si>
  <si>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</si>
  <si>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</si>
  <si>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</si>
  <si>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</si>
  <si>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</si>
  <si>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</si>
  <si>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</si>
  <si>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</si>
  <si>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</si>
  <si>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</si>
  <si>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</si>
  <si>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</si>
  <si>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</si>
  <si>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</si>
  <si>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</si>
  <si>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</si>
  <si>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</si>
  <si>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</si>
  <si>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</si>
  <si>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</si>
  <si>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</si>
  <si>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</si>
  <si>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</si>
  <si>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</si>
  <si>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</si>
  <si>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</si>
  <si>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</si>
  <si>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</si>
  <si>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</si>
  <si>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</si>
  <si>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</si>
  <si>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</si>
  <si>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</si>
  <si>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</si>
  <si>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</si>
  <si>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</si>
  <si>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</si>
  <si>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</si>
  <si>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</si>
  <si>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</si>
  <si>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</si>
  <si>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</si>
  <si>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</si>
  <si>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</si>
  <si>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</si>
  <si>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</si>
  <si>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</si>
  <si>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</si>
  <si>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</si>
  <si>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</si>
  <si>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</si>
  <si>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</si>
  <si>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</si>
  <si>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</si>
  <si>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</si>
  <si>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</si>
  <si>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</si>
  <si>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</si>
  <si>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</si>
  <si>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</si>
  <si>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</si>
  <si>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</si>
  <si>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</si>
  <si>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</si>
  <si>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</si>
  <si>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</si>
  <si>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</si>
  <si>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</si>
  <si>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</si>
  <si>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</si>
  <si>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</si>
  <si>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</si>
  <si>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</si>
  <si>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</si>
  <si>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</si>
  <si>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</si>
  <si>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</si>
  <si>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</si>
  <si>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</si>
  <si>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</si>
  <si>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</si>
  <si>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</si>
  <si>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</si>
  <si>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</si>
  <si>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</si>
  <si>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</si>
  <si>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</si>
  <si>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</si>
  <si>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</si>
  <si>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</si>
  <si>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</si>
  <si>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</si>
  <si>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</si>
  <si>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</si>
  <si>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</si>
  <si>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</si>
  <si>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</si>
  <si>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</si>
  <si>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</si>
  <si>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</si>
  <si>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</si>
  <si>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</si>
  <si>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</si>
  <si>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</si>
  <si>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</si>
  <si>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</si>
  <si>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</si>
  <si>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</si>
  <si>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</si>
  <si>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</si>
  <si>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</si>
  <si>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</si>
  <si>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</si>
  <si>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</si>
  <si>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</si>
  <si>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</si>
  <si>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</si>
  <si>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</si>
  <si>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</si>
  <si>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</si>
  <si>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</si>
  <si>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</si>
  <si>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</si>
  <si>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</si>
  <si>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</si>
  <si>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</si>
  <si>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</si>
  <si>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</si>
  <si>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</si>
  <si>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</si>
  <si>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</si>
  <si>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</si>
  <si>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</si>
  <si>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</si>
  <si>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</si>
  <si>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</si>
  <si>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</si>
  <si>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</si>
  <si>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</si>
  <si>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</si>
  <si>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</si>
  <si>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</si>
  <si>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</si>
  <si>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</si>
  <si>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</si>
  <si>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</si>
  <si>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</si>
  <si>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</si>
  <si>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</si>
  <si>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</si>
  <si>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</si>
  <si>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</si>
  <si>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</si>
  <si>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</si>
  <si>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</si>
  <si>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</si>
  <si>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</si>
  <si>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</si>
  <si>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</si>
  <si>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</si>
  <si>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</si>
  <si>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</si>
  <si>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</si>
  <si>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</si>
  <si>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</si>
  <si>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</si>
  <si>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</si>
  <si>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</si>
  <si>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</si>
  <si>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</si>
  <si>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</si>
  <si>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</si>
  <si>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</si>
  <si>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</si>
  <si>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</si>
  <si>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</si>
  <si>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</si>
  <si>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</si>
  <si>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</si>
  <si>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</si>
  <si>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</si>
  <si>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</si>
  <si>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</si>
  <si>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</si>
  <si>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</si>
  <si>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</si>
  <si>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</si>
  <si>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</si>
  <si>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</si>
  <si>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</si>
  <si>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</si>
  <si>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</si>
  <si>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</si>
  <si>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</si>
  <si>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</si>
  <si>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</si>
  <si>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</si>
  <si>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</si>
  <si>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</si>
  <si>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</si>
  <si>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</si>
  <si>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</si>
  <si>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</si>
  <si>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</si>
  <si>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</si>
  <si>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</si>
  <si>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</si>
  <si>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</si>
  <si>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</si>
  <si>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</si>
  <si>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</si>
  <si>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</si>
  <si>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</si>
  <si>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</si>
  <si>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</si>
  <si>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</si>
  <si>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</si>
  <si>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</si>
  <si>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</si>
  <si>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</si>
  <si>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</si>
  <si>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</si>
  <si>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</si>
  <si>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</si>
  <si>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</si>
  <si>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</si>
  <si>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</si>
  <si>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</si>
  <si>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</si>
  <si>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</si>
  <si>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</si>
  <si>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</si>
  <si>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</si>
  <si>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</si>
  <si>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</si>
  <si>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</si>
  <si>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</si>
  <si>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</si>
  <si>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</si>
  <si>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</si>
  <si>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</si>
  <si>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</si>
  <si>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</si>
  <si>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</si>
  <si>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</si>
  <si>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</si>
  <si>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</si>
  <si>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</si>
  <si>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</si>
  <si>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</si>
  <si>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</si>
  <si>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</si>
  <si>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</si>
  <si>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</si>
  <si>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</si>
  <si>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</si>
  <si>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</si>
  <si>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</si>
  <si>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</si>
  <si>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</si>
  <si>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</si>
  <si>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</si>
  <si>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</si>
  <si>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</si>
  <si>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</si>
  <si>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</si>
  <si>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</si>
  <si>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</si>
  <si>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</si>
  <si>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</si>
  <si>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</si>
  <si>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</si>
  <si>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</si>
  <si>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</si>
  <si>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</si>
  <si>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</si>
  <si>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</si>
  <si>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</si>
  <si>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</si>
  <si>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</si>
  <si>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</si>
  <si>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</si>
  <si>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</si>
  <si>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</si>
  <si>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</si>
  <si>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</si>
  <si>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</si>
  <si>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</si>
  <si>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</si>
  <si>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</si>
  <si>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</si>
  <si>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</si>
  <si>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</si>
  <si>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</si>
  <si>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</si>
  <si>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</si>
  <si>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</si>
  <si>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</si>
  <si>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</si>
  <si>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</si>
  <si>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</si>
  <si>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</si>
  <si>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</si>
  <si>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</si>
  <si>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</si>
  <si>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</si>
  <si>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</si>
  <si>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</si>
  <si>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</si>
  <si>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</si>
  <si>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</si>
  <si>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</si>
  <si>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</si>
  <si>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</si>
  <si>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</si>
  <si>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</si>
  <si>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</si>
  <si>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</si>
  <si>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</si>
  <si>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</si>
  <si>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</si>
  <si>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</si>
  <si>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</si>
  <si>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</si>
  <si>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</si>
  <si>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</si>
  <si>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</si>
  <si>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</si>
  <si>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</si>
  <si>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</si>
  <si>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</si>
  <si>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</si>
  <si>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</si>
  <si>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</si>
  <si>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</si>
  <si>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</si>
  <si>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</si>
  <si>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</si>
  <si>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</si>
  <si>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</si>
  <si>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</si>
  <si>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</si>
  <si>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</si>
  <si>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</si>
  <si>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</si>
  <si>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</si>
  <si>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</si>
  <si>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</si>
  <si>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</si>
  <si>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</si>
  <si>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</si>
  <si>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</si>
  <si>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</si>
  <si>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</si>
  <si>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</si>
  <si>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</si>
  <si>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</si>
  <si>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</si>
  <si>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</si>
  <si>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</si>
  <si>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</si>
  <si>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</si>
  <si>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</si>
  <si>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</si>
  <si>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</si>
  <si>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</si>
  <si>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</si>
  <si>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</si>
  <si>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</si>
  <si>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</si>
  <si>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</si>
  <si>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</si>
  <si>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</si>
  <si>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</si>
  <si>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</si>
  <si>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</si>
  <si>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</si>
  <si>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</si>
  <si>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</si>
  <si>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</si>
  <si>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</si>
  <si>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</si>
  <si>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</si>
  <si>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</si>
  <si>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</si>
  <si>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</si>
  <si>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</si>
  <si>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</si>
  <si>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</si>
  <si>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</si>
  <si>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</si>
  <si>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</si>
  <si>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</si>
  <si>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</si>
  <si>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</si>
  <si>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</si>
  <si>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</si>
  <si>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</si>
  <si>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</si>
  <si>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</si>
  <si>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</si>
  <si>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</si>
  <si>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</si>
  <si>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</si>
  <si>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</si>
  <si>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</si>
  <si>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</si>
  <si>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</si>
  <si>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</si>
  <si>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</si>
  <si>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</si>
  <si>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</si>
  <si>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</si>
  <si>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</si>
  <si>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</si>
  <si>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</si>
  <si>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</si>
  <si>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</si>
  <si>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</si>
  <si>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</si>
  <si>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</si>
  <si>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</si>
  <si>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</si>
  <si>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</si>
  <si>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</si>
  <si>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</si>
  <si>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</si>
  <si>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</si>
  <si>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</si>
  <si>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</si>
  <si>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</si>
  <si>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</si>
  <si>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</si>
  <si>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</si>
  <si>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</si>
  <si>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</si>
  <si>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</si>
  <si>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</si>
  <si>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</si>
  <si>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</si>
  <si>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</si>
  <si>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</si>
  <si>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</si>
  <si>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</si>
  <si>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</si>
  <si>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</si>
  <si>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</si>
  <si>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</si>
  <si>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</si>
  <si>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</si>
  <si>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</si>
  <si>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</si>
  <si>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</si>
  <si>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</si>
  <si>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</si>
  <si>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</si>
  <si>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</si>
  <si>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</si>
  <si>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</si>
  <si>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</si>
  <si>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</si>
  <si>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</si>
  <si>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</si>
  <si>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</si>
  <si>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</si>
  <si>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</si>
  <si>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</si>
  <si>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</si>
  <si>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</si>
  <si>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</si>
  <si>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</si>
  <si>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</si>
  <si>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</si>
  <si>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</si>
  <si>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</si>
  <si>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</si>
  <si>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</si>
  <si>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</si>
  <si>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</si>
  <si>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</si>
  <si>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</si>
  <si>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</si>
  <si>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</si>
  <si>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</si>
  <si>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</si>
  <si>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</si>
  <si>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</si>
  <si>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</si>
  <si>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</si>
  <si>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</si>
  <si>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</si>
  <si>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</si>
  <si>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</si>
  <si>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</si>
  <si>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</si>
  <si>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</si>
  <si>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</si>
  <si>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</si>
  <si>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</si>
  <si>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</si>
  <si>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</si>
  <si>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</si>
  <si>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</si>
  <si>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</si>
  <si>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</si>
  <si>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</si>
  <si>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</si>
  <si>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</si>
  <si>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</si>
  <si>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</si>
  <si>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</si>
  <si>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</si>
  <si>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</si>
  <si>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</si>
  <si>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</si>
  <si>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</si>
  <si>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</si>
  <si>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</si>
  <si>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</si>
  <si>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</si>
  <si>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</si>
  <si>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</si>
  <si>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</si>
  <si>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</si>
  <si>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</si>
  <si>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</si>
  <si>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</si>
  <si>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</si>
  <si>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</si>
  <si>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</si>
  <si>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</si>
  <si>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</si>
  <si>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</si>
  <si>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</si>
  <si>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</si>
  <si>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</si>
  <si>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</si>
  <si>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</si>
  <si>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</si>
  <si>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</si>
  <si>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</si>
  <si>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</si>
  <si>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</si>
  <si>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</si>
  <si>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</si>
  <si>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</si>
  <si>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</si>
  <si>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</si>
  <si>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</si>
  <si>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</si>
  <si>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</si>
  <si>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</si>
  <si>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</si>
  <si>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</si>
  <si>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</si>
  <si>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</si>
  <si>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</si>
  <si>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</si>
  <si>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</si>
  <si>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</si>
  <si>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</si>
  <si>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</si>
  <si>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</si>
  <si>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</si>
  <si>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</si>
  <si>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</si>
  <si>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</si>
  <si>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</si>
  <si>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</si>
  <si>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</si>
  <si>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</si>
  <si>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</si>
  <si>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</si>
  <si>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</si>
  <si>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</si>
  <si>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</si>
  <si>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</si>
  <si>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</si>
  <si>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</si>
  <si>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</si>
  <si>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</si>
  <si>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</si>
  <si>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</si>
  <si>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</si>
  <si>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</si>
  <si>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</si>
  <si>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</si>
  <si>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</si>
  <si>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</si>
  <si>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</si>
  <si>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</si>
  <si>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</si>
  <si>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</si>
  <si>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</si>
  <si>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</si>
  <si>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</si>
  <si>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</si>
  <si>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</si>
  <si>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</si>
  <si>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</si>
  <si>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</si>
  <si>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</si>
  <si>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</si>
  <si>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</si>
  <si>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</si>
  <si>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</si>
  <si>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</si>
  <si>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</si>
  <si>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</si>
  <si>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</si>
  <si>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</si>
  <si>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</si>
  <si>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</si>
  <si>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</si>
  <si>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</si>
  <si>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</si>
  <si>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</si>
  <si>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</si>
  <si>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</si>
  <si>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</si>
  <si>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</si>
  <si>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</si>
  <si>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</si>
  <si>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</si>
  <si>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</si>
  <si>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</si>
  <si>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</si>
  <si>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</si>
  <si>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</si>
  <si>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</si>
  <si>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</si>
  <si>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</si>
  <si>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</si>
  <si>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</si>
  <si>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</si>
  <si>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</si>
  <si>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</si>
  <si>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</si>
  <si>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</si>
  <si>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</si>
  <si>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</si>
  <si>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</si>
  <si>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</si>
  <si>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</si>
  <si>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</si>
  <si>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</si>
  <si>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</si>
  <si>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</si>
  <si>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</si>
  <si>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</si>
  <si>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</si>
  <si>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</si>
  <si>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</si>
  <si>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</si>
  <si>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</si>
  <si>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</si>
  <si>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</si>
  <si>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</si>
  <si>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</si>
  <si>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</si>
  <si>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</si>
  <si>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</si>
  <si>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</si>
  <si>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</si>
  <si>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</si>
  <si>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</si>
  <si>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</si>
  <si>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</si>
  <si>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</si>
  <si>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</si>
  <si>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</si>
  <si>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</si>
  <si>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</si>
  <si>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</si>
  <si>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</si>
  <si>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</si>
  <si>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</si>
  <si>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</si>
  <si>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</si>
  <si>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</si>
  <si>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</si>
  <si>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</si>
  <si>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</si>
  <si>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</si>
  <si>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</si>
  <si>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</si>
  <si>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</si>
  <si>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</si>
  <si>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</si>
  <si>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</si>
  <si>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</si>
  <si>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</si>
  <si>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</si>
  <si>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</si>
  <si>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</si>
  <si>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</si>
  <si>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</si>
  <si>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</si>
  <si>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</si>
  <si>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</si>
  <si>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</si>
  <si>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</si>
  <si>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</si>
  <si>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</si>
  <si>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</si>
  <si>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</si>
  <si>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</si>
  <si>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</si>
  <si>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</si>
  <si>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</si>
  <si>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</si>
  <si>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</si>
  <si>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</si>
  <si>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</si>
  <si>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</si>
  <si>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</si>
  <si>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</si>
  <si>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</si>
  <si>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</si>
  <si>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</si>
  <si>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</si>
  <si>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</si>
  <si>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</si>
  <si>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</si>
  <si>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</si>
  <si>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</si>
  <si>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</si>
  <si>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</si>
  <si>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</si>
  <si>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</si>
  <si>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</si>
  <si>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</si>
  <si>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</si>
  <si>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</si>
  <si>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</si>
  <si>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</si>
  <si>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</si>
  <si>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</si>
  <si>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</si>
  <si>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</si>
  <si>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</si>
  <si>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</si>
  <si>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</si>
  <si>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</si>
  <si>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</si>
  <si>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</si>
  <si>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</si>
  <si>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</si>
  <si>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</si>
  <si>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</si>
  <si>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</si>
  <si>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</si>
  <si>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</si>
  <si>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</si>
  <si>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</si>
  <si>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</si>
  <si>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</si>
  <si>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</si>
  <si>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</si>
  <si>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</si>
  <si>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</si>
  <si>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</si>
  <si>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</si>
  <si>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</si>
  <si>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</si>
  <si>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</si>
  <si>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</si>
  <si>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2040 Climate Target</t>
  </si>
  <si>
    <t>2040 industry CO2e emissions per the Climate Target Impact Assessment</t>
  </si>
  <si>
    <t>2040 industry non-energy CO2e emissions per the Climate Target Impact Assessment</t>
  </si>
  <si>
    <t>2040 industry energy-related CO2e emissions per the Climate Target Impact Assessment</t>
  </si>
  <si>
    <t>indst process co2e sector</t>
  </si>
  <si>
    <t>indst process co2e pollutant</t>
  </si>
  <si>
    <t>indst energy co2e sector</t>
  </si>
  <si>
    <t>indst energy co2e pollutant</t>
  </si>
  <si>
    <t>2040 Climate Target (energy)</t>
  </si>
  <si>
    <t>2040 Climate Target (total)</t>
  </si>
  <si>
    <t>indst co2 source</t>
  </si>
  <si>
    <t>2040 industry CO2 emissions per the Climate Target Impact Assessment</t>
  </si>
  <si>
    <t>2040 industry energy-related CO2 emissions per the Climate Target Impact Assessment</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</si>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</sst>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77734375" defaultRowHeight="14.4" x14ac:dyDescent="0.3"/>
  <cols>
    <col min="1" max="1" width="28.44140625" customWidth="1"/>
    <col min="2" max="2" width="24.44140625" customWidth="1"/>
  </cols>
  <sheetData>
    <row r="1" spans="1:2" x14ac:dyDescent="0.3">
      <c r="A1" s="9" t="s">
        <v>101</v>
      </c>
    </row>
    <row r="3" spans="1:2" x14ac:dyDescent="0.3">
      <c r="A3" t="s">
        <v>102</v>
      </c>
    </row>
    <row r="4" spans="1:2" x14ac:dyDescent="0.3">
      <c r="A4" t="s">
        <v>135</v>
      </c>
    </row>
    <row r="5" spans="1:2" x14ac:dyDescent="0.3">
      <c r="A5" t="s">
        <v>106</v>
      </c>
    </row>
    <row r="6" spans="1:2" x14ac:dyDescent="0.3">
      <c r="A6" t="s">
        <v>103</v>
      </c>
    </row>
    <row r="8" spans="1:2" x14ac:dyDescent="0.3">
      <c r="A8" t="s">
        <v>104</v>
      </c>
    </row>
    <row r="9" spans="1:2" x14ac:dyDescent="0.3">
      <c r="A9" t="s">
        <v>105</v>
      </c>
    </row>
    <row r="10" spans="1:2" x14ac:dyDescent="0.3">
      <c r="A10" s="41" t="s">
        <v>1637</v>
      </c>
    </row>
    <row r="11" spans="1:2" x14ac:dyDescent="0.3">
      <c r="A11" s="41"/>
    </row>
    <row r="12" spans="1:2" x14ac:dyDescent="0.3">
      <c r="A12" t="s">
        <v>107</v>
      </c>
    </row>
    <row r="13" spans="1:2" x14ac:dyDescent="0.3">
      <c r="A13" t="s">
        <v>108</v>
      </c>
    </row>
    <row r="14" spans="1:2" x14ac:dyDescent="0.3">
      <c r="A14" t="s">
        <v>109</v>
      </c>
    </row>
    <row r="16" spans="1:2" x14ac:dyDescent="0.3">
      <c r="A16" s="42" t="s">
        <v>1720</v>
      </c>
      <c r="B16" s="100"/>
    </row>
    <row r="17" spans="1:3" x14ac:dyDescent="0.3">
      <c r="A17" t="s">
        <v>1704</v>
      </c>
      <c r="B17" s="20">
        <f>MAX(PolicyLevers!H:H)</f>
        <v>2721</v>
      </c>
    </row>
    <row r="18" spans="1:3" x14ac:dyDescent="0.3">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8.8" x14ac:dyDescent="0.3">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
      <c r="A21" s="42" t="s">
        <v>2064</v>
      </c>
      <c r="B21" s="100"/>
    </row>
    <row r="22" spans="1:3" x14ac:dyDescent="0.3">
      <c r="A22" t="s">
        <v>2058</v>
      </c>
    </row>
    <row r="23" spans="1:3" x14ac:dyDescent="0.3">
      <c r="A23" t="s">
        <v>2059</v>
      </c>
    </row>
    <row r="24" spans="1:3" x14ac:dyDescent="0.3">
      <c r="A24" t="s">
        <v>2060</v>
      </c>
    </row>
    <row r="25" spans="1:3" x14ac:dyDescent="0.3">
      <c r="A25" t="s">
        <v>2061</v>
      </c>
    </row>
    <row r="27" spans="1:3" x14ac:dyDescent="0.3">
      <c r="A27" s="42" t="s">
        <v>2062</v>
      </c>
      <c r="B27" s="100"/>
      <c r="C27" s="100"/>
    </row>
    <row r="28" spans="1:3" x14ac:dyDescent="0.3">
      <c r="A28" t="s">
        <v>1714</v>
      </c>
    </row>
    <row r="29" spans="1:3" x14ac:dyDescent="0.3">
      <c r="A29" t="s">
        <v>1700</v>
      </c>
    </row>
    <row r="30" spans="1:3" x14ac:dyDescent="0.3">
      <c r="A30" t="s">
        <v>1701</v>
      </c>
    </row>
    <row r="31" spans="1:3" x14ac:dyDescent="0.3">
      <c r="A31" t="s">
        <v>1702</v>
      </c>
    </row>
    <row r="32" spans="1:3" x14ac:dyDescent="0.3">
      <c r="A32" t="s">
        <v>1703</v>
      </c>
    </row>
    <row r="34" spans="1:2" x14ac:dyDescent="0.3">
      <c r="A34" t="s">
        <v>1715</v>
      </c>
    </row>
    <row r="35" spans="1:2" x14ac:dyDescent="0.3">
      <c r="A35" t="s">
        <v>1698</v>
      </c>
    </row>
    <row r="36" spans="1:2" x14ac:dyDescent="0.3">
      <c r="A36" t="s">
        <v>1699</v>
      </c>
    </row>
    <row r="38" spans="1:2" x14ac:dyDescent="0.3">
      <c r="A38" t="s">
        <v>1716</v>
      </c>
    </row>
    <row r="39" spans="1:2" x14ac:dyDescent="0.3">
      <c r="A39" t="s">
        <v>1705</v>
      </c>
    </row>
    <row r="40" spans="1:2" x14ac:dyDescent="0.3">
      <c r="A40" t="s">
        <v>1706</v>
      </c>
    </row>
    <row r="42" spans="1:2" x14ac:dyDescent="0.3">
      <c r="A42" t="s">
        <v>1717</v>
      </c>
    </row>
    <row r="43" spans="1:2" x14ac:dyDescent="0.3">
      <c r="A43" t="s">
        <v>1707</v>
      </c>
    </row>
    <row r="44" spans="1:2" x14ac:dyDescent="0.3">
      <c r="A44" t="s">
        <v>1708</v>
      </c>
    </row>
    <row r="46" spans="1:2" x14ac:dyDescent="0.3">
      <c r="A46" s="42" t="s">
        <v>2063</v>
      </c>
      <c r="B46" s="100"/>
    </row>
    <row r="47" spans="1:2" x14ac:dyDescent="0.3">
      <c r="A47" t="s">
        <v>1709</v>
      </c>
    </row>
    <row r="48" spans="1:2" x14ac:dyDescent="0.3">
      <c r="A48" t="s">
        <v>1710</v>
      </c>
    </row>
    <row r="50" spans="1:1" x14ac:dyDescent="0.3">
      <c r="A50" t="s">
        <v>1711</v>
      </c>
    </row>
    <row r="51" spans="1:1" x14ac:dyDescent="0.3">
      <c r="A51" t="s">
        <v>1718</v>
      </c>
    </row>
    <row r="52" spans="1:1" x14ac:dyDescent="0.3">
      <c r="A52" t="s">
        <v>1712</v>
      </c>
    </row>
    <row r="53" spans="1:1" x14ac:dyDescent="0.3">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77734375" defaultRowHeight="14.4" x14ac:dyDescent="0.3"/>
  <cols>
    <col min="1" max="5" width="20.21875" customWidth="1"/>
    <col min="6" max="8" width="10.21875" customWidth="1"/>
    <col min="9" max="9" width="20.21875" customWidth="1"/>
    <col min="10" max="10" width="153.44140625" customWidth="1"/>
    <col min="11" max="12" width="20.21875" customWidth="1"/>
    <col min="13" max="13" width="129.44140625" style="183" customWidth="1"/>
    <col min="14" max="14" width="67.44140625" customWidth="1"/>
  </cols>
  <sheetData>
    <row r="1" spans="1:14" x14ac:dyDescent="0.3">
      <c r="A1" s="9" t="s">
        <v>2042</v>
      </c>
      <c r="I1" s="252"/>
      <c r="M1"/>
    </row>
    <row r="2" spans="1:14" x14ac:dyDescent="0.3">
      <c r="A2" s="16" t="s">
        <v>2043</v>
      </c>
      <c r="M2"/>
    </row>
    <row r="3" spans="1:14" ht="43.2" x14ac:dyDescent="0.3">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05000000000001" customHeight="1" x14ac:dyDescent="0.3">
      <c r="A4" s="2" t="s">
        <v>4</v>
      </c>
      <c r="B4" s="2" t="s">
        <v>1271</v>
      </c>
      <c r="C4" s="1" t="s">
        <v>1266</v>
      </c>
      <c r="D4" s="2" t="s">
        <v>1265</v>
      </c>
      <c r="E4" s="2" t="s">
        <v>1267</v>
      </c>
      <c r="F4" s="53">
        <v>0</v>
      </c>
      <c r="G4" s="53">
        <v>1</v>
      </c>
      <c r="H4" s="53">
        <v>0.02</v>
      </c>
      <c r="I4" s="2" t="s">
        <v>1268</v>
      </c>
      <c r="J4" s="47" t="s">
        <v>2701</v>
      </c>
      <c r="K4" s="55" t="s">
        <v>1270</v>
      </c>
      <c r="L4" s="2" t="s">
        <v>1269</v>
      </c>
      <c r="M4" s="145" t="s">
        <v>2611</v>
      </c>
    </row>
    <row r="5" spans="1:14" ht="86.4" x14ac:dyDescent="0.3">
      <c r="A5" s="2" t="s">
        <v>4</v>
      </c>
      <c r="B5" s="2" t="s">
        <v>1333</v>
      </c>
      <c r="C5" s="1" t="s">
        <v>2250</v>
      </c>
      <c r="D5" s="2" t="s">
        <v>1334</v>
      </c>
      <c r="E5" s="2" t="s">
        <v>1335</v>
      </c>
      <c r="F5" s="108">
        <v>0</v>
      </c>
      <c r="G5" s="208">
        <v>3</v>
      </c>
      <c r="H5" s="208">
        <v>0.1</v>
      </c>
      <c r="I5" s="2" t="s">
        <v>2252</v>
      </c>
      <c r="J5" s="47" t="s">
        <v>2664</v>
      </c>
      <c r="K5" s="2"/>
      <c r="L5" s="2" t="s">
        <v>1571</v>
      </c>
      <c r="M5" s="145" t="s">
        <v>2612</v>
      </c>
    </row>
    <row r="6" spans="1:14" ht="93.75" customHeight="1" x14ac:dyDescent="0.3">
      <c r="A6" s="2" t="s">
        <v>4</v>
      </c>
      <c r="B6" s="2" t="s">
        <v>2248</v>
      </c>
      <c r="C6" s="1" t="s">
        <v>2249</v>
      </c>
      <c r="D6" s="2" t="s">
        <v>1336</v>
      </c>
      <c r="E6" s="1" t="s">
        <v>2251</v>
      </c>
      <c r="F6" s="52">
        <v>0</v>
      </c>
      <c r="G6" s="52">
        <v>1</v>
      </c>
      <c r="H6" s="52">
        <v>0.02</v>
      </c>
      <c r="I6" s="47" t="s">
        <v>1332</v>
      </c>
      <c r="J6" s="47" t="s">
        <v>2648</v>
      </c>
      <c r="K6" s="55"/>
      <c r="L6" s="55" t="s">
        <v>1572</v>
      </c>
      <c r="M6" s="255" t="s">
        <v>2613</v>
      </c>
    </row>
    <row r="7" spans="1:14" ht="91.05" customHeight="1" x14ac:dyDescent="0.3">
      <c r="A7" s="2" t="s">
        <v>4</v>
      </c>
      <c r="B7" s="2" t="s">
        <v>2234</v>
      </c>
      <c r="C7" s="1" t="s">
        <v>2236</v>
      </c>
      <c r="D7" s="2" t="s">
        <v>2238</v>
      </c>
      <c r="E7" s="1" t="s">
        <v>2239</v>
      </c>
      <c r="F7" s="207">
        <v>0</v>
      </c>
      <c r="G7" s="207">
        <v>15000</v>
      </c>
      <c r="H7" s="207">
        <v>100</v>
      </c>
      <c r="I7" s="207" t="s">
        <v>2614</v>
      </c>
      <c r="J7" s="157" t="s">
        <v>2615</v>
      </c>
      <c r="K7" s="55" t="s">
        <v>451</v>
      </c>
      <c r="L7" s="55" t="s">
        <v>452</v>
      </c>
      <c r="M7" s="144"/>
    </row>
    <row r="8" spans="1:14" ht="141" customHeight="1" x14ac:dyDescent="0.3">
      <c r="A8" s="2" t="s">
        <v>4</v>
      </c>
      <c r="B8" s="2" t="s">
        <v>2235</v>
      </c>
      <c r="C8" s="1" t="s">
        <v>2237</v>
      </c>
      <c r="D8" s="2" t="s">
        <v>2238</v>
      </c>
      <c r="E8" s="1" t="s">
        <v>2240</v>
      </c>
      <c r="F8" s="207">
        <v>0</v>
      </c>
      <c r="G8" s="207">
        <v>35000</v>
      </c>
      <c r="H8" s="207">
        <v>100</v>
      </c>
      <c r="I8" s="207" t="s">
        <v>2614</v>
      </c>
      <c r="J8" s="157" t="s">
        <v>2616</v>
      </c>
      <c r="K8" s="55" t="s">
        <v>451</v>
      </c>
      <c r="L8" s="55" t="s">
        <v>452</v>
      </c>
      <c r="M8" s="144"/>
    </row>
    <row r="9" spans="1:14" ht="89.25" customHeight="1" x14ac:dyDescent="0.3">
      <c r="A9" s="1" t="s">
        <v>4</v>
      </c>
      <c r="B9" s="1" t="s">
        <v>11</v>
      </c>
      <c r="C9" s="1" t="s">
        <v>110</v>
      </c>
      <c r="D9" s="44" t="s">
        <v>11</v>
      </c>
      <c r="E9" s="1" t="s">
        <v>1189</v>
      </c>
      <c r="F9" s="50">
        <v>0</v>
      </c>
      <c r="G9" s="50">
        <v>1</v>
      </c>
      <c r="H9" s="51">
        <v>0.02</v>
      </c>
      <c r="I9" s="47" t="s">
        <v>433</v>
      </c>
      <c r="J9" s="47" t="s">
        <v>2682</v>
      </c>
      <c r="K9" s="47" t="s">
        <v>186</v>
      </c>
      <c r="L9" s="6" t="s">
        <v>187</v>
      </c>
      <c r="M9" s="146" t="s">
        <v>144</v>
      </c>
      <c r="N9" s="47" t="s">
        <v>168</v>
      </c>
    </row>
    <row r="10" spans="1:14" ht="161.25" customHeight="1" x14ac:dyDescent="0.3">
      <c r="A10" s="1" t="s">
        <v>4</v>
      </c>
      <c r="B10" s="1" t="s">
        <v>5</v>
      </c>
      <c r="C10" s="1" t="s">
        <v>292</v>
      </c>
      <c r="D10" s="44" t="s">
        <v>337</v>
      </c>
      <c r="E10" s="1" t="s">
        <v>1188</v>
      </c>
      <c r="F10" s="50">
        <v>0</v>
      </c>
      <c r="G10" s="50">
        <v>1</v>
      </c>
      <c r="H10" s="50">
        <v>0.01</v>
      </c>
      <c r="I10" s="47" t="s">
        <v>2681</v>
      </c>
      <c r="J10" s="47" t="s">
        <v>2703</v>
      </c>
      <c r="K10" s="47" t="s">
        <v>188</v>
      </c>
      <c r="L10" s="6" t="s">
        <v>189</v>
      </c>
      <c r="M10" s="209" t="s">
        <v>2680</v>
      </c>
      <c r="N10" s="47" t="s">
        <v>2045</v>
      </c>
    </row>
    <row r="11" spans="1:14" ht="28.8" x14ac:dyDescent="0.3">
      <c r="A11" s="2" t="s">
        <v>4</v>
      </c>
      <c r="B11" s="2" t="s">
        <v>455</v>
      </c>
      <c r="C11" s="1" t="s">
        <v>456</v>
      </c>
      <c r="D11" s="2" t="s">
        <v>455</v>
      </c>
      <c r="E11" s="1" t="s">
        <v>1187</v>
      </c>
      <c r="F11" s="53">
        <v>0</v>
      </c>
      <c r="G11" s="53">
        <v>1</v>
      </c>
      <c r="H11" s="53">
        <v>0.01</v>
      </c>
      <c r="I11" s="6" t="s">
        <v>457</v>
      </c>
      <c r="J11" s="47" t="s">
        <v>2678</v>
      </c>
      <c r="K11" s="47" t="s">
        <v>458</v>
      </c>
      <c r="L11" s="6" t="s">
        <v>459</v>
      </c>
      <c r="M11" s="147" t="s">
        <v>460</v>
      </c>
    </row>
    <row r="12" spans="1:14" ht="28.8" x14ac:dyDescent="0.3">
      <c r="A12" s="2" t="s">
        <v>4</v>
      </c>
      <c r="B12" s="2" t="s">
        <v>2444</v>
      </c>
      <c r="C12" s="1" t="s">
        <v>2445</v>
      </c>
      <c r="D12" s="2" t="s">
        <v>455</v>
      </c>
      <c r="E12" s="1" t="s">
        <v>2446</v>
      </c>
      <c r="F12" s="206">
        <v>0</v>
      </c>
      <c r="G12" s="206">
        <v>1</v>
      </c>
      <c r="H12" s="206">
        <v>1</v>
      </c>
      <c r="I12" s="47" t="s">
        <v>29</v>
      </c>
      <c r="J12" s="47" t="s">
        <v>2665</v>
      </c>
      <c r="K12" s="47" t="s">
        <v>458</v>
      </c>
      <c r="L12" s="6" t="s">
        <v>459</v>
      </c>
      <c r="M12" s="147" t="s">
        <v>460</v>
      </c>
    </row>
    <row r="13" spans="1:14" ht="180.75" customHeight="1" x14ac:dyDescent="0.3">
      <c r="A13" s="1" t="s">
        <v>4</v>
      </c>
      <c r="B13" s="1" t="s">
        <v>1856</v>
      </c>
      <c r="C13" s="1" t="s">
        <v>1857</v>
      </c>
      <c r="D13" s="1" t="s">
        <v>1856</v>
      </c>
      <c r="E13" s="1" t="s">
        <v>1858</v>
      </c>
      <c r="F13" s="51">
        <v>0</v>
      </c>
      <c r="G13" s="51">
        <v>0.26</v>
      </c>
      <c r="H13" s="51">
        <v>0.01</v>
      </c>
      <c r="I13" s="47" t="s">
        <v>1859</v>
      </c>
      <c r="J13" s="47" t="s">
        <v>2704</v>
      </c>
      <c r="K13" s="47" t="s">
        <v>190</v>
      </c>
      <c r="L13" s="6" t="s">
        <v>191</v>
      </c>
      <c r="M13" s="148" t="s">
        <v>2617</v>
      </c>
    </row>
    <row r="14" spans="1:14" ht="129.6" x14ac:dyDescent="0.3">
      <c r="A14" s="2" t="s">
        <v>4</v>
      </c>
      <c r="B14" s="2" t="s">
        <v>2226</v>
      </c>
      <c r="C14" s="1" t="s">
        <v>2227</v>
      </c>
      <c r="D14" s="2" t="s">
        <v>2228</v>
      </c>
      <c r="E14" s="1" t="s">
        <v>2229</v>
      </c>
      <c r="F14" s="51">
        <v>0</v>
      </c>
      <c r="G14" s="51">
        <v>1</v>
      </c>
      <c r="H14" s="51">
        <v>0.01</v>
      </c>
      <c r="I14" s="1" t="s">
        <v>2618</v>
      </c>
      <c r="J14" s="47" t="s">
        <v>2702</v>
      </c>
      <c r="K14" s="55" t="s">
        <v>453</v>
      </c>
      <c r="L14" s="55" t="s">
        <v>454</v>
      </c>
      <c r="M14" s="145" t="s">
        <v>2044</v>
      </c>
    </row>
    <row r="15" spans="1:14" ht="43.2" x14ac:dyDescent="0.3">
      <c r="A15" s="2" t="s">
        <v>4</v>
      </c>
      <c r="B15" s="2" t="s">
        <v>2231</v>
      </c>
      <c r="C15" s="1" t="s">
        <v>2232</v>
      </c>
      <c r="D15" s="2" t="s">
        <v>2228</v>
      </c>
      <c r="E15" s="1" t="s">
        <v>2230</v>
      </c>
      <c r="F15" s="206">
        <v>0</v>
      </c>
      <c r="G15" s="206">
        <v>1</v>
      </c>
      <c r="H15" s="206">
        <v>1</v>
      </c>
      <c r="I15" s="47" t="s">
        <v>29</v>
      </c>
      <c r="J15" s="47" t="s">
        <v>2619</v>
      </c>
      <c r="K15" s="55"/>
      <c r="L15" s="55"/>
      <c r="M15" s="145"/>
    </row>
    <row r="16" spans="1:14" ht="43.2" x14ac:dyDescent="0.3">
      <c r="A16" s="2" t="s">
        <v>4</v>
      </c>
      <c r="B16" s="2" t="s">
        <v>2395</v>
      </c>
      <c r="C16" s="1" t="s">
        <v>2396</v>
      </c>
      <c r="D16" s="2" t="s">
        <v>2397</v>
      </c>
      <c r="E16" s="1" t="s">
        <v>2398</v>
      </c>
      <c r="F16" s="206">
        <v>0</v>
      </c>
      <c r="G16" s="206">
        <v>1</v>
      </c>
      <c r="H16" s="206">
        <v>1</v>
      </c>
      <c r="I16" s="47" t="s">
        <v>29</v>
      </c>
      <c r="J16" s="47" t="s">
        <v>2649</v>
      </c>
      <c r="K16" s="55"/>
      <c r="L16" s="55"/>
      <c r="M16" s="145" t="s">
        <v>2620</v>
      </c>
    </row>
    <row r="17" spans="1:14" ht="57.6" x14ac:dyDescent="0.3">
      <c r="A17" s="2" t="s">
        <v>4</v>
      </c>
      <c r="B17" s="2" t="s">
        <v>2757</v>
      </c>
      <c r="C17" s="1" t="s">
        <v>2758</v>
      </c>
      <c r="D17" s="2" t="s">
        <v>2228</v>
      </c>
      <c r="E17" s="1" t="s">
        <v>2759</v>
      </c>
      <c r="F17" s="206">
        <v>0</v>
      </c>
      <c r="G17" s="206">
        <v>1</v>
      </c>
      <c r="H17" s="206">
        <v>1</v>
      </c>
      <c r="I17" s="47" t="s">
        <v>29</v>
      </c>
      <c r="J17" s="47" t="s">
        <v>2760</v>
      </c>
      <c r="K17" s="55"/>
      <c r="L17" s="55"/>
      <c r="M17" s="145"/>
    </row>
    <row r="18" spans="1:14" ht="57.6" x14ac:dyDescent="0.3">
      <c r="A18" s="1" t="s">
        <v>2718</v>
      </c>
      <c r="B18" s="1" t="s">
        <v>15</v>
      </c>
      <c r="C18" s="1" t="s">
        <v>1364</v>
      </c>
      <c r="D18" s="1" t="s">
        <v>15</v>
      </c>
      <c r="E18" s="1" t="s">
        <v>1363</v>
      </c>
      <c r="F18" s="50">
        <v>0</v>
      </c>
      <c r="G18" s="50">
        <v>1</v>
      </c>
      <c r="H18" s="50">
        <v>0.01</v>
      </c>
      <c r="I18" s="47" t="s">
        <v>2636</v>
      </c>
      <c r="J18" s="47" t="s">
        <v>2693</v>
      </c>
      <c r="K18" s="47" t="s">
        <v>192</v>
      </c>
      <c r="L18" s="6" t="s">
        <v>193</v>
      </c>
      <c r="M18" s="146" t="s">
        <v>2046</v>
      </c>
    </row>
    <row r="19" spans="1:14" ht="72" x14ac:dyDescent="0.3">
      <c r="A19" s="1" t="s">
        <v>2718</v>
      </c>
      <c r="B19" s="1" t="s">
        <v>99</v>
      </c>
      <c r="C19" s="1" t="s">
        <v>293</v>
      </c>
      <c r="D19" s="1" t="s">
        <v>99</v>
      </c>
      <c r="E19" s="1" t="s">
        <v>1186</v>
      </c>
      <c r="F19" s="50">
        <v>0</v>
      </c>
      <c r="G19" s="50">
        <v>0.75</v>
      </c>
      <c r="H19" s="50">
        <v>0.01</v>
      </c>
      <c r="I19" s="47" t="s">
        <v>30</v>
      </c>
      <c r="J19" s="47" t="s">
        <v>2621</v>
      </c>
      <c r="K19" s="47" t="s">
        <v>194</v>
      </c>
      <c r="L19" s="6" t="s">
        <v>195</v>
      </c>
      <c r="M19" s="146" t="s">
        <v>145</v>
      </c>
      <c r="N19" s="47" t="s">
        <v>421</v>
      </c>
    </row>
    <row r="20" spans="1:14" ht="43.2" x14ac:dyDescent="0.3">
      <c r="A20" s="1" t="s">
        <v>2718</v>
      </c>
      <c r="B20" s="1" t="s">
        <v>14</v>
      </c>
      <c r="C20" s="1" t="s">
        <v>7</v>
      </c>
      <c r="D20" s="1" t="s">
        <v>14</v>
      </c>
      <c r="E20" s="1" t="s">
        <v>1185</v>
      </c>
      <c r="F20" s="1">
        <v>0</v>
      </c>
      <c r="G20" s="1">
        <v>1</v>
      </c>
      <c r="H20" s="1">
        <v>1</v>
      </c>
      <c r="I20" s="47" t="s">
        <v>29</v>
      </c>
      <c r="J20" s="47" t="s">
        <v>1195</v>
      </c>
      <c r="K20" s="47" t="s">
        <v>255</v>
      </c>
      <c r="L20" s="6" t="s">
        <v>256</v>
      </c>
    </row>
    <row r="21" spans="1:14" ht="57.6" x14ac:dyDescent="0.3">
      <c r="A21" s="1" t="s">
        <v>2718</v>
      </c>
      <c r="B21" s="1" t="s">
        <v>253</v>
      </c>
      <c r="C21" s="1" t="s">
        <v>294</v>
      </c>
      <c r="D21" s="44" t="s">
        <v>338</v>
      </c>
      <c r="E21" s="1" t="s">
        <v>1184</v>
      </c>
      <c r="F21" s="1">
        <v>0</v>
      </c>
      <c r="G21" s="51">
        <v>0.24</v>
      </c>
      <c r="H21" s="54">
        <v>5.0000000000000001E-3</v>
      </c>
      <c r="I21" s="47" t="s">
        <v>254</v>
      </c>
      <c r="J21" s="47" t="s">
        <v>2655</v>
      </c>
      <c r="K21" s="47" t="s">
        <v>255</v>
      </c>
      <c r="L21" s="6" t="s">
        <v>256</v>
      </c>
      <c r="M21" s="147" t="s">
        <v>298</v>
      </c>
      <c r="N21" s="6" t="s">
        <v>388</v>
      </c>
    </row>
    <row r="22" spans="1:14" ht="43.2" x14ac:dyDescent="0.3">
      <c r="A22" s="1" t="s">
        <v>2718</v>
      </c>
      <c r="B22" s="1" t="s">
        <v>257</v>
      </c>
      <c r="C22" s="1" t="s">
        <v>2247</v>
      </c>
      <c r="D22" s="44" t="s">
        <v>338</v>
      </c>
      <c r="E22" s="1" t="s">
        <v>1183</v>
      </c>
      <c r="F22" s="1">
        <v>0</v>
      </c>
      <c r="G22" s="50">
        <v>0.5</v>
      </c>
      <c r="H22" s="51">
        <v>0.01</v>
      </c>
      <c r="I22" s="47" t="s">
        <v>260</v>
      </c>
      <c r="J22" s="47" t="s">
        <v>2657</v>
      </c>
      <c r="K22" s="47" t="s">
        <v>258</v>
      </c>
      <c r="L22" s="6" t="s">
        <v>259</v>
      </c>
      <c r="M22" s="147" t="s">
        <v>299</v>
      </c>
      <c r="N22" s="48"/>
    </row>
    <row r="23" spans="1:14" ht="28.8" x14ac:dyDescent="0.3">
      <c r="A23" s="1" t="s">
        <v>2718</v>
      </c>
      <c r="B23" t="s">
        <v>2710</v>
      </c>
      <c r="C23" t="s">
        <v>2711</v>
      </c>
      <c r="D23" s="20" t="s">
        <v>338</v>
      </c>
      <c r="E23" t="s">
        <v>2712</v>
      </c>
      <c r="F23">
        <v>0</v>
      </c>
      <c r="G23" s="39">
        <v>290000</v>
      </c>
      <c r="H23" s="39">
        <v>5000</v>
      </c>
      <c r="I23" s="218" t="s">
        <v>2713</v>
      </c>
      <c r="J23" s="218" t="s">
        <v>2714</v>
      </c>
      <c r="K23" s="218"/>
      <c r="L23" s="188"/>
    </row>
    <row r="24" spans="1:14" ht="43.2" x14ac:dyDescent="0.3">
      <c r="A24" s="1" t="s">
        <v>2718</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0.8" x14ac:dyDescent="0.3">
      <c r="A25" s="1" t="s">
        <v>2718</v>
      </c>
      <c r="B25" s="1" t="s">
        <v>1341</v>
      </c>
      <c r="C25" s="1" t="s">
        <v>1340</v>
      </c>
      <c r="D25" s="1" t="s">
        <v>16</v>
      </c>
      <c r="E25" s="1" t="s">
        <v>1181</v>
      </c>
      <c r="F25" s="50">
        <v>0</v>
      </c>
      <c r="G25" s="50">
        <v>0.5</v>
      </c>
      <c r="H25" s="50">
        <v>0.1</v>
      </c>
      <c r="I25" s="47" t="s">
        <v>2622</v>
      </c>
      <c r="J25" s="258" t="s">
        <v>2696</v>
      </c>
      <c r="K25" s="47" t="s">
        <v>198</v>
      </c>
      <c r="L25" s="6" t="s">
        <v>199</v>
      </c>
      <c r="M25" s="146" t="s">
        <v>148</v>
      </c>
    </row>
    <row r="26" spans="1:14" ht="43.2" x14ac:dyDescent="0.3">
      <c r="A26" s="1" t="s">
        <v>2718</v>
      </c>
      <c r="B26" s="1" t="s">
        <v>12</v>
      </c>
      <c r="C26" s="1" t="s">
        <v>6</v>
      </c>
      <c r="D26" s="1" t="s">
        <v>12</v>
      </c>
      <c r="E26" s="1" t="s">
        <v>1180</v>
      </c>
      <c r="F26" s="1">
        <v>0</v>
      </c>
      <c r="G26" s="1">
        <v>1</v>
      </c>
      <c r="H26" s="1">
        <v>1</v>
      </c>
      <c r="I26" s="47" t="s">
        <v>29</v>
      </c>
      <c r="J26" s="47" t="s">
        <v>2656</v>
      </c>
      <c r="K26" s="47" t="s">
        <v>200</v>
      </c>
      <c r="L26" s="6" t="s">
        <v>201</v>
      </c>
    </row>
    <row r="27" spans="1:14" ht="43.2" x14ac:dyDescent="0.3">
      <c r="A27" s="1" t="s">
        <v>2718</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7.6" x14ac:dyDescent="0.3">
      <c r="A28" s="1" t="s">
        <v>2718</v>
      </c>
      <c r="B28" s="2" t="s">
        <v>2572</v>
      </c>
      <c r="C28" s="1" t="s">
        <v>1615</v>
      </c>
      <c r="D28" s="2" t="s">
        <v>342</v>
      </c>
      <c r="E28" s="1" t="s">
        <v>1613</v>
      </c>
      <c r="F28" s="53">
        <v>0</v>
      </c>
      <c r="G28" s="53">
        <v>1</v>
      </c>
      <c r="H28" s="53">
        <v>0.01</v>
      </c>
      <c r="I28" s="47" t="s">
        <v>1614</v>
      </c>
      <c r="J28" s="47" t="s">
        <v>2663</v>
      </c>
      <c r="K28" s="6" t="s">
        <v>335</v>
      </c>
      <c r="L28" s="6" t="s">
        <v>1576</v>
      </c>
      <c r="M28" s="146" t="s">
        <v>2631</v>
      </c>
      <c r="N28" s="6"/>
    </row>
    <row r="29" spans="1:14" ht="28.8" x14ac:dyDescent="0.3">
      <c r="A29" s="2" t="s">
        <v>8</v>
      </c>
      <c r="B29" s="2" t="s">
        <v>321</v>
      </c>
      <c r="C29" s="1" t="s">
        <v>322</v>
      </c>
      <c r="D29" s="2" t="s">
        <v>321</v>
      </c>
      <c r="E29" s="1" t="s">
        <v>1179</v>
      </c>
      <c r="F29" s="2">
        <v>0</v>
      </c>
      <c r="G29" s="2">
        <v>1</v>
      </c>
      <c r="H29" s="2">
        <v>1</v>
      </c>
      <c r="I29" s="6" t="s">
        <v>29</v>
      </c>
      <c r="J29" s="47" t="s">
        <v>2047</v>
      </c>
      <c r="K29" s="47" t="s">
        <v>323</v>
      </c>
      <c r="L29" s="6" t="s">
        <v>324</v>
      </c>
    </row>
    <row r="30" spans="1:14" x14ac:dyDescent="0.3">
      <c r="A30" s="191" t="s">
        <v>8</v>
      </c>
      <c r="B30" s="191" t="s">
        <v>2706</v>
      </c>
      <c r="C30" t="s">
        <v>2707</v>
      </c>
      <c r="D30" s="191" t="s">
        <v>2706</v>
      </c>
      <c r="E30" t="s">
        <v>2708</v>
      </c>
      <c r="F30" s="191">
        <v>0</v>
      </c>
      <c r="G30" s="191">
        <v>1</v>
      </c>
      <c r="H30" s="191">
        <v>1</v>
      </c>
      <c r="I30" s="188" t="s">
        <v>29</v>
      </c>
      <c r="J30" s="218" t="s">
        <v>2709</v>
      </c>
      <c r="K30" s="218"/>
      <c r="L30" s="188"/>
    </row>
    <row r="31" spans="1:14" ht="57.6" x14ac:dyDescent="0.3">
      <c r="A31" s="1" t="s">
        <v>8</v>
      </c>
      <c r="B31" s="47" t="s">
        <v>1986</v>
      </c>
      <c r="C31" s="1" t="s">
        <v>1616</v>
      </c>
      <c r="D31" s="47" t="s">
        <v>1986</v>
      </c>
      <c r="E31" s="1" t="s">
        <v>1170</v>
      </c>
      <c r="F31" s="50">
        <v>0</v>
      </c>
      <c r="G31" s="51">
        <v>1</v>
      </c>
      <c r="H31" s="51">
        <v>0.01</v>
      </c>
      <c r="I31" s="47" t="s">
        <v>34</v>
      </c>
      <c r="J31" s="47" t="s">
        <v>2666</v>
      </c>
      <c r="K31" s="47" t="s">
        <v>1329</v>
      </c>
      <c r="L31" s="6" t="s">
        <v>1330</v>
      </c>
      <c r="M31" s="147" t="s">
        <v>147</v>
      </c>
    </row>
    <row r="32" spans="1:14" ht="57.6" x14ac:dyDescent="0.3">
      <c r="A32" s="1" t="s">
        <v>8</v>
      </c>
      <c r="B32" s="47" t="s">
        <v>2324</v>
      </c>
      <c r="C32" s="1" t="s">
        <v>2325</v>
      </c>
      <c r="D32" s="102"/>
      <c r="E32" s="102"/>
      <c r="F32" s="2">
        <v>0</v>
      </c>
      <c r="G32" s="2">
        <v>1</v>
      </c>
      <c r="H32" s="2">
        <v>1</v>
      </c>
      <c r="I32" s="6" t="s">
        <v>29</v>
      </c>
      <c r="J32" s="47" t="s">
        <v>2326</v>
      </c>
      <c r="K32" s="47"/>
      <c r="L32" s="6"/>
      <c r="M32" s="147"/>
    </row>
    <row r="33" spans="1:14" ht="57.6" x14ac:dyDescent="0.3">
      <c r="A33" s="1" t="s">
        <v>8</v>
      </c>
      <c r="B33" s="47" t="s">
        <v>2449</v>
      </c>
      <c r="C33" s="1" t="s">
        <v>2451</v>
      </c>
      <c r="D33" s="1"/>
      <c r="E33" s="1"/>
      <c r="F33" s="2">
        <v>0</v>
      </c>
      <c r="G33" s="2">
        <v>1000</v>
      </c>
      <c r="H33" s="2">
        <v>20</v>
      </c>
      <c r="I33" s="2" t="str">
        <f>UnitControlCenter!B43</f>
        <v>2023 Euro / megawatt-hour (MWh)</v>
      </c>
      <c r="J33" s="47" t="s">
        <v>2675</v>
      </c>
      <c r="K33" s="47"/>
      <c r="L33" s="6"/>
      <c r="M33" s="147"/>
    </row>
    <row r="34" spans="1:14" ht="43.2" x14ac:dyDescent="0.3">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2" x14ac:dyDescent="0.3">
      <c r="A35" s="2" t="s">
        <v>8</v>
      </c>
      <c r="B35" s="2" t="s">
        <v>262</v>
      </c>
      <c r="C35" s="1" t="s">
        <v>263</v>
      </c>
      <c r="D35" s="2" t="s">
        <v>339</v>
      </c>
      <c r="E35" s="1" t="s">
        <v>1177</v>
      </c>
      <c r="F35" s="53">
        <v>-0.5</v>
      </c>
      <c r="G35" s="53">
        <v>1</v>
      </c>
      <c r="H35" s="53">
        <v>0.02</v>
      </c>
      <c r="I35" s="6" t="s">
        <v>266</v>
      </c>
      <c r="J35" s="47" t="s">
        <v>2650</v>
      </c>
      <c r="K35" s="47" t="s">
        <v>268</v>
      </c>
      <c r="L35" s="6" t="s">
        <v>269</v>
      </c>
      <c r="M35" s="147" t="s">
        <v>300</v>
      </c>
    </row>
    <row r="36" spans="1:14" ht="43.2" x14ac:dyDescent="0.3">
      <c r="A36" s="1" t="s">
        <v>8</v>
      </c>
      <c r="B36" s="1" t="s">
        <v>296</v>
      </c>
      <c r="C36" s="1" t="s">
        <v>295</v>
      </c>
      <c r="D36" s="1" t="s">
        <v>296</v>
      </c>
      <c r="E36" s="1" t="s">
        <v>1176</v>
      </c>
      <c r="F36" s="1">
        <v>0</v>
      </c>
      <c r="G36" s="1">
        <v>1</v>
      </c>
      <c r="H36" s="1">
        <v>1</v>
      </c>
      <c r="I36" s="47" t="s">
        <v>29</v>
      </c>
    </row>
    <row r="37" spans="1:14" ht="43.2" x14ac:dyDescent="0.3">
      <c r="A37" s="1" t="s">
        <v>8</v>
      </c>
      <c r="B37" s="1" t="s">
        <v>2266</v>
      </c>
      <c r="C37" s="1" t="s">
        <v>2267</v>
      </c>
      <c r="D37" s="1" t="s">
        <v>2268</v>
      </c>
      <c r="E37" s="1" t="s">
        <v>2410</v>
      </c>
      <c r="F37" s="2">
        <v>0</v>
      </c>
      <c r="G37" s="2">
        <v>100</v>
      </c>
      <c r="H37" s="2">
        <v>1</v>
      </c>
      <c r="I37" s="2" t="s">
        <v>2269</v>
      </c>
      <c r="J37" s="47" t="s">
        <v>2270</v>
      </c>
      <c r="K37" s="47"/>
      <c r="L37" s="6"/>
      <c r="M37" s="257"/>
    </row>
    <row r="38" spans="1:14" ht="43.2" x14ac:dyDescent="0.3">
      <c r="A38" s="1" t="s">
        <v>8</v>
      </c>
      <c r="B38" s="1" t="s">
        <v>17</v>
      </c>
      <c r="C38" s="1" t="s">
        <v>27</v>
      </c>
      <c r="D38" s="1" t="s">
        <v>17</v>
      </c>
      <c r="E38" s="1" t="s">
        <v>1175</v>
      </c>
      <c r="F38" s="50">
        <v>0</v>
      </c>
      <c r="G38" s="51">
        <v>1</v>
      </c>
      <c r="H38" s="51">
        <v>0.01</v>
      </c>
      <c r="I38" s="47" t="s">
        <v>33</v>
      </c>
      <c r="J38" s="1" t="s">
        <v>2667</v>
      </c>
      <c r="K38" s="47" t="s">
        <v>202</v>
      </c>
      <c r="L38" s="6" t="s">
        <v>203</v>
      </c>
      <c r="M38" s="146" t="s">
        <v>148</v>
      </c>
    </row>
    <row r="39" spans="1:14" ht="216" x14ac:dyDescent="0.3">
      <c r="A39" s="1" t="s">
        <v>8</v>
      </c>
      <c r="B39" s="1" t="s">
        <v>126</v>
      </c>
      <c r="C39" s="1" t="s">
        <v>125</v>
      </c>
      <c r="D39" s="1" t="s">
        <v>126</v>
      </c>
      <c r="E39" s="1" t="s">
        <v>1174</v>
      </c>
      <c r="F39" s="5">
        <v>0</v>
      </c>
      <c r="G39" s="5">
        <v>25000</v>
      </c>
      <c r="H39" s="5">
        <v>500</v>
      </c>
      <c r="I39" s="47" t="s">
        <v>182</v>
      </c>
      <c r="J39" s="47" t="s">
        <v>2697</v>
      </c>
      <c r="K39" s="47" t="s">
        <v>204</v>
      </c>
      <c r="L39" s="6" t="s">
        <v>205</v>
      </c>
      <c r="M39" s="146" t="s">
        <v>146</v>
      </c>
      <c r="N39" s="47" t="s">
        <v>183</v>
      </c>
    </row>
    <row r="40" spans="1:14" ht="57.6" x14ac:dyDescent="0.3">
      <c r="A40" s="1" t="s">
        <v>8</v>
      </c>
      <c r="B40" s="1" t="s">
        <v>1888</v>
      </c>
      <c r="C40" s="1" t="s">
        <v>1889</v>
      </c>
      <c r="D40" s="1" t="s">
        <v>1888</v>
      </c>
      <c r="E40" s="102"/>
      <c r="F40" s="1">
        <v>0</v>
      </c>
      <c r="G40" s="1">
        <v>1</v>
      </c>
      <c r="H40" s="1">
        <v>1</v>
      </c>
      <c r="I40" s="47" t="s">
        <v>29</v>
      </c>
      <c r="J40" s="157" t="s">
        <v>2687</v>
      </c>
    </row>
    <row r="41" spans="1:14" ht="43.2" x14ac:dyDescent="0.3">
      <c r="A41" s="1" t="s">
        <v>8</v>
      </c>
      <c r="B41" s="1" t="s">
        <v>59</v>
      </c>
      <c r="C41" s="1" t="s">
        <v>127</v>
      </c>
      <c r="D41" s="1" t="s">
        <v>59</v>
      </c>
      <c r="E41" s="102"/>
      <c r="F41" s="1">
        <v>0</v>
      </c>
      <c r="G41" s="1">
        <v>1</v>
      </c>
      <c r="H41" s="1">
        <v>1</v>
      </c>
      <c r="I41" s="47" t="s">
        <v>29</v>
      </c>
      <c r="J41" s="157" t="s">
        <v>2676</v>
      </c>
    </row>
    <row r="42" spans="1:14" x14ac:dyDescent="0.3">
      <c r="A42" t="s">
        <v>8</v>
      </c>
      <c r="B42" t="s">
        <v>2536</v>
      </c>
      <c r="C42" t="s">
        <v>2535</v>
      </c>
      <c r="D42" t="s">
        <v>2536</v>
      </c>
      <c r="F42">
        <v>0</v>
      </c>
      <c r="G42">
        <v>1</v>
      </c>
      <c r="H42">
        <v>1</v>
      </c>
      <c r="I42" s="218" t="s">
        <v>29</v>
      </c>
      <c r="J42" s="256" t="s">
        <v>2537</v>
      </c>
    </row>
    <row r="43" spans="1:14" ht="43.2" x14ac:dyDescent="0.3">
      <c r="A43" s="1" t="s">
        <v>8</v>
      </c>
      <c r="B43" s="1" t="s">
        <v>350</v>
      </c>
      <c r="C43" s="1" t="s">
        <v>351</v>
      </c>
      <c r="D43" s="1" t="s">
        <v>350</v>
      </c>
      <c r="E43" s="1" t="s">
        <v>1173</v>
      </c>
      <c r="F43" s="1">
        <v>0</v>
      </c>
      <c r="G43" s="1">
        <v>1</v>
      </c>
      <c r="H43" s="1">
        <v>1</v>
      </c>
      <c r="I43" s="47" t="s">
        <v>29</v>
      </c>
      <c r="J43" s="47"/>
    </row>
    <row r="44" spans="1:14" ht="144" x14ac:dyDescent="0.3">
      <c r="A44" s="2" t="s">
        <v>8</v>
      </c>
      <c r="B44" s="2" t="s">
        <v>248</v>
      </c>
      <c r="C44" s="1" t="s">
        <v>249</v>
      </c>
      <c r="D44" s="2" t="s">
        <v>248</v>
      </c>
      <c r="E44" s="1" t="s">
        <v>1172</v>
      </c>
      <c r="F44" s="53">
        <v>0</v>
      </c>
      <c r="G44" s="53">
        <v>0.6</v>
      </c>
      <c r="H44" s="53">
        <v>0.01</v>
      </c>
      <c r="I44" s="6" t="s">
        <v>250</v>
      </c>
      <c r="J44" s="47" t="s">
        <v>2623</v>
      </c>
      <c r="K44" s="6" t="s">
        <v>1134</v>
      </c>
      <c r="L44" s="6" t="s">
        <v>251</v>
      </c>
      <c r="M44" s="146" t="s">
        <v>2055</v>
      </c>
    </row>
    <row r="45" spans="1:14" ht="43.2" x14ac:dyDescent="0.3">
      <c r="A45" s="2" t="s">
        <v>8</v>
      </c>
      <c r="B45" s="49" t="s">
        <v>1209</v>
      </c>
      <c r="C45" s="1" t="s">
        <v>1210</v>
      </c>
      <c r="D45" s="49" t="s">
        <v>1209</v>
      </c>
      <c r="E45" s="2" t="s">
        <v>1211</v>
      </c>
      <c r="F45" s="53">
        <v>0</v>
      </c>
      <c r="G45" s="53">
        <v>0.9</v>
      </c>
      <c r="H45" s="53">
        <v>0.01</v>
      </c>
      <c r="I45" s="6" t="s">
        <v>1212</v>
      </c>
      <c r="J45" s="47" t="s">
        <v>2048</v>
      </c>
      <c r="K45" s="6" t="s">
        <v>1262</v>
      </c>
      <c r="L45" s="6" t="s">
        <v>1261</v>
      </c>
    </row>
    <row r="46" spans="1:14" ht="57.6" x14ac:dyDescent="0.3">
      <c r="A46" s="2" t="s">
        <v>8</v>
      </c>
      <c r="B46" s="2" t="s">
        <v>245</v>
      </c>
      <c r="C46" s="1" t="s">
        <v>275</v>
      </c>
      <c r="D46" s="2" t="s">
        <v>340</v>
      </c>
      <c r="E46" s="1" t="s">
        <v>1171</v>
      </c>
      <c r="F46" s="53">
        <v>0</v>
      </c>
      <c r="G46" s="53">
        <v>0.3</v>
      </c>
      <c r="H46" s="53">
        <v>0.01</v>
      </c>
      <c r="I46" s="6" t="s">
        <v>246</v>
      </c>
      <c r="J46" s="47" t="s">
        <v>2651</v>
      </c>
      <c r="K46" s="6" t="s">
        <v>1135</v>
      </c>
      <c r="L46" s="6" t="s">
        <v>247</v>
      </c>
      <c r="M46" s="147" t="s">
        <v>301</v>
      </c>
    </row>
    <row r="47" spans="1:14" ht="43.2" x14ac:dyDescent="0.3">
      <c r="A47" s="2" t="s">
        <v>8</v>
      </c>
      <c r="B47" s="1" t="s">
        <v>1660</v>
      </c>
      <c r="C47" s="1" t="s">
        <v>1662</v>
      </c>
      <c r="D47" s="1" t="s">
        <v>1660</v>
      </c>
      <c r="E47" s="1" t="s">
        <v>1663</v>
      </c>
      <c r="F47" s="53">
        <v>0</v>
      </c>
      <c r="G47" s="53">
        <v>0.95</v>
      </c>
      <c r="H47" s="53">
        <v>0.01</v>
      </c>
      <c r="I47" s="6" t="s">
        <v>1664</v>
      </c>
      <c r="J47" s="47" t="s">
        <v>2660</v>
      </c>
      <c r="K47" s="47" t="s">
        <v>206</v>
      </c>
      <c r="L47" s="6"/>
      <c r="M47" s="146" t="s">
        <v>2054</v>
      </c>
    </row>
    <row r="48" spans="1:14" ht="72" x14ac:dyDescent="0.3">
      <c r="A48" s="1" t="s">
        <v>8</v>
      </c>
      <c r="B48" s="1" t="s">
        <v>18</v>
      </c>
      <c r="C48" s="1" t="s">
        <v>128</v>
      </c>
      <c r="D48" s="1" t="s">
        <v>18</v>
      </c>
      <c r="E48" s="1" t="s">
        <v>1661</v>
      </c>
      <c r="F48" s="2">
        <v>0</v>
      </c>
      <c r="G48" s="2">
        <v>60</v>
      </c>
      <c r="H48" s="2">
        <v>1</v>
      </c>
      <c r="I48" s="142" t="s">
        <v>2521</v>
      </c>
      <c r="J48" s="47" t="s">
        <v>2661</v>
      </c>
      <c r="K48" s="47" t="s">
        <v>206</v>
      </c>
      <c r="L48" s="6" t="s">
        <v>207</v>
      </c>
      <c r="M48" s="146" t="s">
        <v>2624</v>
      </c>
    </row>
    <row r="49" spans="1:14" ht="86.4" x14ac:dyDescent="0.3">
      <c r="A49" s="1" t="s">
        <v>8</v>
      </c>
      <c r="B49" s="1" t="s">
        <v>2346</v>
      </c>
      <c r="C49" s="1" t="s">
        <v>2347</v>
      </c>
      <c r="D49" s="1" t="s">
        <v>2348</v>
      </c>
      <c r="E49" s="1" t="s">
        <v>2349</v>
      </c>
      <c r="F49" s="50">
        <v>0</v>
      </c>
      <c r="G49" s="51">
        <v>1</v>
      </c>
      <c r="H49" s="51">
        <v>0.01</v>
      </c>
      <c r="I49" s="2" t="s">
        <v>2350</v>
      </c>
      <c r="J49" s="47" t="s">
        <v>2625</v>
      </c>
      <c r="K49" s="47"/>
      <c r="L49" s="6"/>
      <c r="M49" s="146"/>
    </row>
    <row r="50" spans="1:14" ht="57.6" x14ac:dyDescent="0.3">
      <c r="A50" s="1" t="s">
        <v>8</v>
      </c>
      <c r="B50" s="1" t="s">
        <v>2401</v>
      </c>
      <c r="C50" s="1" t="s">
        <v>2399</v>
      </c>
      <c r="D50" s="1" t="s">
        <v>2400</v>
      </c>
      <c r="E50" s="1" t="s">
        <v>2404</v>
      </c>
      <c r="F50" s="223">
        <v>0</v>
      </c>
      <c r="G50" s="1">
        <v>100</v>
      </c>
      <c r="H50" s="1">
        <v>5</v>
      </c>
      <c r="I50" s="2" t="s">
        <v>2635</v>
      </c>
      <c r="J50" s="47" t="s">
        <v>2668</v>
      </c>
      <c r="K50" s="47"/>
      <c r="L50" s="6"/>
      <c r="M50" s="146"/>
    </row>
    <row r="51" spans="1:14" ht="57.6" x14ac:dyDescent="0.3">
      <c r="A51" s="1" t="s">
        <v>8</v>
      </c>
      <c r="B51" s="1" t="s">
        <v>2402</v>
      </c>
      <c r="C51" s="1" t="s">
        <v>2403</v>
      </c>
      <c r="D51" s="1" t="s">
        <v>2400</v>
      </c>
      <c r="E51" s="1" t="s">
        <v>2405</v>
      </c>
      <c r="F51" s="50">
        <v>0</v>
      </c>
      <c r="G51" s="51">
        <v>1</v>
      </c>
      <c r="H51" s="51">
        <v>0.01</v>
      </c>
      <c r="I51" s="2" t="s">
        <v>2406</v>
      </c>
      <c r="J51" s="47" t="s">
        <v>2673</v>
      </c>
      <c r="K51" s="47"/>
      <c r="L51" s="6"/>
      <c r="M51" s="146"/>
    </row>
    <row r="52" spans="1:14" ht="28.8" x14ac:dyDescent="0.3">
      <c r="A52" s="1" t="s">
        <v>8</v>
      </c>
      <c r="B52" s="1" t="s">
        <v>2407</v>
      </c>
      <c r="C52" s="1" t="s">
        <v>2408</v>
      </c>
      <c r="D52" s="1" t="s">
        <v>2407</v>
      </c>
      <c r="E52" s="1" t="s">
        <v>2409</v>
      </c>
      <c r="F52" s="223">
        <v>0</v>
      </c>
      <c r="G52" s="1">
        <v>100</v>
      </c>
      <c r="H52" s="1">
        <v>5</v>
      </c>
      <c r="I52" s="2" t="s">
        <v>2634</v>
      </c>
      <c r="J52" s="47" t="s">
        <v>2674</v>
      </c>
      <c r="K52" s="47"/>
      <c r="L52" s="6"/>
      <c r="M52" s="146"/>
    </row>
    <row r="53" spans="1:14" ht="86.4" x14ac:dyDescent="0.3">
      <c r="A53" s="1" t="s">
        <v>9</v>
      </c>
      <c r="B53" s="1" t="s">
        <v>2073</v>
      </c>
      <c r="C53" s="1" t="s">
        <v>2040</v>
      </c>
      <c r="D53" s="1" t="s">
        <v>2073</v>
      </c>
      <c r="E53" s="1" t="s">
        <v>2041</v>
      </c>
      <c r="F53" s="53">
        <v>0</v>
      </c>
      <c r="G53" s="53">
        <v>0.5</v>
      </c>
      <c r="H53" s="53">
        <v>0.01</v>
      </c>
      <c r="I53" s="6" t="s">
        <v>2039</v>
      </c>
      <c r="J53" s="47" t="s">
        <v>2074</v>
      </c>
    </row>
    <row r="54" spans="1:14" ht="57.6" x14ac:dyDescent="0.3">
      <c r="A54" s="1" t="s">
        <v>9</v>
      </c>
      <c r="B54" s="1" t="s">
        <v>26</v>
      </c>
      <c r="C54" s="1" t="s">
        <v>1891</v>
      </c>
      <c r="D54" s="1" t="s">
        <v>1892</v>
      </c>
      <c r="E54" s="1" t="s">
        <v>1890</v>
      </c>
      <c r="F54" s="50">
        <v>0</v>
      </c>
      <c r="G54" s="51">
        <v>1</v>
      </c>
      <c r="H54" s="51">
        <v>0.01</v>
      </c>
      <c r="I54" s="47" t="s">
        <v>1685</v>
      </c>
      <c r="J54" s="47" t="s">
        <v>1893</v>
      </c>
      <c r="K54" s="47" t="s">
        <v>233</v>
      </c>
      <c r="L54" s="6" t="s">
        <v>234</v>
      </c>
    </row>
    <row r="55" spans="1:14" ht="28.8" x14ac:dyDescent="0.3">
      <c r="A55" s="1" t="s">
        <v>9</v>
      </c>
      <c r="B55" s="1" t="s">
        <v>20</v>
      </c>
      <c r="C55" s="1" t="s">
        <v>1642</v>
      </c>
      <c r="D55" s="1" t="s">
        <v>20</v>
      </c>
      <c r="E55" s="1" t="s">
        <v>1643</v>
      </c>
      <c r="F55" s="50">
        <v>0</v>
      </c>
      <c r="G55" s="51">
        <v>1</v>
      </c>
      <c r="H55" s="51">
        <v>0.01</v>
      </c>
      <c r="I55" s="47" t="s">
        <v>33</v>
      </c>
      <c r="J55" s="47" t="s">
        <v>2626</v>
      </c>
      <c r="K55" s="47" t="s">
        <v>208</v>
      </c>
      <c r="L55" s="6" t="s">
        <v>209</v>
      </c>
      <c r="M55" s="146" t="s">
        <v>2627</v>
      </c>
    </row>
    <row r="56" spans="1:14" ht="57.6" x14ac:dyDescent="0.3">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7.6" x14ac:dyDescent="0.3">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7.6" x14ac:dyDescent="0.3">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2" x14ac:dyDescent="0.3">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 x14ac:dyDescent="0.3">
      <c r="A60" s="1" t="s">
        <v>9</v>
      </c>
      <c r="B60" s="1" t="s">
        <v>2318</v>
      </c>
      <c r="C60" s="1" t="s">
        <v>2320</v>
      </c>
      <c r="D60" s="1" t="s">
        <v>2318</v>
      </c>
      <c r="E60" s="1" t="s">
        <v>2322</v>
      </c>
      <c r="F60" s="50">
        <v>0</v>
      </c>
      <c r="G60" s="50">
        <v>1</v>
      </c>
      <c r="H60" s="51">
        <v>0.01</v>
      </c>
      <c r="I60" s="47" t="s">
        <v>1292</v>
      </c>
      <c r="J60" s="47" t="s">
        <v>2694</v>
      </c>
      <c r="K60" s="47" t="s">
        <v>218</v>
      </c>
      <c r="L60" s="6" t="s">
        <v>1578</v>
      </c>
      <c r="M60" s="146"/>
    </row>
    <row r="61" spans="1:14" ht="43.2" x14ac:dyDescent="0.3">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2" x14ac:dyDescent="0.3">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2" x14ac:dyDescent="0.3">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2" x14ac:dyDescent="0.3">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6.4" x14ac:dyDescent="0.3">
      <c r="A65" s="1" t="s">
        <v>9</v>
      </c>
      <c r="B65" s="2" t="s">
        <v>2715</v>
      </c>
      <c r="C65" s="1" t="s">
        <v>2761</v>
      </c>
      <c r="D65" s="2" t="s">
        <v>2715</v>
      </c>
      <c r="E65" s="2" t="s">
        <v>2716</v>
      </c>
      <c r="F65" s="52">
        <v>0</v>
      </c>
      <c r="G65" s="53">
        <v>1</v>
      </c>
      <c r="H65" s="53">
        <v>0.01</v>
      </c>
      <c r="I65" s="6" t="s">
        <v>33</v>
      </c>
      <c r="J65" s="6" t="s">
        <v>2717</v>
      </c>
      <c r="K65" s="6"/>
      <c r="L65" s="6"/>
      <c r="M65" s="147"/>
    </row>
    <row r="66" spans="1:14" ht="72" x14ac:dyDescent="0.3">
      <c r="A66" s="1" t="s">
        <v>9</v>
      </c>
      <c r="B66" s="1" t="s">
        <v>2319</v>
      </c>
      <c r="C66" s="1" t="s">
        <v>2321</v>
      </c>
      <c r="D66" s="1" t="s">
        <v>2319</v>
      </c>
      <c r="E66" s="1" t="s">
        <v>2323</v>
      </c>
      <c r="F66" s="50">
        <v>0</v>
      </c>
      <c r="G66" s="50">
        <v>1</v>
      </c>
      <c r="H66" s="51">
        <v>0.01</v>
      </c>
      <c r="I66" s="47" t="s">
        <v>1292</v>
      </c>
      <c r="J66" s="47" t="s">
        <v>2628</v>
      </c>
      <c r="K66" s="47" t="s">
        <v>218</v>
      </c>
      <c r="L66" s="6" t="s">
        <v>1578</v>
      </c>
      <c r="M66" s="146"/>
    </row>
    <row r="67" spans="1:14" ht="144" x14ac:dyDescent="0.3">
      <c r="A67" s="1" t="s">
        <v>9</v>
      </c>
      <c r="B67" s="1" t="s">
        <v>1317</v>
      </c>
      <c r="C67" s="1" t="s">
        <v>1316</v>
      </c>
      <c r="D67" s="1" t="s">
        <v>1317</v>
      </c>
      <c r="E67" s="1" t="s">
        <v>1319</v>
      </c>
      <c r="F67" s="50">
        <v>0</v>
      </c>
      <c r="G67" s="51">
        <v>1</v>
      </c>
      <c r="H67" s="51">
        <v>0.01</v>
      </c>
      <c r="I67" s="47" t="s">
        <v>1320</v>
      </c>
      <c r="J67" s="47" t="s">
        <v>2659</v>
      </c>
      <c r="K67" s="47"/>
      <c r="L67" s="6" t="s">
        <v>1573</v>
      </c>
      <c r="M67" s="146" t="s">
        <v>2053</v>
      </c>
    </row>
    <row r="68" spans="1:14" ht="43.2" x14ac:dyDescent="0.3">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43.2" x14ac:dyDescent="0.3">
      <c r="A69" s="1" t="s">
        <v>9</v>
      </c>
      <c r="B69" s="1" t="s">
        <v>19</v>
      </c>
      <c r="C69" s="1" t="s">
        <v>280</v>
      </c>
      <c r="D69" s="44" t="s">
        <v>341</v>
      </c>
      <c r="E69" s="1" t="s">
        <v>1164</v>
      </c>
      <c r="F69" s="50">
        <v>0</v>
      </c>
      <c r="G69" s="51">
        <v>1</v>
      </c>
      <c r="H69" s="51">
        <v>0.01</v>
      </c>
      <c r="I69" s="47" t="s">
        <v>33</v>
      </c>
      <c r="J69" s="47" t="s">
        <v>2695</v>
      </c>
      <c r="K69" s="47" t="s">
        <v>221</v>
      </c>
      <c r="L69" s="6" t="s">
        <v>222</v>
      </c>
      <c r="M69" s="146"/>
    </row>
    <row r="70" spans="1:14" ht="28.8" x14ac:dyDescent="0.3">
      <c r="A70" s="1" t="s">
        <v>9</v>
      </c>
      <c r="B70" s="1" t="s">
        <v>2081</v>
      </c>
      <c r="C70" s="1" t="s">
        <v>2082</v>
      </c>
      <c r="D70" s="1" t="s">
        <v>2081</v>
      </c>
      <c r="E70" s="1" t="s">
        <v>2083</v>
      </c>
      <c r="F70" s="50">
        <v>0</v>
      </c>
      <c r="G70" s="51">
        <v>1</v>
      </c>
      <c r="H70" s="51">
        <v>0.01</v>
      </c>
      <c r="I70" s="47" t="s">
        <v>33</v>
      </c>
      <c r="J70" s="47" t="s">
        <v>2084</v>
      </c>
      <c r="K70" s="47"/>
      <c r="L70" s="6"/>
      <c r="M70" s="146"/>
    </row>
    <row r="71" spans="1:14" ht="100.8" x14ac:dyDescent="0.3">
      <c r="A71" s="1" t="s">
        <v>9</v>
      </c>
      <c r="B71" s="1" t="s">
        <v>1368</v>
      </c>
      <c r="C71" s="1" t="s">
        <v>1369</v>
      </c>
      <c r="D71" s="1" t="s">
        <v>1369</v>
      </c>
      <c r="E71" s="1" t="s">
        <v>1370</v>
      </c>
      <c r="F71" s="50">
        <v>0</v>
      </c>
      <c r="G71" s="51">
        <v>1</v>
      </c>
      <c r="H71" s="51">
        <v>0.01</v>
      </c>
      <c r="I71" s="47" t="s">
        <v>1371</v>
      </c>
      <c r="J71" s="47" t="s">
        <v>2629</v>
      </c>
      <c r="K71" s="47"/>
      <c r="L71" s="6" t="s">
        <v>1574</v>
      </c>
      <c r="M71" s="146" t="s">
        <v>2630</v>
      </c>
    </row>
    <row r="72" spans="1:14" ht="57.6" x14ac:dyDescent="0.3">
      <c r="A72" s="1" t="s">
        <v>9</v>
      </c>
      <c r="B72" s="2" t="s">
        <v>1356</v>
      </c>
      <c r="C72" s="1" t="s">
        <v>1357</v>
      </c>
      <c r="D72" s="2" t="s">
        <v>1360</v>
      </c>
      <c r="E72" s="1" t="s">
        <v>1361</v>
      </c>
      <c r="F72" s="53">
        <v>0</v>
      </c>
      <c r="G72" s="53">
        <v>1</v>
      </c>
      <c r="H72" s="53">
        <v>0.01</v>
      </c>
      <c r="I72" s="47" t="s">
        <v>1362</v>
      </c>
      <c r="J72" s="6" t="s">
        <v>2756</v>
      </c>
      <c r="K72" s="6"/>
      <c r="L72" s="6" t="s">
        <v>1577</v>
      </c>
      <c r="M72" s="146"/>
      <c r="N72" s="6"/>
    </row>
    <row r="73" spans="1:14" ht="43.2" x14ac:dyDescent="0.3">
      <c r="A73" s="1" t="s">
        <v>130</v>
      </c>
      <c r="B73" s="1" t="s">
        <v>132</v>
      </c>
      <c r="C73" s="1" t="s">
        <v>422</v>
      </c>
      <c r="D73" s="1" t="s">
        <v>132</v>
      </c>
      <c r="E73" s="1" t="s">
        <v>1163</v>
      </c>
      <c r="F73" s="50">
        <v>0</v>
      </c>
      <c r="G73" s="51">
        <v>1</v>
      </c>
      <c r="H73" s="51">
        <v>0.01</v>
      </c>
      <c r="I73" s="47" t="s">
        <v>33</v>
      </c>
      <c r="J73" s="47" t="s">
        <v>2669</v>
      </c>
      <c r="K73" s="47" t="s">
        <v>223</v>
      </c>
      <c r="L73" s="6" t="s">
        <v>224</v>
      </c>
      <c r="M73" s="146" t="s">
        <v>148</v>
      </c>
      <c r="N73" s="47" t="s">
        <v>180</v>
      </c>
    </row>
    <row r="74" spans="1:14" ht="43.2" x14ac:dyDescent="0.3">
      <c r="A74" s="1" t="s">
        <v>130</v>
      </c>
      <c r="B74" s="1" t="s">
        <v>252</v>
      </c>
      <c r="C74" s="1" t="s">
        <v>429</v>
      </c>
      <c r="D74" s="1" t="s">
        <v>252</v>
      </c>
      <c r="E74" s="1" t="s">
        <v>1162</v>
      </c>
      <c r="F74" s="50">
        <v>0</v>
      </c>
      <c r="G74" s="51">
        <v>1</v>
      </c>
      <c r="H74" s="51">
        <v>0.01</v>
      </c>
      <c r="I74" s="47" t="s">
        <v>33</v>
      </c>
      <c r="J74" s="47" t="s">
        <v>2670</v>
      </c>
      <c r="K74" s="47" t="s">
        <v>305</v>
      </c>
      <c r="L74" s="6" t="s">
        <v>306</v>
      </c>
      <c r="M74" s="146"/>
      <c r="N74" s="47"/>
    </row>
    <row r="75" spans="1:14" ht="43.2" x14ac:dyDescent="0.3">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8.8" x14ac:dyDescent="0.3">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2" x14ac:dyDescent="0.3">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2" x14ac:dyDescent="0.3">
      <c r="A78" s="1" t="s">
        <v>130</v>
      </c>
      <c r="B78" s="1" t="s">
        <v>2217</v>
      </c>
      <c r="C78" s="1" t="s">
        <v>2163</v>
      </c>
      <c r="D78" s="1" t="s">
        <v>2217</v>
      </c>
      <c r="E78" s="1" t="s">
        <v>2164</v>
      </c>
      <c r="F78" s="50">
        <v>0</v>
      </c>
      <c r="G78" s="51">
        <v>1</v>
      </c>
      <c r="H78" s="51">
        <v>0.01</v>
      </c>
      <c r="I78" s="47" t="s">
        <v>33</v>
      </c>
      <c r="J78" s="47" t="s">
        <v>2218</v>
      </c>
      <c r="K78" s="47"/>
      <c r="L78" s="6"/>
      <c r="M78" s="146"/>
      <c r="N78" s="47"/>
    </row>
    <row r="79" spans="1:14" ht="43.2" x14ac:dyDescent="0.3">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8.8" x14ac:dyDescent="0.3">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8.8" x14ac:dyDescent="0.3">
      <c r="A81" s="1" t="s">
        <v>130</v>
      </c>
      <c r="B81" s="1" t="s">
        <v>2212</v>
      </c>
      <c r="C81" s="1" t="s">
        <v>425</v>
      </c>
      <c r="D81" s="1" t="s">
        <v>2212</v>
      </c>
      <c r="E81" s="1" t="s">
        <v>1157</v>
      </c>
      <c r="F81" s="50">
        <v>0</v>
      </c>
      <c r="G81" s="51">
        <v>1</v>
      </c>
      <c r="H81" s="51">
        <v>0.01</v>
      </c>
      <c r="I81" s="47" t="s">
        <v>33</v>
      </c>
      <c r="J81" s="47" t="s">
        <v>2652</v>
      </c>
      <c r="K81" s="47"/>
      <c r="L81" s="6" t="s">
        <v>1580</v>
      </c>
      <c r="M81" s="146" t="s">
        <v>2213</v>
      </c>
      <c r="N81" s="47"/>
    </row>
    <row r="82" spans="1:14" ht="86.4" x14ac:dyDescent="0.3">
      <c r="A82" s="1" t="s">
        <v>130</v>
      </c>
      <c r="B82" s="1" t="s">
        <v>1321</v>
      </c>
      <c r="C82" s="1" t="s">
        <v>1322</v>
      </c>
      <c r="D82" s="1" t="s">
        <v>1321</v>
      </c>
      <c r="E82" s="1" t="s">
        <v>1323</v>
      </c>
      <c r="F82" s="50">
        <v>0</v>
      </c>
      <c r="G82" s="51">
        <v>1</v>
      </c>
      <c r="H82" s="51">
        <v>0.01</v>
      </c>
      <c r="I82" s="47" t="s">
        <v>1324</v>
      </c>
      <c r="J82" s="47" t="s">
        <v>2653</v>
      </c>
      <c r="K82" s="47"/>
      <c r="L82" s="6" t="s">
        <v>1575</v>
      </c>
      <c r="M82" s="145" t="s">
        <v>1325</v>
      </c>
      <c r="N82" s="47"/>
    </row>
    <row r="83" spans="1:14" ht="86.4" x14ac:dyDescent="0.3">
      <c r="A83" s="1" t="s">
        <v>10</v>
      </c>
      <c r="B83" s="1" t="s">
        <v>2763</v>
      </c>
      <c r="C83" s="1" t="s">
        <v>1293</v>
      </c>
      <c r="D83" s="1" t="s">
        <v>2762</v>
      </c>
      <c r="E83" s="1" t="s">
        <v>1155</v>
      </c>
      <c r="F83" s="1">
        <v>0</v>
      </c>
      <c r="G83" s="1">
        <v>300</v>
      </c>
      <c r="H83" s="1">
        <v>5</v>
      </c>
      <c r="I83" s="102" t="s">
        <v>2520</v>
      </c>
      <c r="J83" s="47" t="s">
        <v>2683</v>
      </c>
      <c r="K83" s="47" t="s">
        <v>235</v>
      </c>
      <c r="L83" s="6" t="s">
        <v>236</v>
      </c>
      <c r="M83" s="147" t="s">
        <v>2658</v>
      </c>
      <c r="N83" s="6" t="s">
        <v>2658</v>
      </c>
    </row>
    <row r="84" spans="1:14" ht="43.2" x14ac:dyDescent="0.3">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2" x14ac:dyDescent="0.3">
      <c r="A85" s="2" t="s">
        <v>10</v>
      </c>
      <c r="B85" s="2" t="s">
        <v>1326</v>
      </c>
      <c r="C85" s="1" t="s">
        <v>1327</v>
      </c>
      <c r="D85" s="102"/>
      <c r="E85" s="2" t="s">
        <v>1328</v>
      </c>
      <c r="F85" s="1">
        <v>0</v>
      </c>
      <c r="G85" s="1">
        <v>1</v>
      </c>
      <c r="H85" s="1">
        <v>1</v>
      </c>
      <c r="I85" s="47" t="s">
        <v>29</v>
      </c>
      <c r="J85" s="47" t="s">
        <v>2146</v>
      </c>
      <c r="K85" s="47" t="s">
        <v>235</v>
      </c>
      <c r="L85" s="6" t="s">
        <v>236</v>
      </c>
    </row>
    <row r="86" spans="1:14" ht="43.2" x14ac:dyDescent="0.3">
      <c r="A86" s="2" t="s">
        <v>10</v>
      </c>
      <c r="B86" s="2" t="s">
        <v>1844</v>
      </c>
      <c r="C86" s="1" t="s">
        <v>2558</v>
      </c>
      <c r="D86" s="102"/>
      <c r="E86" s="2" t="s">
        <v>2190</v>
      </c>
      <c r="F86" s="1">
        <v>0</v>
      </c>
      <c r="G86" s="1">
        <v>1</v>
      </c>
      <c r="H86" s="1">
        <v>1</v>
      </c>
      <c r="I86" s="47" t="s">
        <v>29</v>
      </c>
      <c r="J86" s="47" t="s">
        <v>2632</v>
      </c>
      <c r="K86" s="47" t="s">
        <v>235</v>
      </c>
      <c r="L86" s="6" t="s">
        <v>236</v>
      </c>
    </row>
    <row r="87" spans="1:14" ht="28.8" x14ac:dyDescent="0.3">
      <c r="A87" s="2" t="s">
        <v>10</v>
      </c>
      <c r="B87" s="1" t="s">
        <v>2145</v>
      </c>
      <c r="C87" s="1" t="s">
        <v>2145</v>
      </c>
      <c r="D87" s="102"/>
      <c r="E87" s="102"/>
      <c r="F87" s="1">
        <v>0</v>
      </c>
      <c r="G87" s="1">
        <v>1</v>
      </c>
      <c r="H87" s="1">
        <v>1</v>
      </c>
      <c r="I87" s="47" t="s">
        <v>29</v>
      </c>
      <c r="J87" s="1" t="s">
        <v>2662</v>
      </c>
      <c r="K87" s="47" t="s">
        <v>235</v>
      </c>
      <c r="L87" s="6" t="s">
        <v>236</v>
      </c>
    </row>
    <row r="88" spans="1:14" ht="43.2" x14ac:dyDescent="0.3">
      <c r="A88" s="2" t="s">
        <v>10</v>
      </c>
      <c r="B88" s="2" t="s">
        <v>1590</v>
      </c>
      <c r="C88" s="1" t="s">
        <v>1589</v>
      </c>
      <c r="D88" s="2" t="s">
        <v>1590</v>
      </c>
      <c r="E88" s="1" t="s">
        <v>1591</v>
      </c>
      <c r="F88" s="1">
        <v>0</v>
      </c>
      <c r="G88" s="1">
        <v>1</v>
      </c>
      <c r="H88" s="1">
        <v>1</v>
      </c>
      <c r="I88" s="47" t="s">
        <v>29</v>
      </c>
      <c r="J88" s="6"/>
    </row>
    <row r="89" spans="1:14" ht="28.8" x14ac:dyDescent="0.3">
      <c r="A89" s="2" t="s">
        <v>10</v>
      </c>
      <c r="B89" s="2" t="s">
        <v>1630</v>
      </c>
      <c r="C89" s="1" t="s">
        <v>1630</v>
      </c>
      <c r="D89" s="2" t="s">
        <v>1630</v>
      </c>
      <c r="E89" s="2" t="s">
        <v>1631</v>
      </c>
      <c r="F89" s="53">
        <v>0</v>
      </c>
      <c r="G89" s="53">
        <v>1</v>
      </c>
      <c r="H89" s="53">
        <v>0.01</v>
      </c>
      <c r="I89" s="47" t="s">
        <v>1632</v>
      </c>
      <c r="J89" s="47" t="s">
        <v>2051</v>
      </c>
      <c r="K89" s="6" t="s">
        <v>1779</v>
      </c>
    </row>
    <row r="90" spans="1:14" ht="57.6" x14ac:dyDescent="0.3">
      <c r="A90" s="1" t="s">
        <v>10</v>
      </c>
      <c r="B90" s="1" t="s">
        <v>2095</v>
      </c>
      <c r="C90" s="1" t="s">
        <v>2094</v>
      </c>
      <c r="D90" s="1" t="s">
        <v>2095</v>
      </c>
      <c r="E90" s="1" t="s">
        <v>1153</v>
      </c>
      <c r="F90" s="50">
        <v>-0.5</v>
      </c>
      <c r="G90" s="50">
        <v>0.5</v>
      </c>
      <c r="H90" s="53">
        <v>0.01</v>
      </c>
      <c r="I90" s="47" t="s">
        <v>140</v>
      </c>
      <c r="J90" s="47" t="s">
        <v>2671</v>
      </c>
      <c r="K90" s="6" t="s">
        <v>241</v>
      </c>
      <c r="L90" s="6" t="s">
        <v>242</v>
      </c>
      <c r="M90" s="147" t="s">
        <v>2633</v>
      </c>
    </row>
    <row r="91" spans="1:14" x14ac:dyDescent="0.3">
      <c r="A91" t="s">
        <v>10</v>
      </c>
      <c r="B91" t="s">
        <v>2528</v>
      </c>
      <c r="C91" t="s">
        <v>2529</v>
      </c>
      <c r="F91">
        <v>0</v>
      </c>
      <c r="G91">
        <v>1</v>
      </c>
      <c r="H91">
        <v>1</v>
      </c>
      <c r="I91" s="218" t="s">
        <v>29</v>
      </c>
      <c r="J91" t="s">
        <v>2684</v>
      </c>
    </row>
    <row r="92" spans="1:14" ht="43.2" x14ac:dyDescent="0.3">
      <c r="A92" t="s">
        <v>10</v>
      </c>
      <c r="B92" t="s">
        <v>2530</v>
      </c>
      <c r="C92" t="s">
        <v>2531</v>
      </c>
      <c r="F92">
        <v>0</v>
      </c>
      <c r="G92">
        <v>1</v>
      </c>
      <c r="H92">
        <v>1</v>
      </c>
      <c r="I92" s="218" t="s">
        <v>29</v>
      </c>
      <c r="J92" s="1" t="s">
        <v>2685</v>
      </c>
    </row>
    <row r="93" spans="1:14" ht="43.2" x14ac:dyDescent="0.3">
      <c r="A93" t="s">
        <v>10</v>
      </c>
      <c r="B93" t="s">
        <v>2532</v>
      </c>
      <c r="C93" t="s">
        <v>2533</v>
      </c>
      <c r="F93">
        <v>0</v>
      </c>
      <c r="G93">
        <v>1</v>
      </c>
      <c r="H93">
        <v>1</v>
      </c>
      <c r="I93" s="218" t="s">
        <v>29</v>
      </c>
      <c r="J93" s="1" t="s">
        <v>2686</v>
      </c>
    </row>
    <row r="94" spans="1:14" ht="72" x14ac:dyDescent="0.3">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 x14ac:dyDescent="0.3">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 x14ac:dyDescent="0.3">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 x14ac:dyDescent="0.3">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 x14ac:dyDescent="0.3">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6.4" x14ac:dyDescent="0.3">
      <c r="A99" s="2" t="s">
        <v>1535</v>
      </c>
      <c r="B99" s="2" t="s">
        <v>1676</v>
      </c>
      <c r="C99" s="1" t="s">
        <v>1677</v>
      </c>
      <c r="D99" s="2" t="s">
        <v>1676</v>
      </c>
      <c r="E99" s="52" t="s">
        <v>1679</v>
      </c>
      <c r="F99" s="51">
        <v>0</v>
      </c>
      <c r="G99" s="51">
        <v>1</v>
      </c>
      <c r="H99" s="50">
        <v>0.01</v>
      </c>
      <c r="I99" s="47" t="s">
        <v>33</v>
      </c>
      <c r="J99" s="47" t="s">
        <v>2679</v>
      </c>
      <c r="K99" s="6" t="s">
        <v>1682</v>
      </c>
      <c r="L99" s="6" t="s">
        <v>1681</v>
      </c>
      <c r="M99" s="147" t="s">
        <v>1680</v>
      </c>
    </row>
    <row r="100" spans="1:13" x14ac:dyDescent="0.3">
      <c r="A100" s="191" t="s">
        <v>1535</v>
      </c>
      <c r="B100" s="191" t="s">
        <v>2688</v>
      </c>
      <c r="C100" t="s">
        <v>2689</v>
      </c>
      <c r="D100" s="191" t="s">
        <v>2688</v>
      </c>
      <c r="E100" s="259" t="s">
        <v>2690</v>
      </c>
      <c r="F100" s="13">
        <v>0</v>
      </c>
      <c r="G100" s="13">
        <v>1</v>
      </c>
      <c r="H100" s="260">
        <v>0.01</v>
      </c>
      <c r="I100" s="218" t="s">
        <v>33</v>
      </c>
      <c r="J100" s="218" t="s">
        <v>2691</v>
      </c>
      <c r="K100" s="188"/>
      <c r="L100" s="188"/>
      <c r="M100" s="261" t="s">
        <v>2692</v>
      </c>
    </row>
    <row r="101" spans="1:13" ht="72" x14ac:dyDescent="0.3">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 x14ac:dyDescent="0.3">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 x14ac:dyDescent="0.3">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 x14ac:dyDescent="0.3">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 x14ac:dyDescent="0.3">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29.6" x14ac:dyDescent="0.3">
      <c r="A106" s="1" t="s">
        <v>1814</v>
      </c>
      <c r="B106" s="1" t="s">
        <v>1815</v>
      </c>
      <c r="C106" s="1" t="s">
        <v>1822</v>
      </c>
      <c r="D106" s="102"/>
      <c r="E106" s="1" t="s">
        <v>1847</v>
      </c>
      <c r="F106" s="1">
        <v>0</v>
      </c>
      <c r="G106" s="1">
        <v>10</v>
      </c>
      <c r="H106" s="1">
        <v>1</v>
      </c>
      <c r="I106" s="1" t="s">
        <v>1792</v>
      </c>
      <c r="J106" s="1" t="s">
        <v>2057</v>
      </c>
      <c r="K106" s="1" t="s">
        <v>1793</v>
      </c>
    </row>
    <row r="107" spans="1:13" ht="129.6" x14ac:dyDescent="0.3">
      <c r="A107" s="1" t="s">
        <v>1814</v>
      </c>
      <c r="B107" s="1" t="s">
        <v>1816</v>
      </c>
      <c r="C107" s="1" t="s">
        <v>1823</v>
      </c>
      <c r="D107" s="102"/>
      <c r="E107" s="1" t="s">
        <v>1848</v>
      </c>
      <c r="F107" s="1">
        <v>0</v>
      </c>
      <c r="G107" s="1">
        <v>10</v>
      </c>
      <c r="H107" s="1">
        <v>1</v>
      </c>
      <c r="I107" s="1" t="s">
        <v>1792</v>
      </c>
      <c r="J107" s="4" t="s">
        <v>2057</v>
      </c>
      <c r="K107" s="4" t="s">
        <v>1793</v>
      </c>
    </row>
    <row r="108" spans="1:13" ht="129.6" x14ac:dyDescent="0.3">
      <c r="A108" s="1" t="s">
        <v>1814</v>
      </c>
      <c r="B108" s="1" t="s">
        <v>2238</v>
      </c>
      <c r="C108" s="1" t="s">
        <v>2388</v>
      </c>
      <c r="D108" s="102"/>
      <c r="E108" s="1" t="s">
        <v>1849</v>
      </c>
      <c r="F108" s="1">
        <v>0</v>
      </c>
      <c r="G108" s="1">
        <v>10</v>
      </c>
      <c r="H108" s="1">
        <v>1</v>
      </c>
      <c r="I108" s="1" t="s">
        <v>1792</v>
      </c>
      <c r="J108" s="4" t="s">
        <v>2057</v>
      </c>
      <c r="K108" s="4" t="s">
        <v>1793</v>
      </c>
    </row>
    <row r="109" spans="1:13" ht="129.6" x14ac:dyDescent="0.3">
      <c r="A109" s="1" t="s">
        <v>1814</v>
      </c>
      <c r="B109" s="1" t="s">
        <v>2389</v>
      </c>
      <c r="C109" s="1" t="s">
        <v>2390</v>
      </c>
      <c r="D109" s="102"/>
      <c r="E109" s="1" t="s">
        <v>2391</v>
      </c>
      <c r="F109" s="1">
        <v>0</v>
      </c>
      <c r="G109" s="1">
        <v>10</v>
      </c>
      <c r="H109" s="1">
        <v>1</v>
      </c>
      <c r="I109" s="1" t="s">
        <v>1792</v>
      </c>
      <c r="J109" s="4" t="s">
        <v>2057</v>
      </c>
      <c r="K109" s="4" t="s">
        <v>1793</v>
      </c>
    </row>
    <row r="110" spans="1:13" ht="129.6" x14ac:dyDescent="0.3">
      <c r="A110" s="1" t="s">
        <v>1814</v>
      </c>
      <c r="B110" s="1" t="s">
        <v>1817</v>
      </c>
      <c r="C110" s="1" t="s">
        <v>1824</v>
      </c>
      <c r="D110" s="102"/>
      <c r="E110" s="1" t="s">
        <v>1850</v>
      </c>
      <c r="F110" s="1">
        <v>0</v>
      </c>
      <c r="G110" s="1">
        <v>10</v>
      </c>
      <c r="H110" s="1">
        <v>1</v>
      </c>
      <c r="I110" s="1" t="s">
        <v>1792</v>
      </c>
      <c r="J110" s="4" t="s">
        <v>2057</v>
      </c>
      <c r="K110" s="4" t="s">
        <v>1793</v>
      </c>
    </row>
    <row r="111" spans="1:13" ht="129.6" x14ac:dyDescent="0.3">
      <c r="A111" s="1" t="s">
        <v>1814</v>
      </c>
      <c r="B111" s="1" t="s">
        <v>1818</v>
      </c>
      <c r="C111" s="1" t="s">
        <v>1825</v>
      </c>
      <c r="D111" s="102"/>
      <c r="E111" s="1" t="s">
        <v>1851</v>
      </c>
      <c r="F111" s="1">
        <v>0</v>
      </c>
      <c r="G111" s="1">
        <v>10</v>
      </c>
      <c r="H111" s="1">
        <v>1</v>
      </c>
      <c r="I111" s="1" t="s">
        <v>1792</v>
      </c>
      <c r="J111" s="4" t="s">
        <v>2057</v>
      </c>
      <c r="K111" s="4" t="s">
        <v>1793</v>
      </c>
    </row>
    <row r="112" spans="1:13" ht="129.6" x14ac:dyDescent="0.3">
      <c r="A112" s="1" t="s">
        <v>1814</v>
      </c>
      <c r="B112" s="1" t="s">
        <v>257</v>
      </c>
      <c r="C112" s="1" t="s">
        <v>1826</v>
      </c>
      <c r="D112" s="102"/>
      <c r="E112" s="1" t="s">
        <v>1852</v>
      </c>
      <c r="F112" s="1">
        <v>0</v>
      </c>
      <c r="G112" s="1">
        <v>10</v>
      </c>
      <c r="H112" s="1">
        <v>1</v>
      </c>
      <c r="I112" s="1" t="s">
        <v>1792</v>
      </c>
      <c r="J112" s="4" t="s">
        <v>2057</v>
      </c>
      <c r="K112" s="4" t="s">
        <v>1793</v>
      </c>
    </row>
    <row r="113" spans="1:13" ht="129.6" x14ac:dyDescent="0.3">
      <c r="A113" s="1" t="s">
        <v>1814</v>
      </c>
      <c r="B113" s="1" t="s">
        <v>1819</v>
      </c>
      <c r="C113" s="1" t="s">
        <v>1827</v>
      </c>
      <c r="D113" s="102"/>
      <c r="E113" s="1" t="s">
        <v>1853</v>
      </c>
      <c r="F113" s="1">
        <v>0</v>
      </c>
      <c r="G113" s="1">
        <v>10</v>
      </c>
      <c r="H113" s="1">
        <v>1</v>
      </c>
      <c r="I113" s="1" t="s">
        <v>1792</v>
      </c>
      <c r="J113" s="4" t="s">
        <v>2057</v>
      </c>
      <c r="K113" s="4" t="s">
        <v>1793</v>
      </c>
    </row>
    <row r="114" spans="1:13" ht="129.6" x14ac:dyDescent="0.3">
      <c r="A114" s="1" t="s">
        <v>1814</v>
      </c>
      <c r="B114" s="1" t="s">
        <v>2392</v>
      </c>
      <c r="C114" s="1" t="s">
        <v>2393</v>
      </c>
      <c r="D114" s="102"/>
      <c r="E114" s="1" t="s">
        <v>2394</v>
      </c>
      <c r="F114" s="1">
        <v>0</v>
      </c>
      <c r="G114" s="1">
        <v>10</v>
      </c>
      <c r="H114" s="1">
        <v>1</v>
      </c>
      <c r="I114" s="1" t="s">
        <v>1792</v>
      </c>
      <c r="J114" s="4" t="s">
        <v>2057</v>
      </c>
      <c r="K114" s="4" t="s">
        <v>1793</v>
      </c>
    </row>
    <row r="115" spans="1:13" ht="129.6" x14ac:dyDescent="0.3">
      <c r="A115" s="1" t="s">
        <v>1814</v>
      </c>
      <c r="B115" s="1" t="s">
        <v>1820</v>
      </c>
      <c r="C115" s="1" t="s">
        <v>1828</v>
      </c>
      <c r="D115" s="102"/>
      <c r="E115" s="1" t="s">
        <v>1854</v>
      </c>
      <c r="F115" s="1">
        <v>0</v>
      </c>
      <c r="G115" s="1">
        <v>10</v>
      </c>
      <c r="H115" s="1">
        <v>1</v>
      </c>
      <c r="I115" s="1" t="s">
        <v>1792</v>
      </c>
      <c r="J115" s="4" t="s">
        <v>2057</v>
      </c>
      <c r="K115" s="4" t="s">
        <v>1793</v>
      </c>
    </row>
    <row r="116" spans="1:13" ht="129.6" x14ac:dyDescent="0.3">
      <c r="A116" s="1" t="s">
        <v>1814</v>
      </c>
      <c r="B116" s="1" t="s">
        <v>1821</v>
      </c>
      <c r="C116" s="1" t="s">
        <v>1829</v>
      </c>
      <c r="D116" s="102"/>
      <c r="E116" s="1" t="s">
        <v>1855</v>
      </c>
      <c r="F116" s="1">
        <v>0</v>
      </c>
      <c r="G116" s="1">
        <v>10</v>
      </c>
      <c r="H116" s="1">
        <v>1</v>
      </c>
      <c r="I116" s="1" t="s">
        <v>1792</v>
      </c>
      <c r="J116" s="4" t="s">
        <v>2057</v>
      </c>
      <c r="K116" s="4" t="s">
        <v>1793</v>
      </c>
    </row>
    <row r="117" spans="1:13" ht="57.6" x14ac:dyDescent="0.3">
      <c r="A117" s="1" t="s">
        <v>1694</v>
      </c>
      <c r="B117" s="1" t="s">
        <v>1695</v>
      </c>
      <c r="C117" s="1" t="s">
        <v>2219</v>
      </c>
      <c r="D117" s="102"/>
      <c r="E117" s="1" t="s">
        <v>1696</v>
      </c>
      <c r="F117" s="1">
        <v>0</v>
      </c>
      <c r="G117" s="1">
        <v>1</v>
      </c>
      <c r="H117" s="1">
        <v>1</v>
      </c>
      <c r="I117" s="47" t="s">
        <v>29</v>
      </c>
      <c r="J117" s="1" t="s">
        <v>2654</v>
      </c>
      <c r="K117" s="1"/>
      <c r="L117" s="1"/>
      <c r="M117" s="175"/>
    </row>
    <row r="118" spans="1:13" ht="100.8" x14ac:dyDescent="0.3">
      <c r="A118" s="1" t="s">
        <v>1694</v>
      </c>
      <c r="B118" s="1" t="s">
        <v>2107</v>
      </c>
      <c r="C118" s="1" t="s">
        <v>2105</v>
      </c>
      <c r="D118" s="102"/>
      <c r="E118" s="102"/>
      <c r="F118" s="1">
        <v>0</v>
      </c>
      <c r="G118" s="1">
        <v>1</v>
      </c>
      <c r="H118" s="1">
        <v>1</v>
      </c>
      <c r="I118" s="47" t="s">
        <v>29</v>
      </c>
      <c r="J118" s="1" t="s">
        <v>2106</v>
      </c>
    </row>
    <row r="119" spans="1:13" x14ac:dyDescent="0.3">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21875" defaultRowHeight="14.4" x14ac:dyDescent="0.3"/>
  <cols>
    <col min="1" max="1" width="30" style="1" customWidth="1"/>
    <col min="2" max="2" width="41.44140625" style="196" customWidth="1"/>
    <col min="3" max="3" width="59.77734375" customWidth="1"/>
    <col min="4" max="4" width="45.44140625" style="1" customWidth="1"/>
    <col min="5" max="5" width="38.44140625" style="1" customWidth="1"/>
    <col min="6" max="6" width="47.44140625" style="1" customWidth="1"/>
    <col min="7" max="7" width="46" style="1" customWidth="1"/>
    <col min="8" max="8" width="19.44140625" style="44" customWidth="1"/>
    <col min="9" max="9" width="21.44140625" style="1" customWidth="1"/>
    <col min="10" max="10" width="19.44140625" style="178" customWidth="1"/>
    <col min="11" max="11" width="29.21875" style="1" customWidth="1"/>
    <col min="12" max="12" width="19" style="1" customWidth="1"/>
    <col min="13" max="14" width="19.21875" style="1" customWidth="1"/>
    <col min="15" max="15" width="28.44140625" style="1" customWidth="1"/>
    <col min="16" max="16" width="38.44140625" style="1" customWidth="1"/>
    <col min="17" max="17" width="53.44140625" style="1" customWidth="1"/>
    <col min="18" max="18" width="45.44140625" style="2" customWidth="1"/>
    <col min="19" max="16384" width="9.21875" style="1"/>
  </cols>
  <sheetData>
    <row r="1" spans="1:18" x14ac:dyDescent="0.3">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2677</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2677</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2677</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2677</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2677</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2677</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2677</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2677</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2677</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2677</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2646</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2646</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2646</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2646</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2646</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2646</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2646</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2646</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2646</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2646</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2645</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5" customHeight="1" x14ac:dyDescent="0.3">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2645</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2645</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2645</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2645</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2645</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2645</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2644</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5" customHeight="1" x14ac:dyDescent="0.3">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2644</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2644</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2644</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2644</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2644</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2644</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2647</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2647</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2647</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2647</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2647</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2647</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2647</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2677</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2644</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2647</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2445</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2677</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2644</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2647</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2677</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2644</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2647</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2396</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2758</v>
      </c>
      <c r="D188" s="47" t="s">
        <v>45</v>
      </c>
      <c r="E188" s="47" t="s">
        <v>37</v>
      </c>
      <c r="F188" s="47" t="s">
        <v>83</v>
      </c>
      <c r="G188" s="2" t="s">
        <v>2677</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2644</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2647</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2672</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2672</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2672</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2672</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2672</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2672</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2672</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2672</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2672</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2672</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2672</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2672</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2711</v>
      </c>
      <c r="D238" s="47" t="s">
        <v>270</v>
      </c>
      <c r="E238" s="47"/>
      <c r="F238" s="47" t="s">
        <v>2672</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2672</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2522</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2526</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2524</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2707</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2534</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8.8" x14ac:dyDescent="0.3">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2451</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2522</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2526</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2524</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2522</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2526</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2524</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2522</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2526</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2524</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2522</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2526</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2524</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2522</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2526</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2524</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2535</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2534</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2522</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2526</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2524</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2522</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2526</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2524</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2522</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2526</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2524</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8.8" x14ac:dyDescent="0.3">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2399</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2403</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2408</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2522</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2526</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2524</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2443</v>
      </c>
      <c r="F640" t="s">
        <v>1957</v>
      </c>
      <c r="G640" s="47" t="s">
        <v>2443</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2443</v>
      </c>
      <c r="F648" t="s">
        <v>1633</v>
      </c>
      <c r="G648" s="47" t="s">
        <v>2443</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2443</v>
      </c>
      <c r="F656" t="s">
        <v>1898</v>
      </c>
      <c r="G656" s="47" t="s">
        <v>2443</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2443</v>
      </c>
      <c r="F664" t="s">
        <v>1899</v>
      </c>
      <c r="G664" s="47" t="s">
        <v>2443</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2443</v>
      </c>
      <c r="F672" t="s">
        <v>1900</v>
      </c>
      <c r="G672" s="47" t="s">
        <v>2443</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2443</v>
      </c>
      <c r="F680" t="s">
        <v>1901</v>
      </c>
      <c r="G680" s="47" t="s">
        <v>2443</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2443</v>
      </c>
      <c r="F688" t="s">
        <v>1902</v>
      </c>
      <c r="G688" s="47" t="s">
        <v>2443</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2443</v>
      </c>
      <c r="F696" t="s">
        <v>1903</v>
      </c>
      <c r="G696" s="47" t="s">
        <v>2443</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2443</v>
      </c>
      <c r="F704" t="s">
        <v>1904</v>
      </c>
      <c r="G704" s="47" t="s">
        <v>2443</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2443</v>
      </c>
      <c r="F712" t="s">
        <v>1455</v>
      </c>
      <c r="G712" s="47" t="s">
        <v>2443</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2443</v>
      </c>
      <c r="F720" t="s">
        <v>1905</v>
      </c>
      <c r="G720" s="47" t="s">
        <v>2443</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2443</v>
      </c>
      <c r="F728" t="s">
        <v>1906</v>
      </c>
      <c r="G728" s="47" t="s">
        <v>2443</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2443</v>
      </c>
      <c r="F736" t="s">
        <v>1907</v>
      </c>
      <c r="G736" s="47" t="s">
        <v>2443</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2443</v>
      </c>
      <c r="F744" t="s">
        <v>1456</v>
      </c>
      <c r="G744" s="47" t="s">
        <v>2443</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2443</v>
      </c>
      <c r="F752" t="s">
        <v>1908</v>
      </c>
      <c r="G752" s="47" t="s">
        <v>2443</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2443</v>
      </c>
      <c r="F760" t="s">
        <v>1909</v>
      </c>
      <c r="G760" s="47" t="s">
        <v>2443</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2443</v>
      </c>
      <c r="F768" t="s">
        <v>1910</v>
      </c>
      <c r="G768" s="47" t="s">
        <v>2443</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2443</v>
      </c>
      <c r="F776" t="s">
        <v>1911</v>
      </c>
      <c r="G776" s="47" t="s">
        <v>2443</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2443</v>
      </c>
      <c r="F784" t="s">
        <v>1912</v>
      </c>
      <c r="G784" s="47" t="s">
        <v>2443</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2443</v>
      </c>
      <c r="F792" t="s">
        <v>1913</v>
      </c>
      <c r="G792" s="47" t="s">
        <v>2443</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2443</v>
      </c>
      <c r="F800" t="s">
        <v>1914</v>
      </c>
      <c r="G800" s="47" t="s">
        <v>2443</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2443</v>
      </c>
      <c r="F808" t="s">
        <v>1915</v>
      </c>
      <c r="G808" s="47" t="s">
        <v>2443</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2443</v>
      </c>
      <c r="F816" t="s">
        <v>1916</v>
      </c>
      <c r="G816" s="47" t="s">
        <v>2443</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2443</v>
      </c>
      <c r="F824" t="s">
        <v>1958</v>
      </c>
      <c r="G824" s="47" t="s">
        <v>2443</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2443</v>
      </c>
      <c r="F832" t="s">
        <v>1917</v>
      </c>
      <c r="G832" s="47" t="s">
        <v>2443</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2761</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2443</v>
      </c>
      <c r="F1095" t="s">
        <v>1957</v>
      </c>
      <c r="G1095" s="47" t="s">
        <v>2443</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2443</v>
      </c>
      <c r="F1103" t="s">
        <v>1633</v>
      </c>
      <c r="G1103" s="47" t="s">
        <v>2443</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2443</v>
      </c>
      <c r="F1111" t="s">
        <v>1898</v>
      </c>
      <c r="G1111" s="47" t="s">
        <v>2443</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2443</v>
      </c>
      <c r="F1119" t="s">
        <v>1899</v>
      </c>
      <c r="G1119" s="47" t="s">
        <v>2443</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2443</v>
      </c>
      <c r="F1127" t="s">
        <v>1900</v>
      </c>
      <c r="G1127" s="47" t="s">
        <v>2443</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2443</v>
      </c>
      <c r="F1135" t="s">
        <v>1901</v>
      </c>
      <c r="G1135" s="47" t="s">
        <v>2443</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2443</v>
      </c>
      <c r="F1143" t="s">
        <v>1902</v>
      </c>
      <c r="G1143" s="47" t="s">
        <v>2443</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2443</v>
      </c>
      <c r="F1151" t="s">
        <v>1903</v>
      </c>
      <c r="G1151" s="47" t="s">
        <v>2443</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2443</v>
      </c>
      <c r="F1159" t="s">
        <v>1904</v>
      </c>
      <c r="G1159" s="47" t="s">
        <v>2443</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2443</v>
      </c>
      <c r="F1167" t="s">
        <v>1455</v>
      </c>
      <c r="G1167" s="47" t="s">
        <v>2443</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2443</v>
      </c>
      <c r="F1175" t="s">
        <v>1905</v>
      </c>
      <c r="G1175" s="47" t="s">
        <v>2443</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2443</v>
      </c>
      <c r="F1183" t="s">
        <v>1906</v>
      </c>
      <c r="G1183" s="47" t="s">
        <v>2443</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2443</v>
      </c>
      <c r="F1191" t="s">
        <v>1907</v>
      </c>
      <c r="G1191" s="47" t="s">
        <v>2443</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2443</v>
      </c>
      <c r="F1199" t="s">
        <v>1456</v>
      </c>
      <c r="G1199" s="47" t="s">
        <v>2443</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2443</v>
      </c>
      <c r="F1207" t="s">
        <v>1908</v>
      </c>
      <c r="G1207" s="47" t="s">
        <v>2443</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2443</v>
      </c>
      <c r="F1215" t="s">
        <v>1909</v>
      </c>
      <c r="G1215" s="47" t="s">
        <v>2443</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2443</v>
      </c>
      <c r="F1223" t="s">
        <v>1910</v>
      </c>
      <c r="G1223" s="47" t="s">
        <v>2443</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2443</v>
      </c>
      <c r="F1231" t="s">
        <v>1911</v>
      </c>
      <c r="G1231" s="47" t="s">
        <v>2443</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2443</v>
      </c>
      <c r="F1239" t="s">
        <v>1912</v>
      </c>
      <c r="G1239" s="47" t="s">
        <v>2443</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2443</v>
      </c>
      <c r="F1247" t="s">
        <v>1913</v>
      </c>
      <c r="G1247" s="47" t="s">
        <v>2443</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2443</v>
      </c>
      <c r="F1255" t="s">
        <v>1914</v>
      </c>
      <c r="G1255" s="47" t="s">
        <v>2443</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2443</v>
      </c>
      <c r="F1263" t="s">
        <v>1915</v>
      </c>
      <c r="G1263" s="47" t="s">
        <v>2443</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2443</v>
      </c>
      <c r="F1271" t="s">
        <v>1916</v>
      </c>
      <c r="G1271" s="47" t="s">
        <v>2443</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2443</v>
      </c>
      <c r="F1279" t="s">
        <v>1958</v>
      </c>
      <c r="G1279" s="47" t="s">
        <v>2443</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2443</v>
      </c>
      <c r="F1287" t="s">
        <v>1917</v>
      </c>
      <c r="G1287" s="47" t="s">
        <v>2443</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2558</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2698</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2698</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2698</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2698</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2698</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2698</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2698</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2698</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2698</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2698</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2698</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2698</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2698</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2698</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2698</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2698</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2698</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2699</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2699</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2699</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2699</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2699</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2699</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2699</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2699</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2699</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2699</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2699</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2699</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2699</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2699</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2699</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2699</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2699</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2700</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2700</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2700</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2700</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2700</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2700</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2700</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2700</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2700</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2700</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2700</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2700</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2700</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2700</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2700</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2700</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2700</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2529</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2531</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2533</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2523</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2525</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x14ac:dyDescent="0.3">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2689</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2523</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2525</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x14ac:dyDescent="0.3">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2388</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2390</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2393</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21875" defaultRowHeight="14.4" x14ac:dyDescent="0.3"/>
  <cols>
    <col min="1" max="2" width="76.77734375" customWidth="1"/>
  </cols>
  <sheetData>
    <row r="1" spans="1:2" x14ac:dyDescent="0.3">
      <c r="A1" s="268" t="s">
        <v>1686</v>
      </c>
      <c r="B1" s="268"/>
    </row>
    <row r="2" spans="1:2" x14ac:dyDescent="0.3">
      <c r="A2" s="137" t="s">
        <v>1687</v>
      </c>
      <c r="B2" s="137" t="s">
        <v>1688</v>
      </c>
    </row>
    <row r="3" spans="1:2" x14ac:dyDescent="0.3">
      <c r="A3" s="138" t="s">
        <v>345</v>
      </c>
      <c r="B3" t="s">
        <v>345</v>
      </c>
    </row>
    <row r="4" spans="1:2" x14ac:dyDescent="0.3">
      <c r="A4" s="138" t="s">
        <v>2262</v>
      </c>
      <c r="B4" t="s">
        <v>2262</v>
      </c>
    </row>
    <row r="5" spans="1:2" x14ac:dyDescent="0.3">
      <c r="A5" s="138" t="s">
        <v>2427</v>
      </c>
      <c r="B5" t="s">
        <v>2539</v>
      </c>
    </row>
    <row r="6" spans="1:2" x14ac:dyDescent="0.3">
      <c r="A6" s="139" t="s">
        <v>1207</v>
      </c>
      <c r="B6" t="s">
        <v>345</v>
      </c>
    </row>
    <row r="7" spans="1:2" x14ac:dyDescent="0.3">
      <c r="A7" s="139" t="s">
        <v>2428</v>
      </c>
      <c r="B7" t="s">
        <v>2538</v>
      </c>
    </row>
    <row r="8" spans="1:2" ht="28.8" x14ac:dyDescent="0.3">
      <c r="A8" s="139" t="s">
        <v>2450</v>
      </c>
      <c r="B8" t="s">
        <v>2555</v>
      </c>
    </row>
    <row r="9" spans="1:2" x14ac:dyDescent="0.3">
      <c r="A9" s="139" t="s">
        <v>2429</v>
      </c>
      <c r="B9" t="s">
        <v>2541</v>
      </c>
    </row>
    <row r="10" spans="1:2" x14ac:dyDescent="0.3">
      <c r="A10" s="139" t="s">
        <v>2430</v>
      </c>
      <c r="B10" t="s">
        <v>2542</v>
      </c>
    </row>
    <row r="11" spans="1:2" x14ac:dyDescent="0.3">
      <c r="A11" s="139" t="s">
        <v>1727</v>
      </c>
      <c r="B11" t="s">
        <v>1727</v>
      </c>
    </row>
    <row r="12" spans="1:2" x14ac:dyDescent="0.3">
      <c r="A12" s="139" t="s">
        <v>1769</v>
      </c>
      <c r="B12" t="s">
        <v>1769</v>
      </c>
    </row>
    <row r="13" spans="1:2" x14ac:dyDescent="0.3">
      <c r="A13" s="139" t="s">
        <v>1746</v>
      </c>
      <c r="B13" t="s">
        <v>1746</v>
      </c>
    </row>
    <row r="14" spans="1:2" x14ac:dyDescent="0.3">
      <c r="A14" s="139" t="s">
        <v>2431</v>
      </c>
      <c r="B14" t="s">
        <v>2543</v>
      </c>
    </row>
    <row r="15" spans="1:2" x14ac:dyDescent="0.3">
      <c r="A15" s="139" t="s">
        <v>346</v>
      </c>
      <c r="B15" t="s">
        <v>346</v>
      </c>
    </row>
    <row r="16" spans="1:2" x14ac:dyDescent="0.3">
      <c r="A16" s="139" t="s">
        <v>347</v>
      </c>
      <c r="B16" t="s">
        <v>347</v>
      </c>
    </row>
    <row r="17" spans="1:2" x14ac:dyDescent="0.3">
      <c r="A17" s="139" t="s">
        <v>2335</v>
      </c>
      <c r="B17" t="s">
        <v>2335</v>
      </c>
    </row>
    <row r="18" spans="1:2" x14ac:dyDescent="0.3">
      <c r="A18" s="139" t="s">
        <v>2148</v>
      </c>
      <c r="B18" t="s">
        <v>2148</v>
      </c>
    </row>
    <row r="19" spans="1:2" x14ac:dyDescent="0.3">
      <c r="A19" s="139" t="s">
        <v>2149</v>
      </c>
      <c r="B19" t="s">
        <v>2149</v>
      </c>
    </row>
    <row r="20" spans="1:2" x14ac:dyDescent="0.3">
      <c r="A20" s="139" t="s">
        <v>2432</v>
      </c>
      <c r="B20" t="s">
        <v>2540</v>
      </c>
    </row>
    <row r="21" spans="1:2" x14ac:dyDescent="0.3">
      <c r="A21" s="139" t="s">
        <v>348</v>
      </c>
      <c r="B21" t="s">
        <v>348</v>
      </c>
    </row>
    <row r="22" spans="1:2" x14ac:dyDescent="0.3">
      <c r="A22" s="139" t="s">
        <v>2433</v>
      </c>
      <c r="B22" t="s">
        <v>2544</v>
      </c>
    </row>
    <row r="23" spans="1:2" x14ac:dyDescent="0.3">
      <c r="A23" s="139" t="s">
        <v>1339</v>
      </c>
      <c r="B23" t="s">
        <v>1339</v>
      </c>
    </row>
    <row r="24" spans="1:2" x14ac:dyDescent="0.3">
      <c r="A24" s="139" t="s">
        <v>1263</v>
      </c>
      <c r="B24" t="s">
        <v>2609</v>
      </c>
    </row>
    <row r="25" spans="1:2" x14ac:dyDescent="0.3">
      <c r="A25" s="139" t="s">
        <v>1264</v>
      </c>
      <c r="B25" t="s">
        <v>2610</v>
      </c>
    </row>
    <row r="26" spans="1:2" x14ac:dyDescent="0.3">
      <c r="A26" s="139" t="s">
        <v>466</v>
      </c>
      <c r="B26" t="s">
        <v>466</v>
      </c>
    </row>
    <row r="27" spans="1:2" x14ac:dyDescent="0.3">
      <c r="A27" s="139" t="s">
        <v>1244</v>
      </c>
      <c r="B27" t="s">
        <v>1244</v>
      </c>
    </row>
    <row r="28" spans="1:2" x14ac:dyDescent="0.3">
      <c r="A28" s="139" t="s">
        <v>1243</v>
      </c>
      <c r="B28" t="s">
        <v>1243</v>
      </c>
    </row>
    <row r="29" spans="1:2" x14ac:dyDescent="0.3">
      <c r="A29" s="139" t="s">
        <v>1272</v>
      </c>
      <c r="B29" t="s">
        <v>1272</v>
      </c>
    </row>
    <row r="30" spans="1:2" x14ac:dyDescent="0.3">
      <c r="A30" s="139" t="s">
        <v>449</v>
      </c>
      <c r="B30" t="s">
        <v>2569</v>
      </c>
    </row>
    <row r="31" spans="1:2" x14ac:dyDescent="0.3">
      <c r="A31" s="139" t="s">
        <v>2434</v>
      </c>
      <c r="B31" t="s">
        <v>2545</v>
      </c>
    </row>
    <row r="32" spans="1:2" x14ac:dyDescent="0.3">
      <c r="A32" s="139" t="s">
        <v>1247</v>
      </c>
      <c r="B32" t="s">
        <v>1247</v>
      </c>
    </row>
    <row r="33" spans="1:2" x14ac:dyDescent="0.3">
      <c r="A33" s="139" t="s">
        <v>1248</v>
      </c>
      <c r="B33" t="s">
        <v>1248</v>
      </c>
    </row>
    <row r="34" spans="1:2" x14ac:dyDescent="0.3">
      <c r="A34" s="139" t="s">
        <v>2117</v>
      </c>
      <c r="B34" t="s">
        <v>2117</v>
      </c>
    </row>
    <row r="35" spans="1:2" x14ac:dyDescent="0.3">
      <c r="A35" s="139" t="s">
        <v>1510</v>
      </c>
      <c r="B35" t="s">
        <v>1510</v>
      </c>
    </row>
    <row r="36" spans="1:2" x14ac:dyDescent="0.3">
      <c r="A36" s="139" t="s">
        <v>1305</v>
      </c>
      <c r="B36" t="s">
        <v>2565</v>
      </c>
    </row>
    <row r="37" spans="1:2" x14ac:dyDescent="0.3">
      <c r="A37" s="139" t="s">
        <v>2435</v>
      </c>
      <c r="B37" t="s">
        <v>2546</v>
      </c>
    </row>
    <row r="38" spans="1:2" x14ac:dyDescent="0.3">
      <c r="A38" s="139" t="s">
        <v>2436</v>
      </c>
      <c r="B38" t="s">
        <v>2547</v>
      </c>
    </row>
    <row r="39" spans="1:2" x14ac:dyDescent="0.3">
      <c r="A39" s="139" t="s">
        <v>2437</v>
      </c>
      <c r="B39" t="s">
        <v>2548</v>
      </c>
    </row>
    <row r="40" spans="1:2" x14ac:dyDescent="0.3">
      <c r="A40" s="139" t="s">
        <v>2438</v>
      </c>
      <c r="B40" t="s">
        <v>2549</v>
      </c>
    </row>
    <row r="41" spans="1:2" x14ac:dyDescent="0.3">
      <c r="A41" s="139" t="s">
        <v>2439</v>
      </c>
      <c r="B41" t="s">
        <v>2550</v>
      </c>
    </row>
    <row r="42" spans="1:2" x14ac:dyDescent="0.3">
      <c r="A42" s="139" t="s">
        <v>2440</v>
      </c>
      <c r="B42" t="s">
        <v>2551</v>
      </c>
    </row>
    <row r="43" spans="1:2" x14ac:dyDescent="0.3">
      <c r="A43" s="139" t="s">
        <v>2433</v>
      </c>
      <c r="B43" t="s">
        <v>2544</v>
      </c>
    </row>
    <row r="44" spans="1:2" x14ac:dyDescent="0.3">
      <c r="A44" s="139" t="s">
        <v>2108</v>
      </c>
      <c r="B44" t="s">
        <v>2552</v>
      </c>
    </row>
    <row r="45" spans="1:2" x14ac:dyDescent="0.3">
      <c r="A45" s="139" t="s">
        <v>2441</v>
      </c>
      <c r="B45" t="s">
        <v>2554</v>
      </c>
    </row>
    <row r="46" spans="1:2" x14ac:dyDescent="0.3">
      <c r="A46" s="139" t="s">
        <v>2442</v>
      </c>
      <c r="B46" t="s">
        <v>2553</v>
      </c>
    </row>
    <row r="48" spans="1:2" x14ac:dyDescent="0.3">
      <c r="A48" s="268" t="s">
        <v>1690</v>
      </c>
      <c r="B48" s="268"/>
    </row>
    <row r="49" spans="1:2" x14ac:dyDescent="0.3">
      <c r="A49" s="137" t="s">
        <v>1687</v>
      </c>
      <c r="B49" s="137" t="s">
        <v>1688</v>
      </c>
    </row>
    <row r="50" spans="1:2" x14ac:dyDescent="0.3">
      <c r="A50" s="100" t="s">
        <v>136</v>
      </c>
      <c r="B50" t="s">
        <v>2520</v>
      </c>
    </row>
    <row r="51" spans="1:2" x14ac:dyDescent="0.3">
      <c r="A51" s="100" t="s">
        <v>138</v>
      </c>
      <c r="B51" t="s">
        <v>2521</v>
      </c>
    </row>
    <row r="62" spans="1:2" x14ac:dyDescent="0.3">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topLeftCell="B1" zoomScale="70" zoomScaleNormal="70" workbookViewId="0">
      <pane ySplit="1" topLeftCell="A99" activePane="bottomLeft" state="frozen"/>
      <selection pane="bottomLeft" activeCell="I99" sqref="I99"/>
    </sheetView>
  </sheetViews>
  <sheetFormatPr defaultColWidth="9.21875" defaultRowHeight="14.4" x14ac:dyDescent="0.3"/>
  <cols>
    <col min="1" max="1" width="37.44140625" style="1" customWidth="1"/>
    <col min="2" max="2" width="27.44140625" style="1" customWidth="1"/>
    <col min="3" max="3" width="9" style="1" customWidth="1"/>
    <col min="4" max="4" width="18.44140625" style="1" customWidth="1"/>
    <col min="5" max="5" width="18.21875" style="1" customWidth="1"/>
    <col min="6" max="6" width="34.21875" style="1" customWidth="1"/>
    <col min="7" max="7" width="95" style="1" customWidth="1"/>
    <col min="8" max="8" width="37.44140625" style="1" customWidth="1"/>
    <col min="9" max="10" width="34.44140625" style="1" customWidth="1"/>
    <col min="11" max="16384" width="9.21875" style="1"/>
  </cols>
  <sheetData>
    <row r="1" spans="1:10" s="3" customFormat="1" ht="28.8" x14ac:dyDescent="0.3">
      <c r="A1" s="103" t="s">
        <v>1198</v>
      </c>
      <c r="B1" s="104" t="s">
        <v>1199</v>
      </c>
      <c r="C1" s="140" t="s">
        <v>1689</v>
      </c>
      <c r="D1" s="104" t="s">
        <v>60</v>
      </c>
      <c r="E1" s="104" t="s">
        <v>62</v>
      </c>
      <c r="F1" s="104" t="s">
        <v>431</v>
      </c>
      <c r="G1" s="104" t="s">
        <v>61</v>
      </c>
      <c r="H1" s="104" t="s">
        <v>1208</v>
      </c>
      <c r="I1" s="105" t="s">
        <v>297</v>
      </c>
      <c r="J1" s="45" t="s">
        <v>2339</v>
      </c>
    </row>
    <row r="2" spans="1:10" x14ac:dyDescent="0.3">
      <c r="A2" s="2" t="s">
        <v>1213</v>
      </c>
      <c r="B2" s="1" t="s">
        <v>1214</v>
      </c>
      <c r="C2" s="44">
        <v>1</v>
      </c>
      <c r="D2" s="1" t="s">
        <v>63</v>
      </c>
      <c r="E2" s="1" t="s">
        <v>64</v>
      </c>
      <c r="F2" s="1" t="str">
        <f>UnitControlCenter!$B$3</f>
        <v>million metric tons / year</v>
      </c>
      <c r="G2" s="1" t="s">
        <v>170</v>
      </c>
      <c r="J2" s="1" t="s">
        <v>2570</v>
      </c>
    </row>
    <row r="3" spans="1:10" x14ac:dyDescent="0.3">
      <c r="A3" s="2" t="s">
        <v>1213</v>
      </c>
      <c r="B3" s="1" t="s">
        <v>1215</v>
      </c>
      <c r="C3" s="49">
        <v>1</v>
      </c>
      <c r="D3" s="2" t="s">
        <v>63</v>
      </c>
      <c r="E3" s="2" t="s">
        <v>64</v>
      </c>
      <c r="F3" s="1" t="str">
        <f>UnitControlCenter!$B$3</f>
        <v>million metric tons / year</v>
      </c>
      <c r="G3" s="1" t="s">
        <v>1197</v>
      </c>
      <c r="J3" s="1" t="s">
        <v>2571</v>
      </c>
    </row>
    <row r="4" spans="1:10" ht="28.8" x14ac:dyDescent="0.3">
      <c r="A4" s="2" t="s">
        <v>1213</v>
      </c>
      <c r="B4" s="1" t="s">
        <v>2260</v>
      </c>
      <c r="C4" s="44">
        <v>1</v>
      </c>
      <c r="D4" s="1" t="s">
        <v>63</v>
      </c>
      <c r="E4" s="1" t="s">
        <v>64</v>
      </c>
      <c r="F4" s="1" t="str">
        <f>UnitControlCenter!B4</f>
        <v>million metric tons</v>
      </c>
      <c r="G4" s="1" t="s">
        <v>2263</v>
      </c>
      <c r="J4" s="1" t="s">
        <v>2345</v>
      </c>
    </row>
    <row r="5" spans="1:10" ht="28.8" x14ac:dyDescent="0.3">
      <c r="A5" s="2" t="s">
        <v>1213</v>
      </c>
      <c r="B5" s="1" t="s">
        <v>2261</v>
      </c>
      <c r="C5" s="49">
        <v>1</v>
      </c>
      <c r="D5" s="2" t="s">
        <v>63</v>
      </c>
      <c r="E5" s="2" t="s">
        <v>64</v>
      </c>
      <c r="F5" s="1" t="str">
        <f>UnitControlCenter!B4</f>
        <v>million metric tons</v>
      </c>
      <c r="G5" s="1" t="s">
        <v>2264</v>
      </c>
    </row>
    <row r="6" spans="1:10" ht="72" x14ac:dyDescent="0.3">
      <c r="A6" s="2" t="s">
        <v>1213</v>
      </c>
      <c r="B6" s="2" t="s">
        <v>1216</v>
      </c>
      <c r="C6" s="44">
        <v>1</v>
      </c>
      <c r="D6" s="1" t="s">
        <v>65</v>
      </c>
      <c r="E6" s="1" t="s">
        <v>66</v>
      </c>
      <c r="F6" s="1" t="str">
        <f>UnitControlCenter!$B$3</f>
        <v>million metric tons / year</v>
      </c>
      <c r="G6" s="1" t="s">
        <v>1670</v>
      </c>
      <c r="H6" s="1" t="s">
        <v>1671</v>
      </c>
      <c r="I6" s="1" t="s">
        <v>1672</v>
      </c>
    </row>
    <row r="7" spans="1:10" ht="28.8" x14ac:dyDescent="0.3">
      <c r="A7" s="2" t="s">
        <v>1213</v>
      </c>
      <c r="B7" s="2" t="s">
        <v>1217</v>
      </c>
      <c r="C7" s="44">
        <v>1</v>
      </c>
      <c r="D7" s="1" t="s">
        <v>65</v>
      </c>
      <c r="E7" s="1" t="s">
        <v>66</v>
      </c>
      <c r="F7" s="1" t="str">
        <f>UnitControlCenter!$B$3</f>
        <v>million metric tons / year</v>
      </c>
      <c r="G7" s="1" t="s">
        <v>1673</v>
      </c>
      <c r="H7" s="1" t="s">
        <v>1674</v>
      </c>
      <c r="I7" s="1" t="s">
        <v>1675</v>
      </c>
    </row>
    <row r="8" spans="1:10" ht="28.8" x14ac:dyDescent="0.3">
      <c r="A8" s="2" t="s">
        <v>1213</v>
      </c>
      <c r="B8" s="2" t="s">
        <v>1218</v>
      </c>
      <c r="C8" s="44">
        <v>1</v>
      </c>
      <c r="D8" s="1" t="s">
        <v>65</v>
      </c>
      <c r="E8" s="1" t="s">
        <v>66</v>
      </c>
      <c r="F8" s="1" t="str">
        <f>UnitControlCenter!$B$3</f>
        <v>million metric tons / year</v>
      </c>
      <c r="G8" s="1" t="s">
        <v>1478</v>
      </c>
      <c r="H8" s="1" t="s">
        <v>1479</v>
      </c>
      <c r="I8" s="1" t="s">
        <v>1480</v>
      </c>
    </row>
    <row r="9" spans="1:10" x14ac:dyDescent="0.3">
      <c r="A9" s="2" t="s">
        <v>1213</v>
      </c>
      <c r="B9" s="2" t="s">
        <v>1737</v>
      </c>
      <c r="C9" s="44">
        <v>0</v>
      </c>
      <c r="D9" s="1" t="s">
        <v>63</v>
      </c>
      <c r="E9" s="1" t="s">
        <v>64</v>
      </c>
      <c r="F9" s="1" t="str">
        <f>UnitControlCenter!$B$5</f>
        <v>g CO2e / 2023 Euro</v>
      </c>
      <c r="G9" s="1" t="s">
        <v>1692</v>
      </c>
    </row>
    <row r="10" spans="1:10" x14ac:dyDescent="0.3">
      <c r="A10" s="2" t="s">
        <v>1213</v>
      </c>
      <c r="B10" s="2" t="s">
        <v>129</v>
      </c>
      <c r="C10" s="44">
        <v>1</v>
      </c>
      <c r="D10" s="1" t="s">
        <v>63</v>
      </c>
      <c r="E10" s="1" t="s">
        <v>64</v>
      </c>
      <c r="F10" s="1" t="str">
        <f>UnitControlCenter!$B$3</f>
        <v>million metric tons / year</v>
      </c>
      <c r="G10" s="1" t="s">
        <v>1310</v>
      </c>
    </row>
    <row r="11" spans="1:10" x14ac:dyDescent="0.3">
      <c r="A11" s="2" t="s">
        <v>1213</v>
      </c>
      <c r="B11" s="2" t="s">
        <v>1308</v>
      </c>
      <c r="C11" s="44">
        <v>1</v>
      </c>
      <c r="D11" s="1" t="s">
        <v>63</v>
      </c>
      <c r="E11" s="1" t="s">
        <v>64</v>
      </c>
      <c r="F11" s="1" t="str">
        <f>UnitControlCenter!$B$3</f>
        <v>million metric tons / year</v>
      </c>
      <c r="G11" s="1" t="s">
        <v>1311</v>
      </c>
    </row>
    <row r="12" spans="1:10" x14ac:dyDescent="0.3">
      <c r="A12" s="2" t="s">
        <v>1213</v>
      </c>
      <c r="B12" s="2" t="s">
        <v>1365</v>
      </c>
      <c r="C12" s="44">
        <v>1</v>
      </c>
      <c r="D12" s="1" t="s">
        <v>63</v>
      </c>
      <c r="E12" s="1" t="s">
        <v>64</v>
      </c>
      <c r="F12" s="1" t="str">
        <f>UnitControlCenter!$B$3</f>
        <v>million metric tons / year</v>
      </c>
      <c r="G12" s="1" t="s">
        <v>1373</v>
      </c>
    </row>
    <row r="13" spans="1:10" x14ac:dyDescent="0.3">
      <c r="A13" s="2" t="s">
        <v>1213</v>
      </c>
      <c r="B13" s="2" t="s">
        <v>92</v>
      </c>
      <c r="C13" s="44">
        <v>1</v>
      </c>
      <c r="D13" s="1" t="s">
        <v>63</v>
      </c>
      <c r="E13" s="1" t="s">
        <v>64</v>
      </c>
      <c r="F13" s="1" t="str">
        <f>UnitControlCenter!$B$3</f>
        <v>million metric tons / year</v>
      </c>
      <c r="G13" s="1" t="s">
        <v>1312</v>
      </c>
    </row>
    <row r="14" spans="1:10" x14ac:dyDescent="0.3">
      <c r="A14" s="2" t="s">
        <v>1213</v>
      </c>
      <c r="B14" s="2" t="s">
        <v>9</v>
      </c>
      <c r="C14" s="44">
        <v>1</v>
      </c>
      <c r="D14" s="1" t="s">
        <v>63</v>
      </c>
      <c r="E14" s="1" t="s">
        <v>64</v>
      </c>
      <c r="F14" s="1" t="str">
        <f>UnitControlCenter!$B$3</f>
        <v>million metric tons / year</v>
      </c>
      <c r="G14" s="1" t="s">
        <v>1331</v>
      </c>
      <c r="J14" s="1" t="s">
        <v>2765</v>
      </c>
    </row>
    <row r="15" spans="1:10" x14ac:dyDescent="0.3">
      <c r="A15" s="2" t="s">
        <v>1213</v>
      </c>
      <c r="B15" s="2" t="s">
        <v>1309</v>
      </c>
      <c r="C15" s="44">
        <v>1</v>
      </c>
      <c r="D15" s="1" t="s">
        <v>63</v>
      </c>
      <c r="E15" s="1" t="s">
        <v>64</v>
      </c>
      <c r="F15" s="1" t="str">
        <f>UnitControlCenter!$B$3</f>
        <v>million metric tons / year</v>
      </c>
      <c r="G15" s="1" t="s">
        <v>1313</v>
      </c>
    </row>
    <row r="16" spans="1:10" x14ac:dyDescent="0.3">
      <c r="A16" s="2" t="s">
        <v>1213</v>
      </c>
      <c r="B16" s="2" t="s">
        <v>4</v>
      </c>
      <c r="C16" s="44">
        <v>1</v>
      </c>
      <c r="D16" s="1" t="s">
        <v>63</v>
      </c>
      <c r="E16" s="1" t="s">
        <v>64</v>
      </c>
      <c r="F16" s="1" t="str">
        <f>UnitControlCenter!$B$3</f>
        <v>million metric tons / year</v>
      </c>
      <c r="G16" s="1" t="s">
        <v>1314</v>
      </c>
    </row>
    <row r="17" spans="1:10" x14ac:dyDescent="0.3">
      <c r="A17" s="2" t="s">
        <v>1213</v>
      </c>
      <c r="B17" s="2" t="s">
        <v>1318</v>
      </c>
      <c r="C17" s="44">
        <v>1</v>
      </c>
      <c r="D17" s="1" t="s">
        <v>63</v>
      </c>
      <c r="E17" s="1" t="s">
        <v>64</v>
      </c>
      <c r="F17" s="1" t="str">
        <f>UnitControlCenter!$B$3</f>
        <v>million metric tons / year</v>
      </c>
      <c r="G17" s="1" t="s">
        <v>1315</v>
      </c>
    </row>
    <row r="18" spans="1:10" ht="346.2" thickBot="1" x14ac:dyDescent="0.35">
      <c r="A18" s="134" t="s">
        <v>1213</v>
      </c>
      <c r="B18" s="134" t="s">
        <v>2605</v>
      </c>
      <c r="C18" s="141">
        <v>1</v>
      </c>
      <c r="D18" s="135" t="s">
        <v>65</v>
      </c>
      <c r="E18" s="135" t="s">
        <v>66</v>
      </c>
      <c r="F18" s="135" t="s">
        <v>345</v>
      </c>
      <c r="G18" s="135" t="s">
        <v>2606</v>
      </c>
      <c r="H18" s="135" t="s">
        <v>2607</v>
      </c>
      <c r="I18" s="135" t="s">
        <v>2608</v>
      </c>
      <c r="J18" s="135"/>
    </row>
    <row r="19" spans="1:10" ht="100.8" x14ac:dyDescent="0.3">
      <c r="A19" s="2" t="s">
        <v>1219</v>
      </c>
      <c r="B19" s="2" t="s">
        <v>1124</v>
      </c>
      <c r="C19" s="44">
        <v>1</v>
      </c>
      <c r="D19" s="1" t="s">
        <v>65</v>
      </c>
      <c r="E19" s="1" t="s">
        <v>66</v>
      </c>
      <c r="F19" s="1" t="str">
        <f>UnitControlCenter!$B$3</f>
        <v>million metric tons / year</v>
      </c>
      <c r="G19" s="1" t="s">
        <v>2122</v>
      </c>
      <c r="H19" s="1" t="s">
        <v>1671</v>
      </c>
      <c r="I19" s="1" t="s">
        <v>1672</v>
      </c>
    </row>
    <row r="20" spans="1:10" ht="100.8" x14ac:dyDescent="0.3">
      <c r="A20" s="2" t="s">
        <v>1219</v>
      </c>
      <c r="B20" s="2" t="s">
        <v>1132</v>
      </c>
      <c r="C20" s="44">
        <v>1</v>
      </c>
      <c r="D20" s="1" t="s">
        <v>65</v>
      </c>
      <c r="E20" s="1" t="s">
        <v>66</v>
      </c>
      <c r="F20" s="1" t="str">
        <f>UnitControlCenter!$B$3</f>
        <v>million metric tons / year</v>
      </c>
      <c r="G20" s="1" t="s">
        <v>2134</v>
      </c>
      <c r="H20" s="1" t="s">
        <v>1671</v>
      </c>
      <c r="I20" s="1" t="s">
        <v>2123</v>
      </c>
    </row>
    <row r="21" spans="1:10" ht="100.8" x14ac:dyDescent="0.3">
      <c r="A21" s="2" t="s">
        <v>1219</v>
      </c>
      <c r="B21" s="2" t="s">
        <v>1133</v>
      </c>
      <c r="C21" s="44">
        <v>1</v>
      </c>
      <c r="D21" s="1" t="s">
        <v>65</v>
      </c>
      <c r="E21" s="1" t="s">
        <v>66</v>
      </c>
      <c r="F21" s="1" t="str">
        <f>UnitControlCenter!$B$3</f>
        <v>million metric tons / year</v>
      </c>
      <c r="G21" s="1" t="s">
        <v>2135</v>
      </c>
      <c r="H21" s="1" t="s">
        <v>1671</v>
      </c>
      <c r="I21" s="1" t="s">
        <v>2124</v>
      </c>
    </row>
    <row r="22" spans="1:10" ht="100.8" x14ac:dyDescent="0.3">
      <c r="A22" s="2" t="s">
        <v>1219</v>
      </c>
      <c r="B22" s="2" t="s">
        <v>1206</v>
      </c>
      <c r="C22" s="44">
        <v>1</v>
      </c>
      <c r="D22" s="1" t="s">
        <v>65</v>
      </c>
      <c r="E22" s="1" t="s">
        <v>66</v>
      </c>
      <c r="F22" s="1" t="str">
        <f>UnitControlCenter!$B$3</f>
        <v>million metric tons / year</v>
      </c>
      <c r="G22" s="1" t="s">
        <v>2136</v>
      </c>
      <c r="H22" s="1" t="s">
        <v>1671</v>
      </c>
      <c r="I22" s="1" t="s">
        <v>2125</v>
      </c>
    </row>
    <row r="23" spans="1:10" ht="100.8" x14ac:dyDescent="0.3">
      <c r="A23" s="2" t="s">
        <v>1219</v>
      </c>
      <c r="B23" s="2" t="s">
        <v>1205</v>
      </c>
      <c r="C23" s="44">
        <v>1</v>
      </c>
      <c r="D23" s="1" t="s">
        <v>65</v>
      </c>
      <c r="E23" s="1" t="s">
        <v>66</v>
      </c>
      <c r="F23" s="1" t="str">
        <f>UnitControlCenter!$B$6</f>
        <v>million metric tons / year</v>
      </c>
      <c r="G23" s="1" t="s">
        <v>2137</v>
      </c>
      <c r="H23" s="1" t="s">
        <v>1671</v>
      </c>
      <c r="I23" s="1" t="s">
        <v>2126</v>
      </c>
    </row>
    <row r="24" spans="1:10" ht="100.8" x14ac:dyDescent="0.3">
      <c r="A24" s="2" t="s">
        <v>1219</v>
      </c>
      <c r="B24" s="2" t="s">
        <v>1127</v>
      </c>
      <c r="C24" s="44">
        <v>1</v>
      </c>
      <c r="D24" s="1" t="s">
        <v>65</v>
      </c>
      <c r="E24" s="1" t="s">
        <v>66</v>
      </c>
      <c r="F24" s="1" t="str">
        <f>UnitControlCenter!$B$6</f>
        <v>million metric tons / year</v>
      </c>
      <c r="G24" s="1" t="s">
        <v>2138</v>
      </c>
      <c r="H24" s="1" t="s">
        <v>1671</v>
      </c>
      <c r="I24" s="1" t="s">
        <v>2127</v>
      </c>
    </row>
    <row r="25" spans="1:10" ht="86.4" x14ac:dyDescent="0.3">
      <c r="A25" s="2" t="s">
        <v>1219</v>
      </c>
      <c r="B25" s="2" t="s">
        <v>1130</v>
      </c>
      <c r="C25" s="44">
        <v>1</v>
      </c>
      <c r="D25" s="1" t="s">
        <v>65</v>
      </c>
      <c r="E25" s="1" t="s">
        <v>66</v>
      </c>
      <c r="F25" s="1" t="str">
        <f>UnitControlCenter!$B$6</f>
        <v>million metric tons / year</v>
      </c>
      <c r="G25" s="1" t="s">
        <v>2139</v>
      </c>
      <c r="H25" s="1" t="s">
        <v>1671</v>
      </c>
      <c r="I25" s="1" t="s">
        <v>2128</v>
      </c>
    </row>
    <row r="26" spans="1:10" ht="86.4" x14ac:dyDescent="0.3">
      <c r="A26" s="2" t="s">
        <v>1219</v>
      </c>
      <c r="B26" s="2" t="s">
        <v>1131</v>
      </c>
      <c r="C26" s="44">
        <v>1</v>
      </c>
      <c r="D26" s="1" t="s">
        <v>65</v>
      </c>
      <c r="E26" s="1" t="s">
        <v>66</v>
      </c>
      <c r="F26" s="1" t="str">
        <f>UnitControlCenter!$B$6</f>
        <v>million metric tons / year</v>
      </c>
      <c r="G26" s="1" t="s">
        <v>2140</v>
      </c>
      <c r="H26" s="1" t="s">
        <v>1671</v>
      </c>
      <c r="I26" s="1" t="s">
        <v>2129</v>
      </c>
    </row>
    <row r="27" spans="1:10" ht="100.8" x14ac:dyDescent="0.3">
      <c r="A27" s="2" t="s">
        <v>1219</v>
      </c>
      <c r="B27" s="2" t="s">
        <v>1126</v>
      </c>
      <c r="C27" s="44">
        <v>1</v>
      </c>
      <c r="D27" s="1" t="s">
        <v>65</v>
      </c>
      <c r="E27" s="1" t="s">
        <v>66</v>
      </c>
      <c r="F27" s="1" t="str">
        <f>UnitControlCenter!$B$3</f>
        <v>million metric tons / year</v>
      </c>
      <c r="G27" s="1" t="s">
        <v>2141</v>
      </c>
      <c r="H27" s="1" t="s">
        <v>1671</v>
      </c>
      <c r="I27" s="1" t="s">
        <v>2130</v>
      </c>
    </row>
    <row r="28" spans="1:10" ht="100.8" x14ac:dyDescent="0.3">
      <c r="A28" s="2" t="s">
        <v>1219</v>
      </c>
      <c r="B28" s="2" t="s">
        <v>1125</v>
      </c>
      <c r="C28" s="44">
        <v>1</v>
      </c>
      <c r="D28" s="1" t="s">
        <v>65</v>
      </c>
      <c r="E28" s="1" t="s">
        <v>66</v>
      </c>
      <c r="F28" s="1" t="str">
        <f>UnitControlCenter!$B$6</f>
        <v>million metric tons / year</v>
      </c>
      <c r="G28" s="1" t="s">
        <v>2142</v>
      </c>
      <c r="H28" s="1" t="s">
        <v>1671</v>
      </c>
      <c r="I28" s="1" t="s">
        <v>2131</v>
      </c>
    </row>
    <row r="29" spans="1:10" ht="100.8" x14ac:dyDescent="0.3">
      <c r="A29" s="2" t="s">
        <v>1219</v>
      </c>
      <c r="B29" s="2" t="s">
        <v>1129</v>
      </c>
      <c r="C29" s="44">
        <v>1</v>
      </c>
      <c r="D29" s="1" t="s">
        <v>65</v>
      </c>
      <c r="E29" s="1" t="s">
        <v>66</v>
      </c>
      <c r="F29" s="1" t="str">
        <f>UnitControlCenter!$B$3</f>
        <v>million metric tons / year</v>
      </c>
      <c r="G29" s="1" t="s">
        <v>2143</v>
      </c>
      <c r="H29" s="1" t="s">
        <v>1671</v>
      </c>
      <c r="I29" s="1" t="s">
        <v>2132</v>
      </c>
    </row>
    <row r="30" spans="1:10" ht="101.4" thickBot="1" x14ac:dyDescent="0.35">
      <c r="A30" s="134" t="s">
        <v>1219</v>
      </c>
      <c r="B30" s="134" t="s">
        <v>471</v>
      </c>
      <c r="C30" s="141">
        <v>1</v>
      </c>
      <c r="D30" s="1" t="s">
        <v>65</v>
      </c>
      <c r="E30" s="1" t="s">
        <v>66</v>
      </c>
      <c r="F30" s="135" t="str">
        <f>UnitControlCenter!$B$3</f>
        <v>million metric tons / year</v>
      </c>
      <c r="G30" s="1" t="s">
        <v>2144</v>
      </c>
      <c r="H30" s="1" t="s">
        <v>1671</v>
      </c>
      <c r="I30" s="1" t="s">
        <v>2133</v>
      </c>
    </row>
    <row r="31" spans="1:10" ht="72" x14ac:dyDescent="0.3">
      <c r="A31" s="2" t="s">
        <v>1220</v>
      </c>
      <c r="B31" s="2" t="s">
        <v>1216</v>
      </c>
      <c r="C31" s="44">
        <v>1</v>
      </c>
      <c r="D31" s="1" t="s">
        <v>65</v>
      </c>
      <c r="E31" s="1" t="s">
        <v>66</v>
      </c>
      <c r="F31" s="1" t="str">
        <f>UnitControlCenter!$B$3</f>
        <v>million metric tons / year</v>
      </c>
      <c r="G31" s="1" t="s">
        <v>1749</v>
      </c>
      <c r="H31" s="1" t="s">
        <v>1750</v>
      </c>
      <c r="I31" s="1" t="s">
        <v>1751</v>
      </c>
    </row>
    <row r="32" spans="1:10" ht="86.4" x14ac:dyDescent="0.3">
      <c r="A32" s="2" t="s">
        <v>1220</v>
      </c>
      <c r="B32" s="2" t="s">
        <v>1374</v>
      </c>
      <c r="C32" s="44">
        <v>1</v>
      </c>
      <c r="D32" s="1" t="s">
        <v>65</v>
      </c>
      <c r="E32" s="1" t="s">
        <v>66</v>
      </c>
      <c r="F32" s="1" t="str">
        <f>UnitControlCenter!$B$3</f>
        <v>million metric tons / year</v>
      </c>
      <c r="G32" s="1" t="s">
        <v>1752</v>
      </c>
      <c r="H32" s="1" t="s">
        <v>1753</v>
      </c>
      <c r="I32" s="1" t="s">
        <v>1754</v>
      </c>
    </row>
    <row r="33" spans="1:10" ht="57.6" x14ac:dyDescent="0.3">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35">
      <c r="A34" s="134" t="s">
        <v>1220</v>
      </c>
      <c r="B34" s="134" t="s">
        <v>1737</v>
      </c>
      <c r="C34" s="141">
        <v>0</v>
      </c>
      <c r="D34" s="135" t="s">
        <v>63</v>
      </c>
      <c r="E34" s="135" t="s">
        <v>64</v>
      </c>
      <c r="F34" s="135" t="str">
        <f>UnitControlCenter!$B$7</f>
        <v>g CO2 / 2023 Euro</v>
      </c>
      <c r="G34" s="135" t="s">
        <v>1691</v>
      </c>
      <c r="H34" s="135"/>
      <c r="I34" s="135"/>
      <c r="J34" s="135"/>
    </row>
    <row r="35" spans="1:10" ht="86.4" x14ac:dyDescent="0.3">
      <c r="A35" s="2" t="s">
        <v>1604</v>
      </c>
      <c r="B35" s="2" t="s">
        <v>1443</v>
      </c>
      <c r="C35" s="44">
        <v>1</v>
      </c>
      <c r="D35" s="1" t="s">
        <v>63</v>
      </c>
      <c r="E35" s="1" t="s">
        <v>1842</v>
      </c>
      <c r="F35" s="1" t="str">
        <f>UnitControlCenter!$B$3</f>
        <v>million metric tons / year</v>
      </c>
      <c r="G35" s="1" t="s">
        <v>1885</v>
      </c>
    </row>
    <row r="36" spans="1:10" x14ac:dyDescent="0.3">
      <c r="A36" s="2" t="s">
        <v>1604</v>
      </c>
      <c r="B36" s="2" t="s">
        <v>129</v>
      </c>
      <c r="C36" s="44">
        <v>1</v>
      </c>
      <c r="D36" s="1" t="s">
        <v>63</v>
      </c>
      <c r="E36" s="1" t="s">
        <v>1842</v>
      </c>
      <c r="F36" s="1" t="str">
        <f>UnitControlCenter!$B$3</f>
        <v>million metric tons / year</v>
      </c>
      <c r="G36" s="1" t="s">
        <v>1310</v>
      </c>
    </row>
    <row r="37" spans="1:10" x14ac:dyDescent="0.3">
      <c r="A37" s="2" t="s">
        <v>1604</v>
      </c>
      <c r="B37" s="2" t="s">
        <v>1308</v>
      </c>
      <c r="C37" s="44">
        <v>1</v>
      </c>
      <c r="D37" s="1" t="s">
        <v>63</v>
      </c>
      <c r="E37" s="1" t="s">
        <v>1842</v>
      </c>
      <c r="F37" s="1" t="str">
        <f>UnitControlCenter!$B$3</f>
        <v>million metric tons / year</v>
      </c>
      <c r="G37" s="1" t="s">
        <v>1311</v>
      </c>
    </row>
    <row r="38" spans="1:10" x14ac:dyDescent="0.3">
      <c r="A38" s="2" t="s">
        <v>1604</v>
      </c>
      <c r="B38" s="2" t="s">
        <v>1365</v>
      </c>
      <c r="C38" s="44">
        <v>1</v>
      </c>
      <c r="D38" s="1" t="s">
        <v>63</v>
      </c>
      <c r="E38" s="1" t="s">
        <v>1842</v>
      </c>
      <c r="F38" s="1" t="str">
        <f>UnitControlCenter!$B$3</f>
        <v>million metric tons / year</v>
      </c>
      <c r="G38" s="1" t="s">
        <v>1373</v>
      </c>
    </row>
    <row r="39" spans="1:10" x14ac:dyDescent="0.3">
      <c r="A39" s="2" t="s">
        <v>1604</v>
      </c>
      <c r="B39" s="2" t="s">
        <v>92</v>
      </c>
      <c r="C39" s="44">
        <v>1</v>
      </c>
      <c r="D39" s="1" t="s">
        <v>63</v>
      </c>
      <c r="E39" s="1" t="s">
        <v>1842</v>
      </c>
      <c r="F39" s="1" t="str">
        <f>UnitControlCenter!$B$3</f>
        <v>million metric tons / year</v>
      </c>
      <c r="G39" s="1" t="s">
        <v>1312</v>
      </c>
    </row>
    <row r="40" spans="1:10" ht="28.8" x14ac:dyDescent="0.3">
      <c r="A40" s="2" t="s">
        <v>1604</v>
      </c>
      <c r="B40" s="2" t="s">
        <v>9</v>
      </c>
      <c r="C40" s="44">
        <v>1</v>
      </c>
      <c r="D40" s="1" t="s">
        <v>63</v>
      </c>
      <c r="E40" s="1" t="s">
        <v>1842</v>
      </c>
      <c r="F40" s="1" t="str">
        <f>UnitControlCenter!$B$3</f>
        <v>million metric tons / year</v>
      </c>
      <c r="G40" s="1" t="s">
        <v>1886</v>
      </c>
      <c r="J40" s="1" t="s">
        <v>2764</v>
      </c>
    </row>
    <row r="41" spans="1:10" ht="15" thickBot="1" x14ac:dyDescent="0.35">
      <c r="A41" s="134" t="s">
        <v>1604</v>
      </c>
      <c r="B41" s="134" t="s">
        <v>4</v>
      </c>
      <c r="C41" s="141">
        <v>1</v>
      </c>
      <c r="D41" s="135" t="s">
        <v>63</v>
      </c>
      <c r="E41" s="135" t="s">
        <v>1842</v>
      </c>
      <c r="F41" s="135" t="str">
        <f>UnitControlCenter!$B$3</f>
        <v>million metric tons / year</v>
      </c>
      <c r="G41" s="135" t="s">
        <v>1314</v>
      </c>
      <c r="H41" s="135"/>
      <c r="I41" s="135"/>
      <c r="J41" s="135"/>
    </row>
    <row r="42" spans="1:10" ht="43.2" x14ac:dyDescent="0.3">
      <c r="A42" s="2" t="s">
        <v>349</v>
      </c>
      <c r="B42" s="2" t="s">
        <v>1809</v>
      </c>
      <c r="C42" s="44">
        <v>1</v>
      </c>
      <c r="D42" s="1" t="s">
        <v>65</v>
      </c>
      <c r="E42" s="1" t="s">
        <v>430</v>
      </c>
      <c r="F42" s="1" t="str">
        <f>UnitControlCenter!$B$8</f>
        <v>2023 Euro / metric ton CO2e abated, Annual average abatement (million metric tons CO2e)</v>
      </c>
      <c r="G42" s="1" t="s">
        <v>1887</v>
      </c>
    </row>
    <row r="43" spans="1:10" ht="43.8" thickBot="1" x14ac:dyDescent="0.35">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2" x14ac:dyDescent="0.3">
      <c r="A44" s="2" t="s">
        <v>1222</v>
      </c>
      <c r="B44" s="2" t="s">
        <v>1813</v>
      </c>
      <c r="C44" s="44">
        <v>1</v>
      </c>
      <c r="D44" s="1" t="s">
        <v>65</v>
      </c>
      <c r="E44" s="1" t="s">
        <v>64</v>
      </c>
      <c r="F44" s="1" t="str">
        <f>UnitControlCenter!$B$9</f>
        <v>billion 2023 Euro / year</v>
      </c>
      <c r="G44" s="1" t="s">
        <v>1811</v>
      </c>
      <c r="H44" s="1" t="s">
        <v>1294</v>
      </c>
      <c r="I44" s="1" t="s">
        <v>1278</v>
      </c>
    </row>
    <row r="45" spans="1:10" x14ac:dyDescent="0.3">
      <c r="A45" s="2" t="s">
        <v>1222</v>
      </c>
      <c r="B45" s="133" t="s">
        <v>1621</v>
      </c>
      <c r="C45" s="44">
        <v>1</v>
      </c>
      <c r="D45" s="1" t="s">
        <v>63</v>
      </c>
      <c r="E45" s="1" t="s">
        <v>64</v>
      </c>
      <c r="F45" s="1" t="str">
        <f>UnitControlCenter!$B$9</f>
        <v>billion 2023 Euro / year</v>
      </c>
      <c r="G45" s="1" t="s">
        <v>1617</v>
      </c>
    </row>
    <row r="46" spans="1:10" ht="57.6" x14ac:dyDescent="0.3">
      <c r="A46" s="2" t="s">
        <v>1222</v>
      </c>
      <c r="B46" s="2" t="s">
        <v>1800</v>
      </c>
      <c r="C46" s="44">
        <v>1</v>
      </c>
      <c r="D46" s="1" t="s">
        <v>65</v>
      </c>
      <c r="E46" s="1" t="s">
        <v>66</v>
      </c>
      <c r="F46" s="1" t="str">
        <f>UnitControlCenter!$B$9</f>
        <v>billion 2023 Euro / year</v>
      </c>
      <c r="G46" s="1" t="s">
        <v>1801</v>
      </c>
      <c r="H46" s="1" t="s">
        <v>1802</v>
      </c>
      <c r="I46" s="1" t="s">
        <v>1803</v>
      </c>
    </row>
    <row r="47" spans="1:10" ht="28.8" x14ac:dyDescent="0.3">
      <c r="A47" s="2" t="s">
        <v>1222</v>
      </c>
      <c r="B47" s="133" t="s">
        <v>1804</v>
      </c>
      <c r="C47" s="44">
        <v>1</v>
      </c>
      <c r="D47" s="1" t="s">
        <v>63</v>
      </c>
      <c r="E47" s="1" t="s">
        <v>64</v>
      </c>
      <c r="F47" s="1" t="str">
        <f>UnitControlCenter!$B$10</f>
        <v>billion 2023 Euro</v>
      </c>
      <c r="G47" s="1" t="s">
        <v>1805</v>
      </c>
    </row>
    <row r="48" spans="1:10" ht="28.8" x14ac:dyDescent="0.3">
      <c r="A48" s="2" t="s">
        <v>1222</v>
      </c>
      <c r="B48" s="133" t="s">
        <v>1806</v>
      </c>
      <c r="C48" s="44">
        <v>1</v>
      </c>
      <c r="D48" s="1" t="s">
        <v>63</v>
      </c>
      <c r="E48" s="1" t="s">
        <v>64</v>
      </c>
      <c r="F48" s="1" t="str">
        <f>UnitControlCenter!$B$9</f>
        <v>billion 2023 Euro / year</v>
      </c>
      <c r="G48" s="1" t="s">
        <v>1807</v>
      </c>
    </row>
    <row r="49" spans="1:10" ht="115.8" thickBot="1" x14ac:dyDescent="0.35">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8.8" x14ac:dyDescent="0.3">
      <c r="A50" s="2" t="s">
        <v>1724</v>
      </c>
      <c r="B50" s="133" t="s">
        <v>1741</v>
      </c>
      <c r="C50" s="44">
        <v>1</v>
      </c>
      <c r="D50" s="1" t="s">
        <v>65</v>
      </c>
      <c r="E50" s="1" t="s">
        <v>64</v>
      </c>
      <c r="F50" s="1" t="str">
        <f>UnitControlCenter!$B$11</f>
        <v>jobs</v>
      </c>
      <c r="G50" s="1" t="s">
        <v>1732</v>
      </c>
      <c r="H50" s="1" t="s">
        <v>1731</v>
      </c>
      <c r="I50" s="1" t="s">
        <v>1279</v>
      </c>
    </row>
    <row r="51" spans="1:10" ht="28.8" x14ac:dyDescent="0.3">
      <c r="A51" s="2" t="s">
        <v>1724</v>
      </c>
      <c r="B51" s="133" t="s">
        <v>2090</v>
      </c>
      <c r="C51" s="44">
        <v>0</v>
      </c>
      <c r="D51" s="1" t="s">
        <v>65</v>
      </c>
      <c r="E51" s="1" t="s">
        <v>66</v>
      </c>
      <c r="F51" s="1" t="str">
        <f>UnitControlCenter!$B$11</f>
        <v>jobs</v>
      </c>
      <c r="G51" s="1" t="s">
        <v>2008</v>
      </c>
      <c r="H51" s="1" t="s">
        <v>2009</v>
      </c>
      <c r="I51" s="1" t="s">
        <v>2010</v>
      </c>
    </row>
    <row r="52" spans="1:10" ht="28.8" x14ac:dyDescent="0.3">
      <c r="A52" s="2" t="s">
        <v>1724</v>
      </c>
      <c r="B52" s="133" t="s">
        <v>2091</v>
      </c>
      <c r="C52" s="44">
        <v>0</v>
      </c>
      <c r="D52" s="1" t="s">
        <v>65</v>
      </c>
      <c r="E52" s="1" t="s">
        <v>64</v>
      </c>
      <c r="F52" s="1" t="str">
        <f>UnitControlCenter!$B$13</f>
        <v>% change</v>
      </c>
      <c r="G52" s="1" t="s">
        <v>2027</v>
      </c>
      <c r="H52" s="1" t="s">
        <v>2009</v>
      </c>
      <c r="I52" s="1" t="s">
        <v>2010</v>
      </c>
    </row>
    <row r="53" spans="1:10" ht="43.2" x14ac:dyDescent="0.3">
      <c r="A53" s="2" t="s">
        <v>1724</v>
      </c>
      <c r="B53" s="133" t="s">
        <v>1992</v>
      </c>
      <c r="C53" s="44">
        <v>0</v>
      </c>
      <c r="D53" s="1" t="s">
        <v>65</v>
      </c>
      <c r="E53" s="1" t="s">
        <v>66</v>
      </c>
      <c r="F53" s="1" t="str">
        <f>UnitControlCenter!$B$11</f>
        <v>jobs</v>
      </c>
      <c r="G53" s="1" t="s">
        <v>2031</v>
      </c>
      <c r="H53" s="1" t="s">
        <v>2011</v>
      </c>
      <c r="I53" s="20" t="s">
        <v>2012</v>
      </c>
      <c r="J53" s="20"/>
    </row>
    <row r="54" spans="1:10" ht="43.2" x14ac:dyDescent="0.3">
      <c r="A54" s="2" t="s">
        <v>1724</v>
      </c>
      <c r="B54" s="133" t="s">
        <v>2024</v>
      </c>
      <c r="C54" s="44">
        <v>0</v>
      </c>
      <c r="D54" s="1" t="s">
        <v>65</v>
      </c>
      <c r="E54" s="1" t="s">
        <v>64</v>
      </c>
      <c r="F54" s="1" t="str">
        <f>UnitControlCenter!$B$13</f>
        <v>% change</v>
      </c>
      <c r="G54" s="1" t="s">
        <v>2030</v>
      </c>
      <c r="H54" s="1" t="s">
        <v>2011</v>
      </c>
      <c r="I54" s="20" t="s">
        <v>2012</v>
      </c>
      <c r="J54" s="20"/>
    </row>
    <row r="55" spans="1:10" ht="28.8" x14ac:dyDescent="0.3">
      <c r="A55" s="2" t="s">
        <v>1724</v>
      </c>
      <c r="B55" s="133" t="s">
        <v>1997</v>
      </c>
      <c r="C55" s="44">
        <v>0</v>
      </c>
      <c r="D55" s="1" t="s">
        <v>65</v>
      </c>
      <c r="E55" s="1" t="s">
        <v>66</v>
      </c>
      <c r="F55" s="1" t="str">
        <f>UnitControlCenter!$B$11</f>
        <v>jobs</v>
      </c>
      <c r="G55" s="1" t="s">
        <v>2013</v>
      </c>
      <c r="H55" s="1" t="s">
        <v>2014</v>
      </c>
      <c r="I55" s="1" t="s">
        <v>2015</v>
      </c>
    </row>
    <row r="56" spans="1:10" ht="28.8" x14ac:dyDescent="0.3">
      <c r="A56" s="2" t="s">
        <v>1724</v>
      </c>
      <c r="B56" s="133" t="s">
        <v>2025</v>
      </c>
      <c r="C56" s="44">
        <v>0</v>
      </c>
      <c r="D56" s="1" t="s">
        <v>65</v>
      </c>
      <c r="E56" s="1" t="s">
        <v>64</v>
      </c>
      <c r="F56" s="1" t="str">
        <f>UnitControlCenter!$B$13</f>
        <v>% change</v>
      </c>
      <c r="G56" s="1" t="s">
        <v>2028</v>
      </c>
      <c r="H56" s="1" t="s">
        <v>2014</v>
      </c>
      <c r="I56" s="1" t="s">
        <v>2015</v>
      </c>
    </row>
    <row r="57" spans="1:10" ht="72" x14ac:dyDescent="0.3">
      <c r="A57" s="2" t="s">
        <v>1724</v>
      </c>
      <c r="B57" s="133" t="s">
        <v>2000</v>
      </c>
      <c r="C57" s="44">
        <v>0</v>
      </c>
      <c r="D57" s="1" t="s">
        <v>65</v>
      </c>
      <c r="E57" s="1" t="s">
        <v>66</v>
      </c>
      <c r="F57" s="1" t="str">
        <f>UnitControlCenter!$B$11</f>
        <v>jobs</v>
      </c>
      <c r="G57" s="1" t="s">
        <v>2016</v>
      </c>
      <c r="H57" s="1" t="s">
        <v>2017</v>
      </c>
      <c r="I57" s="1" t="s">
        <v>2018</v>
      </c>
    </row>
    <row r="58" spans="1:10" ht="72" x14ac:dyDescent="0.3">
      <c r="A58" s="2" t="s">
        <v>1724</v>
      </c>
      <c r="B58" s="133" t="s">
        <v>2026</v>
      </c>
      <c r="C58" s="44">
        <v>0</v>
      </c>
      <c r="D58" s="1" t="s">
        <v>65</v>
      </c>
      <c r="E58" s="1" t="s">
        <v>64</v>
      </c>
      <c r="F58" s="1" t="str">
        <f>UnitControlCenter!$B$13</f>
        <v>% change</v>
      </c>
      <c r="G58" s="1" t="s">
        <v>2029</v>
      </c>
      <c r="H58" s="1" t="s">
        <v>2017</v>
      </c>
      <c r="I58" s="1" t="s">
        <v>2018</v>
      </c>
    </row>
    <row r="59" spans="1:10" ht="28.8" x14ac:dyDescent="0.3">
      <c r="A59" s="2" t="s">
        <v>1724</v>
      </c>
      <c r="B59" s="133" t="s">
        <v>2075</v>
      </c>
      <c r="C59" s="44">
        <v>1</v>
      </c>
      <c r="D59" s="1" t="s">
        <v>65</v>
      </c>
      <c r="E59" s="1" t="s">
        <v>66</v>
      </c>
      <c r="F59" s="1" t="str">
        <f>UnitControlCenter!$B$11</f>
        <v>jobs</v>
      </c>
      <c r="G59" s="1" t="s">
        <v>2076</v>
      </c>
      <c r="H59" s="1" t="s">
        <v>2077</v>
      </c>
      <c r="I59" s="1" t="s">
        <v>2078</v>
      </c>
    </row>
    <row r="60" spans="1:10" ht="28.8" x14ac:dyDescent="0.3">
      <c r="A60" s="2" t="s">
        <v>1724</v>
      </c>
      <c r="B60" s="133" t="s">
        <v>2079</v>
      </c>
      <c r="C60" s="44">
        <v>1</v>
      </c>
      <c r="D60" s="1" t="s">
        <v>65</v>
      </c>
      <c r="E60" s="1" t="s">
        <v>64</v>
      </c>
      <c r="F60" s="1" t="str">
        <f>UnitControlCenter!$B$13</f>
        <v>% change</v>
      </c>
      <c r="G60" s="1" t="s">
        <v>2080</v>
      </c>
      <c r="H60" s="1" t="s">
        <v>2077</v>
      </c>
      <c r="I60" s="1" t="s">
        <v>2078</v>
      </c>
    </row>
    <row r="61" spans="1:10" ht="28.8" x14ac:dyDescent="0.3">
      <c r="A61" s="2" t="s">
        <v>1724</v>
      </c>
      <c r="B61" s="133" t="s">
        <v>1785</v>
      </c>
      <c r="C61" s="44">
        <v>1</v>
      </c>
      <c r="D61" s="1" t="s">
        <v>65</v>
      </c>
      <c r="E61" s="1" t="s">
        <v>64</v>
      </c>
      <c r="F61" s="1" t="str">
        <f>UnitControlCenter!$B$11</f>
        <v>jobs</v>
      </c>
      <c r="G61" s="1" t="s">
        <v>1789</v>
      </c>
      <c r="H61" s="1" t="s">
        <v>1788</v>
      </c>
      <c r="I61" s="1" t="s">
        <v>1799</v>
      </c>
    </row>
    <row r="62" spans="1:10" ht="43.2" x14ac:dyDescent="0.3">
      <c r="A62" s="2" t="s">
        <v>1724</v>
      </c>
      <c r="B62" s="133" t="s">
        <v>1840</v>
      </c>
      <c r="C62" s="44">
        <v>1</v>
      </c>
      <c r="D62" s="1" t="s">
        <v>65</v>
      </c>
      <c r="E62" s="1" t="s">
        <v>64</v>
      </c>
      <c r="F62" s="1" t="str">
        <f>UnitControlCenter!$B$11</f>
        <v>jobs</v>
      </c>
      <c r="G62" s="1" t="s">
        <v>1839</v>
      </c>
      <c r="H62" s="1" t="s">
        <v>1731</v>
      </c>
      <c r="I62" s="1" t="s">
        <v>1279</v>
      </c>
    </row>
    <row r="63" spans="1:10" ht="28.8" x14ac:dyDescent="0.3">
      <c r="A63" s="2" t="s">
        <v>1724</v>
      </c>
      <c r="B63" s="133" t="s">
        <v>1726</v>
      </c>
      <c r="C63" s="44">
        <v>1</v>
      </c>
      <c r="D63" s="1" t="s">
        <v>65</v>
      </c>
      <c r="E63" s="1" t="s">
        <v>64</v>
      </c>
      <c r="F63" s="1" t="str">
        <f>UnitControlCenter!$B$9</f>
        <v>billion 2023 Euro / year</v>
      </c>
      <c r="G63" s="1" t="s">
        <v>1733</v>
      </c>
      <c r="H63" s="1" t="s">
        <v>1735</v>
      </c>
      <c r="I63" s="1" t="s">
        <v>1279</v>
      </c>
    </row>
    <row r="64" spans="1:10" ht="43.2" x14ac:dyDescent="0.3">
      <c r="A64" s="2" t="s">
        <v>1724</v>
      </c>
      <c r="B64" s="133" t="s">
        <v>1745</v>
      </c>
      <c r="C64" s="44">
        <v>1</v>
      </c>
      <c r="D64" s="1" t="s">
        <v>65</v>
      </c>
      <c r="E64" s="1" t="s">
        <v>64</v>
      </c>
      <c r="F64" s="1" t="str">
        <f>UnitControlCenter!$B$13</f>
        <v>% change</v>
      </c>
      <c r="G64" s="1" t="s">
        <v>1747</v>
      </c>
      <c r="H64" s="1" t="s">
        <v>1735</v>
      </c>
      <c r="I64" s="1" t="s">
        <v>1279</v>
      </c>
    </row>
    <row r="65" spans="1:10" ht="28.8" x14ac:dyDescent="0.3">
      <c r="A65" s="2" t="s">
        <v>1724</v>
      </c>
      <c r="B65" s="133" t="s">
        <v>1786</v>
      </c>
      <c r="C65" s="44">
        <v>1</v>
      </c>
      <c r="D65" s="1" t="s">
        <v>65</v>
      </c>
      <c r="E65" s="1" t="s">
        <v>64</v>
      </c>
      <c r="F65" s="1" t="str">
        <f>UnitControlCenter!$B$9</f>
        <v>billion 2023 Euro / year</v>
      </c>
      <c r="G65" s="1" t="s">
        <v>1790</v>
      </c>
      <c r="H65" s="1" t="s">
        <v>1788</v>
      </c>
      <c r="I65" s="1" t="s">
        <v>1799</v>
      </c>
    </row>
    <row r="66" spans="1:10" ht="43.2" x14ac:dyDescent="0.3">
      <c r="A66" s="2" t="s">
        <v>1724</v>
      </c>
      <c r="B66" s="133" t="s">
        <v>1740</v>
      </c>
      <c r="C66" s="44">
        <v>1</v>
      </c>
      <c r="D66" s="1" t="s">
        <v>65</v>
      </c>
      <c r="E66" s="1" t="s">
        <v>64</v>
      </c>
      <c r="F66" s="1" t="str">
        <f>UnitControlCenter!$B$9</f>
        <v>billion 2023 Euro / year</v>
      </c>
      <c r="G66" s="1" t="s">
        <v>1736</v>
      </c>
      <c r="H66" s="1" t="s">
        <v>1734</v>
      </c>
      <c r="I66" s="1" t="s">
        <v>1279</v>
      </c>
    </row>
    <row r="67" spans="1:10" ht="28.8" x14ac:dyDescent="0.3">
      <c r="A67" s="2" t="s">
        <v>1724</v>
      </c>
      <c r="B67" s="133" t="s">
        <v>1738</v>
      </c>
      <c r="C67" s="44">
        <v>1</v>
      </c>
      <c r="D67" s="1" t="s">
        <v>63</v>
      </c>
      <c r="E67" s="1" t="s">
        <v>64</v>
      </c>
      <c r="F67" s="1" t="str">
        <f>UnitControlCenter!$B$14</f>
        <v>2023 Euro / employee-year</v>
      </c>
      <c r="G67" s="1" t="s">
        <v>1739</v>
      </c>
    </row>
    <row r="68" spans="1:10" ht="29.4" thickBot="1" x14ac:dyDescent="0.35">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72" x14ac:dyDescent="0.3">
      <c r="A69" s="2" t="s">
        <v>1725</v>
      </c>
      <c r="B69" s="2" t="s">
        <v>1536</v>
      </c>
      <c r="C69" s="44">
        <v>0</v>
      </c>
      <c r="D69" s="1" t="s">
        <v>65</v>
      </c>
      <c r="E69" s="1" t="s">
        <v>64</v>
      </c>
      <c r="F69" s="1" t="str">
        <f>UnitControlCenter!$B$9</f>
        <v>billion 2023 Euro / year</v>
      </c>
      <c r="G69" s="1" t="s">
        <v>1537</v>
      </c>
      <c r="H69" s="1" t="s">
        <v>1538</v>
      </c>
      <c r="I69" s="1" t="s">
        <v>1517</v>
      </c>
    </row>
    <row r="70" spans="1:10" ht="43.2" x14ac:dyDescent="0.3">
      <c r="A70" s="2" t="s">
        <v>1725</v>
      </c>
      <c r="B70" s="2" t="s">
        <v>1540</v>
      </c>
      <c r="C70" s="44">
        <v>0</v>
      </c>
      <c r="D70" s="1" t="s">
        <v>65</v>
      </c>
      <c r="E70" s="1" t="s">
        <v>64</v>
      </c>
      <c r="F70" s="1" t="str">
        <f>UnitControlCenter!$B$9</f>
        <v>billion 2023 Euro / year</v>
      </c>
      <c r="G70" s="1" t="s">
        <v>1550</v>
      </c>
      <c r="H70" s="1" t="s">
        <v>1551</v>
      </c>
      <c r="I70" s="1" t="s">
        <v>1552</v>
      </c>
    </row>
    <row r="71" spans="1:10" ht="57.6" x14ac:dyDescent="0.3">
      <c r="A71" s="2" t="s">
        <v>1725</v>
      </c>
      <c r="B71" s="2" t="s">
        <v>1541</v>
      </c>
      <c r="C71" s="44">
        <v>0</v>
      </c>
      <c r="D71" s="1" t="s">
        <v>65</v>
      </c>
      <c r="E71" s="1" t="s">
        <v>64</v>
      </c>
      <c r="F71" s="1" t="str">
        <f>UnitControlCenter!$B$9</f>
        <v>billion 2023 Euro / year</v>
      </c>
      <c r="G71" s="1" t="s">
        <v>1561</v>
      </c>
      <c r="H71" s="1" t="s">
        <v>1559</v>
      </c>
      <c r="I71" s="1" t="s">
        <v>1560</v>
      </c>
    </row>
    <row r="72" spans="1:10" ht="43.2" x14ac:dyDescent="0.3">
      <c r="A72" s="2" t="s">
        <v>1725</v>
      </c>
      <c r="B72" s="2" t="s">
        <v>1542</v>
      </c>
      <c r="C72" s="44">
        <v>0</v>
      </c>
      <c r="D72" s="1" t="s">
        <v>65</v>
      </c>
      <c r="E72" s="1" t="s">
        <v>64</v>
      </c>
      <c r="F72" s="1" t="str">
        <f>UnitControlCenter!$B$9</f>
        <v>billion 2023 Euro / year</v>
      </c>
      <c r="G72" s="1" t="s">
        <v>1555</v>
      </c>
      <c r="H72" s="1" t="s">
        <v>1551</v>
      </c>
      <c r="I72" s="1" t="s">
        <v>1553</v>
      </c>
    </row>
    <row r="73" spans="1:10" ht="43.2" x14ac:dyDescent="0.3">
      <c r="A73" s="2" t="s">
        <v>1725</v>
      </c>
      <c r="B73" s="2" t="s">
        <v>1543</v>
      </c>
      <c r="C73" s="44">
        <v>0</v>
      </c>
      <c r="D73" s="1" t="s">
        <v>65</v>
      </c>
      <c r="E73" s="1" t="s">
        <v>64</v>
      </c>
      <c r="F73" s="1" t="str">
        <f>UnitControlCenter!$B$9</f>
        <v>billion 2023 Euro / year</v>
      </c>
      <c r="G73" s="1" t="s">
        <v>1556</v>
      </c>
      <c r="H73" s="1" t="s">
        <v>1551</v>
      </c>
      <c r="I73" s="1" t="s">
        <v>1554</v>
      </c>
    </row>
    <row r="74" spans="1:10" ht="57.6" x14ac:dyDescent="0.3">
      <c r="A74" s="2" t="s">
        <v>1725</v>
      </c>
      <c r="B74" s="2" t="s">
        <v>1544</v>
      </c>
      <c r="C74" s="44">
        <v>0</v>
      </c>
      <c r="D74" s="1" t="s">
        <v>65</v>
      </c>
      <c r="E74" s="1" t="s">
        <v>64</v>
      </c>
      <c r="F74" s="1" t="str">
        <f>UnitControlCenter!$B$9</f>
        <v>billion 2023 Euro / year</v>
      </c>
      <c r="G74" s="1" t="s">
        <v>1562</v>
      </c>
      <c r="H74" s="1" t="s">
        <v>1559</v>
      </c>
      <c r="I74" s="1" t="s">
        <v>1560</v>
      </c>
    </row>
    <row r="75" spans="1:10" ht="57.6" x14ac:dyDescent="0.3">
      <c r="A75" s="2" t="s">
        <v>1725</v>
      </c>
      <c r="B75" s="2" t="s">
        <v>1545</v>
      </c>
      <c r="C75" s="44">
        <v>0</v>
      </c>
      <c r="D75" s="1" t="s">
        <v>65</v>
      </c>
      <c r="E75" s="1" t="s">
        <v>64</v>
      </c>
      <c r="F75" s="1" t="str">
        <f>UnitControlCenter!$B$9</f>
        <v>billion 2023 Euro / year</v>
      </c>
      <c r="G75" s="1" t="s">
        <v>1563</v>
      </c>
      <c r="H75" s="1" t="s">
        <v>1559</v>
      </c>
      <c r="I75" s="1" t="s">
        <v>1560</v>
      </c>
    </row>
    <row r="76" spans="1:10" ht="72" x14ac:dyDescent="0.3">
      <c r="A76" s="2" t="s">
        <v>1725</v>
      </c>
      <c r="B76" s="2" t="s">
        <v>1546</v>
      </c>
      <c r="C76" s="44">
        <v>0</v>
      </c>
      <c r="D76" s="1" t="s">
        <v>65</v>
      </c>
      <c r="E76" s="1" t="s">
        <v>64</v>
      </c>
      <c r="F76" s="1" t="str">
        <f>UnitControlCenter!$B$9</f>
        <v>billion 2023 Euro / year</v>
      </c>
      <c r="G76" s="1" t="s">
        <v>1564</v>
      </c>
      <c r="H76" s="1" t="s">
        <v>1559</v>
      </c>
      <c r="I76" s="1" t="s">
        <v>1560</v>
      </c>
    </row>
    <row r="77" spans="1:10" ht="57.6" x14ac:dyDescent="0.3">
      <c r="A77" s="2" t="s">
        <v>1725</v>
      </c>
      <c r="B77" s="2" t="s">
        <v>1569</v>
      </c>
      <c r="C77" s="44">
        <v>0</v>
      </c>
      <c r="D77" s="1" t="s">
        <v>65</v>
      </c>
      <c r="E77" s="1" t="s">
        <v>64</v>
      </c>
      <c r="F77" s="1" t="str">
        <f>UnitControlCenter!$B$9</f>
        <v>billion 2023 Euro / year</v>
      </c>
      <c r="G77" s="1" t="s">
        <v>1567</v>
      </c>
      <c r="H77" s="1" t="s">
        <v>1559</v>
      </c>
      <c r="I77" s="1" t="s">
        <v>1565</v>
      </c>
    </row>
    <row r="78" spans="1:10" ht="58.2" thickBot="1" x14ac:dyDescent="0.35">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x14ac:dyDescent="0.3">
      <c r="A79" s="2" t="s">
        <v>1223</v>
      </c>
      <c r="B79" s="2" t="s">
        <v>1841</v>
      </c>
      <c r="C79" s="44">
        <v>1</v>
      </c>
      <c r="D79" s="1" t="s">
        <v>63</v>
      </c>
      <c r="E79" s="1" t="s">
        <v>1843</v>
      </c>
      <c r="F79" s="1" t="str">
        <f>UnitControlCenter!$B$12</f>
        <v>incidents / year</v>
      </c>
      <c r="G79" s="1" t="s">
        <v>1770</v>
      </c>
    </row>
    <row r="80" spans="1:10" x14ac:dyDescent="0.3">
      <c r="A80" s="2" t="s">
        <v>1223</v>
      </c>
      <c r="B80" s="2" t="s">
        <v>2037</v>
      </c>
      <c r="C80" s="44">
        <v>1</v>
      </c>
      <c r="D80" s="1" t="s">
        <v>63</v>
      </c>
      <c r="E80" s="1" t="s">
        <v>64</v>
      </c>
      <c r="F80" s="1" t="str">
        <f>UnitControlCenter!$B$13</f>
        <v>% change</v>
      </c>
      <c r="G80" s="1" t="s">
        <v>2038</v>
      </c>
    </row>
    <row r="81" spans="1:10" ht="28.8" x14ac:dyDescent="0.3">
      <c r="A81" s="2" t="s">
        <v>1223</v>
      </c>
      <c r="B81" s="2" t="s">
        <v>2088</v>
      </c>
      <c r="C81" s="44">
        <v>1</v>
      </c>
      <c r="D81" s="1" t="s">
        <v>65</v>
      </c>
      <c r="E81" s="1" t="s">
        <v>66</v>
      </c>
      <c r="F81" s="1" t="str">
        <f>UnitControlCenter!$B$12</f>
        <v>incidents / year</v>
      </c>
      <c r="G81" s="1" t="s">
        <v>2021</v>
      </c>
      <c r="H81" s="1" t="s">
        <v>2009</v>
      </c>
      <c r="I81" s="1" t="s">
        <v>2010</v>
      </c>
    </row>
    <row r="82" spans="1:10" ht="28.8" x14ac:dyDescent="0.3">
      <c r="A82" s="2" t="s">
        <v>1223</v>
      </c>
      <c r="B82" s="2" t="s">
        <v>2089</v>
      </c>
      <c r="C82" s="44">
        <v>1</v>
      </c>
      <c r="D82" s="1" t="s">
        <v>65</v>
      </c>
      <c r="E82" s="1" t="s">
        <v>64</v>
      </c>
      <c r="F82" s="1" t="str">
        <f>UnitControlCenter!$B$13</f>
        <v>% change</v>
      </c>
      <c r="G82" s="1" t="s">
        <v>2032</v>
      </c>
      <c r="H82" s="1" t="s">
        <v>2009</v>
      </c>
      <c r="I82" s="1" t="s">
        <v>2010</v>
      </c>
    </row>
    <row r="83" spans="1:10" ht="43.2" x14ac:dyDescent="0.3">
      <c r="A83" s="2" t="s">
        <v>1223</v>
      </c>
      <c r="B83" s="2" t="s">
        <v>2019</v>
      </c>
      <c r="C83" s="44">
        <v>1</v>
      </c>
      <c r="D83" s="1" t="s">
        <v>65</v>
      </c>
      <c r="E83" s="1" t="s">
        <v>66</v>
      </c>
      <c r="F83" s="1" t="str">
        <f>UnitControlCenter!$B$12</f>
        <v>incidents / year</v>
      </c>
      <c r="G83" s="1" t="s">
        <v>2022</v>
      </c>
      <c r="H83" s="1" t="s">
        <v>2011</v>
      </c>
      <c r="I83" s="20" t="s">
        <v>2012</v>
      </c>
      <c r="J83" s="20"/>
    </row>
    <row r="84" spans="1:10" ht="43.2" x14ac:dyDescent="0.3">
      <c r="A84" s="2" t="s">
        <v>1223</v>
      </c>
      <c r="B84" s="2" t="s">
        <v>2035</v>
      </c>
      <c r="C84" s="44">
        <v>1</v>
      </c>
      <c r="D84" s="1" t="s">
        <v>65</v>
      </c>
      <c r="E84" s="1" t="s">
        <v>64</v>
      </c>
      <c r="F84" s="1" t="str">
        <f>UnitControlCenter!$B$13</f>
        <v>% change</v>
      </c>
      <c r="G84" s="1" t="s">
        <v>2033</v>
      </c>
      <c r="H84" s="1" t="s">
        <v>2011</v>
      </c>
      <c r="I84" s="20" t="s">
        <v>2012</v>
      </c>
      <c r="J84" s="20"/>
    </row>
    <row r="85" spans="1:10" ht="28.8" x14ac:dyDescent="0.3">
      <c r="A85" s="2" t="s">
        <v>1223</v>
      </c>
      <c r="B85" s="2" t="s">
        <v>2020</v>
      </c>
      <c r="C85" s="44">
        <v>1</v>
      </c>
      <c r="D85" s="1" t="s">
        <v>65</v>
      </c>
      <c r="E85" s="1" t="s">
        <v>66</v>
      </c>
      <c r="F85" s="1" t="str">
        <f>UnitControlCenter!$B$12</f>
        <v>incidents / year</v>
      </c>
      <c r="G85" s="1" t="s">
        <v>2023</v>
      </c>
      <c r="H85" s="1" t="s">
        <v>2014</v>
      </c>
      <c r="I85" s="1" t="s">
        <v>2015</v>
      </c>
    </row>
    <row r="86" spans="1:10" ht="28.8" x14ac:dyDescent="0.3">
      <c r="A86" s="2" t="s">
        <v>1223</v>
      </c>
      <c r="B86" s="2" t="s">
        <v>2036</v>
      </c>
      <c r="C86" s="44">
        <v>1</v>
      </c>
      <c r="D86" s="1" t="s">
        <v>65</v>
      </c>
      <c r="E86" s="1" t="s">
        <v>64</v>
      </c>
      <c r="F86" s="1" t="str">
        <f>UnitControlCenter!$B$13</f>
        <v>% change</v>
      </c>
      <c r="G86" s="1" t="s">
        <v>2034</v>
      </c>
      <c r="H86" s="1" t="s">
        <v>2014</v>
      </c>
      <c r="I86" s="1" t="s">
        <v>2015</v>
      </c>
    </row>
    <row r="87" spans="1:10" x14ac:dyDescent="0.3">
      <c r="A87" s="2" t="s">
        <v>1223</v>
      </c>
      <c r="B87" s="2" t="s">
        <v>1762</v>
      </c>
      <c r="C87" s="44">
        <v>0</v>
      </c>
      <c r="D87" s="1" t="s">
        <v>63</v>
      </c>
      <c r="E87" s="1" t="s">
        <v>64</v>
      </c>
      <c r="F87" s="1" t="str">
        <f>UnitControlCenter!$B$12</f>
        <v>incidents / year</v>
      </c>
      <c r="G87" s="1" t="s">
        <v>1770</v>
      </c>
    </row>
    <row r="88" spans="1:10" ht="28.8" x14ac:dyDescent="0.3">
      <c r="A88" s="2" t="s">
        <v>1223</v>
      </c>
      <c r="B88" s="2" t="s">
        <v>1224</v>
      </c>
      <c r="C88" s="44">
        <v>1</v>
      </c>
      <c r="D88" s="1" t="s">
        <v>63</v>
      </c>
      <c r="E88" s="1" t="s">
        <v>64</v>
      </c>
      <c r="F88" s="1" t="str">
        <f>UnitControlCenter!$B$9</f>
        <v>billion 2023 Euro / year</v>
      </c>
      <c r="G88" s="1" t="s">
        <v>67</v>
      </c>
    </row>
    <row r="89" spans="1:10" x14ac:dyDescent="0.3">
      <c r="A89" s="2" t="s">
        <v>1223</v>
      </c>
      <c r="B89" s="2" t="s">
        <v>1763</v>
      </c>
      <c r="C89" s="44">
        <v>1</v>
      </c>
      <c r="D89" s="1" t="s">
        <v>63</v>
      </c>
      <c r="E89" s="1" t="s">
        <v>64</v>
      </c>
      <c r="F89" s="1" t="str">
        <f>UnitControlCenter!$B$12</f>
        <v>incidents / year</v>
      </c>
      <c r="G89" s="1" t="s">
        <v>1771</v>
      </c>
    </row>
    <row r="90" spans="1:10" ht="28.8" x14ac:dyDescent="0.3">
      <c r="A90" s="2" t="s">
        <v>1223</v>
      </c>
      <c r="B90" s="2" t="s">
        <v>1764</v>
      </c>
      <c r="C90" s="44">
        <v>1</v>
      </c>
      <c r="D90" s="1" t="s">
        <v>63</v>
      </c>
      <c r="E90" s="1" t="s">
        <v>64</v>
      </c>
      <c r="F90" s="1" t="str">
        <f>UnitControlCenter!$B$12</f>
        <v>incidents / year</v>
      </c>
      <c r="G90" s="1" t="s">
        <v>1772</v>
      </c>
    </row>
    <row r="91" spans="1:10" x14ac:dyDescent="0.3">
      <c r="A91" s="2" t="s">
        <v>1223</v>
      </c>
      <c r="B91" s="2" t="s">
        <v>1777</v>
      </c>
      <c r="C91" s="44">
        <v>1</v>
      </c>
      <c r="D91" s="1" t="s">
        <v>63</v>
      </c>
      <c r="E91" s="1" t="s">
        <v>64</v>
      </c>
      <c r="F91" s="1" t="str">
        <f>UnitControlCenter!$B$12</f>
        <v>incidents / year</v>
      </c>
      <c r="G91" s="1" t="s">
        <v>1778</v>
      </c>
    </row>
    <row r="92" spans="1:10" x14ac:dyDescent="0.3">
      <c r="A92" s="2" t="s">
        <v>1223</v>
      </c>
      <c r="B92" s="2" t="s">
        <v>1765</v>
      </c>
      <c r="C92" s="44">
        <v>1</v>
      </c>
      <c r="D92" s="1" t="s">
        <v>63</v>
      </c>
      <c r="E92" s="1" t="s">
        <v>64</v>
      </c>
      <c r="F92" s="1" t="str">
        <f>UnitControlCenter!$B$12</f>
        <v>incidents / year</v>
      </c>
      <c r="G92" s="1" t="s">
        <v>1773</v>
      </c>
    </row>
    <row r="93" spans="1:10" x14ac:dyDescent="0.3">
      <c r="A93" s="2" t="s">
        <v>1223</v>
      </c>
      <c r="B93" s="2" t="s">
        <v>1766</v>
      </c>
      <c r="C93" s="44">
        <v>1</v>
      </c>
      <c r="D93" s="1" t="s">
        <v>63</v>
      </c>
      <c r="E93" s="1" t="s">
        <v>64</v>
      </c>
      <c r="F93" s="1" t="str">
        <f>UnitControlCenter!$B$12</f>
        <v>incidents / year</v>
      </c>
      <c r="G93" s="1" t="s">
        <v>1774</v>
      </c>
    </row>
    <row r="94" spans="1:10" x14ac:dyDescent="0.3">
      <c r="A94" s="2" t="s">
        <v>1223</v>
      </c>
      <c r="B94" s="2" t="s">
        <v>1767</v>
      </c>
      <c r="C94" s="44">
        <v>1</v>
      </c>
      <c r="D94" s="1" t="s">
        <v>63</v>
      </c>
      <c r="E94" s="1" t="s">
        <v>64</v>
      </c>
      <c r="F94" s="1" t="str">
        <f>UnitControlCenter!$B$12</f>
        <v>incidents / year</v>
      </c>
      <c r="G94" s="1" t="s">
        <v>1775</v>
      </c>
    </row>
    <row r="95" spans="1:10" ht="29.4" thickBot="1" x14ac:dyDescent="0.35">
      <c r="A95" s="134" t="s">
        <v>1223</v>
      </c>
      <c r="B95" s="134" t="s">
        <v>1768</v>
      </c>
      <c r="C95" s="141">
        <v>1</v>
      </c>
      <c r="D95" s="135" t="s">
        <v>63</v>
      </c>
      <c r="E95" s="135" t="s">
        <v>64</v>
      </c>
      <c r="F95" s="135" t="str">
        <f>UnitControlCenter!$B$12</f>
        <v>incidents / year</v>
      </c>
      <c r="G95" s="135" t="s">
        <v>1776</v>
      </c>
      <c r="H95" s="135"/>
      <c r="I95" s="135"/>
      <c r="J95" s="135"/>
    </row>
    <row r="96" spans="1:10" ht="230.4" x14ac:dyDescent="0.3">
      <c r="A96" s="2" t="s">
        <v>1342</v>
      </c>
      <c r="B96" s="2" t="s">
        <v>1225</v>
      </c>
      <c r="C96" s="44">
        <v>1</v>
      </c>
      <c r="D96" s="1" t="s">
        <v>65</v>
      </c>
      <c r="E96" s="1" t="s">
        <v>66</v>
      </c>
      <c r="F96" s="1" t="str">
        <f>UnitControlCenter!$B$16</f>
        <v>terawatt-hours (TWh) / year</v>
      </c>
      <c r="G96" s="1" t="s">
        <v>2730</v>
      </c>
      <c r="H96" s="1" t="s">
        <v>2731</v>
      </c>
      <c r="I96" s="1" t="s">
        <v>2732</v>
      </c>
    </row>
    <row r="97" spans="1:10" ht="259.2" x14ac:dyDescent="0.3">
      <c r="A97" s="2" t="s">
        <v>1342</v>
      </c>
      <c r="B97" s="2" t="s">
        <v>1226</v>
      </c>
      <c r="C97" s="44">
        <v>1</v>
      </c>
      <c r="D97" s="1" t="s">
        <v>65</v>
      </c>
      <c r="E97" s="1" t="s">
        <v>64</v>
      </c>
      <c r="F97" s="1" t="str">
        <f>UnitControlCenter!$B$16</f>
        <v>terawatt-hours (TWh) / year</v>
      </c>
      <c r="G97" s="1" t="s">
        <v>2733</v>
      </c>
      <c r="H97" s="1" t="s">
        <v>2779</v>
      </c>
      <c r="I97" s="1" t="s">
        <v>2732</v>
      </c>
    </row>
    <row r="98" spans="1:10" ht="216" x14ac:dyDescent="0.3">
      <c r="A98" s="2" t="s">
        <v>1342</v>
      </c>
      <c r="B98" s="2" t="s">
        <v>1227</v>
      </c>
      <c r="C98" s="44">
        <v>1</v>
      </c>
      <c r="D98" s="1" t="s">
        <v>65</v>
      </c>
      <c r="E98" s="1" t="s">
        <v>66</v>
      </c>
      <c r="F98" s="1" t="str">
        <f>UnitControlCenter!$B$21</f>
        <v>gigawatts (GW) / year</v>
      </c>
      <c r="G98" s="1" t="s">
        <v>2734</v>
      </c>
      <c r="H98" s="1" t="s">
        <v>2735</v>
      </c>
      <c r="I98" s="1" t="s">
        <v>2738</v>
      </c>
    </row>
    <row r="99" spans="1:10" ht="259.2" x14ac:dyDescent="0.3">
      <c r="A99" s="2" t="s">
        <v>1342</v>
      </c>
      <c r="B99" s="2" t="s">
        <v>1228</v>
      </c>
      <c r="C99" s="44">
        <v>1</v>
      </c>
      <c r="D99" s="1" t="s">
        <v>65</v>
      </c>
      <c r="E99" s="1" t="s">
        <v>64</v>
      </c>
      <c r="F99" s="1" t="str">
        <f>UnitControlCenter!$B$21</f>
        <v>gigawatts (GW) / year</v>
      </c>
      <c r="G99" s="1" t="s">
        <v>2736</v>
      </c>
      <c r="H99" s="1" t="s">
        <v>2737</v>
      </c>
      <c r="I99" s="1" t="s">
        <v>2738</v>
      </c>
    </row>
    <row r="100" spans="1:10" ht="72" x14ac:dyDescent="0.3">
      <c r="A100" s="2" t="s">
        <v>1342</v>
      </c>
      <c r="B100" s="2" t="s">
        <v>1343</v>
      </c>
      <c r="C100" s="44">
        <v>1</v>
      </c>
      <c r="D100" s="1" t="s">
        <v>65</v>
      </c>
      <c r="E100" s="1" t="s">
        <v>66</v>
      </c>
      <c r="F100" s="1" t="str">
        <f>UnitControlCenter!$B$16</f>
        <v>terawatt-hours (TWh) / year</v>
      </c>
      <c r="G100" s="1" t="s">
        <v>2739</v>
      </c>
      <c r="H100" s="1" t="s">
        <v>2740</v>
      </c>
      <c r="I100" s="1" t="s">
        <v>2741</v>
      </c>
    </row>
    <row r="101" spans="1:10" ht="28.8" x14ac:dyDescent="0.3">
      <c r="A101" s="2" t="s">
        <v>1342</v>
      </c>
      <c r="B101" s="2" t="s">
        <v>2147</v>
      </c>
      <c r="C101" s="44">
        <v>1</v>
      </c>
      <c r="D101" s="1" t="s">
        <v>63</v>
      </c>
      <c r="E101" s="1" t="s">
        <v>64</v>
      </c>
      <c r="F101" s="1" t="str">
        <f>UnitControlCenter!B18</f>
        <v>%</v>
      </c>
      <c r="G101" s="1" t="s">
        <v>2150</v>
      </c>
    </row>
    <row r="102" spans="1:10" ht="28.8" x14ac:dyDescent="0.3">
      <c r="A102" s="2" t="s">
        <v>1342</v>
      </c>
      <c r="B102" s="2" t="s">
        <v>2152</v>
      </c>
      <c r="C102" s="44">
        <v>1</v>
      </c>
      <c r="D102" s="1" t="s">
        <v>63</v>
      </c>
      <c r="E102" s="1" t="s">
        <v>64</v>
      </c>
      <c r="F102" s="1" t="str">
        <f>UnitControlCenter!B19</f>
        <v>metric tons CO2e / megawatt-hour (MWh)</v>
      </c>
      <c r="G102" s="1" t="s">
        <v>2151</v>
      </c>
    </row>
    <row r="103" spans="1:10" ht="29.4" thickBot="1" x14ac:dyDescent="0.35">
      <c r="A103" s="134" t="s">
        <v>1342</v>
      </c>
      <c r="B103" s="134" t="s">
        <v>2159</v>
      </c>
      <c r="C103" s="141">
        <v>1</v>
      </c>
      <c r="D103" s="135" t="s">
        <v>63</v>
      </c>
      <c r="E103" s="135" t="s">
        <v>64</v>
      </c>
      <c r="F103" s="135" t="str">
        <f>UnitControlCenter!B20</f>
        <v>kilowatt-hour / 2023 Euro</v>
      </c>
      <c r="G103" s="135" t="s">
        <v>2160</v>
      </c>
      <c r="H103" s="135"/>
      <c r="I103" s="135"/>
      <c r="J103" s="135"/>
    </row>
    <row r="104" spans="1:10" ht="172.8" x14ac:dyDescent="0.3">
      <c r="A104" s="2" t="s">
        <v>1983</v>
      </c>
      <c r="B104" s="2" t="s">
        <v>1229</v>
      </c>
      <c r="C104" s="44">
        <v>0</v>
      </c>
      <c r="D104" s="1" t="s">
        <v>65</v>
      </c>
      <c r="E104" s="1" t="s">
        <v>1241</v>
      </c>
      <c r="F104" s="1" t="str">
        <f>UnitControlCenter!$B$22</f>
        <v>2023 Euro / megawatt-hour (MWh)</v>
      </c>
      <c r="G104" s="1" t="s">
        <v>2603</v>
      </c>
      <c r="H104" s="1" t="s">
        <v>2601</v>
      </c>
      <c r="I104" s="44" t="s">
        <v>2602</v>
      </c>
    </row>
    <row r="105" spans="1:10" ht="28.8" x14ac:dyDescent="0.3">
      <c r="A105" s="2" t="s">
        <v>1983</v>
      </c>
      <c r="B105" s="2" t="s">
        <v>1230</v>
      </c>
      <c r="C105" s="44">
        <v>0</v>
      </c>
      <c r="D105" s="1" t="s">
        <v>65</v>
      </c>
      <c r="E105" s="1" t="s">
        <v>66</v>
      </c>
      <c r="F105" s="1" t="str">
        <f>UnitControlCenter!$B$16</f>
        <v>terawatt-hours (TWh) / year</v>
      </c>
      <c r="G105" s="1" t="s">
        <v>1639</v>
      </c>
      <c r="H105" s="1" t="s">
        <v>1640</v>
      </c>
      <c r="I105" s="1" t="s">
        <v>1641</v>
      </c>
    </row>
    <row r="106" spans="1:10" ht="100.8" x14ac:dyDescent="0.3">
      <c r="A106" s="2" t="s">
        <v>1983</v>
      </c>
      <c r="B106" s="2" t="s">
        <v>1984</v>
      </c>
      <c r="C106" s="44">
        <v>1</v>
      </c>
      <c r="D106" s="1" t="s">
        <v>65</v>
      </c>
      <c r="E106" s="1" t="s">
        <v>66</v>
      </c>
      <c r="F106" s="1" t="str">
        <f>UnitControlCenter!$B$3</f>
        <v>million metric tons / year</v>
      </c>
      <c r="G106" s="1" t="s">
        <v>2358</v>
      </c>
      <c r="H106" s="1" t="s">
        <v>2422</v>
      </c>
      <c r="I106" s="44" t="s">
        <v>2424</v>
      </c>
    </row>
    <row r="107" spans="1:10" ht="187.2" x14ac:dyDescent="0.3">
      <c r="A107" s="2" t="s">
        <v>1983</v>
      </c>
      <c r="B107" s="2" t="s">
        <v>1337</v>
      </c>
      <c r="C107" s="44">
        <v>1</v>
      </c>
      <c r="D107" s="1" t="s">
        <v>65</v>
      </c>
      <c r="E107" s="1" t="s">
        <v>66</v>
      </c>
      <c r="F107" s="1" t="str">
        <f>UnitControlCenter!$B$23</f>
        <v>cubic km / yr</v>
      </c>
      <c r="G107" s="1" t="s">
        <v>2357</v>
      </c>
      <c r="H107" s="1" t="s">
        <v>2421</v>
      </c>
      <c r="I107" s="44" t="s">
        <v>2423</v>
      </c>
    </row>
    <row r="108" spans="1:10" s="135" customFormat="1" ht="187.8" thickBot="1" x14ac:dyDescent="0.35">
      <c r="A108" s="134" t="s">
        <v>1983</v>
      </c>
      <c r="B108" s="134" t="s">
        <v>1338</v>
      </c>
      <c r="C108" s="141">
        <v>1</v>
      </c>
      <c r="D108" s="135" t="s">
        <v>65</v>
      </c>
      <c r="E108" s="135" t="s">
        <v>66</v>
      </c>
      <c r="F108" s="135" t="str">
        <f>UnitControlCenter!$B$23</f>
        <v>cubic km / yr</v>
      </c>
      <c r="G108" s="135" t="s">
        <v>2359</v>
      </c>
      <c r="H108" s="1" t="s">
        <v>2421</v>
      </c>
      <c r="I108" s="44" t="s">
        <v>2423</v>
      </c>
    </row>
    <row r="109" spans="1:10" ht="409.6" x14ac:dyDescent="0.3">
      <c r="A109" s="2" t="s">
        <v>2327</v>
      </c>
      <c r="B109" s="2" t="s">
        <v>2328</v>
      </c>
      <c r="C109" s="44">
        <v>1</v>
      </c>
      <c r="D109" s="1" t="s">
        <v>65</v>
      </c>
      <c r="E109" s="1" t="s">
        <v>2334</v>
      </c>
      <c r="F109" s="1" t="str">
        <f>UnitControlCenter!$B$17</f>
        <v>terawatt-hours (TWh)</v>
      </c>
      <c r="G109" s="1" t="s">
        <v>2384</v>
      </c>
      <c r="H109" s="1" t="s">
        <v>2380</v>
      </c>
      <c r="I109" s="1" t="s">
        <v>2381</v>
      </c>
    </row>
    <row r="110" spans="1:10" ht="403.2" x14ac:dyDescent="0.3">
      <c r="A110" s="2" t="s">
        <v>2327</v>
      </c>
      <c r="B110" s="2" t="s">
        <v>2329</v>
      </c>
      <c r="C110" s="44">
        <v>1</v>
      </c>
      <c r="D110" s="1" t="s">
        <v>65</v>
      </c>
      <c r="E110" s="1" t="s">
        <v>2334</v>
      </c>
      <c r="F110" s="1" t="str">
        <f>UnitControlCenter!$B$17</f>
        <v>terawatt-hours (TWh)</v>
      </c>
      <c r="G110" s="1" t="s">
        <v>2385</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6" x14ac:dyDescent="0.3">
      <c r="A111" s="2" t="s">
        <v>2327</v>
      </c>
      <c r="B111" s="2" t="s">
        <v>2330</v>
      </c>
      <c r="C111" s="44">
        <v>1</v>
      </c>
      <c r="D111" s="1" t="s">
        <v>65</v>
      </c>
      <c r="E111" s="1" t="s">
        <v>2334</v>
      </c>
      <c r="F111" s="1" t="str">
        <f>UnitControlCenter!$B$17</f>
        <v>terawatt-hours (TWh)</v>
      </c>
      <c r="G111" s="1" t="s">
        <v>2386</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6" x14ac:dyDescent="0.3">
      <c r="A112" s="2" t="s">
        <v>2327</v>
      </c>
      <c r="B112" s="2" t="s">
        <v>2331</v>
      </c>
      <c r="C112" s="44">
        <v>1</v>
      </c>
      <c r="D112" s="1" t="s">
        <v>65</v>
      </c>
      <c r="E112" s="1" t="s">
        <v>2334</v>
      </c>
      <c r="F112" s="1" t="str">
        <f>UnitControlCenter!$B$17</f>
        <v>terawatt-hours (TWh)</v>
      </c>
      <c r="G112" s="1" t="s">
        <v>2387</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6" x14ac:dyDescent="0.3">
      <c r="A113" s="2" t="s">
        <v>2327</v>
      </c>
      <c r="B113" s="2" t="s">
        <v>2332</v>
      </c>
      <c r="C113" s="44">
        <v>1</v>
      </c>
      <c r="D113" s="1" t="s">
        <v>65</v>
      </c>
      <c r="E113" s="1" t="s">
        <v>2334</v>
      </c>
      <c r="F113" s="1" t="str">
        <f>UnitControlCenter!$B$17</f>
        <v>terawatt-hours (TWh)</v>
      </c>
      <c r="G113" s="1" t="s">
        <v>2382</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6" x14ac:dyDescent="0.3">
      <c r="A114" s="2" t="s">
        <v>2327</v>
      </c>
      <c r="B114" s="2" t="s">
        <v>2333</v>
      </c>
      <c r="C114" s="44">
        <v>1</v>
      </c>
      <c r="D114" s="1" t="s">
        <v>65</v>
      </c>
      <c r="E114" s="1" t="s">
        <v>2334</v>
      </c>
      <c r="F114" s="1" t="str">
        <f>UnitControlCenter!$B$17</f>
        <v>terawatt-hours (TWh)</v>
      </c>
      <c r="G114" s="1" t="s">
        <v>2383</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6" x14ac:dyDescent="0.3">
      <c r="A115" s="2" t="s">
        <v>2327</v>
      </c>
      <c r="B115" s="2" t="s">
        <v>2559</v>
      </c>
      <c r="C115" s="44">
        <v>1</v>
      </c>
      <c r="D115" s="1" t="s">
        <v>65</v>
      </c>
      <c r="E115" s="1" t="s">
        <v>2560</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3.2" x14ac:dyDescent="0.3">
      <c r="A116" s="2" t="s">
        <v>2327</v>
      </c>
      <c r="B116" s="2" t="s">
        <v>2561</v>
      </c>
      <c r="C116" s="44">
        <v>1</v>
      </c>
      <c r="D116" s="1" t="s">
        <v>65</v>
      </c>
      <c r="E116" s="1" t="s">
        <v>2560</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6" x14ac:dyDescent="0.3">
      <c r="A117" s="2" t="s">
        <v>2327</v>
      </c>
      <c r="B117" s="2" t="s">
        <v>2562</v>
      </c>
      <c r="C117" s="44">
        <v>1</v>
      </c>
      <c r="D117" s="1" t="s">
        <v>65</v>
      </c>
      <c r="E117" s="1" t="s">
        <v>2560</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6" x14ac:dyDescent="0.3">
      <c r="A118" s="2" t="s">
        <v>2327</v>
      </c>
      <c r="B118" s="2" t="s">
        <v>2563</v>
      </c>
      <c r="C118" s="44">
        <v>1</v>
      </c>
      <c r="D118" s="1" t="s">
        <v>65</v>
      </c>
      <c r="E118" s="1" t="s">
        <v>2560</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6" x14ac:dyDescent="0.3">
      <c r="A119" s="2" t="s">
        <v>2327</v>
      </c>
      <c r="B119" s="2" t="s">
        <v>2566</v>
      </c>
      <c r="C119" s="44">
        <v>1</v>
      </c>
      <c r="D119" s="1" t="s">
        <v>65</v>
      </c>
      <c r="E119" s="1" t="s">
        <v>2560</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5">
      <c r="A120" s="134" t="s">
        <v>2327</v>
      </c>
      <c r="B120" s="134" t="s">
        <v>2564</v>
      </c>
      <c r="C120" s="141">
        <v>1</v>
      </c>
      <c r="D120" s="135" t="s">
        <v>65</v>
      </c>
      <c r="E120" s="135" t="s">
        <v>2560</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 x14ac:dyDescent="0.3">
      <c r="A121" s="2" t="s">
        <v>1618</v>
      </c>
      <c r="B121" s="2" t="s">
        <v>2590</v>
      </c>
      <c r="C121" s="44">
        <v>1</v>
      </c>
      <c r="D121" s="1" t="s">
        <v>65</v>
      </c>
      <c r="E121" s="1" t="s">
        <v>66</v>
      </c>
      <c r="F121" s="1" t="str">
        <f>UnitControlCenter!$B$26</f>
        <v>million vehicles / year</v>
      </c>
      <c r="G121" s="1" t="s">
        <v>1483</v>
      </c>
      <c r="H121" s="1" t="s">
        <v>1484</v>
      </c>
      <c r="I121" s="1" t="s">
        <v>1485</v>
      </c>
    </row>
    <row r="122" spans="1:10" ht="72" x14ac:dyDescent="0.3">
      <c r="A122" s="2" t="s">
        <v>1618</v>
      </c>
      <c r="B122" s="2" t="s">
        <v>1619</v>
      </c>
      <c r="C122" s="44">
        <v>1</v>
      </c>
      <c r="D122" s="1" t="s">
        <v>65</v>
      </c>
      <c r="E122" s="1" t="s">
        <v>66</v>
      </c>
      <c r="F122" s="1" t="str">
        <f>UnitControlCenter!$B$27</f>
        <v>thousand vehicles / year</v>
      </c>
      <c r="G122" s="1" t="s">
        <v>1486</v>
      </c>
      <c r="H122" s="1" t="s">
        <v>1487</v>
      </c>
      <c r="I122" s="1" t="s">
        <v>1488</v>
      </c>
    </row>
    <row r="123" spans="1:10" ht="72" x14ac:dyDescent="0.3">
      <c r="A123" s="2" t="s">
        <v>1618</v>
      </c>
      <c r="B123" s="2" t="s">
        <v>2588</v>
      </c>
      <c r="C123" s="44">
        <v>1</v>
      </c>
      <c r="D123" s="1" t="s">
        <v>65</v>
      </c>
      <c r="E123" s="1" t="s">
        <v>66</v>
      </c>
      <c r="F123" s="1" t="str">
        <f>UnitControlCenter!$B$27</f>
        <v>thousand vehicles / year</v>
      </c>
      <c r="G123" s="1" t="s">
        <v>1489</v>
      </c>
      <c r="H123" s="1" t="s">
        <v>1484</v>
      </c>
      <c r="I123" s="1" t="s">
        <v>1485</v>
      </c>
    </row>
    <row r="124" spans="1:10" ht="72" x14ac:dyDescent="0.3">
      <c r="A124" s="2" t="s">
        <v>1618</v>
      </c>
      <c r="B124" s="2" t="s">
        <v>2589</v>
      </c>
      <c r="C124" s="44">
        <v>1</v>
      </c>
      <c r="D124" s="1" t="s">
        <v>65</v>
      </c>
      <c r="E124" s="1" t="s">
        <v>66</v>
      </c>
      <c r="F124" s="1" t="str">
        <f>UnitControlCenter!$B$27</f>
        <v>thousand vehicles / year</v>
      </c>
      <c r="G124" s="1" t="s">
        <v>1490</v>
      </c>
      <c r="H124" s="1" t="s">
        <v>1487</v>
      </c>
      <c r="I124" s="1" t="s">
        <v>1488</v>
      </c>
    </row>
    <row r="125" spans="1:10" ht="28.8" x14ac:dyDescent="0.3">
      <c r="A125" s="2" t="s">
        <v>1618</v>
      </c>
      <c r="B125" s="2" t="s">
        <v>2184</v>
      </c>
      <c r="C125" s="44">
        <v>1</v>
      </c>
      <c r="D125" s="1" t="s">
        <v>65</v>
      </c>
      <c r="E125" s="1" t="s">
        <v>66</v>
      </c>
      <c r="F125" s="1" t="str">
        <f>UnitControlCenter!$B$27</f>
        <v>thousand vehicles / year</v>
      </c>
      <c r="G125" s="1" t="s">
        <v>1375</v>
      </c>
      <c r="H125" s="1" t="s">
        <v>1376</v>
      </c>
      <c r="I125" s="1" t="s">
        <v>1474</v>
      </c>
    </row>
    <row r="126" spans="1:10" ht="28.8" x14ac:dyDescent="0.3">
      <c r="A126" s="2" t="s">
        <v>1618</v>
      </c>
      <c r="B126" s="2" t="s">
        <v>2185</v>
      </c>
      <c r="C126" s="44">
        <v>0</v>
      </c>
      <c r="D126" s="1" t="s">
        <v>65</v>
      </c>
      <c r="E126" s="1" t="s">
        <v>66</v>
      </c>
      <c r="F126" s="1" t="str">
        <f>UnitControlCenter!$B$27</f>
        <v>thousand vehicles / year</v>
      </c>
      <c r="G126" s="1" t="s">
        <v>2186</v>
      </c>
      <c r="H126" s="1" t="s">
        <v>1376</v>
      </c>
      <c r="I126" s="1" t="s">
        <v>1474</v>
      </c>
    </row>
    <row r="127" spans="1:10" ht="57.6" x14ac:dyDescent="0.3">
      <c r="A127" s="2" t="s">
        <v>1618</v>
      </c>
      <c r="B127" s="2" t="s">
        <v>2592</v>
      </c>
      <c r="C127" s="44">
        <v>1</v>
      </c>
      <c r="D127" s="1" t="s">
        <v>65</v>
      </c>
      <c r="E127" s="1" t="s">
        <v>66</v>
      </c>
      <c r="F127" s="1" t="str">
        <f>UnitControlCenter!$B$28</f>
        <v>million vehicles</v>
      </c>
      <c r="G127" s="1" t="s">
        <v>1491</v>
      </c>
      <c r="H127" s="1" t="s">
        <v>1484</v>
      </c>
      <c r="I127" s="1" t="s">
        <v>1485</v>
      </c>
    </row>
    <row r="128" spans="1:10" ht="72" x14ac:dyDescent="0.3">
      <c r="A128" s="2" t="s">
        <v>1618</v>
      </c>
      <c r="B128" s="2" t="s">
        <v>1620</v>
      </c>
      <c r="C128" s="44">
        <v>1</v>
      </c>
      <c r="D128" s="1" t="s">
        <v>65</v>
      </c>
      <c r="E128" s="1" t="s">
        <v>66</v>
      </c>
      <c r="F128" s="1" t="str">
        <f>UnitControlCenter!$B$29</f>
        <v>thousand vehicles</v>
      </c>
      <c r="G128" s="1" t="s">
        <v>1697</v>
      </c>
      <c r="H128" s="1" t="s">
        <v>1487</v>
      </c>
      <c r="I128" s="1" t="s">
        <v>1488</v>
      </c>
    </row>
    <row r="129" spans="1:10" ht="57.6" x14ac:dyDescent="0.3">
      <c r="A129" s="2" t="s">
        <v>1618</v>
      </c>
      <c r="B129" s="2" t="s">
        <v>2591</v>
      </c>
      <c r="C129" s="44">
        <v>1</v>
      </c>
      <c r="D129" s="1" t="s">
        <v>65</v>
      </c>
      <c r="E129" s="1" t="s">
        <v>66</v>
      </c>
      <c r="F129" s="1" t="str">
        <f>UnitControlCenter!$B$28</f>
        <v>million vehicles</v>
      </c>
      <c r="G129" s="1" t="s">
        <v>1492</v>
      </c>
      <c r="H129" s="1" t="s">
        <v>1484</v>
      </c>
      <c r="I129" s="1" t="s">
        <v>1485</v>
      </c>
    </row>
    <row r="130" spans="1:10" ht="57.6" x14ac:dyDescent="0.3">
      <c r="A130" s="2" t="s">
        <v>1618</v>
      </c>
      <c r="B130" s="2" t="s">
        <v>2593</v>
      </c>
      <c r="C130" s="44">
        <v>1</v>
      </c>
      <c r="D130" s="1" t="s">
        <v>65</v>
      </c>
      <c r="E130" s="1" t="s">
        <v>66</v>
      </c>
      <c r="F130" s="1" t="str">
        <f>UnitControlCenter!$B$28</f>
        <v>million vehicles</v>
      </c>
      <c r="G130" s="1" t="s">
        <v>1493</v>
      </c>
      <c r="H130" s="1" t="s">
        <v>1487</v>
      </c>
      <c r="I130" s="1" t="s">
        <v>1488</v>
      </c>
    </row>
    <row r="131" spans="1:10" ht="28.8" x14ac:dyDescent="0.3">
      <c r="A131" s="2" t="s">
        <v>1618</v>
      </c>
      <c r="B131" s="2" t="s">
        <v>2187</v>
      </c>
      <c r="C131" s="44">
        <v>1</v>
      </c>
      <c r="D131" s="1" t="s">
        <v>65</v>
      </c>
      <c r="E131" s="1" t="s">
        <v>66</v>
      </c>
      <c r="F131" s="1" t="str">
        <f>UnitControlCenter!$B$28</f>
        <v>million vehicles</v>
      </c>
      <c r="G131" s="1" t="s">
        <v>1475</v>
      </c>
      <c r="H131" s="1" t="s">
        <v>1376</v>
      </c>
      <c r="I131" s="1" t="s">
        <v>1474</v>
      </c>
    </row>
    <row r="132" spans="1:10" s="135" customFormat="1" ht="29.4" thickBot="1" x14ac:dyDescent="0.35">
      <c r="A132" s="134" t="s">
        <v>1618</v>
      </c>
      <c r="B132" s="134" t="s">
        <v>2188</v>
      </c>
      <c r="C132" s="141">
        <v>0</v>
      </c>
      <c r="D132" s="135" t="s">
        <v>65</v>
      </c>
      <c r="E132" s="135" t="s">
        <v>66</v>
      </c>
      <c r="F132" s="135" t="str">
        <f>UnitControlCenter!$B$28</f>
        <v>million vehicles</v>
      </c>
      <c r="G132" s="135" t="s">
        <v>2189</v>
      </c>
      <c r="H132" s="135" t="s">
        <v>1376</v>
      </c>
      <c r="I132" s="135" t="s">
        <v>1474</v>
      </c>
    </row>
    <row r="133" spans="1:10" ht="171.75" customHeight="1" x14ac:dyDescent="0.3">
      <c r="A133" s="2" t="s">
        <v>1721</v>
      </c>
      <c r="B133" s="2" t="s">
        <v>1232</v>
      </c>
      <c r="C133" s="44">
        <v>1</v>
      </c>
      <c r="D133" s="1" t="s">
        <v>65</v>
      </c>
      <c r="E133" s="1" t="s">
        <v>66</v>
      </c>
      <c r="F133" s="1" t="str">
        <f>UnitControlCenter!$B$3</f>
        <v>million metric tons / year</v>
      </c>
      <c r="G133" s="1" t="s">
        <v>2092</v>
      </c>
      <c r="H133" s="1" t="s">
        <v>2594</v>
      </c>
      <c r="I133" s="1" t="s">
        <v>1476</v>
      </c>
    </row>
    <row r="134" spans="1:10" ht="86.4" x14ac:dyDescent="0.3">
      <c r="A134" s="2" t="s">
        <v>1721</v>
      </c>
      <c r="B134" s="2" t="s">
        <v>1233</v>
      </c>
      <c r="C134" s="44">
        <v>1</v>
      </c>
      <c r="D134" s="1" t="s">
        <v>65</v>
      </c>
      <c r="E134" s="1" t="s">
        <v>66</v>
      </c>
      <c r="F134" s="1" t="str">
        <f>UnitControlCenter!$B$30</f>
        <v>TWh / year</v>
      </c>
      <c r="G134" s="1" t="s">
        <v>1638</v>
      </c>
      <c r="H134" s="1" t="s">
        <v>1494</v>
      </c>
      <c r="I134" s="1" t="s">
        <v>1495</v>
      </c>
    </row>
    <row r="135" spans="1:10" ht="115.2" x14ac:dyDescent="0.3">
      <c r="A135" s="2" t="s">
        <v>1721</v>
      </c>
      <c r="B135" s="2" t="s">
        <v>1277</v>
      </c>
      <c r="C135" s="44">
        <v>1</v>
      </c>
      <c r="D135" s="1" t="s">
        <v>65</v>
      </c>
      <c r="E135" s="1" t="s">
        <v>66</v>
      </c>
      <c r="F135" s="1" t="str">
        <f>UnitControlCenter!$B$30</f>
        <v>TWh / year</v>
      </c>
      <c r="G135" s="1" t="s">
        <v>2093</v>
      </c>
      <c r="H135" s="1" t="s">
        <v>2594</v>
      </c>
      <c r="I135" s="1" t="s">
        <v>1476</v>
      </c>
    </row>
    <row r="136" spans="1:10" ht="28.8" x14ac:dyDescent="0.3">
      <c r="A136" s="2" t="s">
        <v>1721</v>
      </c>
      <c r="B136" s="2" t="s">
        <v>2098</v>
      </c>
      <c r="C136" s="44">
        <v>1</v>
      </c>
      <c r="D136" s="1" t="s">
        <v>63</v>
      </c>
      <c r="E136" s="1" t="s">
        <v>64</v>
      </c>
      <c r="F136" s="1" t="str">
        <f>UnitControlCenter!$B$30</f>
        <v>TWh / year</v>
      </c>
      <c r="G136" s="1" t="s">
        <v>2099</v>
      </c>
    </row>
    <row r="137" spans="1:10" ht="43.2" x14ac:dyDescent="0.3">
      <c r="A137" s="2" t="s">
        <v>1721</v>
      </c>
      <c r="B137" s="2" t="s">
        <v>1722</v>
      </c>
      <c r="C137" s="44">
        <v>1</v>
      </c>
      <c r="D137" s="1" t="s">
        <v>65</v>
      </c>
      <c r="E137" s="1" t="s">
        <v>66</v>
      </c>
      <c r="F137" s="1" t="str">
        <f>UnitControlCenter!$B$24</f>
        <v>trillion passenger-km / year</v>
      </c>
      <c r="G137" s="1" t="s">
        <v>1242</v>
      </c>
      <c r="H137" s="1" t="s">
        <v>2595</v>
      </c>
      <c r="I137" s="1" t="s">
        <v>1436</v>
      </c>
    </row>
    <row r="138" spans="1:10" ht="43.8" thickBot="1" x14ac:dyDescent="0.35">
      <c r="A138" s="134" t="s">
        <v>1721</v>
      </c>
      <c r="B138" s="134" t="s">
        <v>1723</v>
      </c>
      <c r="C138" s="141">
        <v>1</v>
      </c>
      <c r="D138" s="135" t="s">
        <v>65</v>
      </c>
      <c r="E138" s="135" t="s">
        <v>66</v>
      </c>
      <c r="F138" s="135" t="str">
        <f>UnitControlCenter!$B$25</f>
        <v>trillion freight ton-km / year</v>
      </c>
      <c r="G138" s="135" t="s">
        <v>1472</v>
      </c>
      <c r="H138" s="135" t="s">
        <v>2596</v>
      </c>
      <c r="I138" s="135" t="s">
        <v>1473</v>
      </c>
      <c r="J138" s="135"/>
    </row>
    <row r="139" spans="1:10" ht="273.60000000000002" x14ac:dyDescent="0.3">
      <c r="A139" s="2" t="s">
        <v>1234</v>
      </c>
      <c r="B139" s="2" t="s">
        <v>1610</v>
      </c>
      <c r="C139" s="44">
        <v>1</v>
      </c>
      <c r="D139" s="1" t="s">
        <v>65</v>
      </c>
      <c r="E139" s="1" t="s">
        <v>66</v>
      </c>
      <c r="F139" s="1" t="str">
        <f>UnitControlCenter!$B$30</f>
        <v>TWh / year</v>
      </c>
      <c r="G139" s="1" t="s">
        <v>1929</v>
      </c>
      <c r="H139" s="1" t="s">
        <v>1927</v>
      </c>
      <c r="I139" s="156" t="s">
        <v>1928</v>
      </c>
      <c r="J139" s="156"/>
    </row>
    <row r="140" spans="1:10" ht="100.8" x14ac:dyDescent="0.3">
      <c r="A140" s="2" t="s">
        <v>1234</v>
      </c>
      <c r="B140" s="2" t="s">
        <v>1611</v>
      </c>
      <c r="C140" s="44">
        <v>1</v>
      </c>
      <c r="D140" s="1" t="s">
        <v>65</v>
      </c>
      <c r="E140" s="1" t="s">
        <v>66</v>
      </c>
      <c r="F140" s="1" t="str">
        <f>UnitControlCenter!$B$30</f>
        <v>TWh / year</v>
      </c>
      <c r="G140" s="1" t="s">
        <v>1612</v>
      </c>
      <c r="H140" s="1" t="s">
        <v>1606</v>
      </c>
      <c r="I140" s="1" t="s">
        <v>1607</v>
      </c>
    </row>
    <row r="141" spans="1:10" x14ac:dyDescent="0.3">
      <c r="A141" s="2" t="s">
        <v>1234</v>
      </c>
      <c r="B141" s="2" t="s">
        <v>2100</v>
      </c>
      <c r="C141" s="44">
        <v>1</v>
      </c>
      <c r="D141" s="1" t="s">
        <v>63</v>
      </c>
      <c r="E141" s="1" t="s">
        <v>64</v>
      </c>
      <c r="F141" s="1" t="str">
        <f>UnitControlCenter!$B$30</f>
        <v>TWh / year</v>
      </c>
      <c r="G141" s="1" t="s">
        <v>2101</v>
      </c>
    </row>
    <row r="142" spans="1:10" ht="216" x14ac:dyDescent="0.3">
      <c r="A142" s="2" t="s">
        <v>1234</v>
      </c>
      <c r="B142" s="2" t="s">
        <v>1608</v>
      </c>
      <c r="C142" s="44">
        <v>1</v>
      </c>
      <c r="D142" s="1" t="s">
        <v>65</v>
      </c>
      <c r="E142" s="1" t="s">
        <v>66</v>
      </c>
      <c r="F142" s="1" t="str">
        <f>UnitControlCenter!$B$30</f>
        <v>TWh / year</v>
      </c>
      <c r="G142" s="1" t="s">
        <v>1926</v>
      </c>
      <c r="H142" s="1" t="s">
        <v>1927</v>
      </c>
      <c r="I142" s="156" t="s">
        <v>1928</v>
      </c>
      <c r="J142" s="156"/>
    </row>
    <row r="143" spans="1:10" ht="72" x14ac:dyDescent="0.3">
      <c r="A143" s="2" t="s">
        <v>1234</v>
      </c>
      <c r="B143" s="2" t="s">
        <v>1609</v>
      </c>
      <c r="C143" s="44">
        <v>1</v>
      </c>
      <c r="D143" s="1" t="s">
        <v>65</v>
      </c>
      <c r="E143" s="1" t="s">
        <v>66</v>
      </c>
      <c r="F143" s="1" t="str">
        <f>UnitControlCenter!$B$30</f>
        <v>TWh / year</v>
      </c>
      <c r="G143" s="1" t="s">
        <v>1605</v>
      </c>
      <c r="H143" s="1" t="s">
        <v>1606</v>
      </c>
      <c r="I143" s="1" t="s">
        <v>1607</v>
      </c>
    </row>
    <row r="144" spans="1:10" x14ac:dyDescent="0.3">
      <c r="A144" s="2" t="s">
        <v>1234</v>
      </c>
      <c r="B144" s="2" t="s">
        <v>2102</v>
      </c>
      <c r="C144" s="44">
        <v>1</v>
      </c>
      <c r="D144" s="1" t="s">
        <v>63</v>
      </c>
      <c r="E144" s="1" t="s">
        <v>64</v>
      </c>
      <c r="F144" s="1" t="str">
        <f>UnitControlCenter!$B$30</f>
        <v>TWh / year</v>
      </c>
      <c r="G144" s="1" t="s">
        <v>2103</v>
      </c>
    </row>
    <row r="145" spans="1:10" ht="129.6" x14ac:dyDescent="0.3">
      <c r="A145" s="2" t="s">
        <v>1234</v>
      </c>
      <c r="B145" s="2" t="s">
        <v>2312</v>
      </c>
      <c r="C145" s="44">
        <v>1</v>
      </c>
      <c r="D145" s="1" t="s">
        <v>65</v>
      </c>
      <c r="E145" s="1" t="s">
        <v>66</v>
      </c>
      <c r="F145" s="1" t="str">
        <f>UnitControlCenter!$B$30</f>
        <v>TWh / year</v>
      </c>
      <c r="G145" s="1" t="s">
        <v>2447</v>
      </c>
      <c r="H145" s="1" t="s">
        <v>2316</v>
      </c>
      <c r="I145" s="1" t="s">
        <v>2317</v>
      </c>
    </row>
    <row r="146" spans="1:10" s="135" customFormat="1" ht="87" thickBot="1" x14ac:dyDescent="0.35">
      <c r="A146" s="134" t="s">
        <v>1234</v>
      </c>
      <c r="B146" s="134" t="s">
        <v>2313</v>
      </c>
      <c r="C146" s="141">
        <v>1</v>
      </c>
      <c r="D146" s="135" t="s">
        <v>65</v>
      </c>
      <c r="E146" s="135" t="s">
        <v>66</v>
      </c>
      <c r="F146" s="135" t="str">
        <f>UnitControlCenter!$B$16</f>
        <v>terawatt-hours (TWh) / year</v>
      </c>
      <c r="G146" s="135" t="s">
        <v>2448</v>
      </c>
      <c r="H146" s="135" t="s">
        <v>2314</v>
      </c>
      <c r="I146" s="135" t="s">
        <v>2315</v>
      </c>
    </row>
    <row r="147" spans="1:10" ht="259.2" x14ac:dyDescent="0.3">
      <c r="A147" s="2" t="s">
        <v>2599</v>
      </c>
      <c r="B147" s="2" t="s">
        <v>1273</v>
      </c>
      <c r="C147" s="44">
        <v>1</v>
      </c>
      <c r="D147" s="1" t="s">
        <v>65</v>
      </c>
      <c r="E147" s="1" t="s">
        <v>66</v>
      </c>
      <c r="F147" s="1" t="str">
        <f>UnitControlCenter!$B$3</f>
        <v>million metric tons / year</v>
      </c>
      <c r="G147" s="1" t="s">
        <v>1930</v>
      </c>
      <c r="H147" s="1" t="s">
        <v>1927</v>
      </c>
      <c r="I147" s="156" t="s">
        <v>1928</v>
      </c>
      <c r="J147" s="156"/>
    </row>
    <row r="148" spans="1:10" ht="43.2" x14ac:dyDescent="0.3">
      <c r="A148" s="2" t="s">
        <v>2599</v>
      </c>
      <c r="B148" s="2" t="s">
        <v>1274</v>
      </c>
      <c r="C148" s="44">
        <v>1</v>
      </c>
      <c r="D148" s="1" t="s">
        <v>65</v>
      </c>
      <c r="E148" s="1" t="s">
        <v>66</v>
      </c>
      <c r="F148" s="1" t="str">
        <f>UnitControlCenter!$B$3</f>
        <v>million metric tons / year</v>
      </c>
      <c r="G148" s="1" t="s">
        <v>1481</v>
      </c>
      <c r="H148" s="1" t="s">
        <v>1479</v>
      </c>
      <c r="I148" s="1" t="s">
        <v>1480</v>
      </c>
    </row>
    <row r="149" spans="1:10" ht="230.4" x14ac:dyDescent="0.3">
      <c r="A149" s="2" t="s">
        <v>2599</v>
      </c>
      <c r="B149" s="2" t="s">
        <v>1275</v>
      </c>
      <c r="C149" s="44">
        <v>1</v>
      </c>
      <c r="D149" s="1" t="s">
        <v>65</v>
      </c>
      <c r="E149" s="1" t="s">
        <v>66</v>
      </c>
      <c r="F149" s="1" t="str">
        <f>UnitControlCenter!$B$3</f>
        <v>million metric tons / year</v>
      </c>
      <c r="G149" s="1" t="s">
        <v>1982</v>
      </c>
      <c r="H149" s="1" t="s">
        <v>1927</v>
      </c>
      <c r="I149" s="156" t="s">
        <v>1928</v>
      </c>
      <c r="J149" s="1" t="s">
        <v>2770</v>
      </c>
    </row>
    <row r="150" spans="1:10" ht="28.8" x14ac:dyDescent="0.3">
      <c r="A150" s="2" t="s">
        <v>2599</v>
      </c>
      <c r="B150" s="2" t="s">
        <v>1276</v>
      </c>
      <c r="C150" s="44">
        <v>1</v>
      </c>
      <c r="D150" s="1" t="s">
        <v>65</v>
      </c>
      <c r="E150" s="1" t="s">
        <v>66</v>
      </c>
      <c r="F150" s="1" t="str">
        <f>UnitControlCenter!$B$3</f>
        <v>million metric tons / year</v>
      </c>
      <c r="G150" s="1" t="s">
        <v>1482</v>
      </c>
      <c r="H150" s="1" t="s">
        <v>1479</v>
      </c>
      <c r="I150" s="1" t="s">
        <v>1480</v>
      </c>
      <c r="J150" s="1" t="s">
        <v>2771</v>
      </c>
    </row>
    <row r="151" spans="1:10" ht="302.39999999999998" x14ac:dyDescent="0.3">
      <c r="A151" s="2" t="s">
        <v>2599</v>
      </c>
      <c r="B151" s="2" t="s">
        <v>1683</v>
      </c>
      <c r="C151" s="44">
        <v>1</v>
      </c>
      <c r="D151" s="1" t="s">
        <v>65</v>
      </c>
      <c r="E151" s="1" t="s">
        <v>66</v>
      </c>
      <c r="F151" s="1" t="str">
        <f>UnitControlCenter!$B$3</f>
        <v>million metric tons / year</v>
      </c>
      <c r="G151" s="1" t="s">
        <v>1931</v>
      </c>
      <c r="H151" s="1" t="s">
        <v>1927</v>
      </c>
      <c r="I151" s="156" t="s">
        <v>1928</v>
      </c>
      <c r="J151" s="1" t="s">
        <v>2772</v>
      </c>
    </row>
    <row r="152" spans="1:10" ht="28.8" x14ac:dyDescent="0.3">
      <c r="A152" s="2" t="s">
        <v>2599</v>
      </c>
      <c r="B152" s="2" t="s">
        <v>1684</v>
      </c>
      <c r="C152" s="44">
        <v>1</v>
      </c>
      <c r="D152" s="1" t="s">
        <v>65</v>
      </c>
      <c r="E152" s="1" t="s">
        <v>66</v>
      </c>
      <c r="F152" s="1" t="str">
        <f>UnitControlCenter!$B$3</f>
        <v>million metric tons / year</v>
      </c>
      <c r="G152" s="1" t="s">
        <v>2600</v>
      </c>
      <c r="H152" s="1" t="s">
        <v>1124</v>
      </c>
      <c r="I152" s="1">
        <v>969696</v>
      </c>
      <c r="J152" s="1" t="s">
        <v>2773</v>
      </c>
    </row>
    <row r="153" spans="1:10" ht="28.8" x14ac:dyDescent="0.3">
      <c r="A153" s="2" t="s">
        <v>2599</v>
      </c>
      <c r="B153" s="2" t="s">
        <v>2161</v>
      </c>
      <c r="C153" s="44">
        <v>1</v>
      </c>
      <c r="D153" s="1" t="s">
        <v>65</v>
      </c>
      <c r="E153" s="1" t="s">
        <v>66</v>
      </c>
      <c r="F153" s="1" t="str">
        <f>UnitControlCenter!$B$3</f>
        <v>million metric tons / year</v>
      </c>
      <c r="G153" s="1" t="s">
        <v>2233</v>
      </c>
      <c r="H153" s="1" t="s">
        <v>2155</v>
      </c>
      <c r="I153" s="1" t="s">
        <v>2158</v>
      </c>
      <c r="J153" s="1" t="s">
        <v>2776</v>
      </c>
    </row>
    <row r="154" spans="1:10" ht="230.4" x14ac:dyDescent="0.3">
      <c r="A154" s="2" t="s">
        <v>2599</v>
      </c>
      <c r="B154" s="2" t="s">
        <v>2153</v>
      </c>
      <c r="C154" s="44">
        <v>1</v>
      </c>
      <c r="D154" s="1" t="s">
        <v>65</v>
      </c>
      <c r="E154" s="1" t="s">
        <v>66</v>
      </c>
      <c r="F154" s="1" t="str">
        <f>UnitControlCenter!$B$3</f>
        <v>million metric tons / year</v>
      </c>
      <c r="G154" s="1" t="s">
        <v>2156</v>
      </c>
      <c r="H154" s="1" t="s">
        <v>1927</v>
      </c>
      <c r="I154" s="156" t="s">
        <v>1928</v>
      </c>
      <c r="J154" s="156"/>
    </row>
    <row r="155" spans="1:10" ht="288.60000000000002" thickBot="1" x14ac:dyDescent="0.35">
      <c r="A155" s="254" t="s">
        <v>2599</v>
      </c>
      <c r="B155" s="254" t="s">
        <v>2154</v>
      </c>
      <c r="C155" s="141">
        <v>1</v>
      </c>
      <c r="D155" s="134" t="s">
        <v>65</v>
      </c>
      <c r="E155" s="134" t="s">
        <v>66</v>
      </c>
      <c r="F155" s="134" t="str">
        <f>UnitControlCenter!$B$3</f>
        <v>million metric tons / year</v>
      </c>
      <c r="G155" s="134" t="s">
        <v>2157</v>
      </c>
      <c r="H155" s="134" t="s">
        <v>1927</v>
      </c>
      <c r="I155" s="134" t="s">
        <v>1928</v>
      </c>
      <c r="J155" s="134"/>
    </row>
    <row r="156" spans="1:10" ht="43.2" x14ac:dyDescent="0.3">
      <c r="A156" s="2" t="s">
        <v>2253</v>
      </c>
      <c r="B156" s="2" t="s">
        <v>2254</v>
      </c>
      <c r="C156" s="44">
        <v>1</v>
      </c>
      <c r="D156" s="1" t="s">
        <v>65</v>
      </c>
      <c r="E156" s="1" t="s">
        <v>66</v>
      </c>
      <c r="F156" s="1" t="str">
        <f>UnitControlCenter!$B$30</f>
        <v>TWh / year</v>
      </c>
      <c r="G156" s="1" t="s">
        <v>1245</v>
      </c>
      <c r="H156" s="1" t="s">
        <v>1246</v>
      </c>
      <c r="I156" s="1" t="s">
        <v>1465</v>
      </c>
    </row>
    <row r="157" spans="1:10" s="2" customFormat="1" ht="28.8" x14ac:dyDescent="0.3">
      <c r="A157" s="2" t="s">
        <v>2253</v>
      </c>
      <c r="B157" s="2" t="s">
        <v>2255</v>
      </c>
      <c r="C157" s="44">
        <v>1</v>
      </c>
      <c r="D157" s="2" t="s">
        <v>65</v>
      </c>
      <c r="E157" s="2" t="s">
        <v>66</v>
      </c>
      <c r="F157" s="2" t="str">
        <f>UnitControlCenter!$B$30</f>
        <v>TWh / year</v>
      </c>
      <c r="G157" s="2" t="s">
        <v>2638</v>
      </c>
      <c r="H157" s="2" t="s">
        <v>2637</v>
      </c>
      <c r="I157" s="2" t="s">
        <v>2639</v>
      </c>
    </row>
    <row r="158" spans="1:10" ht="72" x14ac:dyDescent="0.3">
      <c r="A158" s="2" t="s">
        <v>2253</v>
      </c>
      <c r="B158" s="2" t="s">
        <v>2256</v>
      </c>
      <c r="C158" s="44">
        <v>1</v>
      </c>
      <c r="D158" s="1" t="s">
        <v>65</v>
      </c>
      <c r="E158" s="1" t="s">
        <v>66</v>
      </c>
      <c r="F158" s="1" t="str">
        <f>UnitControlCenter!$B$30</f>
        <v>TWh / year</v>
      </c>
      <c r="G158" s="1" t="s">
        <v>1504</v>
      </c>
      <c r="H158" s="1" t="s">
        <v>1506</v>
      </c>
      <c r="I158" s="1" t="s">
        <v>1505</v>
      </c>
    </row>
    <row r="159" spans="1:10" s="2" customFormat="1" x14ac:dyDescent="0.3">
      <c r="A159" s="2" t="s">
        <v>2253</v>
      </c>
      <c r="B159" s="2" t="s">
        <v>2257</v>
      </c>
      <c r="C159" s="44">
        <v>1</v>
      </c>
      <c r="D159" s="2" t="s">
        <v>63</v>
      </c>
      <c r="E159" s="2" t="s">
        <v>64</v>
      </c>
      <c r="F159" s="2" t="str">
        <f>UnitControlCenter!$B$30</f>
        <v>TWh / year</v>
      </c>
      <c r="G159" s="2" t="s">
        <v>2104</v>
      </c>
    </row>
    <row r="160" spans="1:10" ht="115.2" x14ac:dyDescent="0.3">
      <c r="A160" s="2" t="s">
        <v>2253</v>
      </c>
      <c r="B160" s="2" t="s">
        <v>2258</v>
      </c>
      <c r="C160" s="44">
        <v>1</v>
      </c>
      <c r="D160" s="1" t="s">
        <v>65</v>
      </c>
      <c r="E160" s="1" t="s">
        <v>66</v>
      </c>
      <c r="F160" s="2" t="str">
        <f>UnitControlCenter!B3</f>
        <v>million metric tons / year</v>
      </c>
      <c r="G160" s="1" t="s">
        <v>2640</v>
      </c>
      <c r="H160" s="1" t="s">
        <v>2643</v>
      </c>
      <c r="I160" s="2" t="s">
        <v>2641</v>
      </c>
      <c r="J160" s="2"/>
    </row>
    <row r="161" spans="1:10" s="135" customFormat="1" ht="159" thickBot="1" x14ac:dyDescent="0.35">
      <c r="A161" s="2" t="s">
        <v>2253</v>
      </c>
      <c r="B161" s="134" t="s">
        <v>2259</v>
      </c>
      <c r="C161" s="141">
        <v>1</v>
      </c>
      <c r="D161" s="135" t="s">
        <v>65</v>
      </c>
      <c r="E161" s="135" t="s">
        <v>66</v>
      </c>
      <c r="F161" s="134" t="str">
        <f>UnitControlCenter!B3</f>
        <v>million metric tons / year</v>
      </c>
      <c r="G161" s="135" t="s">
        <v>2642</v>
      </c>
      <c r="H161" s="135" t="s">
        <v>2643</v>
      </c>
      <c r="I161" s="134" t="s">
        <v>2641</v>
      </c>
      <c r="J161" s="134"/>
    </row>
    <row r="162" spans="1:10" ht="86.4" x14ac:dyDescent="0.3">
      <c r="A162" s="2" t="s">
        <v>1295</v>
      </c>
      <c r="B162" s="2" t="s">
        <v>1296</v>
      </c>
      <c r="C162" s="44">
        <v>1</v>
      </c>
      <c r="D162" s="1" t="s">
        <v>65</v>
      </c>
      <c r="E162" s="1" t="s">
        <v>66</v>
      </c>
      <c r="F162" s="1" t="str">
        <f>UnitControlCenter!$B$30</f>
        <v>TWh / year</v>
      </c>
      <c r="G162" s="1" t="s">
        <v>2415</v>
      </c>
      <c r="H162" s="1" t="s">
        <v>2414</v>
      </c>
      <c r="I162" s="1" t="s">
        <v>2413</v>
      </c>
      <c r="J162" s="1" t="s">
        <v>2577</v>
      </c>
    </row>
    <row r="163" spans="1:10" ht="72" x14ac:dyDescent="0.3">
      <c r="A163" s="2" t="s">
        <v>1295</v>
      </c>
      <c r="B163" s="2" t="s">
        <v>1297</v>
      </c>
      <c r="C163" s="44">
        <v>1</v>
      </c>
      <c r="D163" s="1" t="s">
        <v>65</v>
      </c>
      <c r="E163" s="1" t="s">
        <v>66</v>
      </c>
      <c r="F163" s="1" t="str">
        <f>UnitControlCenter!$B$30</f>
        <v>TWh / year</v>
      </c>
      <c r="G163" s="1" t="s">
        <v>2416</v>
      </c>
      <c r="H163" s="1" t="s">
        <v>2096</v>
      </c>
      <c r="I163" s="1" t="s">
        <v>2097</v>
      </c>
      <c r="J163" s="1" t="s">
        <v>2577</v>
      </c>
    </row>
    <row r="164" spans="1:10" ht="72" x14ac:dyDescent="0.3">
      <c r="A164" s="2" t="s">
        <v>1295</v>
      </c>
      <c r="B164" s="2" t="s">
        <v>2411</v>
      </c>
      <c r="C164" s="44">
        <v>1</v>
      </c>
      <c r="D164" s="1" t="s">
        <v>65</v>
      </c>
      <c r="E164" s="1" t="s">
        <v>66</v>
      </c>
      <c r="F164" s="1" t="str">
        <f>UnitControlCenter!$B$30</f>
        <v>TWh / year</v>
      </c>
      <c r="G164" s="1" t="s">
        <v>2425</v>
      </c>
      <c r="H164" s="1" t="s">
        <v>2417</v>
      </c>
      <c r="I164" s="44" t="s">
        <v>2418</v>
      </c>
      <c r="J164" s="1" t="s">
        <v>2578</v>
      </c>
    </row>
    <row r="165" spans="1:10" ht="72" x14ac:dyDescent="0.3">
      <c r="A165" s="2" t="s">
        <v>1295</v>
      </c>
      <c r="B165" s="2" t="s">
        <v>2412</v>
      </c>
      <c r="C165" s="44">
        <v>1</v>
      </c>
      <c r="D165" s="1" t="s">
        <v>65</v>
      </c>
      <c r="E165" s="1" t="s">
        <v>66</v>
      </c>
      <c r="F165" s="1" t="str">
        <f>UnitControlCenter!$B$30</f>
        <v>TWh / year</v>
      </c>
      <c r="G165" s="1" t="s">
        <v>2426</v>
      </c>
      <c r="H165" s="1" t="s">
        <v>2096</v>
      </c>
      <c r="I165" s="1" t="s">
        <v>2097</v>
      </c>
      <c r="J165" s="1" t="s">
        <v>2578</v>
      </c>
    </row>
    <row r="166" spans="1:10" x14ac:dyDescent="0.3">
      <c r="A166" s="2" t="s">
        <v>1295</v>
      </c>
      <c r="B166" s="2" t="s">
        <v>1737</v>
      </c>
      <c r="C166" s="44">
        <v>0</v>
      </c>
      <c r="D166" s="1" t="s">
        <v>63</v>
      </c>
      <c r="E166" s="1" t="s">
        <v>64</v>
      </c>
      <c r="F166" s="1" t="str">
        <f>UnitControlCenter!$B$31</f>
        <v>thousand BTU / 2023 Euro</v>
      </c>
      <c r="G166" s="1" t="s">
        <v>1693</v>
      </c>
    </row>
    <row r="167" spans="1:10" x14ac:dyDescent="0.3">
      <c r="A167" s="2" t="s">
        <v>1295</v>
      </c>
      <c r="B167" s="2" t="s">
        <v>1298</v>
      </c>
      <c r="C167" s="44">
        <v>1</v>
      </c>
      <c r="D167" s="1" t="s">
        <v>63</v>
      </c>
      <c r="E167" s="1" t="s">
        <v>64</v>
      </c>
      <c r="F167" s="1" t="str">
        <f>UnitControlCenter!$B$16</f>
        <v>terawatt-hours (TWh) / year</v>
      </c>
      <c r="G167" s="1" t="s">
        <v>1204</v>
      </c>
    </row>
    <row r="168" spans="1:10" x14ac:dyDescent="0.3">
      <c r="A168" s="2" t="s">
        <v>1295</v>
      </c>
      <c r="B168" s="2" t="s">
        <v>1299</v>
      </c>
      <c r="C168" s="44">
        <v>1</v>
      </c>
      <c r="D168" s="1" t="s">
        <v>63</v>
      </c>
      <c r="E168" s="1" t="s">
        <v>64</v>
      </c>
      <c r="F168" s="1" t="str">
        <f>UnitControlCenter!$B$32</f>
        <v>millions of short tons / year</v>
      </c>
      <c r="G168" s="1" t="s">
        <v>1203</v>
      </c>
    </row>
    <row r="169" spans="1:10" x14ac:dyDescent="0.3">
      <c r="A169" s="2" t="s">
        <v>1295</v>
      </c>
      <c r="B169" s="2" t="s">
        <v>1300</v>
      </c>
      <c r="C169" s="44">
        <v>1</v>
      </c>
      <c r="D169" s="1" t="s">
        <v>63</v>
      </c>
      <c r="E169" s="1" t="s">
        <v>64</v>
      </c>
      <c r="F169" s="1" t="str">
        <f>UnitControlCenter!$B$32</f>
        <v>millions of short tons / year</v>
      </c>
      <c r="G169" s="1" t="s">
        <v>1202</v>
      </c>
    </row>
    <row r="170" spans="1:10" x14ac:dyDescent="0.3">
      <c r="A170" s="2" t="s">
        <v>1295</v>
      </c>
      <c r="B170" s="2" t="s">
        <v>1301</v>
      </c>
      <c r="C170" s="44">
        <v>1</v>
      </c>
      <c r="D170" s="1" t="s">
        <v>63</v>
      </c>
      <c r="E170" s="1" t="s">
        <v>64</v>
      </c>
      <c r="F170" s="1" t="str">
        <f>UnitControlCenter!$B$33</f>
        <v>trillion cubic feet / year</v>
      </c>
      <c r="G170" s="1" t="s">
        <v>1201</v>
      </c>
    </row>
    <row r="171" spans="1:10" x14ac:dyDescent="0.3">
      <c r="A171" s="2" t="s">
        <v>1295</v>
      </c>
      <c r="B171" s="2" t="s">
        <v>1302</v>
      </c>
      <c r="C171" s="44">
        <v>1</v>
      </c>
      <c r="D171" s="1" t="s">
        <v>63</v>
      </c>
      <c r="E171" s="1" t="s">
        <v>64</v>
      </c>
      <c r="F171" s="1" t="str">
        <f>UnitControlCenter!$B$34</f>
        <v>million barrels of oil / year</v>
      </c>
      <c r="G171" s="1" t="s">
        <v>1200</v>
      </c>
    </row>
    <row r="172" spans="1:10" x14ac:dyDescent="0.3">
      <c r="A172" s="2" t="s">
        <v>1295</v>
      </c>
      <c r="B172" s="2" t="s">
        <v>1303</v>
      </c>
      <c r="C172" s="44">
        <v>1</v>
      </c>
      <c r="D172" s="1" t="s">
        <v>63</v>
      </c>
      <c r="E172" s="1" t="s">
        <v>64</v>
      </c>
      <c r="F172" s="1" t="str">
        <f>UnitControlCenter!$B$34</f>
        <v>million barrels of oil / year</v>
      </c>
      <c r="G172" s="1" t="s">
        <v>1249</v>
      </c>
    </row>
    <row r="173" spans="1:10" x14ac:dyDescent="0.3">
      <c r="A173" s="2" t="s">
        <v>1295</v>
      </c>
      <c r="B173" s="2" t="s">
        <v>1304</v>
      </c>
      <c r="C173" s="44">
        <v>1</v>
      </c>
      <c r="D173" s="1" t="s">
        <v>63</v>
      </c>
      <c r="E173" s="1" t="s">
        <v>64</v>
      </c>
      <c r="F173" s="1" t="str">
        <f>UnitControlCenter!$B$32</f>
        <v>millions of short tons / year</v>
      </c>
      <c r="G173" s="1" t="s">
        <v>1250</v>
      </c>
    </row>
    <row r="174" spans="1:10" ht="28.8" x14ac:dyDescent="0.3">
      <c r="A174" s="2" t="s">
        <v>1295</v>
      </c>
      <c r="B174" s="2" t="s">
        <v>1507</v>
      </c>
      <c r="C174" s="44">
        <v>1</v>
      </c>
      <c r="D174" s="1" t="s">
        <v>63</v>
      </c>
      <c r="E174" s="1" t="s">
        <v>64</v>
      </c>
      <c r="F174" s="1" t="str">
        <f>UnitControlCenter!$B$35</f>
        <v>million gallons / year</v>
      </c>
      <c r="G174" s="1" t="s">
        <v>1511</v>
      </c>
    </row>
    <row r="175" spans="1:10" ht="28.8" x14ac:dyDescent="0.3">
      <c r="A175" s="2" t="s">
        <v>1295</v>
      </c>
      <c r="B175" s="2" t="s">
        <v>1508</v>
      </c>
      <c r="C175" s="44">
        <v>1</v>
      </c>
      <c r="D175" s="1" t="s">
        <v>63</v>
      </c>
      <c r="E175" s="1" t="s">
        <v>64</v>
      </c>
      <c r="F175" s="1" t="str">
        <f>UnitControlCenter!$B$32</f>
        <v>millions of short tons / year</v>
      </c>
      <c r="G175" s="1" t="s">
        <v>1512</v>
      </c>
    </row>
    <row r="176" spans="1:10" ht="15" thickBot="1" x14ac:dyDescent="0.35">
      <c r="A176" s="134" t="s">
        <v>1295</v>
      </c>
      <c r="B176" s="134" t="s">
        <v>1509</v>
      </c>
      <c r="C176" s="141">
        <v>1</v>
      </c>
      <c r="D176" s="135" t="s">
        <v>63</v>
      </c>
      <c r="E176" s="135" t="s">
        <v>64</v>
      </c>
      <c r="F176" s="135" t="str">
        <f>UnitControlCenter!$B$6</f>
        <v>million metric tons / year</v>
      </c>
      <c r="G176" s="135" t="s">
        <v>1513</v>
      </c>
      <c r="H176" s="135"/>
      <c r="I176" s="135"/>
      <c r="J176" s="135"/>
    </row>
    <row r="177" spans="1:10" ht="43.2" x14ac:dyDescent="0.3">
      <c r="A177" s="2" t="s">
        <v>2166</v>
      </c>
      <c r="B177" s="2" t="s">
        <v>2191</v>
      </c>
      <c r="C177" s="44">
        <v>1</v>
      </c>
      <c r="D177" s="1" t="s">
        <v>65</v>
      </c>
      <c r="E177" s="1" t="s">
        <v>66</v>
      </c>
      <c r="F177" s="1" t="str">
        <f>UnitControlCenter!$B$36</f>
        <v>TWh/year</v>
      </c>
      <c r="G177" s="1" t="s">
        <v>1518</v>
      </c>
      <c r="H177" s="1" t="s">
        <v>1519</v>
      </c>
      <c r="I177" s="1" t="s">
        <v>1520</v>
      </c>
    </row>
    <row r="178" spans="1:10" ht="57.6" x14ac:dyDescent="0.3">
      <c r="A178" s="2" t="s">
        <v>2166</v>
      </c>
      <c r="B178" s="2" t="s">
        <v>2192</v>
      </c>
      <c r="C178" s="44">
        <v>1</v>
      </c>
      <c r="D178" s="1" t="s">
        <v>65</v>
      </c>
      <c r="E178" s="1" t="s">
        <v>66</v>
      </c>
      <c r="F178" s="1" t="str">
        <f>UnitControlCenter!$B$36</f>
        <v>TWh/year</v>
      </c>
      <c r="G178" s="1" t="s">
        <v>1521</v>
      </c>
      <c r="H178" s="1" t="s">
        <v>1519</v>
      </c>
      <c r="I178" s="1" t="s">
        <v>1520</v>
      </c>
    </row>
    <row r="179" spans="1:10" ht="57.6" x14ac:dyDescent="0.3">
      <c r="A179" s="2" t="s">
        <v>2166</v>
      </c>
      <c r="B179" s="2" t="s">
        <v>2193</v>
      </c>
      <c r="C179" s="44">
        <v>1</v>
      </c>
      <c r="D179" s="1" t="s">
        <v>65</v>
      </c>
      <c r="E179" s="1" t="s">
        <v>66</v>
      </c>
      <c r="F179" s="1" t="str">
        <f>UnitControlCenter!$B$9</f>
        <v>billion 2023 Euro / year</v>
      </c>
      <c r="G179" s="1" t="s">
        <v>1522</v>
      </c>
      <c r="H179" s="1" t="s">
        <v>1519</v>
      </c>
      <c r="I179" s="1" t="s">
        <v>1520</v>
      </c>
    </row>
    <row r="180" spans="1:10" ht="72" x14ac:dyDescent="0.3">
      <c r="A180" s="2" t="s">
        <v>2166</v>
      </c>
      <c r="B180" s="2" t="s">
        <v>2194</v>
      </c>
      <c r="C180" s="44">
        <v>1</v>
      </c>
      <c r="D180" s="1" t="s">
        <v>65</v>
      </c>
      <c r="E180" s="1" t="s">
        <v>66</v>
      </c>
      <c r="F180" s="1" t="str">
        <f>UnitControlCenter!$B$9</f>
        <v>billion 2023 Euro / year</v>
      </c>
      <c r="G180" s="1" t="s">
        <v>1523</v>
      </c>
      <c r="H180" s="1" t="s">
        <v>1519</v>
      </c>
      <c r="I180" s="1" t="s">
        <v>1520</v>
      </c>
    </row>
    <row r="181" spans="1:10" ht="43.2" x14ac:dyDescent="0.3">
      <c r="A181" s="2" t="s">
        <v>2166</v>
      </c>
      <c r="B181" s="2" t="s">
        <v>2195</v>
      </c>
      <c r="C181" s="44">
        <v>1</v>
      </c>
      <c r="D181" s="1" t="s">
        <v>65</v>
      </c>
      <c r="E181" s="1" t="s">
        <v>66</v>
      </c>
      <c r="F181" s="1" t="str">
        <f>UnitControlCenter!B3</f>
        <v>million metric tons / year</v>
      </c>
      <c r="G181" s="1" t="s">
        <v>1760</v>
      </c>
      <c r="H181" s="1" t="s">
        <v>1758</v>
      </c>
      <c r="I181" s="1" t="s">
        <v>1759</v>
      </c>
    </row>
    <row r="182" spans="1:10" ht="57.6" x14ac:dyDescent="0.3">
      <c r="A182" s="2" t="s">
        <v>2166</v>
      </c>
      <c r="B182" s="2" t="s">
        <v>2196</v>
      </c>
      <c r="C182" s="44">
        <v>1</v>
      </c>
      <c r="D182" s="1" t="s">
        <v>65</v>
      </c>
      <c r="E182" s="1" t="s">
        <v>66</v>
      </c>
      <c r="F182" s="1" t="str">
        <f>UnitControlCenter!B3</f>
        <v>million metric tons / year</v>
      </c>
      <c r="G182" s="1" t="s">
        <v>1761</v>
      </c>
      <c r="H182" s="1" t="s">
        <v>1758</v>
      </c>
      <c r="I182" s="1" t="s">
        <v>1759</v>
      </c>
    </row>
    <row r="183" spans="1:10" ht="57.6" x14ac:dyDescent="0.3">
      <c r="A183" s="2" t="s">
        <v>2166</v>
      </c>
      <c r="B183" s="2" t="s">
        <v>2197</v>
      </c>
      <c r="C183" s="44">
        <v>1</v>
      </c>
      <c r="D183" s="1" t="s">
        <v>65</v>
      </c>
      <c r="E183" s="1" t="s">
        <v>66</v>
      </c>
      <c r="F183" s="1" t="str">
        <f>UnitControlCenter!$B$36</f>
        <v>TWh/year</v>
      </c>
      <c r="G183" s="1" t="s">
        <v>1600</v>
      </c>
      <c r="H183" s="1" t="s">
        <v>1595</v>
      </c>
      <c r="I183" s="1" t="s">
        <v>1596</v>
      </c>
    </row>
    <row r="184" spans="1:10" ht="72" x14ac:dyDescent="0.3">
      <c r="A184" s="2" t="s">
        <v>2166</v>
      </c>
      <c r="B184" s="2" t="s">
        <v>2198</v>
      </c>
      <c r="C184" s="44">
        <v>1</v>
      </c>
      <c r="D184" s="1" t="s">
        <v>65</v>
      </c>
      <c r="E184" s="1" t="s">
        <v>66</v>
      </c>
      <c r="F184" s="1" t="str">
        <f>UnitControlCenter!$B$36</f>
        <v>TWh/year</v>
      </c>
      <c r="G184" s="1" t="s">
        <v>1601</v>
      </c>
      <c r="H184" s="1" t="s">
        <v>1595</v>
      </c>
      <c r="I184" s="1" t="s">
        <v>1597</v>
      </c>
    </row>
    <row r="185" spans="1:10" ht="72" x14ac:dyDescent="0.3">
      <c r="A185" s="2" t="s">
        <v>2166</v>
      </c>
      <c r="B185" s="2" t="s">
        <v>2199</v>
      </c>
      <c r="C185" s="44">
        <v>1</v>
      </c>
      <c r="D185" s="1" t="s">
        <v>65</v>
      </c>
      <c r="E185" s="1" t="s">
        <v>66</v>
      </c>
      <c r="F185" s="1" t="str">
        <f>UnitControlCenter!$B$9</f>
        <v>billion 2023 Euro / year</v>
      </c>
      <c r="G185" s="1" t="s">
        <v>1602</v>
      </c>
      <c r="H185" s="1" t="s">
        <v>1595</v>
      </c>
      <c r="I185" s="1" t="s">
        <v>1598</v>
      </c>
    </row>
    <row r="186" spans="1:10" ht="86.4" x14ac:dyDescent="0.3">
      <c r="A186" s="2" t="s">
        <v>2166</v>
      </c>
      <c r="B186" s="2" t="s">
        <v>2200</v>
      </c>
      <c r="C186" s="44">
        <v>1</v>
      </c>
      <c r="D186" s="1" t="s">
        <v>65</v>
      </c>
      <c r="E186" s="1" t="s">
        <v>66</v>
      </c>
      <c r="F186" s="1" t="str">
        <f>UnitControlCenter!$B$9</f>
        <v>billion 2023 Euro / year</v>
      </c>
      <c r="G186" s="1" t="s">
        <v>1603</v>
      </c>
      <c r="H186" s="1" t="s">
        <v>1595</v>
      </c>
      <c r="I186" s="1" t="s">
        <v>1599</v>
      </c>
    </row>
    <row r="187" spans="1:10" ht="100.8" x14ac:dyDescent="0.3">
      <c r="A187" s="2" t="s">
        <v>2166</v>
      </c>
      <c r="B187" s="2" t="s">
        <v>2201</v>
      </c>
      <c r="C187" s="44">
        <v>1</v>
      </c>
      <c r="D187" s="1" t="s">
        <v>65</v>
      </c>
      <c r="E187" s="1" t="s">
        <v>66</v>
      </c>
      <c r="F187" s="1" t="str">
        <f>UnitControlCenter!$B$30</f>
        <v>TWh / year</v>
      </c>
      <c r="G187" s="1" t="s">
        <v>1626</v>
      </c>
      <c r="H187" s="1" t="s">
        <v>1628</v>
      </c>
      <c r="I187" s="1" t="s">
        <v>1629</v>
      </c>
    </row>
    <row r="188" spans="1:10" ht="115.2" x14ac:dyDescent="0.3">
      <c r="A188" s="2" t="s">
        <v>2166</v>
      </c>
      <c r="B188" s="2" t="s">
        <v>2202</v>
      </c>
      <c r="C188" s="44">
        <v>1</v>
      </c>
      <c r="D188" s="1" t="s">
        <v>65</v>
      </c>
      <c r="E188" s="1" t="s">
        <v>66</v>
      </c>
      <c r="F188" s="1" t="str">
        <f>UnitControlCenter!$B$30</f>
        <v>TWh / year</v>
      </c>
      <c r="G188" s="1" t="s">
        <v>1627</v>
      </c>
      <c r="H188" s="1" t="s">
        <v>1628</v>
      </c>
      <c r="I188" s="1" t="s">
        <v>1629</v>
      </c>
    </row>
    <row r="189" spans="1:10" ht="86.4" x14ac:dyDescent="0.3">
      <c r="A189" s="2" t="s">
        <v>2166</v>
      </c>
      <c r="B189" s="2" t="s">
        <v>2604</v>
      </c>
      <c r="C189" s="44">
        <v>1</v>
      </c>
      <c r="D189" s="1" t="s">
        <v>65</v>
      </c>
      <c r="E189" s="1" t="s">
        <v>66</v>
      </c>
      <c r="F189" s="1" t="s">
        <v>345</v>
      </c>
      <c r="G189" s="1" t="s">
        <v>2742</v>
      </c>
      <c r="H189" s="1" t="s">
        <v>2743</v>
      </c>
      <c r="I189" s="1" t="s">
        <v>2744</v>
      </c>
    </row>
    <row r="190" spans="1:10" ht="201.6" x14ac:dyDescent="0.3">
      <c r="A190" s="2" t="s">
        <v>2166</v>
      </c>
      <c r="B190" s="2" t="s">
        <v>2210</v>
      </c>
      <c r="C190" s="44">
        <v>1</v>
      </c>
      <c r="D190" s="1" t="s">
        <v>65</v>
      </c>
      <c r="E190" s="1" t="s">
        <v>66</v>
      </c>
      <c r="F190" s="1" t="str">
        <f>UnitControlCenter!$B$10</f>
        <v>billion 2023 Euro</v>
      </c>
      <c r="G190" s="1" t="s">
        <v>2169</v>
      </c>
      <c r="H190" s="1" t="s">
        <v>2168</v>
      </c>
      <c r="I190" s="156" t="s">
        <v>2167</v>
      </c>
      <c r="J190" s="156"/>
    </row>
    <row r="191" spans="1:10" ht="230.4" x14ac:dyDescent="0.3">
      <c r="A191" s="2" t="s">
        <v>2166</v>
      </c>
      <c r="B191" s="2" t="s">
        <v>2203</v>
      </c>
      <c r="C191" s="44">
        <v>1</v>
      </c>
      <c r="D191" s="1" t="s">
        <v>65</v>
      </c>
      <c r="E191" s="1" t="s">
        <v>66</v>
      </c>
      <c r="F191" s="1" t="str">
        <f>UnitControlCenter!$B$10</f>
        <v>billion 2023 Euro</v>
      </c>
      <c r="G191" s="1" t="s">
        <v>2177</v>
      </c>
      <c r="H191" s="1" t="s">
        <v>2168</v>
      </c>
      <c r="I191" s="156" t="s">
        <v>2170</v>
      </c>
      <c r="J191" s="156"/>
    </row>
    <row r="192" spans="1:10" ht="201.6" x14ac:dyDescent="0.3">
      <c r="A192" s="2" t="s">
        <v>2166</v>
      </c>
      <c r="B192" s="2" t="s">
        <v>2204</v>
      </c>
      <c r="C192" s="44">
        <v>1</v>
      </c>
      <c r="D192" s="1" t="s">
        <v>65</v>
      </c>
      <c r="E192" s="1" t="s">
        <v>66</v>
      </c>
      <c r="F192" s="1" t="str">
        <f>UnitControlCenter!$B$10</f>
        <v>billion 2023 Euro</v>
      </c>
      <c r="G192" s="1" t="s">
        <v>2178</v>
      </c>
      <c r="H192" s="1" t="s">
        <v>2168</v>
      </c>
      <c r="I192" s="156" t="s">
        <v>2171</v>
      </c>
      <c r="J192" s="156"/>
    </row>
    <row r="193" spans="1:10" ht="230.4" x14ac:dyDescent="0.3">
      <c r="A193" s="2" t="s">
        <v>2166</v>
      </c>
      <c r="B193" s="2" t="s">
        <v>2205</v>
      </c>
      <c r="C193" s="44">
        <v>1</v>
      </c>
      <c r="D193" s="1" t="s">
        <v>65</v>
      </c>
      <c r="E193" s="1" t="s">
        <v>66</v>
      </c>
      <c r="F193" s="1" t="str">
        <f>UnitControlCenter!$B$10</f>
        <v>billion 2023 Euro</v>
      </c>
      <c r="G193" s="1" t="s">
        <v>2179</v>
      </c>
      <c r="H193" s="1" t="s">
        <v>2168</v>
      </c>
      <c r="I193" s="156" t="s">
        <v>2172</v>
      </c>
      <c r="J193" s="156"/>
    </row>
    <row r="194" spans="1:10" ht="187.2" x14ac:dyDescent="0.3">
      <c r="A194" s="2" t="s">
        <v>2166</v>
      </c>
      <c r="B194" s="2" t="s">
        <v>2206</v>
      </c>
      <c r="C194" s="44">
        <v>1</v>
      </c>
      <c r="D194" s="1" t="s">
        <v>65</v>
      </c>
      <c r="E194" s="1" t="s">
        <v>66</v>
      </c>
      <c r="F194" s="1" t="str">
        <f>UnitControlCenter!$B$10</f>
        <v>billion 2023 Euro</v>
      </c>
      <c r="G194" s="1" t="s">
        <v>2182</v>
      </c>
      <c r="H194" s="1" t="s">
        <v>2168</v>
      </c>
      <c r="I194" s="156" t="s">
        <v>2173</v>
      </c>
      <c r="J194" s="156"/>
    </row>
    <row r="195" spans="1:10" ht="201.6" x14ac:dyDescent="0.3">
      <c r="A195" s="2" t="s">
        <v>2166</v>
      </c>
      <c r="B195" s="2" t="s">
        <v>2207</v>
      </c>
      <c r="C195" s="44">
        <v>1</v>
      </c>
      <c r="D195" s="1" t="s">
        <v>65</v>
      </c>
      <c r="E195" s="1" t="s">
        <v>66</v>
      </c>
      <c r="F195" s="1" t="str">
        <f>UnitControlCenter!$B$10</f>
        <v>billion 2023 Euro</v>
      </c>
      <c r="G195" s="1" t="s">
        <v>2183</v>
      </c>
      <c r="H195" s="1" t="s">
        <v>2168</v>
      </c>
      <c r="I195" s="156" t="s">
        <v>2174</v>
      </c>
      <c r="J195" s="156"/>
    </row>
    <row r="196" spans="1:10" ht="244.8" x14ac:dyDescent="0.3">
      <c r="A196" s="2" t="s">
        <v>2166</v>
      </c>
      <c r="B196" s="2" t="s">
        <v>2208</v>
      </c>
      <c r="C196" s="44">
        <v>1</v>
      </c>
      <c r="D196" s="1" t="s">
        <v>65</v>
      </c>
      <c r="E196" s="1" t="s">
        <v>66</v>
      </c>
      <c r="F196" s="1" t="str">
        <f>UnitControlCenter!$B$10</f>
        <v>billion 2023 Euro</v>
      </c>
      <c r="G196" s="1" t="s">
        <v>2180</v>
      </c>
      <c r="H196" s="1" t="s">
        <v>2168</v>
      </c>
      <c r="I196" s="156" t="s">
        <v>2175</v>
      </c>
      <c r="J196" s="156"/>
    </row>
    <row r="197" spans="1:10" ht="274.2" thickBot="1" x14ac:dyDescent="0.35">
      <c r="A197" s="134" t="s">
        <v>2166</v>
      </c>
      <c r="B197" s="134" t="s">
        <v>2209</v>
      </c>
      <c r="C197" s="141">
        <v>1</v>
      </c>
      <c r="D197" s="135" t="s">
        <v>65</v>
      </c>
      <c r="E197" s="135" t="s">
        <v>66</v>
      </c>
      <c r="F197" s="135" t="str">
        <f>UnitControlCenter!$B$10</f>
        <v>billion 2023 Euro</v>
      </c>
      <c r="G197" s="135" t="s">
        <v>2181</v>
      </c>
      <c r="H197" s="135" t="s">
        <v>2168</v>
      </c>
      <c r="I197" s="189" t="s">
        <v>2176</v>
      </c>
      <c r="J197" s="189"/>
    </row>
    <row r="198" spans="1:10" ht="72" x14ac:dyDescent="0.3">
      <c r="A198" s="2" t="s">
        <v>1235</v>
      </c>
      <c r="B198" s="2" t="s">
        <v>92</v>
      </c>
      <c r="C198" s="44">
        <v>1</v>
      </c>
      <c r="D198" s="1" t="s">
        <v>65</v>
      </c>
      <c r="E198" s="1" t="s">
        <v>1241</v>
      </c>
      <c r="F198" s="1" t="str">
        <f>UnitControlCenter!$B$22</f>
        <v>2023 Euro / megawatt-hour (MWh)</v>
      </c>
      <c r="G198" s="1" t="s">
        <v>2119</v>
      </c>
      <c r="H198" s="1" t="s">
        <v>2118</v>
      </c>
      <c r="I198" s="1" t="s">
        <v>2419</v>
      </c>
    </row>
    <row r="199" spans="1:10" ht="43.2" x14ac:dyDescent="0.3">
      <c r="A199" s="2" t="s">
        <v>1235</v>
      </c>
      <c r="B199" s="2" t="s">
        <v>438</v>
      </c>
      <c r="C199" s="44">
        <v>1</v>
      </c>
      <c r="D199" s="1" t="s">
        <v>65</v>
      </c>
      <c r="E199" s="1" t="s">
        <v>1241</v>
      </c>
      <c r="F199" s="1" t="str">
        <f>UnitControlCenter!$B$37</f>
        <v>2023 Euro / short ton</v>
      </c>
      <c r="G199" s="1" t="s">
        <v>1531</v>
      </c>
      <c r="H199" s="1" t="s">
        <v>1532</v>
      </c>
      <c r="I199" s="1" t="s">
        <v>1533</v>
      </c>
    </row>
    <row r="200" spans="1:10" x14ac:dyDescent="0.3">
      <c r="A200" s="2" t="s">
        <v>1235</v>
      </c>
      <c r="B200" s="2" t="s">
        <v>435</v>
      </c>
      <c r="C200" s="44">
        <v>1</v>
      </c>
      <c r="D200" s="1" t="s">
        <v>65</v>
      </c>
      <c r="E200" s="1" t="s">
        <v>1241</v>
      </c>
      <c r="F200" s="1" t="str">
        <f>UnitControlCenter!$B$37</f>
        <v>2023 Euro / short ton</v>
      </c>
      <c r="G200" s="1" t="s">
        <v>1252</v>
      </c>
      <c r="H200" s="1" t="s">
        <v>334</v>
      </c>
      <c r="I200" s="1" t="s">
        <v>1419</v>
      </c>
    </row>
    <row r="201" spans="1:10" ht="86.4" x14ac:dyDescent="0.3">
      <c r="A201" s="2" t="s">
        <v>1235</v>
      </c>
      <c r="B201" s="2" t="s">
        <v>86</v>
      </c>
      <c r="C201" s="44">
        <v>1</v>
      </c>
      <c r="D201" s="1" t="s">
        <v>65</v>
      </c>
      <c r="E201" s="1" t="s">
        <v>1241</v>
      </c>
      <c r="F201" s="1" t="str">
        <f>UnitControlCenter!$B$38</f>
        <v>2023 Euro / thousand cubic feet</v>
      </c>
      <c r="G201" s="1" t="s">
        <v>2121</v>
      </c>
      <c r="H201" s="1" t="s">
        <v>2120</v>
      </c>
      <c r="I201" s="1" t="s">
        <v>2420</v>
      </c>
    </row>
    <row r="202" spans="1:10" x14ac:dyDescent="0.3">
      <c r="A202" s="2" t="s">
        <v>1235</v>
      </c>
      <c r="B202" s="2" t="s">
        <v>94</v>
      </c>
      <c r="C202" s="44">
        <v>1</v>
      </c>
      <c r="D202" s="1" t="s">
        <v>65</v>
      </c>
      <c r="E202" s="1" t="s">
        <v>1241</v>
      </c>
      <c r="F202" s="1" t="str">
        <f>UnitControlCenter!$B$39</f>
        <v>2023 Euro / gallon</v>
      </c>
      <c r="G202" s="1" t="s">
        <v>1254</v>
      </c>
      <c r="H202" s="1" t="s">
        <v>329</v>
      </c>
      <c r="I202" s="44">
        <v>969696</v>
      </c>
      <c r="J202" s="44"/>
    </row>
    <row r="203" spans="1:10" ht="72" x14ac:dyDescent="0.3">
      <c r="A203" s="2" t="s">
        <v>1235</v>
      </c>
      <c r="B203" s="2" t="s">
        <v>95</v>
      </c>
      <c r="C203" s="44">
        <v>1</v>
      </c>
      <c r="D203" s="1" t="s">
        <v>65</v>
      </c>
      <c r="E203" s="1" t="s">
        <v>1241</v>
      </c>
      <c r="F203" s="1" t="str">
        <f>UnitControlCenter!$B$39</f>
        <v>2023 Euro / gallon</v>
      </c>
      <c r="G203" s="1" t="s">
        <v>1526</v>
      </c>
      <c r="H203" s="1" t="s">
        <v>1524</v>
      </c>
      <c r="I203" s="1" t="s">
        <v>1525</v>
      </c>
    </row>
    <row r="204" spans="1:10" ht="57.6" x14ac:dyDescent="0.3">
      <c r="A204" s="2" t="s">
        <v>1235</v>
      </c>
      <c r="B204" s="2" t="s">
        <v>91</v>
      </c>
      <c r="C204" s="44">
        <v>1</v>
      </c>
      <c r="D204" s="1" t="s">
        <v>65</v>
      </c>
      <c r="E204" s="1" t="s">
        <v>1241</v>
      </c>
      <c r="F204" s="1" t="str">
        <f>UnitControlCenter!$B$37</f>
        <v>2023 Euro / short ton</v>
      </c>
      <c r="G204" s="1" t="s">
        <v>1527</v>
      </c>
      <c r="H204" s="1" t="s">
        <v>1528</v>
      </c>
      <c r="I204" s="1" t="s">
        <v>1529</v>
      </c>
    </row>
    <row r="205" spans="1:10" ht="57.6" x14ac:dyDescent="0.3">
      <c r="A205" s="2" t="s">
        <v>1235</v>
      </c>
      <c r="B205" s="2" t="s">
        <v>1468</v>
      </c>
      <c r="C205" s="44">
        <v>1</v>
      </c>
      <c r="D205" s="1" t="s">
        <v>65</v>
      </c>
      <c r="E205" s="1" t="s">
        <v>1241</v>
      </c>
      <c r="F205" s="1" t="str">
        <f>UnitControlCenter!$B$40</f>
        <v>2023 Euro / barrel of oil</v>
      </c>
      <c r="G205" s="1" t="s">
        <v>1592</v>
      </c>
      <c r="H205" s="1" t="s">
        <v>1593</v>
      </c>
      <c r="I205" s="1" t="s">
        <v>1594</v>
      </c>
    </row>
    <row r="206" spans="1:10" ht="57.6" x14ac:dyDescent="0.3">
      <c r="A206" s="2" t="s">
        <v>1235</v>
      </c>
      <c r="B206" s="2" t="s">
        <v>1530</v>
      </c>
      <c r="C206" s="44">
        <v>1</v>
      </c>
      <c r="D206" s="1" t="s">
        <v>65</v>
      </c>
      <c r="E206" s="1" t="s">
        <v>1241</v>
      </c>
      <c r="F206" s="1" t="str">
        <f>UnitControlCenter!$B$39</f>
        <v>2023 Euro / gallon</v>
      </c>
      <c r="G206" s="1" t="s">
        <v>1534</v>
      </c>
      <c r="H206" s="1" t="s">
        <v>1251</v>
      </c>
      <c r="I206" s="1" t="s">
        <v>1464</v>
      </c>
    </row>
    <row r="207" spans="1:10" ht="29.4" thickBot="1" x14ac:dyDescent="0.35">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
      <c r="A208" s="2" t="s">
        <v>1236</v>
      </c>
      <c r="B208" s="2" t="s">
        <v>2265</v>
      </c>
      <c r="C208" s="44">
        <v>1</v>
      </c>
      <c r="D208" s="1" t="s">
        <v>63</v>
      </c>
      <c r="E208" s="1" t="s">
        <v>64</v>
      </c>
      <c r="F208" s="1" t="str">
        <f>UnitControlCenter!$B$42</f>
        <v>2023 Euro / kilowatt-hour (kWh)</v>
      </c>
      <c r="G208" s="1" t="s">
        <v>1255</v>
      </c>
    </row>
    <row r="209" spans="1:10" ht="28.8" x14ac:dyDescent="0.3">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
      <c r="A210" s="2" t="s">
        <v>1236</v>
      </c>
      <c r="B210" s="2" t="s">
        <v>1238</v>
      </c>
      <c r="C210" s="44">
        <v>1</v>
      </c>
      <c r="D210" s="1" t="s">
        <v>63</v>
      </c>
      <c r="E210" s="1" t="s">
        <v>64</v>
      </c>
      <c r="F210" s="1" t="str">
        <f>UnitControlCenter!$B$45</f>
        <v>million 2023 Euro / megawatt (MW)</v>
      </c>
      <c r="G210" s="1" t="s">
        <v>1256</v>
      </c>
    </row>
    <row r="211" spans="1:10" x14ac:dyDescent="0.3">
      <c r="A211" s="2" t="s">
        <v>1236</v>
      </c>
      <c r="B211" s="2" t="s">
        <v>1239</v>
      </c>
      <c r="C211" s="44">
        <v>1</v>
      </c>
      <c r="D211" s="1" t="s">
        <v>63</v>
      </c>
      <c r="E211" s="1" t="s">
        <v>64</v>
      </c>
      <c r="F211" s="1" t="str">
        <f>UnitControlCenter!$B$45</f>
        <v>million 2023 Euro / megawatt (MW)</v>
      </c>
      <c r="G211" s="1" t="s">
        <v>1257</v>
      </c>
    </row>
    <row r="212" spans="1:10" x14ac:dyDescent="0.3">
      <c r="A212" s="2" t="s">
        <v>1236</v>
      </c>
      <c r="B212" s="2" t="s">
        <v>1240</v>
      </c>
      <c r="C212" s="44">
        <v>1</v>
      </c>
      <c r="D212" s="1" t="s">
        <v>63</v>
      </c>
      <c r="E212" s="1" t="s">
        <v>64</v>
      </c>
      <c r="F212" s="1" t="str">
        <f>UnitControlCenter!$B$45</f>
        <v>million 2023 Euro / megawatt (MW)</v>
      </c>
      <c r="G212" s="1" t="s">
        <v>1258</v>
      </c>
    </row>
    <row r="213" spans="1:10" ht="29.4" thickBot="1" x14ac:dyDescent="0.35">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77734375" defaultRowHeight="14.4" x14ac:dyDescent="0.3"/>
  <cols>
    <col min="1" max="1" width="13.44140625" customWidth="1"/>
    <col min="2" max="2" width="8.77734375" style="20"/>
    <col min="4" max="4" width="46" customWidth="1"/>
  </cols>
  <sheetData>
    <row r="1" spans="1:5" x14ac:dyDescent="0.3">
      <c r="A1" s="42" t="s">
        <v>1414</v>
      </c>
      <c r="B1" s="111"/>
      <c r="C1" s="100"/>
      <c r="D1" s="100"/>
    </row>
    <row r="2" spans="1:5" x14ac:dyDescent="0.3">
      <c r="A2" s="9" t="s">
        <v>1378</v>
      </c>
      <c r="B2" s="112" t="s">
        <v>1379</v>
      </c>
      <c r="C2" s="9" t="s">
        <v>1380</v>
      </c>
      <c r="D2" s="9" t="s">
        <v>1381</v>
      </c>
    </row>
    <row r="3" spans="1:5" x14ac:dyDescent="0.3">
      <c r="A3" s="262" t="s">
        <v>2361</v>
      </c>
      <c r="B3" s="263" t="s">
        <v>2363</v>
      </c>
      <c r="C3" s="219"/>
      <c r="D3" s="262" t="s">
        <v>2362</v>
      </c>
    </row>
    <row r="4" spans="1:5" x14ac:dyDescent="0.3">
      <c r="A4" t="s">
        <v>1428</v>
      </c>
      <c r="B4" s="20" t="s">
        <v>1422</v>
      </c>
      <c r="C4" s="130"/>
      <c r="D4" s="262" t="s">
        <v>2365</v>
      </c>
      <c r="E4" t="s">
        <v>2368</v>
      </c>
    </row>
    <row r="5" spans="1:5" x14ac:dyDescent="0.3">
      <c r="A5" t="s">
        <v>2372</v>
      </c>
      <c r="B5" s="113" t="s">
        <v>2373</v>
      </c>
      <c r="C5" s="221"/>
      <c r="D5" s="262" t="s">
        <v>2367</v>
      </c>
      <c r="E5" t="s">
        <v>2371</v>
      </c>
    </row>
    <row r="6" spans="1:5" x14ac:dyDescent="0.3">
      <c r="A6" t="s">
        <v>2719</v>
      </c>
      <c r="B6" s="113" t="s">
        <v>2720</v>
      </c>
      <c r="C6" s="264"/>
      <c r="D6" s="262" t="s">
        <v>2721</v>
      </c>
    </row>
    <row r="7" spans="1:5" x14ac:dyDescent="0.3">
      <c r="A7" t="s">
        <v>2722</v>
      </c>
      <c r="B7" s="113" t="s">
        <v>2723</v>
      </c>
      <c r="C7" s="265"/>
      <c r="D7" s="262" t="s">
        <v>2724</v>
      </c>
    </row>
    <row r="8" spans="1:5" x14ac:dyDescent="0.3">
      <c r="A8" t="s">
        <v>2725</v>
      </c>
      <c r="B8" s="20">
        <v>6699</v>
      </c>
      <c r="C8" s="266"/>
      <c r="D8" s="262" t="s">
        <v>2726</v>
      </c>
    </row>
    <row r="9" spans="1:5" x14ac:dyDescent="0.3">
      <c r="A9" t="s">
        <v>2719</v>
      </c>
      <c r="B9" s="113" t="s">
        <v>2374</v>
      </c>
      <c r="C9" s="153"/>
      <c r="D9" t="s">
        <v>2351</v>
      </c>
    </row>
    <row r="10" spans="1:5" x14ac:dyDescent="0.3">
      <c r="A10" t="s">
        <v>2378</v>
      </c>
      <c r="B10" s="113" t="s">
        <v>2379</v>
      </c>
      <c r="C10" s="222"/>
      <c r="D10" s="262" t="s">
        <v>2352</v>
      </c>
    </row>
    <row r="11" spans="1:5" x14ac:dyDescent="0.3">
      <c r="A11" t="s">
        <v>1388</v>
      </c>
      <c r="B11" s="20" t="s">
        <v>1399</v>
      </c>
      <c r="C11" s="118"/>
      <c r="D11" t="s">
        <v>428</v>
      </c>
    </row>
    <row r="12" spans="1:5" x14ac:dyDescent="0.3">
      <c r="A12" t="s">
        <v>2338</v>
      </c>
      <c r="B12" s="20" t="s">
        <v>2337</v>
      </c>
      <c r="C12" s="211"/>
      <c r="D12" t="s">
        <v>2280</v>
      </c>
    </row>
    <row r="13" spans="1:5" x14ac:dyDescent="0.3">
      <c r="A13" t="s">
        <v>1396</v>
      </c>
      <c r="B13" s="113" t="s">
        <v>1397</v>
      </c>
      <c r="C13" s="117"/>
      <c r="D13" t="s">
        <v>91</v>
      </c>
    </row>
    <row r="14" spans="1:5" x14ac:dyDescent="0.3">
      <c r="A14" t="s">
        <v>1424</v>
      </c>
      <c r="B14" s="20" t="s">
        <v>1418</v>
      </c>
      <c r="C14" s="127"/>
      <c r="D14" t="s">
        <v>90</v>
      </c>
    </row>
    <row r="15" spans="1:5" x14ac:dyDescent="0.3">
      <c r="A15" t="s">
        <v>1403</v>
      </c>
      <c r="B15" s="20" t="s">
        <v>1419</v>
      </c>
      <c r="C15" s="122"/>
      <c r="D15" t="s">
        <v>1415</v>
      </c>
    </row>
    <row r="16" spans="1:5" x14ac:dyDescent="0.3">
      <c r="A16" t="s">
        <v>1425</v>
      </c>
      <c r="B16" s="20" t="s">
        <v>1253</v>
      </c>
      <c r="C16" s="126"/>
      <c r="D16" t="s">
        <v>1416</v>
      </c>
    </row>
    <row r="17" spans="1:4" x14ac:dyDescent="0.3">
      <c r="A17" t="s">
        <v>1423</v>
      </c>
      <c r="B17" s="20" t="s">
        <v>1420</v>
      </c>
      <c r="C17" s="129"/>
      <c r="D17" t="s">
        <v>443</v>
      </c>
    </row>
    <row r="18" spans="1:4" x14ac:dyDescent="0.3">
      <c r="A18" t="s">
        <v>1404</v>
      </c>
      <c r="B18" s="20" t="s">
        <v>1400</v>
      </c>
      <c r="C18" s="121"/>
      <c r="D18" t="s">
        <v>446</v>
      </c>
    </row>
    <row r="19" spans="1:4" x14ac:dyDescent="0.3">
      <c r="A19" t="s">
        <v>1377</v>
      </c>
      <c r="B19" s="114" t="s">
        <v>1384</v>
      </c>
      <c r="C19" s="110"/>
      <c r="D19" t="s">
        <v>88</v>
      </c>
    </row>
    <row r="20" spans="1:4" x14ac:dyDescent="0.3">
      <c r="A20" t="s">
        <v>1923</v>
      </c>
      <c r="B20" t="s">
        <v>2375</v>
      </c>
      <c r="C20" s="154"/>
      <c r="D20" t="s">
        <v>2282</v>
      </c>
    </row>
    <row r="21" spans="1:4" x14ac:dyDescent="0.3">
      <c r="A21" t="s">
        <v>1405</v>
      </c>
      <c r="B21" s="20" t="s">
        <v>1401</v>
      </c>
      <c r="C21" s="123"/>
      <c r="D21" t="s">
        <v>2283</v>
      </c>
    </row>
    <row r="22" spans="1:4" x14ac:dyDescent="0.3">
      <c r="A22" t="s">
        <v>1387</v>
      </c>
      <c r="B22" s="113" t="s">
        <v>1392</v>
      </c>
      <c r="C22" s="119"/>
      <c r="D22" t="s">
        <v>1417</v>
      </c>
    </row>
    <row r="23" spans="1:4" x14ac:dyDescent="0.3">
      <c r="A23" t="s">
        <v>1427</v>
      </c>
      <c r="B23" s="20" t="s">
        <v>1421</v>
      </c>
      <c r="C23" s="128"/>
      <c r="D23" t="s">
        <v>1350</v>
      </c>
    </row>
    <row r="24" spans="1:4" x14ac:dyDescent="0.3">
      <c r="A24" t="s">
        <v>1390</v>
      </c>
      <c r="B24" s="113" t="s">
        <v>1391</v>
      </c>
      <c r="C24" s="109"/>
      <c r="D24" t="s">
        <v>1501</v>
      </c>
    </row>
    <row r="25" spans="1:4" x14ac:dyDescent="0.3">
      <c r="A25" t="s">
        <v>1469</v>
      </c>
      <c r="B25" s="113" t="s">
        <v>1471</v>
      </c>
      <c r="C25" s="131"/>
      <c r="D25" t="s">
        <v>1468</v>
      </c>
    </row>
    <row r="26" spans="1:4" x14ac:dyDescent="0.3">
      <c r="A26" t="s">
        <v>1470</v>
      </c>
      <c r="B26" s="113">
        <v>740000</v>
      </c>
      <c r="C26" s="132"/>
      <c r="D26" t="s">
        <v>1348</v>
      </c>
    </row>
    <row r="27" spans="1:4" x14ac:dyDescent="0.3">
      <c r="A27" t="s">
        <v>1406</v>
      </c>
      <c r="B27" s="20" t="s">
        <v>1402</v>
      </c>
      <c r="C27" s="124"/>
      <c r="D27" t="s">
        <v>304</v>
      </c>
    </row>
    <row r="28" spans="1:4" x14ac:dyDescent="0.3">
      <c r="A28" t="s">
        <v>2336</v>
      </c>
      <c r="B28" s="20" t="s">
        <v>2376</v>
      </c>
      <c r="C28" s="210"/>
      <c r="D28" t="s">
        <v>2279</v>
      </c>
    </row>
    <row r="29" spans="1:4" x14ac:dyDescent="0.3">
      <c r="A29" t="s">
        <v>1389</v>
      </c>
      <c r="B29" s="113" t="s">
        <v>1394</v>
      </c>
      <c r="C29" s="116"/>
      <c r="D29" t="s">
        <v>2223</v>
      </c>
    </row>
    <row r="30" spans="1:4" x14ac:dyDescent="0.3">
      <c r="A30" t="s">
        <v>2224</v>
      </c>
      <c r="B30" s="113" t="s">
        <v>2225</v>
      </c>
      <c r="C30" s="205"/>
      <c r="D30" t="s">
        <v>2222</v>
      </c>
    </row>
    <row r="31" spans="1:4" x14ac:dyDescent="0.3">
      <c r="A31" t="s">
        <v>1924</v>
      </c>
      <c r="B31" s="17" t="s">
        <v>2377</v>
      </c>
      <c r="C31" s="155"/>
      <c r="D31" t="s">
        <v>2281</v>
      </c>
    </row>
    <row r="32" spans="1:4" x14ac:dyDescent="0.3">
      <c r="A32" t="s">
        <v>1413</v>
      </c>
      <c r="B32" s="20" t="s">
        <v>1412</v>
      </c>
      <c r="C32" s="125"/>
      <c r="D32" t="s">
        <v>435</v>
      </c>
    </row>
    <row r="33" spans="1:5" x14ac:dyDescent="0.3">
      <c r="A33" t="s">
        <v>1925</v>
      </c>
      <c r="B33" s="152" t="s">
        <v>1918</v>
      </c>
      <c r="C33" s="151"/>
      <c r="D33" t="s">
        <v>2278</v>
      </c>
    </row>
    <row r="34" spans="1:5" x14ac:dyDescent="0.3">
      <c r="A34" t="s">
        <v>1383</v>
      </c>
      <c r="B34" s="113" t="s">
        <v>1393</v>
      </c>
      <c r="C34" s="115"/>
      <c r="D34" t="s">
        <v>438</v>
      </c>
    </row>
    <row r="35" spans="1:5" x14ac:dyDescent="0.3">
      <c r="A35" t="s">
        <v>2372</v>
      </c>
      <c r="B35" s="113" t="s">
        <v>2373</v>
      </c>
      <c r="C35" s="221"/>
      <c r="D35" t="s">
        <v>2366</v>
      </c>
      <c r="E35" t="s">
        <v>2370</v>
      </c>
    </row>
    <row r="36" spans="1:5" x14ac:dyDescent="0.3">
      <c r="A36" t="s">
        <v>1428</v>
      </c>
      <c r="B36" s="20" t="s">
        <v>1422</v>
      </c>
      <c r="C36" s="130"/>
      <c r="D36" s="262" t="s">
        <v>2364</v>
      </c>
      <c r="E36" t="s">
        <v>2369</v>
      </c>
    </row>
    <row r="38" spans="1:5" x14ac:dyDescent="0.3">
      <c r="A38" s="42" t="s">
        <v>1398</v>
      </c>
      <c r="B38" s="111"/>
      <c r="C38" s="100"/>
      <c r="D38" s="100"/>
    </row>
    <row r="39" spans="1:5" s="9" customFormat="1" x14ac:dyDescent="0.3">
      <c r="A39" s="9" t="s">
        <v>1378</v>
      </c>
      <c r="B39" s="112" t="s">
        <v>1379</v>
      </c>
      <c r="C39" s="9" t="s">
        <v>1380</v>
      </c>
      <c r="D39" s="9" t="s">
        <v>1461</v>
      </c>
    </row>
    <row r="40" spans="1:5" x14ac:dyDescent="0.3">
      <c r="A40" t="s">
        <v>1404</v>
      </c>
      <c r="B40" s="20" t="s">
        <v>1400</v>
      </c>
      <c r="C40" s="121"/>
      <c r="D40" t="s">
        <v>1463</v>
      </c>
    </row>
    <row r="41" spans="1:5" x14ac:dyDescent="0.3">
      <c r="A41" t="s">
        <v>1377</v>
      </c>
      <c r="B41" s="114" t="s">
        <v>1384</v>
      </c>
      <c r="C41" s="110"/>
      <c r="D41" t="s">
        <v>1462</v>
      </c>
    </row>
    <row r="42" spans="1:5" x14ac:dyDescent="0.3">
      <c r="A42" t="s">
        <v>1389</v>
      </c>
      <c r="B42" s="20" t="s">
        <v>1394</v>
      </c>
      <c r="C42" s="116"/>
      <c r="D42" t="s">
        <v>4</v>
      </c>
    </row>
    <row r="43" spans="1:5" x14ac:dyDescent="0.3">
      <c r="A43" t="s">
        <v>1403</v>
      </c>
      <c r="B43" s="20" t="s">
        <v>1419</v>
      </c>
      <c r="C43" s="122"/>
      <c r="D43" t="s">
        <v>92</v>
      </c>
    </row>
    <row r="44" spans="1:5" x14ac:dyDescent="0.3">
      <c r="A44" t="s">
        <v>1383</v>
      </c>
      <c r="B44" s="20">
        <v>969696</v>
      </c>
      <c r="C44" s="115"/>
      <c r="D44" t="s">
        <v>9</v>
      </c>
    </row>
    <row r="45" spans="1:5" x14ac:dyDescent="0.3">
      <c r="A45" t="s">
        <v>1396</v>
      </c>
      <c r="B45" s="20" t="s">
        <v>1397</v>
      </c>
      <c r="C45" s="117"/>
      <c r="D45" t="s">
        <v>1309</v>
      </c>
    </row>
    <row r="46" spans="1:5" x14ac:dyDescent="0.3">
      <c r="A46" t="s">
        <v>1405</v>
      </c>
      <c r="B46" s="20" t="s">
        <v>1401</v>
      </c>
      <c r="C46" s="123"/>
      <c r="D46" t="s">
        <v>129</v>
      </c>
    </row>
    <row r="47" spans="1:5" x14ac:dyDescent="0.3">
      <c r="A47" t="s">
        <v>1406</v>
      </c>
      <c r="B47" s="20" t="s">
        <v>1402</v>
      </c>
      <c r="C47" s="124"/>
      <c r="D47" t="s">
        <v>1318</v>
      </c>
    </row>
    <row r="48" spans="1:5" x14ac:dyDescent="0.3">
      <c r="A48" t="s">
        <v>1388</v>
      </c>
      <c r="B48" s="20" t="s">
        <v>1399</v>
      </c>
      <c r="C48" s="120"/>
      <c r="D48" t="s">
        <v>2727</v>
      </c>
    </row>
    <row r="49" spans="1:4" x14ac:dyDescent="0.3">
      <c r="A49" t="s">
        <v>1424</v>
      </c>
      <c r="B49" s="20" t="s">
        <v>1418</v>
      </c>
      <c r="C49" s="127"/>
      <c r="D49" t="s">
        <v>2728</v>
      </c>
    </row>
    <row r="50" spans="1:4" x14ac:dyDescent="0.3">
      <c r="A50" t="s">
        <v>1403</v>
      </c>
      <c r="B50" s="20" t="s">
        <v>1419</v>
      </c>
      <c r="C50" s="122"/>
      <c r="D50" t="s">
        <v>2729</v>
      </c>
    </row>
    <row r="51" spans="1:4" x14ac:dyDescent="0.3">
      <c r="A51" t="s">
        <v>1469</v>
      </c>
      <c r="B51" s="113" t="s">
        <v>1471</v>
      </c>
      <c r="C51" s="131"/>
      <c r="D51" t="s">
        <v>1668</v>
      </c>
    </row>
    <row r="53" spans="1:4" x14ac:dyDescent="0.3">
      <c r="A53" s="42" t="s">
        <v>1407</v>
      </c>
      <c r="B53" s="111"/>
      <c r="C53" s="100"/>
      <c r="D53" s="100"/>
    </row>
    <row r="54" spans="1:4" x14ac:dyDescent="0.3">
      <c r="A54" s="9" t="s">
        <v>1378</v>
      </c>
      <c r="B54" s="112" t="s">
        <v>1379</v>
      </c>
      <c r="C54" s="9" t="s">
        <v>1380</v>
      </c>
      <c r="D54" s="9" t="s">
        <v>1381</v>
      </c>
    </row>
    <row r="55" spans="1:4" x14ac:dyDescent="0.3">
      <c r="A55" t="s">
        <v>1389</v>
      </c>
      <c r="B55" s="113" t="s">
        <v>1394</v>
      </c>
      <c r="C55" s="116"/>
      <c r="D55" t="s">
        <v>1408</v>
      </c>
    </row>
    <row r="56" spans="1:4" x14ac:dyDescent="0.3">
      <c r="A56" t="s">
        <v>1383</v>
      </c>
      <c r="B56" s="20">
        <v>969696</v>
      </c>
      <c r="C56" s="115"/>
      <c r="D56" t="s">
        <v>1409</v>
      </c>
    </row>
    <row r="57" spans="1:4" x14ac:dyDescent="0.3">
      <c r="A57" t="s">
        <v>1396</v>
      </c>
      <c r="B57" s="20" t="s">
        <v>1397</v>
      </c>
      <c r="C57" s="117"/>
      <c r="D57" t="s">
        <v>1410</v>
      </c>
    </row>
    <row r="58" spans="1:4" x14ac:dyDescent="0.3">
      <c r="A58" t="s">
        <v>1469</v>
      </c>
      <c r="B58" s="113" t="s">
        <v>1471</v>
      </c>
      <c r="C58" s="131"/>
      <c r="D58" t="s">
        <v>1669</v>
      </c>
    </row>
    <row r="60" spans="1:4" x14ac:dyDescent="0.3">
      <c r="A60" s="42" t="s">
        <v>1411</v>
      </c>
      <c r="B60" s="111"/>
      <c r="C60" s="100"/>
      <c r="D60" s="100"/>
    </row>
    <row r="61" spans="1:4" x14ac:dyDescent="0.3">
      <c r="A61" s="9" t="s">
        <v>1378</v>
      </c>
      <c r="B61" s="112" t="s">
        <v>1379</v>
      </c>
      <c r="C61" s="9" t="s">
        <v>1380</v>
      </c>
      <c r="D61" s="9" t="s">
        <v>1381</v>
      </c>
    </row>
    <row r="62" spans="1:4" x14ac:dyDescent="0.3">
      <c r="A62" t="s">
        <v>1396</v>
      </c>
      <c r="B62" s="20" t="s">
        <v>1397</v>
      </c>
      <c r="C62" s="117"/>
      <c r="D62" t="s">
        <v>1133</v>
      </c>
    </row>
    <row r="63" spans="1:4" x14ac:dyDescent="0.3">
      <c r="A63" t="s">
        <v>1390</v>
      </c>
      <c r="B63" s="113" t="s">
        <v>1391</v>
      </c>
      <c r="C63" s="109"/>
      <c r="D63" t="s">
        <v>551</v>
      </c>
    </row>
    <row r="64" spans="1:4" x14ac:dyDescent="0.3">
      <c r="A64" t="s">
        <v>1389</v>
      </c>
      <c r="B64" s="113" t="s">
        <v>1394</v>
      </c>
      <c r="C64" s="116"/>
      <c r="D64" t="s">
        <v>1132</v>
      </c>
    </row>
    <row r="65" spans="1:4" x14ac:dyDescent="0.3">
      <c r="A65" t="s">
        <v>1383</v>
      </c>
      <c r="B65" s="113" t="s">
        <v>1393</v>
      </c>
      <c r="C65" s="115"/>
      <c r="D65" t="s">
        <v>1124</v>
      </c>
    </row>
    <row r="66" spans="1:4" x14ac:dyDescent="0.3">
      <c r="B66" s="113"/>
    </row>
    <row r="67" spans="1:4" x14ac:dyDescent="0.3">
      <c r="A67" s="42" t="s">
        <v>1547</v>
      </c>
      <c r="B67" s="111"/>
      <c r="C67" s="100"/>
      <c r="D67" s="100"/>
    </row>
    <row r="68" spans="1:4" x14ac:dyDescent="0.3">
      <c r="A68" s="9" t="s">
        <v>1378</v>
      </c>
      <c r="B68" s="112" t="s">
        <v>1379</v>
      </c>
      <c r="C68" s="9" t="s">
        <v>1380</v>
      </c>
      <c r="D68" s="9" t="s">
        <v>1381</v>
      </c>
    </row>
    <row r="69" spans="1:4" x14ac:dyDescent="0.3">
      <c r="A69" t="s">
        <v>1389</v>
      </c>
      <c r="B69" s="113" t="s">
        <v>1394</v>
      </c>
      <c r="C69" s="116"/>
      <c r="D69" t="s">
        <v>1439</v>
      </c>
    </row>
    <row r="70" spans="1:4" x14ac:dyDescent="0.3">
      <c r="A70" t="s">
        <v>1404</v>
      </c>
      <c r="B70" s="20" t="s">
        <v>1400</v>
      </c>
      <c r="C70" s="121"/>
      <c r="D70" t="s">
        <v>1440</v>
      </c>
    </row>
    <row r="71" spans="1:4" x14ac:dyDescent="0.3">
      <c r="A71" t="s">
        <v>1403</v>
      </c>
      <c r="B71" s="20" t="s">
        <v>1419</v>
      </c>
      <c r="C71" s="122"/>
      <c r="D71" t="s">
        <v>1441</v>
      </c>
    </row>
    <row r="72" spans="1:4" x14ac:dyDescent="0.3">
      <c r="A72" t="s">
        <v>1396</v>
      </c>
      <c r="B72" s="113" t="s">
        <v>1397</v>
      </c>
      <c r="C72" s="117"/>
      <c r="D72" t="s">
        <v>1442</v>
      </c>
    </row>
    <row r="73" spans="1:4" x14ac:dyDescent="0.3">
      <c r="A73" t="s">
        <v>1390</v>
      </c>
      <c r="B73" s="113" t="s">
        <v>1391</v>
      </c>
      <c r="C73" s="109"/>
      <c r="D73" t="s">
        <v>1443</v>
      </c>
    </row>
    <row r="75" spans="1:4" x14ac:dyDescent="0.3">
      <c r="A75" s="42" t="s">
        <v>1808</v>
      </c>
      <c r="B75" s="111"/>
      <c r="C75" s="100"/>
      <c r="D75" s="100"/>
    </row>
    <row r="76" spans="1:4" x14ac:dyDescent="0.3">
      <c r="A76" s="9" t="s">
        <v>1378</v>
      </c>
      <c r="B76" s="112" t="s">
        <v>1379</v>
      </c>
      <c r="C76" s="9" t="s">
        <v>1380</v>
      </c>
      <c r="D76" s="9" t="s">
        <v>1381</v>
      </c>
    </row>
    <row r="77" spans="1:4" x14ac:dyDescent="0.3">
      <c r="A77" t="s">
        <v>1404</v>
      </c>
      <c r="B77" s="20" t="s">
        <v>1400</v>
      </c>
      <c r="C77" s="121"/>
      <c r="D77" t="s">
        <v>1798</v>
      </c>
    </row>
    <row r="78" spans="1:4" x14ac:dyDescent="0.3">
      <c r="A78" t="s">
        <v>1389</v>
      </c>
      <c r="B78" s="113" t="s">
        <v>1394</v>
      </c>
      <c r="C78" s="116"/>
      <c r="D78" t="s">
        <v>1797</v>
      </c>
    </row>
    <row r="79" spans="1:4" x14ac:dyDescent="0.3">
      <c r="A79" t="s">
        <v>1388</v>
      </c>
      <c r="B79" s="20" t="s">
        <v>1399</v>
      </c>
      <c r="C79" s="120"/>
      <c r="D79" t="s">
        <v>1794</v>
      </c>
    </row>
    <row r="80" spans="1:4" x14ac:dyDescent="0.3">
      <c r="A80" t="s">
        <v>1428</v>
      </c>
      <c r="B80" s="20" t="s">
        <v>1422</v>
      </c>
      <c r="C80" s="130"/>
      <c r="D80" t="s">
        <v>1795</v>
      </c>
    </row>
    <row r="81" spans="1:4" x14ac:dyDescent="0.3">
      <c r="A81" t="s">
        <v>1406</v>
      </c>
      <c r="B81" s="20" t="s">
        <v>1402</v>
      </c>
      <c r="C81" s="124"/>
      <c r="D81" t="s">
        <v>1796</v>
      </c>
    </row>
    <row r="83" spans="1:4" x14ac:dyDescent="0.3">
      <c r="A83" s="42" t="s">
        <v>1882</v>
      </c>
      <c r="B83" s="111"/>
      <c r="C83" s="100"/>
      <c r="D83" s="100"/>
    </row>
    <row r="84" spans="1:4" x14ac:dyDescent="0.3">
      <c r="A84" s="9" t="s">
        <v>1378</v>
      </c>
      <c r="B84" s="112" t="s">
        <v>1379</v>
      </c>
      <c r="C84" s="9" t="s">
        <v>1380</v>
      </c>
      <c r="D84" s="9" t="s">
        <v>1381</v>
      </c>
    </row>
    <row r="85" spans="1:4" x14ac:dyDescent="0.3">
      <c r="A85" t="s">
        <v>1469</v>
      </c>
      <c r="B85" s="113" t="s">
        <v>1471</v>
      </c>
      <c r="C85" s="131"/>
      <c r="D85" t="s">
        <v>1815</v>
      </c>
    </row>
    <row r="86" spans="1:4" x14ac:dyDescent="0.3">
      <c r="A86" t="s">
        <v>1404</v>
      </c>
      <c r="B86" s="20" t="s">
        <v>1400</v>
      </c>
      <c r="C86" s="121"/>
      <c r="D86" t="s">
        <v>1816</v>
      </c>
    </row>
    <row r="87" spans="1:4" x14ac:dyDescent="0.3">
      <c r="A87" t="s">
        <v>1406</v>
      </c>
      <c r="B87" s="20" t="s">
        <v>1402</v>
      </c>
      <c r="C87" s="124"/>
      <c r="D87" t="s">
        <v>450</v>
      </c>
    </row>
    <row r="88" spans="1:4" x14ac:dyDescent="0.3">
      <c r="A88" t="s">
        <v>1405</v>
      </c>
      <c r="B88" s="20" t="s">
        <v>1401</v>
      </c>
      <c r="C88" s="123"/>
      <c r="D88" t="s">
        <v>1817</v>
      </c>
    </row>
    <row r="89" spans="1:4" x14ac:dyDescent="0.3">
      <c r="A89" t="s">
        <v>1403</v>
      </c>
      <c r="B89" s="20" t="s">
        <v>1419</v>
      </c>
      <c r="C89" s="122"/>
      <c r="D89" t="s">
        <v>1818</v>
      </c>
    </row>
    <row r="90" spans="1:4" x14ac:dyDescent="0.3">
      <c r="A90" t="s">
        <v>1383</v>
      </c>
      <c r="B90" s="113" t="s">
        <v>1393</v>
      </c>
      <c r="C90" s="115"/>
      <c r="D90" t="s">
        <v>257</v>
      </c>
    </row>
    <row r="91" spans="1:4" x14ac:dyDescent="0.3">
      <c r="A91" t="s">
        <v>1389</v>
      </c>
      <c r="B91" s="113" t="s">
        <v>1394</v>
      </c>
      <c r="C91" s="116"/>
      <c r="D91" t="s">
        <v>1819</v>
      </c>
    </row>
    <row r="92" spans="1:4" x14ac:dyDescent="0.3">
      <c r="A92" t="s">
        <v>1396</v>
      </c>
      <c r="B92" s="113" t="s">
        <v>1397</v>
      </c>
      <c r="C92" s="117"/>
      <c r="D92" t="s">
        <v>1820</v>
      </c>
    </row>
    <row r="93" spans="1:4" x14ac:dyDescent="0.3">
      <c r="A93" t="s">
        <v>1388</v>
      </c>
      <c r="B93" s="20" t="s">
        <v>1399</v>
      </c>
      <c r="C93" s="120"/>
      <c r="D93" t="s">
        <v>1821</v>
      </c>
    </row>
    <row r="94" spans="1:4" x14ac:dyDescent="0.3">
      <c r="A94" t="s">
        <v>1390</v>
      </c>
      <c r="B94" s="113" t="s">
        <v>1391</v>
      </c>
      <c r="C94" s="109"/>
      <c r="D94" t="s">
        <v>1443</v>
      </c>
    </row>
    <row r="95" spans="1:4" x14ac:dyDescent="0.3">
      <c r="B95" s="113"/>
    </row>
    <row r="96" spans="1:4" x14ac:dyDescent="0.3">
      <c r="A96" s="42" t="s">
        <v>1780</v>
      </c>
      <c r="B96" s="111"/>
      <c r="C96" s="100"/>
      <c r="D96" s="100"/>
    </row>
    <row r="97" spans="1:4" x14ac:dyDescent="0.3">
      <c r="A97" s="9" t="s">
        <v>1378</v>
      </c>
      <c r="B97" s="112" t="s">
        <v>1379</v>
      </c>
      <c r="C97" s="9" t="s">
        <v>1380</v>
      </c>
      <c r="D97" s="9" t="s">
        <v>1381</v>
      </c>
    </row>
    <row r="98" spans="1:4" x14ac:dyDescent="0.3">
      <c r="A98" t="s">
        <v>1389</v>
      </c>
      <c r="B98" s="113" t="s">
        <v>1394</v>
      </c>
      <c r="C98" s="116"/>
      <c r="D98" t="s">
        <v>1728</v>
      </c>
    </row>
    <row r="99" spans="1:4" x14ac:dyDescent="0.3">
      <c r="A99" t="s">
        <v>1404</v>
      </c>
      <c r="B99" s="20" t="s">
        <v>1400</v>
      </c>
      <c r="C99" s="121"/>
      <c r="D99" t="s">
        <v>1729</v>
      </c>
    </row>
    <row r="100" spans="1:4" x14ac:dyDescent="0.3">
      <c r="A100" t="s">
        <v>1403</v>
      </c>
      <c r="B100" s="20" t="s">
        <v>1419</v>
      </c>
      <c r="C100" s="122"/>
      <c r="D100" t="s">
        <v>1730</v>
      </c>
    </row>
    <row r="101" spans="1:4" x14ac:dyDescent="0.3">
      <c r="A101" t="s">
        <v>1390</v>
      </c>
      <c r="B101" s="113" t="s">
        <v>1391</v>
      </c>
      <c r="C101" s="109"/>
      <c r="D101" t="s">
        <v>1443</v>
      </c>
    </row>
    <row r="103" spans="1:4" x14ac:dyDescent="0.3">
      <c r="A103" s="42" t="s">
        <v>2090</v>
      </c>
      <c r="B103" s="111"/>
      <c r="C103" s="100"/>
      <c r="D103" s="100"/>
    </row>
    <row r="104" spans="1:4" x14ac:dyDescent="0.3">
      <c r="A104" s="9" t="s">
        <v>1378</v>
      </c>
      <c r="B104" s="112" t="s">
        <v>1379</v>
      </c>
      <c r="C104" s="9" t="s">
        <v>1380</v>
      </c>
      <c r="D104" s="9" t="s">
        <v>1381</v>
      </c>
    </row>
    <row r="105" spans="1:4" x14ac:dyDescent="0.3">
      <c r="A105" t="s">
        <v>1424</v>
      </c>
      <c r="B105" s="20" t="s">
        <v>1418</v>
      </c>
      <c r="C105" s="127"/>
      <c r="D105" t="s">
        <v>1990</v>
      </c>
    </row>
    <row r="106" spans="1:4" x14ac:dyDescent="0.3">
      <c r="A106" t="s">
        <v>1396</v>
      </c>
      <c r="B106" s="113" t="s">
        <v>1397</v>
      </c>
      <c r="C106" s="117"/>
      <c r="D106" t="s">
        <v>1991</v>
      </c>
    </row>
    <row r="108" spans="1:4" x14ac:dyDescent="0.3">
      <c r="A108" s="42" t="s">
        <v>1992</v>
      </c>
      <c r="B108" s="111"/>
      <c r="C108" s="100"/>
      <c r="D108" s="100"/>
    </row>
    <row r="109" spans="1:4" x14ac:dyDescent="0.3">
      <c r="A109" s="9" t="s">
        <v>1378</v>
      </c>
      <c r="B109" s="112" t="s">
        <v>1379</v>
      </c>
      <c r="C109" s="9" t="s">
        <v>1380</v>
      </c>
      <c r="D109" s="9" t="s">
        <v>1381</v>
      </c>
    </row>
    <row r="110" spans="1:4" x14ac:dyDescent="0.3">
      <c r="A110" t="s">
        <v>1389</v>
      </c>
      <c r="B110" s="113" t="s">
        <v>1394</v>
      </c>
      <c r="C110" s="116"/>
      <c r="D110" t="s">
        <v>1993</v>
      </c>
    </row>
    <row r="111" spans="1:4" x14ac:dyDescent="0.3">
      <c r="A111" t="s">
        <v>1403</v>
      </c>
      <c r="B111" s="20" t="s">
        <v>1419</v>
      </c>
      <c r="C111" s="122"/>
      <c r="D111" t="s">
        <v>1994</v>
      </c>
    </row>
    <row r="112" spans="1:4" x14ac:dyDescent="0.3">
      <c r="A112" t="s">
        <v>1396</v>
      </c>
      <c r="B112" s="113" t="s">
        <v>1397</v>
      </c>
      <c r="C112" s="117"/>
      <c r="D112" t="s">
        <v>1995</v>
      </c>
    </row>
    <row r="113" spans="1:4" x14ac:dyDescent="0.3">
      <c r="A113" t="s">
        <v>1404</v>
      </c>
      <c r="B113" s="20" t="s">
        <v>1400</v>
      </c>
      <c r="C113" s="121"/>
      <c r="D113" t="s">
        <v>1996</v>
      </c>
    </row>
    <row r="115" spans="1:4" x14ac:dyDescent="0.3">
      <c r="A115" s="42" t="s">
        <v>1997</v>
      </c>
      <c r="B115" s="111"/>
      <c r="C115" s="100"/>
      <c r="D115" s="100"/>
    </row>
    <row r="116" spans="1:4" x14ac:dyDescent="0.3">
      <c r="A116" s="9" t="s">
        <v>1378</v>
      </c>
      <c r="B116" s="112" t="s">
        <v>1379</v>
      </c>
      <c r="C116" s="9" t="s">
        <v>1380</v>
      </c>
      <c r="D116" s="9" t="s">
        <v>1381</v>
      </c>
    </row>
    <row r="117" spans="1:4" x14ac:dyDescent="0.3">
      <c r="A117" t="s">
        <v>1428</v>
      </c>
      <c r="B117" s="20" t="s">
        <v>1422</v>
      </c>
      <c r="C117" s="130"/>
      <c r="D117" t="s">
        <v>1998</v>
      </c>
    </row>
    <row r="118" spans="1:4" x14ac:dyDescent="0.3">
      <c r="A118" t="s">
        <v>1405</v>
      </c>
      <c r="B118" s="20" t="s">
        <v>1401</v>
      </c>
      <c r="C118" s="123"/>
      <c r="D118" t="s">
        <v>1999</v>
      </c>
    </row>
    <row r="120" spans="1:4" x14ac:dyDescent="0.3">
      <c r="A120" s="42" t="s">
        <v>2000</v>
      </c>
      <c r="B120" s="111"/>
      <c r="C120" s="100"/>
      <c r="D120" s="100"/>
    </row>
    <row r="121" spans="1:4" x14ac:dyDescent="0.3">
      <c r="A121" s="9" t="s">
        <v>1378</v>
      </c>
      <c r="B121" s="112" t="s">
        <v>1379</v>
      </c>
      <c r="C121" s="9" t="s">
        <v>1380</v>
      </c>
      <c r="D121" s="9" t="s">
        <v>1381</v>
      </c>
    </row>
    <row r="122" spans="1:4" x14ac:dyDescent="0.3">
      <c r="A122" t="s">
        <v>1424</v>
      </c>
      <c r="B122" s="20" t="s">
        <v>1418</v>
      </c>
      <c r="C122" s="127"/>
      <c r="D122" t="s">
        <v>2001</v>
      </c>
    </row>
    <row r="123" spans="1:4" x14ac:dyDescent="0.3">
      <c r="A123" t="s">
        <v>1404</v>
      </c>
      <c r="B123" s="20" t="s">
        <v>1400</v>
      </c>
      <c r="C123" s="121"/>
      <c r="D123" t="s">
        <v>2002</v>
      </c>
    </row>
    <row r="124" spans="1:4" x14ac:dyDescent="0.3">
      <c r="A124" t="s">
        <v>1406</v>
      </c>
      <c r="B124" s="20" t="s">
        <v>1402</v>
      </c>
      <c r="C124" s="124"/>
      <c r="D124" t="s">
        <v>2003</v>
      </c>
    </row>
    <row r="125" spans="1:4" x14ac:dyDescent="0.3">
      <c r="A125" t="s">
        <v>1396</v>
      </c>
      <c r="B125" s="113" t="s">
        <v>1397</v>
      </c>
      <c r="C125" s="117"/>
      <c r="D125" t="s">
        <v>2004</v>
      </c>
    </row>
    <row r="126" spans="1:4" x14ac:dyDescent="0.3">
      <c r="A126" t="s">
        <v>1403</v>
      </c>
      <c r="B126" s="20" t="s">
        <v>1419</v>
      </c>
      <c r="C126" s="122"/>
      <c r="D126" t="s">
        <v>2005</v>
      </c>
    </row>
    <row r="127" spans="1:4" x14ac:dyDescent="0.3">
      <c r="A127" t="s">
        <v>1383</v>
      </c>
      <c r="B127" s="113" t="s">
        <v>1393</v>
      </c>
      <c r="C127" s="115"/>
      <c r="D127" t="s">
        <v>2006</v>
      </c>
    </row>
    <row r="128" spans="1:4" x14ac:dyDescent="0.3">
      <c r="A128" t="s">
        <v>1389</v>
      </c>
      <c r="B128" s="113" t="s">
        <v>1394</v>
      </c>
      <c r="C128" s="116"/>
      <c r="D128" t="s">
        <v>2007</v>
      </c>
    </row>
    <row r="130" spans="1:4" x14ac:dyDescent="0.3">
      <c r="A130" s="42" t="s">
        <v>1742</v>
      </c>
      <c r="B130" s="111"/>
      <c r="C130" s="100"/>
      <c r="D130" s="100"/>
    </row>
    <row r="131" spans="1:4" x14ac:dyDescent="0.3">
      <c r="A131" s="9" t="s">
        <v>1378</v>
      </c>
      <c r="B131" s="112" t="s">
        <v>1379</v>
      </c>
      <c r="C131" s="9" t="s">
        <v>1380</v>
      </c>
      <c r="D131" s="9" t="s">
        <v>1381</v>
      </c>
    </row>
    <row r="132" spans="1:4" x14ac:dyDescent="0.3">
      <c r="A132" t="s">
        <v>1404</v>
      </c>
      <c r="B132" s="20" t="s">
        <v>1400</v>
      </c>
      <c r="C132" s="121"/>
      <c r="D132" t="s">
        <v>1743</v>
      </c>
    </row>
    <row r="133" spans="1:4" x14ac:dyDescent="0.3">
      <c r="A133" t="s">
        <v>1396</v>
      </c>
      <c r="B133" s="113" t="s">
        <v>1397</v>
      </c>
      <c r="C133" s="117"/>
      <c r="D133" t="s">
        <v>1744</v>
      </c>
    </row>
    <row r="134" spans="1:4" x14ac:dyDescent="0.3">
      <c r="A134" t="s">
        <v>1390</v>
      </c>
      <c r="B134" s="113" t="s">
        <v>1391</v>
      </c>
      <c r="C134" s="109"/>
      <c r="D134" t="s">
        <v>1443</v>
      </c>
    </row>
    <row r="135" spans="1:4" x14ac:dyDescent="0.3">
      <c r="B135" s="113"/>
    </row>
    <row r="136" spans="1:4" x14ac:dyDescent="0.3">
      <c r="A136" s="42" t="s">
        <v>1781</v>
      </c>
      <c r="B136" s="111"/>
      <c r="C136" s="100"/>
      <c r="D136" s="100"/>
    </row>
    <row r="137" spans="1:4" x14ac:dyDescent="0.3">
      <c r="A137" s="9" t="s">
        <v>1378</v>
      </c>
      <c r="B137" s="112" t="s">
        <v>1379</v>
      </c>
      <c r="C137" s="9" t="s">
        <v>1380</v>
      </c>
      <c r="D137" s="9" t="s">
        <v>1381</v>
      </c>
    </row>
    <row r="138" spans="1:4" x14ac:dyDescent="0.3">
      <c r="A138" t="s">
        <v>1389</v>
      </c>
      <c r="B138" s="113" t="s">
        <v>1394</v>
      </c>
      <c r="C138" s="116"/>
      <c r="D138" t="s">
        <v>1782</v>
      </c>
    </row>
    <row r="139" spans="1:4" x14ac:dyDescent="0.3">
      <c r="A139" t="s">
        <v>1428</v>
      </c>
      <c r="B139" s="20" t="s">
        <v>1422</v>
      </c>
      <c r="C139" s="130"/>
      <c r="D139" t="s">
        <v>1783</v>
      </c>
    </row>
    <row r="140" spans="1:4" x14ac:dyDescent="0.3">
      <c r="A140" t="s">
        <v>1406</v>
      </c>
      <c r="B140" s="20" t="s">
        <v>1402</v>
      </c>
      <c r="C140" s="124"/>
      <c r="D140" t="s">
        <v>1784</v>
      </c>
    </row>
    <row r="141" spans="1:4" x14ac:dyDescent="0.3">
      <c r="A141" t="s">
        <v>1390</v>
      </c>
      <c r="B141" s="113" t="s">
        <v>1391</v>
      </c>
      <c r="C141" s="109"/>
      <c r="D141" t="s">
        <v>1443</v>
      </c>
    </row>
    <row r="143" spans="1:4" x14ac:dyDescent="0.3">
      <c r="A143" s="42" t="s">
        <v>1445</v>
      </c>
      <c r="B143" s="111"/>
      <c r="C143" s="100"/>
      <c r="D143" s="100"/>
    </row>
    <row r="144" spans="1:4" x14ac:dyDescent="0.3">
      <c r="A144" s="9" t="s">
        <v>1378</v>
      </c>
      <c r="B144" s="112" t="s">
        <v>1379</v>
      </c>
      <c r="C144" s="9" t="s">
        <v>1380</v>
      </c>
      <c r="D144" s="9" t="s">
        <v>1381</v>
      </c>
    </row>
    <row r="145" spans="1:4" x14ac:dyDescent="0.3">
      <c r="A145" t="s">
        <v>1390</v>
      </c>
      <c r="B145" s="113" t="s">
        <v>1391</v>
      </c>
      <c r="C145" s="109"/>
      <c r="D145" t="s">
        <v>1446</v>
      </c>
    </row>
    <row r="146" spans="1:4" x14ac:dyDescent="0.3">
      <c r="A146" t="s">
        <v>1404</v>
      </c>
      <c r="B146" s="20" t="s">
        <v>1400</v>
      </c>
      <c r="C146" s="121"/>
      <c r="D146" t="s">
        <v>1447</v>
      </c>
    </row>
    <row r="147" spans="1:4" x14ac:dyDescent="0.3">
      <c r="A147" t="s">
        <v>1406</v>
      </c>
      <c r="B147" s="20" t="s">
        <v>1402</v>
      </c>
      <c r="C147" s="124"/>
      <c r="D147" t="s">
        <v>1539</v>
      </c>
    </row>
    <row r="148" spans="1:4" x14ac:dyDescent="0.3">
      <c r="A148" t="s">
        <v>1405</v>
      </c>
      <c r="B148" s="20" t="s">
        <v>1401</v>
      </c>
      <c r="C148" s="123"/>
      <c r="D148" t="s">
        <v>1448</v>
      </c>
    </row>
    <row r="149" spans="1:4" x14ac:dyDescent="0.3">
      <c r="A149" t="s">
        <v>1403</v>
      </c>
      <c r="B149" s="20" t="s">
        <v>1419</v>
      </c>
      <c r="C149" s="122"/>
      <c r="D149" t="s">
        <v>1449</v>
      </c>
    </row>
    <row r="150" spans="1:4" x14ac:dyDescent="0.3">
      <c r="A150" t="s">
        <v>1383</v>
      </c>
      <c r="B150" s="113" t="s">
        <v>1393</v>
      </c>
      <c r="C150" s="115"/>
      <c r="D150" t="s">
        <v>1450</v>
      </c>
    </row>
    <row r="151" spans="1:4" x14ac:dyDescent="0.3">
      <c r="A151" t="s">
        <v>1389</v>
      </c>
      <c r="B151" s="113" t="s">
        <v>1394</v>
      </c>
      <c r="C151" s="116"/>
      <c r="D151" t="s">
        <v>1451</v>
      </c>
    </row>
    <row r="152" spans="1:4" x14ac:dyDescent="0.3">
      <c r="A152" t="s">
        <v>1396</v>
      </c>
      <c r="B152" s="113" t="s">
        <v>1397</v>
      </c>
      <c r="C152" s="117"/>
      <c r="D152" t="s">
        <v>1452</v>
      </c>
    </row>
    <row r="153" spans="1:4" x14ac:dyDescent="0.3">
      <c r="A153" t="s">
        <v>1388</v>
      </c>
      <c r="B153" s="20" t="s">
        <v>1399</v>
      </c>
      <c r="C153" s="120"/>
      <c r="D153" t="s">
        <v>1453</v>
      </c>
    </row>
    <row r="155" spans="1:4" x14ac:dyDescent="0.3">
      <c r="A155" s="42" t="s">
        <v>1444</v>
      </c>
      <c r="B155" s="111"/>
      <c r="C155" s="100"/>
      <c r="D155" s="100"/>
    </row>
    <row r="156" spans="1:4" x14ac:dyDescent="0.3">
      <c r="A156" s="9" t="s">
        <v>1378</v>
      </c>
      <c r="B156" s="112" t="s">
        <v>1379</v>
      </c>
      <c r="C156" s="9" t="s">
        <v>1380</v>
      </c>
      <c r="D156" s="9" t="s">
        <v>1381</v>
      </c>
    </row>
    <row r="157" spans="1:4" x14ac:dyDescent="0.3">
      <c r="A157" t="s">
        <v>1396</v>
      </c>
      <c r="B157" s="113" t="s">
        <v>1397</v>
      </c>
      <c r="C157" s="117"/>
      <c r="D157" t="s">
        <v>1557</v>
      </c>
    </row>
    <row r="158" spans="1:4" x14ac:dyDescent="0.3">
      <c r="A158" t="s">
        <v>1403</v>
      </c>
      <c r="B158" s="20" t="s">
        <v>1419</v>
      </c>
      <c r="C158" s="122"/>
      <c r="D158" t="s">
        <v>1558</v>
      </c>
    </row>
    <row r="159" spans="1:4" x14ac:dyDescent="0.3">
      <c r="A159" t="s">
        <v>1389</v>
      </c>
      <c r="B159" s="113" t="s">
        <v>1394</v>
      </c>
      <c r="C159" s="116"/>
      <c r="D159" t="s">
        <v>1548</v>
      </c>
    </row>
    <row r="160" spans="1:4" x14ac:dyDescent="0.3">
      <c r="A160" t="s">
        <v>1404</v>
      </c>
      <c r="B160" s="20" t="s">
        <v>1400</v>
      </c>
      <c r="C160" s="121"/>
      <c r="D160" t="s">
        <v>1549</v>
      </c>
    </row>
    <row r="161" spans="1:4" x14ac:dyDescent="0.3">
      <c r="A161" t="s">
        <v>1390</v>
      </c>
      <c r="B161" s="113" t="s">
        <v>1391</v>
      </c>
      <c r="C161" s="109"/>
      <c r="D161" t="s">
        <v>1443</v>
      </c>
    </row>
    <row r="163" spans="1:4" x14ac:dyDescent="0.3">
      <c r="A163" s="42" t="s">
        <v>1382</v>
      </c>
      <c r="B163" s="111"/>
      <c r="C163" s="100"/>
      <c r="D163" s="100"/>
    </row>
    <row r="164" spans="1:4" x14ac:dyDescent="0.3">
      <c r="A164" s="9" t="s">
        <v>1378</v>
      </c>
      <c r="B164" s="112" t="s">
        <v>1379</v>
      </c>
      <c r="C164" s="9" t="s">
        <v>1380</v>
      </c>
      <c r="D164" s="9" t="s">
        <v>1381</v>
      </c>
    </row>
    <row r="165" spans="1:4" x14ac:dyDescent="0.3">
      <c r="A165" t="s">
        <v>1403</v>
      </c>
      <c r="B165" s="20" t="s">
        <v>1419</v>
      </c>
      <c r="C165" s="122"/>
      <c r="D165" t="s">
        <v>1136</v>
      </c>
    </row>
    <row r="166" spans="1:4" x14ac:dyDescent="0.3">
      <c r="A166" t="s">
        <v>1383</v>
      </c>
      <c r="B166" s="113" t="s">
        <v>1393</v>
      </c>
      <c r="C166" s="115"/>
      <c r="D166" t="s">
        <v>1138</v>
      </c>
    </row>
    <row r="167" spans="1:4" x14ac:dyDescent="0.3">
      <c r="A167" t="s">
        <v>1389</v>
      </c>
      <c r="B167" s="113" t="s">
        <v>1394</v>
      </c>
      <c r="C167" s="116"/>
      <c r="D167" t="s">
        <v>1137</v>
      </c>
    </row>
    <row r="168" spans="1:4" x14ac:dyDescent="0.3">
      <c r="A168" t="s">
        <v>1388</v>
      </c>
      <c r="B168" s="20" t="s">
        <v>1399</v>
      </c>
      <c r="C168" s="118"/>
      <c r="D168" t="s">
        <v>1385</v>
      </c>
    </row>
    <row r="169" spans="1:4" x14ac:dyDescent="0.3">
      <c r="A169" t="s">
        <v>1404</v>
      </c>
      <c r="B169" s="20" t="s">
        <v>1400</v>
      </c>
      <c r="C169" s="121"/>
      <c r="D169" t="s">
        <v>1386</v>
      </c>
    </row>
    <row r="170" spans="1:4" x14ac:dyDescent="0.3">
      <c r="A170" t="s">
        <v>1390</v>
      </c>
      <c r="B170" s="113" t="s">
        <v>1391</v>
      </c>
      <c r="C170" s="109"/>
      <c r="D170" t="s">
        <v>1139</v>
      </c>
    </row>
    <row r="171" spans="1:4" x14ac:dyDescent="0.3">
      <c r="A171" t="s">
        <v>1396</v>
      </c>
      <c r="B171" s="113" t="s">
        <v>1397</v>
      </c>
      <c r="C171" s="117"/>
      <c r="D171" t="s">
        <v>1395</v>
      </c>
    </row>
    <row r="173" spans="1:4" x14ac:dyDescent="0.3">
      <c r="A173" s="42" t="s">
        <v>1429</v>
      </c>
      <c r="B173" s="111"/>
      <c r="C173" s="100"/>
      <c r="D173" s="100"/>
    </row>
    <row r="174" spans="1:4" x14ac:dyDescent="0.3">
      <c r="A174" s="9" t="s">
        <v>1378</v>
      </c>
      <c r="B174" s="112" t="s">
        <v>1379</v>
      </c>
      <c r="C174" s="9" t="s">
        <v>1380</v>
      </c>
      <c r="D174" s="9" t="s">
        <v>1381</v>
      </c>
    </row>
    <row r="175" spans="1:4" x14ac:dyDescent="0.3">
      <c r="A175" t="s">
        <v>1389</v>
      </c>
      <c r="B175" s="113" t="s">
        <v>1394</v>
      </c>
      <c r="C175" s="116"/>
      <c r="D175" t="s">
        <v>141</v>
      </c>
    </row>
    <row r="176" spans="1:4" x14ac:dyDescent="0.3">
      <c r="A176" t="s">
        <v>1377</v>
      </c>
      <c r="B176" s="114" t="s">
        <v>1384</v>
      </c>
      <c r="C176" s="110"/>
      <c r="D176" t="s">
        <v>1431</v>
      </c>
    </row>
    <row r="177" spans="1:4" x14ac:dyDescent="0.3">
      <c r="A177" t="s">
        <v>1428</v>
      </c>
      <c r="B177" s="20" t="s">
        <v>1422</v>
      </c>
      <c r="C177" s="130"/>
      <c r="D177" t="s">
        <v>1437</v>
      </c>
    </row>
    <row r="178" spans="1:4" x14ac:dyDescent="0.3">
      <c r="A178" t="s">
        <v>1396</v>
      </c>
      <c r="B178" s="113" t="s">
        <v>1397</v>
      </c>
      <c r="C178" s="117"/>
      <c r="D178" t="s">
        <v>1432</v>
      </c>
    </row>
    <row r="179" spans="1:4" x14ac:dyDescent="0.3">
      <c r="A179" t="s">
        <v>1405</v>
      </c>
      <c r="B179" s="20" t="s">
        <v>1401</v>
      </c>
      <c r="C179" s="123"/>
      <c r="D179" t="s">
        <v>1433</v>
      </c>
    </row>
    <row r="180" spans="1:4" x14ac:dyDescent="0.3">
      <c r="A180" t="s">
        <v>1404</v>
      </c>
      <c r="B180" s="20" t="s">
        <v>1400</v>
      </c>
      <c r="C180" s="121"/>
      <c r="D180" t="s">
        <v>1434</v>
      </c>
    </row>
    <row r="181" spans="1:4" x14ac:dyDescent="0.3">
      <c r="A181" t="s">
        <v>1423</v>
      </c>
      <c r="B181" s="20" t="s">
        <v>1420</v>
      </c>
      <c r="C181" s="129"/>
      <c r="D181" t="s">
        <v>1435</v>
      </c>
    </row>
    <row r="182" spans="1:4" x14ac:dyDescent="0.3">
      <c r="A182" t="s">
        <v>1390</v>
      </c>
      <c r="B182" s="113" t="s">
        <v>1391</v>
      </c>
      <c r="C182" s="109"/>
      <c r="D182" t="s">
        <v>1438</v>
      </c>
    </row>
    <row r="183" spans="1:4" x14ac:dyDescent="0.3">
      <c r="A183" t="s">
        <v>1403</v>
      </c>
      <c r="B183" s="20" t="s">
        <v>1419</v>
      </c>
      <c r="C183" s="122"/>
      <c r="D183" t="s">
        <v>1231</v>
      </c>
    </row>
    <row r="184" spans="1:4" x14ac:dyDescent="0.3">
      <c r="A184" t="s">
        <v>1406</v>
      </c>
      <c r="B184" s="20" t="s">
        <v>1402</v>
      </c>
      <c r="C184" s="124"/>
      <c r="D184" t="s">
        <v>1985</v>
      </c>
    </row>
    <row r="185" spans="1:4" x14ac:dyDescent="0.3">
      <c r="A185" t="s">
        <v>1383</v>
      </c>
      <c r="B185" s="113" t="s">
        <v>1393</v>
      </c>
      <c r="C185" s="115"/>
      <c r="D185" t="s">
        <v>1430</v>
      </c>
    </row>
    <row r="187" spans="1:4" x14ac:dyDescent="0.3">
      <c r="A187" s="42" t="s">
        <v>1454</v>
      </c>
      <c r="B187" s="111"/>
      <c r="C187" s="100"/>
      <c r="D187" s="100"/>
    </row>
    <row r="188" spans="1:4" x14ac:dyDescent="0.3">
      <c r="A188" s="9" t="s">
        <v>1378</v>
      </c>
      <c r="B188" s="112" t="s">
        <v>1379</v>
      </c>
      <c r="C188" s="9" t="s">
        <v>1380</v>
      </c>
      <c r="D188" s="9" t="s">
        <v>1381</v>
      </c>
    </row>
    <row r="189" spans="1:4" x14ac:dyDescent="0.3">
      <c r="A189" t="s">
        <v>1383</v>
      </c>
      <c r="B189" s="113" t="s">
        <v>1393</v>
      </c>
      <c r="C189" s="115"/>
      <c r="D189" t="s">
        <v>1633</v>
      </c>
    </row>
    <row r="190" spans="1:4" x14ac:dyDescent="0.3">
      <c r="A190" t="s">
        <v>1389</v>
      </c>
      <c r="B190" s="113" t="s">
        <v>1394</v>
      </c>
      <c r="C190" s="116"/>
      <c r="D190" t="s">
        <v>1898</v>
      </c>
    </row>
    <row r="191" spans="1:4" x14ac:dyDescent="0.3">
      <c r="A191" t="s">
        <v>1388</v>
      </c>
      <c r="B191" s="20" t="s">
        <v>1399</v>
      </c>
      <c r="C191" s="118"/>
      <c r="D191" t="s">
        <v>1899</v>
      </c>
    </row>
    <row r="192" spans="1:4" x14ac:dyDescent="0.3">
      <c r="A192" t="s">
        <v>1424</v>
      </c>
      <c r="B192" s="20" t="s">
        <v>1418</v>
      </c>
      <c r="C192" s="127"/>
      <c r="D192" t="s">
        <v>1900</v>
      </c>
    </row>
    <row r="193" spans="1:4" x14ac:dyDescent="0.3">
      <c r="A193" t="s">
        <v>1425</v>
      </c>
      <c r="B193" s="20" t="s">
        <v>1253</v>
      </c>
      <c r="C193" s="126"/>
      <c r="D193" t="s">
        <v>1901</v>
      </c>
    </row>
    <row r="194" spans="1:4" x14ac:dyDescent="0.3">
      <c r="A194" t="s">
        <v>1396</v>
      </c>
      <c r="B194" s="113" t="s">
        <v>1397</v>
      </c>
      <c r="C194" s="117"/>
      <c r="D194" t="s">
        <v>1902</v>
      </c>
    </row>
    <row r="195" spans="1:4" x14ac:dyDescent="0.3">
      <c r="A195" t="s">
        <v>1405</v>
      </c>
      <c r="B195" s="20" t="s">
        <v>1401</v>
      </c>
      <c r="C195" s="123"/>
      <c r="D195" t="s">
        <v>1903</v>
      </c>
    </row>
    <row r="196" spans="1:4" x14ac:dyDescent="0.3">
      <c r="A196" t="s">
        <v>1390</v>
      </c>
      <c r="B196" s="113" t="s">
        <v>1391</v>
      </c>
      <c r="C196" s="109"/>
      <c r="D196" t="s">
        <v>1904</v>
      </c>
    </row>
    <row r="197" spans="1:4" x14ac:dyDescent="0.3">
      <c r="A197" t="s">
        <v>1403</v>
      </c>
      <c r="B197" s="20" t="s">
        <v>1419</v>
      </c>
      <c r="C197" s="122"/>
      <c r="D197" t="s">
        <v>1455</v>
      </c>
    </row>
    <row r="198" spans="1:4" x14ac:dyDescent="0.3">
      <c r="A198" t="s">
        <v>1427</v>
      </c>
      <c r="B198" s="20" t="s">
        <v>1421</v>
      </c>
      <c r="C198" s="128"/>
      <c r="D198" t="s">
        <v>1905</v>
      </c>
    </row>
    <row r="199" spans="1:4" x14ac:dyDescent="0.3">
      <c r="A199" t="s">
        <v>1469</v>
      </c>
      <c r="B199" s="113" t="s">
        <v>1471</v>
      </c>
      <c r="C199" s="131"/>
      <c r="D199" t="s">
        <v>1906</v>
      </c>
    </row>
    <row r="200" spans="1:4" x14ac:dyDescent="0.3">
      <c r="A200" t="s">
        <v>1423</v>
      </c>
      <c r="B200" s="20" t="s">
        <v>1420</v>
      </c>
      <c r="C200" s="129"/>
      <c r="D200" t="s">
        <v>1907</v>
      </c>
    </row>
    <row r="201" spans="1:4" x14ac:dyDescent="0.3">
      <c r="A201" t="s">
        <v>1377</v>
      </c>
      <c r="B201" s="114" t="s">
        <v>1384</v>
      </c>
      <c r="C201" s="110"/>
      <c r="D201" t="s">
        <v>1456</v>
      </c>
    </row>
    <row r="202" spans="1:4" x14ac:dyDescent="0.3">
      <c r="A202" t="s">
        <v>1404</v>
      </c>
      <c r="B202" s="20" t="s">
        <v>1400</v>
      </c>
      <c r="C202" s="121"/>
      <c r="D202" t="s">
        <v>1908</v>
      </c>
    </row>
    <row r="203" spans="1:4" x14ac:dyDescent="0.3">
      <c r="A203" t="s">
        <v>1470</v>
      </c>
      <c r="B203" s="113">
        <v>740000</v>
      </c>
      <c r="C203" s="132"/>
      <c r="D203" t="s">
        <v>1909</v>
      </c>
    </row>
    <row r="204" spans="1:4" x14ac:dyDescent="0.3">
      <c r="A204" t="s">
        <v>1406</v>
      </c>
      <c r="B204" s="20" t="s">
        <v>1402</v>
      </c>
      <c r="C204" s="124"/>
      <c r="D204" t="s">
        <v>1910</v>
      </c>
    </row>
    <row r="205" spans="1:4" x14ac:dyDescent="0.3">
      <c r="A205" t="s">
        <v>1413</v>
      </c>
      <c r="B205" s="20" t="s">
        <v>1412</v>
      </c>
      <c r="C205" s="125"/>
      <c r="D205" t="s">
        <v>1911</v>
      </c>
    </row>
    <row r="206" spans="1:4" x14ac:dyDescent="0.3">
      <c r="A206" t="s">
        <v>1428</v>
      </c>
      <c r="B206" s="20" t="s">
        <v>1422</v>
      </c>
      <c r="C206" s="130"/>
      <c r="D206" t="s">
        <v>1912</v>
      </c>
    </row>
    <row r="207" spans="1:4" x14ac:dyDescent="0.3">
      <c r="A207" t="s">
        <v>1387</v>
      </c>
      <c r="B207" s="113" t="s">
        <v>1392</v>
      </c>
      <c r="C207" s="119"/>
      <c r="D207" t="s">
        <v>1913</v>
      </c>
    </row>
    <row r="208" spans="1:4" x14ac:dyDescent="0.3">
      <c r="A208" t="s">
        <v>1925</v>
      </c>
      <c r="B208" s="152" t="s">
        <v>1918</v>
      </c>
      <c r="C208" s="151"/>
      <c r="D208" t="s">
        <v>1914</v>
      </c>
    </row>
    <row r="209" spans="1:4" x14ac:dyDescent="0.3">
      <c r="A209" t="s">
        <v>1922</v>
      </c>
      <c r="B209" s="113" t="s">
        <v>1919</v>
      </c>
      <c r="C209" s="153"/>
      <c r="D209" t="s">
        <v>1915</v>
      </c>
    </row>
    <row r="210" spans="1:4" x14ac:dyDescent="0.3">
      <c r="A210" t="s">
        <v>1923</v>
      </c>
      <c r="B210" t="s">
        <v>1920</v>
      </c>
      <c r="C210" s="154"/>
      <c r="D210" t="s">
        <v>1916</v>
      </c>
    </row>
    <row r="211" spans="1:4" x14ac:dyDescent="0.3">
      <c r="A211" t="s">
        <v>1924</v>
      </c>
      <c r="B211" s="17" t="s">
        <v>1921</v>
      </c>
      <c r="C211" s="155"/>
      <c r="D211" t="s">
        <v>1917</v>
      </c>
    </row>
    <row r="213" spans="1:4" x14ac:dyDescent="0.3">
      <c r="A213" s="42" t="s">
        <v>1457</v>
      </c>
      <c r="B213" s="111"/>
      <c r="C213" s="100"/>
      <c r="D213" s="100"/>
    </row>
    <row r="214" spans="1:4" x14ac:dyDescent="0.3">
      <c r="A214" s="9" t="s">
        <v>1378</v>
      </c>
      <c r="B214" s="112" t="s">
        <v>1379</v>
      </c>
      <c r="C214" s="9" t="s">
        <v>1380</v>
      </c>
      <c r="D214" s="9" t="s">
        <v>1381</v>
      </c>
    </row>
    <row r="215" spans="1:4" x14ac:dyDescent="0.3">
      <c r="A215" t="s">
        <v>1390</v>
      </c>
      <c r="B215" s="113" t="s">
        <v>1391</v>
      </c>
      <c r="C215" s="109"/>
      <c r="D215" t="s">
        <v>123</v>
      </c>
    </row>
    <row r="216" spans="1:4" x14ac:dyDescent="0.3">
      <c r="A216" t="s">
        <v>1396</v>
      </c>
      <c r="B216" s="113" t="s">
        <v>1397</v>
      </c>
      <c r="C216" s="117"/>
      <c r="D216" t="s">
        <v>122</v>
      </c>
    </row>
    <row r="217" spans="1:4" x14ac:dyDescent="0.3">
      <c r="A217" t="s">
        <v>1403</v>
      </c>
      <c r="B217" s="20" t="s">
        <v>1419</v>
      </c>
      <c r="C217" s="122"/>
      <c r="D217" t="s">
        <v>121</v>
      </c>
    </row>
    <row r="218" spans="1:4" x14ac:dyDescent="0.3">
      <c r="A218" t="s">
        <v>1404</v>
      </c>
      <c r="B218" s="20" t="s">
        <v>1400</v>
      </c>
      <c r="C218" s="121"/>
      <c r="D218" t="s">
        <v>119</v>
      </c>
    </row>
    <row r="219" spans="1:4" x14ac:dyDescent="0.3">
      <c r="A219" t="s">
        <v>1389</v>
      </c>
      <c r="B219" s="113" t="s">
        <v>1394</v>
      </c>
      <c r="C219" s="116"/>
      <c r="D219" t="s">
        <v>118</v>
      </c>
    </row>
    <row r="221" spans="1:4" x14ac:dyDescent="0.3">
      <c r="A221" s="42" t="s">
        <v>1458</v>
      </c>
      <c r="B221" s="111"/>
      <c r="C221" s="100"/>
      <c r="D221" s="100"/>
    </row>
    <row r="222" spans="1:4" x14ac:dyDescent="0.3">
      <c r="A222" s="9" t="s">
        <v>1378</v>
      </c>
      <c r="B222" s="112" t="s">
        <v>1379</v>
      </c>
      <c r="C222" s="9" t="s">
        <v>1380</v>
      </c>
      <c r="D222" s="9" t="s">
        <v>1381</v>
      </c>
    </row>
    <row r="223" spans="1:4" x14ac:dyDescent="0.3">
      <c r="A223" t="s">
        <v>1377</v>
      </c>
      <c r="B223" s="114" t="s">
        <v>1384</v>
      </c>
      <c r="C223" s="110"/>
      <c r="D223" t="s">
        <v>160</v>
      </c>
    </row>
    <row r="224" spans="1:4" x14ac:dyDescent="0.3">
      <c r="A224" t="s">
        <v>1396</v>
      </c>
      <c r="B224" s="113" t="s">
        <v>1397</v>
      </c>
      <c r="C224" s="117"/>
      <c r="D224" t="s">
        <v>273</v>
      </c>
    </row>
    <row r="225" spans="1:4" x14ac:dyDescent="0.3">
      <c r="A225" t="s">
        <v>1383</v>
      </c>
      <c r="B225" s="113" t="s">
        <v>1393</v>
      </c>
      <c r="C225" s="115"/>
      <c r="D225" t="s">
        <v>274</v>
      </c>
    </row>
    <row r="227" spans="1:4" x14ac:dyDescent="0.3">
      <c r="A227" s="42" t="s">
        <v>1497</v>
      </c>
      <c r="B227" s="111"/>
      <c r="C227" s="100"/>
      <c r="D227" s="100"/>
    </row>
    <row r="228" spans="1:4" x14ac:dyDescent="0.3">
      <c r="A228" s="9" t="s">
        <v>1378</v>
      </c>
      <c r="B228" s="112" t="s">
        <v>1379</v>
      </c>
      <c r="C228" s="9" t="s">
        <v>1380</v>
      </c>
      <c r="D228" s="9" t="s">
        <v>1381</v>
      </c>
    </row>
    <row r="229" spans="1:4" x14ac:dyDescent="0.3">
      <c r="A229" t="s">
        <v>1388</v>
      </c>
      <c r="B229" s="20" t="s">
        <v>1399</v>
      </c>
      <c r="C229" s="118"/>
      <c r="D229" t="s">
        <v>1351</v>
      </c>
    </row>
    <row r="230" spans="1:4" x14ac:dyDescent="0.3">
      <c r="A230" t="s">
        <v>1403</v>
      </c>
      <c r="B230" s="20" t="s">
        <v>1419</v>
      </c>
      <c r="C230" s="122"/>
      <c r="D230" t="s">
        <v>92</v>
      </c>
    </row>
    <row r="231" spans="1:4" x14ac:dyDescent="0.3">
      <c r="A231" t="s">
        <v>1389</v>
      </c>
      <c r="B231" s="113" t="s">
        <v>1394</v>
      </c>
      <c r="C231" s="116"/>
      <c r="D231" t="s">
        <v>86</v>
      </c>
    </row>
    <row r="232" spans="1:4" x14ac:dyDescent="0.3">
      <c r="A232" t="s">
        <v>1423</v>
      </c>
      <c r="B232" s="20" t="s">
        <v>1420</v>
      </c>
      <c r="C232" s="129"/>
      <c r="D232" t="s">
        <v>1498</v>
      </c>
    </row>
    <row r="233" spans="1:4" x14ac:dyDescent="0.3">
      <c r="A233" t="s">
        <v>1404</v>
      </c>
      <c r="B233" s="20" t="s">
        <v>1400</v>
      </c>
      <c r="C233" s="121"/>
      <c r="D233" t="s">
        <v>1499</v>
      </c>
    </row>
    <row r="234" spans="1:4" x14ac:dyDescent="0.3">
      <c r="A234" t="s">
        <v>1396</v>
      </c>
      <c r="B234" s="113" t="s">
        <v>1397</v>
      </c>
      <c r="C234" s="117"/>
      <c r="D234" t="s">
        <v>97</v>
      </c>
    </row>
    <row r="235" spans="1:4" x14ac:dyDescent="0.3">
      <c r="A235" t="s">
        <v>1405</v>
      </c>
      <c r="B235" s="20" t="s">
        <v>1401</v>
      </c>
      <c r="C235" s="123"/>
      <c r="D235" t="s">
        <v>96</v>
      </c>
    </row>
    <row r="236" spans="1:4" x14ac:dyDescent="0.3">
      <c r="A236" t="s">
        <v>1390</v>
      </c>
      <c r="B236" s="113" t="s">
        <v>1391</v>
      </c>
      <c r="C236" s="109"/>
      <c r="D236" t="s">
        <v>95</v>
      </c>
    </row>
    <row r="237" spans="1:4" x14ac:dyDescent="0.3">
      <c r="A237" t="s">
        <v>1383</v>
      </c>
      <c r="B237" s="113" t="s">
        <v>1393</v>
      </c>
      <c r="C237" s="115"/>
      <c r="D237" t="s">
        <v>94</v>
      </c>
    </row>
    <row r="239" spans="1:4" x14ac:dyDescent="0.3">
      <c r="A239" s="42" t="s">
        <v>1502</v>
      </c>
      <c r="B239" s="111"/>
      <c r="C239" s="100"/>
      <c r="D239" s="100"/>
    </row>
    <row r="240" spans="1:4" x14ac:dyDescent="0.3">
      <c r="A240" s="9" t="s">
        <v>1378</v>
      </c>
      <c r="B240" s="112" t="s">
        <v>1379</v>
      </c>
      <c r="C240" s="9" t="s">
        <v>1380</v>
      </c>
      <c r="D240" s="9" t="s">
        <v>1381</v>
      </c>
    </row>
    <row r="241" spans="1:4" x14ac:dyDescent="0.3">
      <c r="A241" t="s">
        <v>1388</v>
      </c>
      <c r="B241" s="20" t="s">
        <v>1399</v>
      </c>
      <c r="C241" s="118"/>
      <c r="D241" t="s">
        <v>1351</v>
      </c>
    </row>
    <row r="242" spans="1:4" x14ac:dyDescent="0.3">
      <c r="A242" t="s">
        <v>1406</v>
      </c>
      <c r="B242" s="20" t="s">
        <v>1402</v>
      </c>
      <c r="C242" s="124"/>
      <c r="D242" t="s">
        <v>1460</v>
      </c>
    </row>
    <row r="243" spans="1:4" x14ac:dyDescent="0.3">
      <c r="A243" t="s">
        <v>1396</v>
      </c>
      <c r="B243" s="113" t="s">
        <v>1397</v>
      </c>
      <c r="C243" s="117"/>
      <c r="D243" t="s">
        <v>91</v>
      </c>
    </row>
    <row r="244" spans="1:4" x14ac:dyDescent="0.3">
      <c r="A244" t="s">
        <v>1403</v>
      </c>
      <c r="B244" s="20" t="s">
        <v>1419</v>
      </c>
      <c r="C244" s="122"/>
      <c r="D244" t="s">
        <v>92</v>
      </c>
    </row>
    <row r="245" spans="1:4" x14ac:dyDescent="0.3">
      <c r="A245" t="s">
        <v>1389</v>
      </c>
      <c r="B245" s="113" t="s">
        <v>1394</v>
      </c>
      <c r="C245" s="116"/>
      <c r="D245" t="s">
        <v>86</v>
      </c>
    </row>
    <row r="246" spans="1:4" x14ac:dyDescent="0.3">
      <c r="A246" t="s">
        <v>1404</v>
      </c>
      <c r="B246" s="20" t="s">
        <v>1400</v>
      </c>
      <c r="C246" s="121"/>
      <c r="D246" t="s">
        <v>1500</v>
      </c>
    </row>
    <row r="247" spans="1:4" x14ac:dyDescent="0.3">
      <c r="A247" t="s">
        <v>1383</v>
      </c>
      <c r="B247" s="113" t="s">
        <v>1393</v>
      </c>
      <c r="C247" s="115"/>
      <c r="D247" t="s">
        <v>438</v>
      </c>
    </row>
    <row r="248" spans="1:4" x14ac:dyDescent="0.3">
      <c r="A248" t="s">
        <v>1469</v>
      </c>
      <c r="B248" s="113" t="s">
        <v>1471</v>
      </c>
      <c r="C248" s="131"/>
      <c r="D248" t="s">
        <v>1468</v>
      </c>
    </row>
    <row r="249" spans="1:4" x14ac:dyDescent="0.3">
      <c r="A249" t="s">
        <v>1470</v>
      </c>
      <c r="B249" s="113">
        <v>740000</v>
      </c>
      <c r="C249" s="132"/>
      <c r="D249" t="s">
        <v>1348</v>
      </c>
    </row>
    <row r="250" spans="1:4" x14ac:dyDescent="0.3">
      <c r="A250" t="s">
        <v>1390</v>
      </c>
      <c r="B250" s="113" t="s">
        <v>1391</v>
      </c>
      <c r="C250" s="109"/>
      <c r="D250" t="s">
        <v>1501</v>
      </c>
    </row>
    <row r="252" spans="1:4" x14ac:dyDescent="0.3">
      <c r="A252" s="42" t="s">
        <v>2296</v>
      </c>
      <c r="B252" s="111"/>
      <c r="C252" s="100"/>
      <c r="D252" s="100"/>
    </row>
    <row r="253" spans="1:4" x14ac:dyDescent="0.3">
      <c r="A253" s="9" t="s">
        <v>1378</v>
      </c>
      <c r="B253" s="112" t="s">
        <v>1379</v>
      </c>
      <c r="C253" s="9" t="s">
        <v>1380</v>
      </c>
      <c r="D253" s="9" t="s">
        <v>1381</v>
      </c>
    </row>
    <row r="254" spans="1:4" x14ac:dyDescent="0.3">
      <c r="A254" t="s">
        <v>1425</v>
      </c>
      <c r="B254" s="20" t="s">
        <v>1253</v>
      </c>
      <c r="C254" s="126"/>
      <c r="D254" t="s">
        <v>2304</v>
      </c>
    </row>
    <row r="255" spans="1:4" x14ac:dyDescent="0.3">
      <c r="A255" t="s">
        <v>1403</v>
      </c>
      <c r="B255" s="20" t="s">
        <v>1419</v>
      </c>
      <c r="C255" s="122"/>
      <c r="D255" t="s">
        <v>2305</v>
      </c>
    </row>
    <row r="256" spans="1:4" x14ac:dyDescent="0.3">
      <c r="A256" t="s">
        <v>1424</v>
      </c>
      <c r="B256" s="20" t="s">
        <v>1418</v>
      </c>
      <c r="C256" s="127"/>
      <c r="D256" t="s">
        <v>2306</v>
      </c>
    </row>
    <row r="257" spans="1:4" x14ac:dyDescent="0.3">
      <c r="A257" t="s">
        <v>1389</v>
      </c>
      <c r="B257" s="113" t="s">
        <v>1394</v>
      </c>
      <c r="C257" s="116"/>
      <c r="D257" t="s">
        <v>2307</v>
      </c>
    </row>
    <row r="258" spans="1:4" x14ac:dyDescent="0.3">
      <c r="A258" t="s">
        <v>1404</v>
      </c>
      <c r="B258" s="20" t="s">
        <v>1400</v>
      </c>
      <c r="C258" s="121"/>
      <c r="D258" t="s">
        <v>2308</v>
      </c>
    </row>
    <row r="259" spans="1:4" x14ac:dyDescent="0.3">
      <c r="A259" t="s">
        <v>1383</v>
      </c>
      <c r="B259" s="113" t="s">
        <v>1393</v>
      </c>
      <c r="C259" s="115"/>
      <c r="D259" t="s">
        <v>2309</v>
      </c>
    </row>
    <row r="260" spans="1:4" x14ac:dyDescent="0.3">
      <c r="A260" t="s">
        <v>1405</v>
      </c>
      <c r="B260" s="20" t="s">
        <v>1401</v>
      </c>
      <c r="C260" s="123"/>
      <c r="D260" t="s">
        <v>2310</v>
      </c>
    </row>
    <row r="261" spans="1:4" x14ac:dyDescent="0.3">
      <c r="A261" t="s">
        <v>1428</v>
      </c>
      <c r="B261" s="20" t="s">
        <v>1422</v>
      </c>
      <c r="C261" s="130"/>
      <c r="D261" t="s">
        <v>2311</v>
      </c>
    </row>
    <row r="263" spans="1:4" x14ac:dyDescent="0.3">
      <c r="A263" s="42" t="s">
        <v>1503</v>
      </c>
      <c r="B263" s="111"/>
      <c r="C263" s="100"/>
      <c r="D263" s="100"/>
    </row>
    <row r="264" spans="1:4" x14ac:dyDescent="0.3">
      <c r="A264" s="9" t="s">
        <v>1378</v>
      </c>
      <c r="B264" s="112" t="s">
        <v>1379</v>
      </c>
      <c r="C264" s="9" t="s">
        <v>1380</v>
      </c>
      <c r="D264" s="9" t="s">
        <v>1381</v>
      </c>
    </row>
    <row r="265" spans="1:4" x14ac:dyDescent="0.3">
      <c r="A265" t="s">
        <v>1388</v>
      </c>
      <c r="B265" s="20" t="s">
        <v>1399</v>
      </c>
      <c r="C265" s="118"/>
      <c r="D265" t="s">
        <v>1351</v>
      </c>
    </row>
    <row r="266" spans="1:4" x14ac:dyDescent="0.3">
      <c r="A266" t="s">
        <v>1383</v>
      </c>
      <c r="B266" s="113" t="s">
        <v>1393</v>
      </c>
      <c r="C266" s="115"/>
      <c r="D266" t="s">
        <v>438</v>
      </c>
    </row>
    <row r="267" spans="1:4" x14ac:dyDescent="0.3">
      <c r="A267" t="s">
        <v>1406</v>
      </c>
      <c r="B267" s="20" t="s">
        <v>1402</v>
      </c>
      <c r="C267" s="124"/>
      <c r="D267" t="s">
        <v>1460</v>
      </c>
    </row>
    <row r="268" spans="1:4" x14ac:dyDescent="0.3">
      <c r="A268" t="s">
        <v>1396</v>
      </c>
      <c r="B268" s="113" t="s">
        <v>1397</v>
      </c>
      <c r="C268" s="117"/>
      <c r="D268" t="s">
        <v>91</v>
      </c>
    </row>
    <row r="269" spans="1:4" x14ac:dyDescent="0.3">
      <c r="A269" t="s">
        <v>1423</v>
      </c>
      <c r="B269" s="20" t="s">
        <v>1420</v>
      </c>
      <c r="C269" s="129"/>
      <c r="D269" t="s">
        <v>1496</v>
      </c>
    </row>
    <row r="270" spans="1:4" x14ac:dyDescent="0.3">
      <c r="A270" t="s">
        <v>1469</v>
      </c>
      <c r="B270" s="113" t="s">
        <v>1471</v>
      </c>
      <c r="C270" s="131"/>
      <c r="D270" t="s">
        <v>1468</v>
      </c>
    </row>
    <row r="271" spans="1:4" x14ac:dyDescent="0.3">
      <c r="A271" t="s">
        <v>1390</v>
      </c>
      <c r="B271" s="113" t="s">
        <v>1391</v>
      </c>
      <c r="C271" s="109"/>
      <c r="D271" t="s">
        <v>1501</v>
      </c>
    </row>
    <row r="272" spans="1:4" x14ac:dyDescent="0.3">
      <c r="A272" t="s">
        <v>1404</v>
      </c>
      <c r="B272" s="20" t="s">
        <v>1400</v>
      </c>
      <c r="C272" s="121"/>
      <c r="D272" t="s">
        <v>1500</v>
      </c>
    </row>
    <row r="273" spans="1:4" x14ac:dyDescent="0.3">
      <c r="A273" t="s">
        <v>1389</v>
      </c>
      <c r="B273" s="113" t="s">
        <v>1394</v>
      </c>
      <c r="C273" s="116"/>
      <c r="D273" t="s">
        <v>86</v>
      </c>
    </row>
    <row r="274" spans="1:4" x14ac:dyDescent="0.3">
      <c r="A274" t="s">
        <v>1403</v>
      </c>
      <c r="B274" s="20" t="s">
        <v>1419</v>
      </c>
      <c r="C274" s="122"/>
      <c r="D274" t="s">
        <v>92</v>
      </c>
    </row>
    <row r="276" spans="1:4" x14ac:dyDescent="0.3">
      <c r="A276" s="42" t="s">
        <v>1477</v>
      </c>
      <c r="B276" s="111"/>
      <c r="C276" s="100"/>
      <c r="D276" s="100"/>
    </row>
    <row r="277" spans="1:4" x14ac:dyDescent="0.3">
      <c r="A277" s="9" t="s">
        <v>1378</v>
      </c>
      <c r="B277" s="112" t="s">
        <v>1379</v>
      </c>
      <c r="C277" s="9" t="s">
        <v>1380</v>
      </c>
      <c r="D277" s="9" t="s">
        <v>1381</v>
      </c>
    </row>
    <row r="278" spans="1:4" x14ac:dyDescent="0.3">
      <c r="A278" t="s">
        <v>1388</v>
      </c>
      <c r="B278" s="20" t="s">
        <v>1399</v>
      </c>
      <c r="C278" s="118"/>
      <c r="D278" t="s">
        <v>428</v>
      </c>
    </row>
    <row r="279" spans="1:4" x14ac:dyDescent="0.3">
      <c r="A279" t="s">
        <v>1427</v>
      </c>
      <c r="B279" s="20" t="s">
        <v>1421</v>
      </c>
      <c r="C279" s="128"/>
      <c r="D279" t="s">
        <v>1350</v>
      </c>
    </row>
    <row r="280" spans="1:4" x14ac:dyDescent="0.3">
      <c r="A280" t="s">
        <v>1396</v>
      </c>
      <c r="B280" s="113" t="s">
        <v>1397</v>
      </c>
      <c r="C280" s="117"/>
      <c r="D280" t="s">
        <v>91</v>
      </c>
    </row>
    <row r="281" spans="1:4" x14ac:dyDescent="0.3">
      <c r="A281" t="s">
        <v>1403</v>
      </c>
      <c r="B281" s="20" t="s">
        <v>1419</v>
      </c>
      <c r="C281" s="122"/>
      <c r="D281" t="s">
        <v>1466</v>
      </c>
    </row>
    <row r="282" spans="1:4" x14ac:dyDescent="0.3">
      <c r="A282" t="s">
        <v>1423</v>
      </c>
      <c r="B282" s="20" t="s">
        <v>1420</v>
      </c>
      <c r="C282" s="129"/>
      <c r="D282" t="s">
        <v>1467</v>
      </c>
    </row>
    <row r="283" spans="1:4" x14ac:dyDescent="0.3">
      <c r="A283" t="s">
        <v>1377</v>
      </c>
      <c r="B283" s="114" t="s">
        <v>1384</v>
      </c>
      <c r="C283" s="110"/>
      <c r="D283" t="s">
        <v>88</v>
      </c>
    </row>
    <row r="284" spans="1:4" x14ac:dyDescent="0.3">
      <c r="A284" t="s">
        <v>1405</v>
      </c>
      <c r="B284" s="20" t="s">
        <v>1401</v>
      </c>
      <c r="C284" s="123"/>
      <c r="D284" t="s">
        <v>87</v>
      </c>
    </row>
    <row r="285" spans="1:4" x14ac:dyDescent="0.3">
      <c r="A285" t="s">
        <v>1389</v>
      </c>
      <c r="B285" s="113" t="s">
        <v>1394</v>
      </c>
      <c r="C285" s="116"/>
      <c r="D285" t="s">
        <v>86</v>
      </c>
    </row>
    <row r="286" spans="1:4" x14ac:dyDescent="0.3">
      <c r="A286" t="s">
        <v>1413</v>
      </c>
      <c r="B286" s="20" t="s">
        <v>1412</v>
      </c>
      <c r="C286" s="125"/>
      <c r="D286" t="s">
        <v>435</v>
      </c>
    </row>
    <row r="287" spans="1:4" x14ac:dyDescent="0.3">
      <c r="A287" t="s">
        <v>1383</v>
      </c>
      <c r="B287" s="113" t="s">
        <v>1393</v>
      </c>
      <c r="C287" s="115"/>
      <c r="D287" t="s">
        <v>438</v>
      </c>
    </row>
    <row r="288" spans="1:4" x14ac:dyDescent="0.3">
      <c r="A288" t="s">
        <v>1470</v>
      </c>
      <c r="B288" s="113">
        <v>740000</v>
      </c>
      <c r="C288" s="132"/>
      <c r="D288" t="s">
        <v>1348</v>
      </c>
    </row>
    <row r="289" spans="1:4" x14ac:dyDescent="0.3">
      <c r="B289" s="113"/>
    </row>
    <row r="290" spans="1:4" x14ac:dyDescent="0.3">
      <c r="A290" s="42" t="s">
        <v>1477</v>
      </c>
      <c r="B290" s="111"/>
      <c r="C290" s="100"/>
      <c r="D290" s="100"/>
    </row>
    <row r="291" spans="1:4" x14ac:dyDescent="0.3">
      <c r="A291" s="9" t="s">
        <v>1378</v>
      </c>
      <c r="B291" s="112" t="s">
        <v>1379</v>
      </c>
      <c r="C291" s="9" t="s">
        <v>1380</v>
      </c>
      <c r="D291" s="9" t="s">
        <v>1381</v>
      </c>
    </row>
    <row r="292" spans="1:4" x14ac:dyDescent="0.3">
      <c r="A292" t="s">
        <v>1388</v>
      </c>
      <c r="B292" s="20" t="s">
        <v>1399</v>
      </c>
      <c r="C292" s="118"/>
      <c r="D292" s="262" t="s">
        <v>1351</v>
      </c>
    </row>
    <row r="293" spans="1:4" x14ac:dyDescent="0.3">
      <c r="A293" t="s">
        <v>1428</v>
      </c>
      <c r="B293" s="20" t="s">
        <v>1422</v>
      </c>
      <c r="C293" s="130"/>
      <c r="D293" t="s">
        <v>1459</v>
      </c>
    </row>
    <row r="294" spans="1:4" x14ac:dyDescent="0.3">
      <c r="A294" t="s">
        <v>1396</v>
      </c>
      <c r="B294" s="113" t="s">
        <v>1397</v>
      </c>
      <c r="C294" s="117"/>
      <c r="D294" t="s">
        <v>91</v>
      </c>
    </row>
    <row r="295" spans="1:4" x14ac:dyDescent="0.3">
      <c r="A295" t="s">
        <v>1390</v>
      </c>
      <c r="B295" s="113" t="s">
        <v>1391</v>
      </c>
      <c r="C295" s="109"/>
      <c r="D295" t="s">
        <v>1514</v>
      </c>
    </row>
    <row r="296" spans="1:4" x14ac:dyDescent="0.3">
      <c r="A296" t="s">
        <v>1389</v>
      </c>
      <c r="B296" s="113" t="s">
        <v>1394</v>
      </c>
      <c r="C296" s="116"/>
      <c r="D296" t="s">
        <v>86</v>
      </c>
    </row>
    <row r="297" spans="1:4" x14ac:dyDescent="0.3">
      <c r="A297" t="s">
        <v>1413</v>
      </c>
      <c r="B297" s="20" t="s">
        <v>1412</v>
      </c>
      <c r="C297" s="125"/>
      <c r="D297" t="s">
        <v>435</v>
      </c>
    </row>
    <row r="298" spans="1:4" x14ac:dyDescent="0.3">
      <c r="A298" t="s">
        <v>1383</v>
      </c>
      <c r="B298" s="113" t="s">
        <v>1393</v>
      </c>
      <c r="C298" s="115"/>
      <c r="D298" t="s">
        <v>438</v>
      </c>
    </row>
    <row r="299" spans="1:4" x14ac:dyDescent="0.3">
      <c r="A299" t="s">
        <v>1470</v>
      </c>
      <c r="B299" s="113">
        <v>740000</v>
      </c>
      <c r="C299" s="132"/>
      <c r="D299" t="s">
        <v>1348</v>
      </c>
    </row>
    <row r="300" spans="1:4" x14ac:dyDescent="0.3">
      <c r="A300" t="s">
        <v>1406</v>
      </c>
      <c r="B300" s="20" t="s">
        <v>1402</v>
      </c>
      <c r="C300" s="124"/>
      <c r="D300" t="s">
        <v>1460</v>
      </c>
    </row>
    <row r="301" spans="1:4" x14ac:dyDescent="0.3">
      <c r="A301" t="s">
        <v>1403</v>
      </c>
      <c r="B301" s="20" t="s">
        <v>1419</v>
      </c>
      <c r="C301" s="122"/>
      <c r="D301" t="s">
        <v>92</v>
      </c>
    </row>
    <row r="302" spans="1:4" x14ac:dyDescent="0.3">
      <c r="B302"/>
    </row>
    <row r="303" spans="1:4" x14ac:dyDescent="0.3">
      <c r="A303" s="42" t="s">
        <v>1625</v>
      </c>
      <c r="B303" s="111"/>
      <c r="C303" s="100"/>
      <c r="D303" s="100"/>
    </row>
    <row r="304" spans="1:4" x14ac:dyDescent="0.3">
      <c r="A304" s="9" t="s">
        <v>1378</v>
      </c>
      <c r="B304" s="112" t="s">
        <v>1379</v>
      </c>
      <c r="C304" s="9" t="s">
        <v>1380</v>
      </c>
      <c r="D304" s="9" t="s">
        <v>1381</v>
      </c>
    </row>
    <row r="305" spans="1:4" x14ac:dyDescent="0.3">
      <c r="A305" t="s">
        <v>1388</v>
      </c>
      <c r="B305" s="20" t="s">
        <v>1399</v>
      </c>
      <c r="C305" s="118"/>
      <c r="D305" t="s">
        <v>1351</v>
      </c>
    </row>
    <row r="306" spans="1:4" x14ac:dyDescent="0.3">
      <c r="A306" t="s">
        <v>1403</v>
      </c>
      <c r="B306" s="20" t="s">
        <v>1419</v>
      </c>
      <c r="C306" s="122"/>
      <c r="D306" t="s">
        <v>92</v>
      </c>
    </row>
    <row r="307" spans="1:4" x14ac:dyDescent="0.3">
      <c r="A307" t="s">
        <v>1406</v>
      </c>
      <c r="B307" s="20" t="s">
        <v>1402</v>
      </c>
      <c r="C307" s="124"/>
      <c r="D307" t="s">
        <v>1460</v>
      </c>
    </row>
    <row r="308" spans="1:4" x14ac:dyDescent="0.3">
      <c r="A308" t="s">
        <v>1427</v>
      </c>
      <c r="B308" s="20" t="s">
        <v>1421</v>
      </c>
      <c r="C308" s="128"/>
      <c r="D308" t="s">
        <v>1350</v>
      </c>
    </row>
    <row r="309" spans="1:4" x14ac:dyDescent="0.3">
      <c r="A309" t="s">
        <v>1428</v>
      </c>
      <c r="B309" s="20" t="s">
        <v>1422</v>
      </c>
      <c r="C309" s="130"/>
      <c r="D309" t="s">
        <v>1459</v>
      </c>
    </row>
    <row r="310" spans="1:4" x14ac:dyDescent="0.3">
      <c r="A310" t="s">
        <v>1396</v>
      </c>
      <c r="B310" s="113" t="s">
        <v>1397</v>
      </c>
      <c r="C310" s="117"/>
      <c r="D310" t="s">
        <v>91</v>
      </c>
    </row>
    <row r="311" spans="1:4" x14ac:dyDescent="0.3">
      <c r="A311" t="s">
        <v>1405</v>
      </c>
      <c r="B311" s="20" t="s">
        <v>1401</v>
      </c>
      <c r="C311" s="123"/>
      <c r="D311" t="s">
        <v>1516</v>
      </c>
    </row>
    <row r="312" spans="1:4" x14ac:dyDescent="0.3">
      <c r="A312" t="s">
        <v>1383</v>
      </c>
      <c r="B312" s="113" t="s">
        <v>1393</v>
      </c>
      <c r="C312" s="115"/>
      <c r="D312" t="s">
        <v>1515</v>
      </c>
    </row>
    <row r="313" spans="1:4" x14ac:dyDescent="0.3">
      <c r="A313" t="s">
        <v>1389</v>
      </c>
      <c r="B313" s="113" t="s">
        <v>1394</v>
      </c>
      <c r="C313" s="116"/>
      <c r="D313" t="s">
        <v>86</v>
      </c>
    </row>
    <row r="314" spans="1:4" x14ac:dyDescent="0.3">
      <c r="A314" t="s">
        <v>1390</v>
      </c>
      <c r="B314" s="113" t="s">
        <v>1391</v>
      </c>
      <c r="C314" s="109"/>
      <c r="D314" t="s">
        <v>1514</v>
      </c>
    </row>
    <row r="315" spans="1:4" x14ac:dyDescent="0.3">
      <c r="A315" t="s">
        <v>1470</v>
      </c>
      <c r="B315" s="113">
        <v>740000</v>
      </c>
      <c r="C315" s="132"/>
      <c r="D315" t="s">
        <v>1348</v>
      </c>
    </row>
    <row r="317" spans="1:4" x14ac:dyDescent="0.3">
      <c r="A317" s="42" t="s">
        <v>2745</v>
      </c>
      <c r="B317" s="111"/>
      <c r="C317" s="100"/>
      <c r="D317" s="100"/>
    </row>
    <row r="318" spans="1:4" x14ac:dyDescent="0.3">
      <c r="A318" s="9" t="s">
        <v>1378</v>
      </c>
      <c r="B318" s="112" t="s">
        <v>1379</v>
      </c>
      <c r="C318" s="9" t="s">
        <v>1380</v>
      </c>
      <c r="D318" s="9" t="s">
        <v>1381</v>
      </c>
    </row>
    <row r="319" spans="1:4" x14ac:dyDescent="0.3">
      <c r="A319" t="s">
        <v>1403</v>
      </c>
      <c r="B319" s="20" t="s">
        <v>1419</v>
      </c>
      <c r="C319" s="122"/>
      <c r="D319" t="s">
        <v>2746</v>
      </c>
    </row>
    <row r="320" spans="1:4" x14ac:dyDescent="0.3">
      <c r="A320" t="s">
        <v>2747</v>
      </c>
      <c r="B320" s="20" t="s">
        <v>2748</v>
      </c>
      <c r="C320" s="100"/>
      <c r="D320" t="s">
        <v>2749</v>
      </c>
    </row>
    <row r="321" spans="1:4" x14ac:dyDescent="0.3">
      <c r="A321" t="s">
        <v>1390</v>
      </c>
      <c r="B321" s="113" t="s">
        <v>1391</v>
      </c>
      <c r="C321" s="109"/>
      <c r="D321" t="s">
        <v>2750</v>
      </c>
    </row>
    <row r="322" spans="1:4" x14ac:dyDescent="0.3">
      <c r="A322" t="s">
        <v>1469</v>
      </c>
      <c r="B322" s="113" t="s">
        <v>1471</v>
      </c>
      <c r="C322" s="131"/>
      <c r="D322" t="s">
        <v>2751</v>
      </c>
    </row>
    <row r="323" spans="1:4" x14ac:dyDescent="0.3">
      <c r="A323" t="s">
        <v>2752</v>
      </c>
      <c r="B323" s="113">
        <v>808080</v>
      </c>
      <c r="C323" s="267"/>
      <c r="D323" t="s">
        <v>2753</v>
      </c>
    </row>
    <row r="324" spans="1:4" x14ac:dyDescent="0.3">
      <c r="A324" t="s">
        <v>1396</v>
      </c>
      <c r="B324" s="113" t="s">
        <v>1397</v>
      </c>
      <c r="C324" s="117"/>
      <c r="D324" t="s">
        <v>2754</v>
      </c>
    </row>
    <row r="325" spans="1:4" x14ac:dyDescent="0.3">
      <c r="A325" t="s">
        <v>1404</v>
      </c>
      <c r="B325" s="20" t="s">
        <v>1400</v>
      </c>
      <c r="C325" s="121"/>
      <c r="D325" t="s">
        <v>2755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77734375" defaultRowHeight="14.4" x14ac:dyDescent="0.3"/>
  <cols>
    <col min="1" max="1" width="31.44140625" customWidth="1"/>
    <col min="2" max="2" width="28.21875" customWidth="1"/>
    <col min="3" max="3" width="85.44140625" customWidth="1"/>
  </cols>
  <sheetData>
    <row r="1" spans="1:3" x14ac:dyDescent="0.3">
      <c r="A1" s="42" t="s">
        <v>71</v>
      </c>
      <c r="B1" s="42" t="s">
        <v>72</v>
      </c>
    </row>
    <row r="2" spans="1:3" ht="129.6" x14ac:dyDescent="0.3">
      <c r="A2" t="s">
        <v>134</v>
      </c>
      <c r="B2" t="s">
        <v>2220</v>
      </c>
      <c r="C2" s="102" t="s">
        <v>2221</v>
      </c>
    </row>
    <row r="3" spans="1:3" x14ac:dyDescent="0.3">
      <c r="A3" t="s">
        <v>2705</v>
      </c>
      <c r="B3" t="s">
        <v>2527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4140625" defaultRowHeight="14.4" x14ac:dyDescent="0.3"/>
  <cols>
    <col min="1" max="1" width="11.21875" customWidth="1"/>
    <col min="2" max="2" width="25.21875" customWidth="1"/>
    <col min="3" max="3" width="10.21875" style="218" customWidth="1"/>
    <col min="4" max="33" width="10.21875" customWidth="1"/>
  </cols>
  <sheetData>
    <row r="1" spans="1:33" x14ac:dyDescent="0.3">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
      <c r="C2" s="1"/>
    </row>
    <row r="3" spans="1:33" x14ac:dyDescent="0.3">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F14" sqref="F14"/>
    </sheetView>
  </sheetViews>
  <sheetFormatPr defaultColWidth="11.44140625" defaultRowHeight="14.4" x14ac:dyDescent="0.3"/>
  <cols>
    <col min="1" max="1" width="15.77734375" customWidth="1"/>
    <col min="2" max="2" width="39" customWidth="1"/>
    <col min="3" max="3" width="13.21875" customWidth="1"/>
    <col min="4" max="4" width="17.21875" customWidth="1"/>
    <col min="5" max="5" width="16.21875" customWidth="1"/>
    <col min="6" max="6" width="39.21875" customWidth="1"/>
  </cols>
  <sheetData>
    <row r="1" spans="1:6" x14ac:dyDescent="0.3">
      <c r="A1" s="214" t="s">
        <v>2339</v>
      </c>
      <c r="B1" s="215" t="s">
        <v>2340</v>
      </c>
      <c r="C1" s="215" t="s">
        <v>2341</v>
      </c>
      <c r="D1" s="215" t="s">
        <v>2342</v>
      </c>
      <c r="E1" s="215" t="s">
        <v>2343</v>
      </c>
      <c r="F1" s="216" t="s">
        <v>2344</v>
      </c>
    </row>
    <row r="2" spans="1:6" ht="28.8" x14ac:dyDescent="0.3">
      <c r="A2" s="1" t="s">
        <v>2571</v>
      </c>
      <c r="B2" s="1" t="s">
        <v>2557</v>
      </c>
      <c r="C2" s="1">
        <v>2030</v>
      </c>
      <c r="D2" s="5">
        <v>2170</v>
      </c>
      <c r="E2" s="5">
        <v>2210</v>
      </c>
      <c r="F2" t="s">
        <v>2576</v>
      </c>
    </row>
    <row r="3" spans="1:6" ht="28.8" x14ac:dyDescent="0.3">
      <c r="A3" s="1" t="s">
        <v>2571</v>
      </c>
      <c r="B3" s="1" t="s">
        <v>2556</v>
      </c>
      <c r="C3" s="1">
        <v>2040</v>
      </c>
      <c r="D3" s="5">
        <v>456</v>
      </c>
      <c r="E3" s="5">
        <v>506</v>
      </c>
      <c r="F3" t="s">
        <v>2575</v>
      </c>
    </row>
    <row r="4" spans="1:6" ht="28.8" x14ac:dyDescent="0.3">
      <c r="A4" s="1" t="s">
        <v>2570</v>
      </c>
      <c r="B4" s="1" t="s">
        <v>2557</v>
      </c>
      <c r="C4" s="1">
        <v>2030</v>
      </c>
      <c r="D4" s="5">
        <v>2072</v>
      </c>
      <c r="E4" s="5">
        <v>2112</v>
      </c>
      <c r="F4" t="s">
        <v>2573</v>
      </c>
    </row>
    <row r="5" spans="1:6" ht="28.8" x14ac:dyDescent="0.3">
      <c r="A5" s="1" t="s">
        <v>2570</v>
      </c>
      <c r="B5" s="1" t="s">
        <v>2556</v>
      </c>
      <c r="C5" s="1">
        <v>2040</v>
      </c>
      <c r="D5" s="5">
        <v>445</v>
      </c>
      <c r="E5" s="5">
        <v>485</v>
      </c>
      <c r="F5" t="s">
        <v>2574</v>
      </c>
    </row>
    <row r="6" spans="1:6" ht="43.2" x14ac:dyDescent="0.3">
      <c r="A6" s="1" t="s">
        <v>2577</v>
      </c>
      <c r="B6" s="1" t="s">
        <v>2579</v>
      </c>
      <c r="C6" s="1">
        <v>2030</v>
      </c>
      <c r="D6" s="39">
        <f>'Target Calculations'!P12*0.99</f>
        <v>11427.347249999999</v>
      </c>
      <c r="E6" s="39">
        <f>'Target Calculations'!P12*1.01</f>
        <v>11658.20275</v>
      </c>
      <c r="F6" t="s">
        <v>2598</v>
      </c>
    </row>
    <row r="7" spans="1:6" ht="43.2" x14ac:dyDescent="0.3">
      <c r="A7" s="1" t="s">
        <v>2578</v>
      </c>
      <c r="B7" s="1" t="s">
        <v>2582</v>
      </c>
      <c r="C7" s="1">
        <v>2030</v>
      </c>
      <c r="D7" s="39">
        <f>'Target Calculations'!P16*0.99</f>
        <v>8784.9530999999988</v>
      </c>
      <c r="E7" s="39">
        <f>'Target Calculations'!P16*1.01</f>
        <v>8962.4268999999986</v>
      </c>
      <c r="F7" t="s">
        <v>2597</v>
      </c>
    </row>
    <row r="8" spans="1:6" ht="28.8" x14ac:dyDescent="0.3">
      <c r="A8" s="1" t="s">
        <v>2764</v>
      </c>
      <c r="B8" s="1" t="s">
        <v>2766</v>
      </c>
      <c r="C8" s="1">
        <v>2040</v>
      </c>
      <c r="D8" s="5">
        <v>193</v>
      </c>
      <c r="E8" s="5">
        <v>213</v>
      </c>
      <c r="F8" t="s">
        <v>2767</v>
      </c>
    </row>
    <row r="9" spans="1:6" x14ac:dyDescent="0.3">
      <c r="A9" s="1" t="s">
        <v>2765</v>
      </c>
      <c r="B9" s="1" t="s">
        <v>2766</v>
      </c>
      <c r="C9" s="1">
        <v>2040</v>
      </c>
      <c r="D9" s="5">
        <v>193</v>
      </c>
      <c r="E9" s="5">
        <v>213</v>
      </c>
      <c r="F9" t="s">
        <v>2767</v>
      </c>
    </row>
    <row r="10" spans="1:6" ht="28.8" x14ac:dyDescent="0.3">
      <c r="A10" s="1" t="s">
        <v>2770</v>
      </c>
      <c r="B10" s="1" t="s">
        <v>2766</v>
      </c>
      <c r="C10" s="1">
        <v>2040</v>
      </c>
      <c r="D10" s="5">
        <v>76</v>
      </c>
      <c r="E10" s="5">
        <v>96</v>
      </c>
      <c r="F10" t="s">
        <v>2768</v>
      </c>
    </row>
    <row r="11" spans="1:6" ht="28.8" x14ac:dyDescent="0.3">
      <c r="A11" s="1" t="s">
        <v>2771</v>
      </c>
      <c r="B11" s="1" t="s">
        <v>2766</v>
      </c>
      <c r="C11" s="1">
        <v>2040</v>
      </c>
      <c r="D11" s="5">
        <v>76</v>
      </c>
      <c r="E11" s="5">
        <v>96</v>
      </c>
      <c r="F11" t="s">
        <v>2768</v>
      </c>
    </row>
    <row r="12" spans="1:6" ht="28.8" x14ac:dyDescent="0.3">
      <c r="A12" s="1" t="s">
        <v>2772</v>
      </c>
      <c r="B12" s="1" t="s">
        <v>2766</v>
      </c>
      <c r="C12" s="1">
        <v>2040</v>
      </c>
      <c r="D12" s="5">
        <v>106</v>
      </c>
      <c r="E12" s="5">
        <v>126</v>
      </c>
      <c r="F12" t="s">
        <v>2769</v>
      </c>
    </row>
    <row r="13" spans="1:6" ht="28.8" x14ac:dyDescent="0.3">
      <c r="A13" s="1" t="s">
        <v>2773</v>
      </c>
      <c r="B13" s="1" t="s">
        <v>2766</v>
      </c>
      <c r="C13" s="1">
        <v>2040</v>
      </c>
      <c r="D13" s="5">
        <v>106</v>
      </c>
      <c r="E13" s="5">
        <v>126</v>
      </c>
      <c r="F13" t="s">
        <v>2778</v>
      </c>
    </row>
    <row r="14" spans="1:6" x14ac:dyDescent="0.3">
      <c r="A14" s="1" t="s">
        <v>2776</v>
      </c>
      <c r="B14" s="1" t="s">
        <v>2774</v>
      </c>
      <c r="C14" s="1">
        <v>2040</v>
      </c>
      <c r="D14" s="5">
        <v>106</v>
      </c>
      <c r="E14" s="5">
        <v>126</v>
      </c>
      <c r="F14" t="s">
        <v>2778</v>
      </c>
    </row>
    <row r="15" spans="1:6" x14ac:dyDescent="0.3">
      <c r="A15" s="1" t="s">
        <v>2776</v>
      </c>
      <c r="B15" s="1" t="s">
        <v>2775</v>
      </c>
      <c r="C15" s="1">
        <v>2040</v>
      </c>
      <c r="D15" s="5">
        <v>193</v>
      </c>
      <c r="E15" s="5">
        <v>213</v>
      </c>
      <c r="F15" t="s">
        <v>2777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77734375" defaultRowHeight="14.4" x14ac:dyDescent="0.3"/>
  <cols>
    <col min="2" max="2" width="11.77734375" bestFit="1" customWidth="1"/>
    <col min="9" max="9" width="9.44140625" bestFit="1" customWidth="1"/>
    <col min="10" max="10" width="17" bestFit="1" customWidth="1"/>
    <col min="13" max="14" width="12.21875" bestFit="1" customWidth="1"/>
    <col min="15" max="15" width="12.44140625" bestFit="1" customWidth="1"/>
    <col min="16" max="16" width="9.77734375" bestFit="1" customWidth="1"/>
  </cols>
  <sheetData>
    <row r="1" spans="1:21" s="1" customFormat="1" ht="18" x14ac:dyDescent="0.3">
      <c r="A1" s="282" t="s">
        <v>2457</v>
      </c>
      <c r="B1" s="282"/>
      <c r="C1" s="282"/>
      <c r="D1" s="282"/>
      <c r="E1" s="282"/>
      <c r="F1" s="226"/>
      <c r="G1" s="226"/>
      <c r="H1" s="226"/>
      <c r="I1" s="226"/>
      <c r="J1" s="159" t="s">
        <v>2458</v>
      </c>
      <c r="O1" s="224" t="s">
        <v>2452</v>
      </c>
    </row>
    <row r="2" spans="1:21" ht="15.6" x14ac:dyDescent="0.3">
      <c r="A2" s="165" t="s">
        <v>494</v>
      </c>
      <c r="B2" s="227"/>
      <c r="C2" s="227"/>
      <c r="D2" s="227"/>
      <c r="E2" s="227"/>
      <c r="F2" s="226"/>
      <c r="G2" s="226"/>
      <c r="H2" s="226"/>
      <c r="I2" s="226"/>
      <c r="J2" s="159" t="s">
        <v>2459</v>
      </c>
      <c r="O2" t="s">
        <v>2453</v>
      </c>
      <c r="P2" t="s">
        <v>2454</v>
      </c>
      <c r="U2">
        <v>0.55000000000000004</v>
      </c>
    </row>
    <row r="3" spans="1:21" x14ac:dyDescent="0.3">
      <c r="A3" s="226"/>
      <c r="B3" s="226"/>
      <c r="C3" s="226"/>
      <c r="D3" s="226"/>
      <c r="E3" s="226"/>
      <c r="F3" s="226"/>
      <c r="G3" s="226"/>
      <c r="H3" s="226"/>
      <c r="I3" s="226"/>
      <c r="J3" s="159" t="s">
        <v>2460</v>
      </c>
      <c r="O3">
        <v>1990</v>
      </c>
      <c r="P3" s="225">
        <v>4867</v>
      </c>
      <c r="Q3" t="s">
        <v>2455</v>
      </c>
      <c r="U3">
        <v>0.9</v>
      </c>
    </row>
    <row r="4" spans="1:21" x14ac:dyDescent="0.3">
      <c r="A4" s="226"/>
      <c r="B4" s="226"/>
      <c r="C4" s="226"/>
      <c r="D4" s="226"/>
      <c r="E4" s="226"/>
      <c r="F4" s="226"/>
      <c r="G4" s="226"/>
      <c r="H4" s="226"/>
      <c r="I4" s="226"/>
      <c r="J4" s="228"/>
      <c r="O4">
        <v>2030</v>
      </c>
      <c r="P4" s="39">
        <f>P3-(P3*U2)</f>
        <v>2190.1499999999996</v>
      </c>
      <c r="Q4" t="s">
        <v>2455</v>
      </c>
    </row>
    <row r="5" spans="1:21" ht="45.6" x14ac:dyDescent="0.3">
      <c r="A5" s="229" t="s">
        <v>522</v>
      </c>
      <c r="B5" s="230" t="s">
        <v>532</v>
      </c>
      <c r="C5" s="230" t="s">
        <v>469</v>
      </c>
      <c r="D5" s="230" t="s">
        <v>470</v>
      </c>
      <c r="E5" s="230" t="s">
        <v>2461</v>
      </c>
      <c r="F5" s="230" t="s">
        <v>2462</v>
      </c>
      <c r="G5" s="230" t="s">
        <v>488</v>
      </c>
      <c r="H5" s="231" t="s">
        <v>2463</v>
      </c>
      <c r="I5" s="230" t="s">
        <v>520</v>
      </c>
      <c r="J5" s="230" t="s">
        <v>2464</v>
      </c>
      <c r="O5">
        <v>2040</v>
      </c>
      <c r="P5" s="39">
        <f>P3-(P3*U3)</f>
        <v>486.69999999999982</v>
      </c>
    </row>
    <row r="6" spans="1:21" ht="15" thickBot="1" x14ac:dyDescent="0.35">
      <c r="A6" s="232" t="s">
        <v>523</v>
      </c>
      <c r="B6" s="283" t="s">
        <v>2465</v>
      </c>
      <c r="C6" s="284"/>
      <c r="D6" s="284"/>
      <c r="E6" s="284"/>
      <c r="F6" s="284"/>
      <c r="G6" s="284"/>
      <c r="H6" s="284"/>
      <c r="I6" s="284"/>
      <c r="J6" s="285"/>
    </row>
    <row r="7" spans="1:21" ht="15" thickTop="1" x14ac:dyDescent="0.3">
      <c r="A7" s="233" t="s">
        <v>2466</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2567</v>
      </c>
      <c r="P7" t="s">
        <v>2568</v>
      </c>
    </row>
    <row r="8" spans="1:21" x14ac:dyDescent="0.3">
      <c r="A8" s="235" t="s">
        <v>2467</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
      <c r="A9" s="236" t="s">
        <v>2468</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
      <c r="A10" s="237" t="s">
        <v>2469</v>
      </c>
      <c r="B10" s="234">
        <v>1434674.4049809792</v>
      </c>
      <c r="C10" s="234">
        <v>1032.9878891034887</v>
      </c>
      <c r="D10" s="234">
        <v>6343.0637600165155</v>
      </c>
      <c r="E10" s="201" t="s">
        <v>184</v>
      </c>
      <c r="F10" s="201" t="s">
        <v>184</v>
      </c>
      <c r="G10" s="201" t="s">
        <v>184</v>
      </c>
      <c r="H10" s="201" t="s">
        <v>184</v>
      </c>
      <c r="I10" s="201" t="s">
        <v>184</v>
      </c>
      <c r="J10" s="234">
        <v>1442050.4566300991</v>
      </c>
      <c r="O10" t="s">
        <v>2580</v>
      </c>
      <c r="T10" t="s">
        <v>2585</v>
      </c>
    </row>
    <row r="11" spans="1:21" x14ac:dyDescent="0.3">
      <c r="A11" s="237" t="s">
        <v>2470</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2583</v>
      </c>
      <c r="T11">
        <f>11630000000000*10^-12</f>
        <v>11.629999999999999</v>
      </c>
    </row>
    <row r="12" spans="1:21" x14ac:dyDescent="0.3">
      <c r="A12" s="237" t="s">
        <v>2471</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2584</v>
      </c>
    </row>
    <row r="13" spans="1:21" x14ac:dyDescent="0.3">
      <c r="A13" s="237" t="s">
        <v>2472</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
      <c r="A14" s="237" t="s">
        <v>2473</v>
      </c>
      <c r="B14" s="234">
        <v>21545.150831198331</v>
      </c>
      <c r="C14" s="234">
        <v>333.78236995185432</v>
      </c>
      <c r="D14" s="234">
        <v>174.1993457969333</v>
      </c>
      <c r="E14" s="201" t="s">
        <v>184</v>
      </c>
      <c r="F14" s="201" t="s">
        <v>184</v>
      </c>
      <c r="G14" s="201" t="s">
        <v>184</v>
      </c>
      <c r="H14" s="201" t="s">
        <v>184</v>
      </c>
      <c r="I14" s="201" t="s">
        <v>184</v>
      </c>
      <c r="J14" s="234">
        <v>22053.132546947119</v>
      </c>
      <c r="O14" t="s">
        <v>2581</v>
      </c>
    </row>
    <row r="15" spans="1:21" x14ac:dyDescent="0.3">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2583</v>
      </c>
    </row>
    <row r="16" spans="1:21" x14ac:dyDescent="0.3">
      <c r="A16" s="237" t="s">
        <v>2474</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2584</v>
      </c>
    </row>
    <row r="17" spans="1:16" x14ac:dyDescent="0.3">
      <c r="A17" s="237" t="s">
        <v>2475</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
      <c r="A18" s="238" t="s">
        <v>2476</v>
      </c>
      <c r="B18" s="234" t="s">
        <v>484</v>
      </c>
      <c r="C18" s="201" t="s">
        <v>184</v>
      </c>
      <c r="D18" s="201" t="s">
        <v>184</v>
      </c>
      <c r="E18" s="201" t="s">
        <v>184</v>
      </c>
      <c r="F18" s="201" t="s">
        <v>184</v>
      </c>
      <c r="G18" s="201" t="s">
        <v>184</v>
      </c>
      <c r="H18" s="201" t="s">
        <v>184</v>
      </c>
      <c r="I18" s="201" t="s">
        <v>184</v>
      </c>
      <c r="J18" s="234" t="s">
        <v>484</v>
      </c>
      <c r="O18" t="s">
        <v>2587</v>
      </c>
      <c r="P18" s="209" t="s">
        <v>2586</v>
      </c>
    </row>
    <row r="19" spans="1:16" x14ac:dyDescent="0.3">
      <c r="A19" s="235" t="s">
        <v>2477</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
      <c r="A20" s="238" t="s">
        <v>2478</v>
      </c>
      <c r="B20" s="234">
        <v>134060.96263845492</v>
      </c>
      <c r="C20" s="201" t="s">
        <v>184</v>
      </c>
      <c r="D20" s="201" t="s">
        <v>184</v>
      </c>
      <c r="E20" s="201" t="s">
        <v>184</v>
      </c>
      <c r="F20" s="201" t="s">
        <v>184</v>
      </c>
      <c r="G20" s="201" t="s">
        <v>184</v>
      </c>
      <c r="H20" s="201" t="s">
        <v>184</v>
      </c>
      <c r="I20" s="201" t="s">
        <v>184</v>
      </c>
      <c r="J20" s="234">
        <v>134060.96263845492</v>
      </c>
      <c r="K20" t="s">
        <v>2456</v>
      </c>
      <c r="L20" t="s">
        <v>2519</v>
      </c>
    </row>
    <row r="21" spans="1:16" x14ac:dyDescent="0.3">
      <c r="A21" s="238" t="s">
        <v>2479</v>
      </c>
      <c r="B21" s="234">
        <v>51281.034113690999</v>
      </c>
      <c r="C21" s="234">
        <v>1280.460552968452</v>
      </c>
      <c r="D21" s="234">
        <v>78581.48269004513</v>
      </c>
      <c r="E21" s="234">
        <v>12809.4526634704</v>
      </c>
      <c r="F21" s="234">
        <v>3955.4192101203689</v>
      </c>
      <c r="G21" s="234">
        <v>1902.2075</v>
      </c>
      <c r="H21" s="234">
        <v>4669.7150000000001</v>
      </c>
      <c r="I21" s="234" t="s">
        <v>2480</v>
      </c>
      <c r="J21" s="234">
        <v>154479.77173029535</v>
      </c>
    </row>
    <row r="22" spans="1:16" x14ac:dyDescent="0.3">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96" x14ac:dyDescent="0.3">
      <c r="A23" s="239" t="s">
        <v>2481</v>
      </c>
      <c r="B23" s="234">
        <v>9494.7433780298506</v>
      </c>
      <c r="C23" s="234">
        <v>2.4374127628082398</v>
      </c>
      <c r="D23" s="234">
        <v>3.3946075393097002</v>
      </c>
      <c r="E23" s="201" t="s">
        <v>184</v>
      </c>
      <c r="F23" s="201" t="s">
        <v>184</v>
      </c>
      <c r="G23" s="201" t="s">
        <v>184</v>
      </c>
      <c r="H23" s="201" t="s">
        <v>184</v>
      </c>
      <c r="I23" s="201" t="s">
        <v>184</v>
      </c>
      <c r="J23" s="234">
        <v>9500.5753983319701</v>
      </c>
    </row>
    <row r="24" spans="1:16" ht="48" x14ac:dyDescent="0.3">
      <c r="A24" s="239" t="s">
        <v>2482</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72" x14ac:dyDescent="0.3">
      <c r="A25" s="239" t="s">
        <v>2483</v>
      </c>
      <c r="B25" s="201" t="s">
        <v>184</v>
      </c>
      <c r="C25" s="201" t="s">
        <v>184</v>
      </c>
      <c r="D25" s="201" t="s">
        <v>184</v>
      </c>
      <c r="E25" s="234">
        <v>6.1275051272882699</v>
      </c>
      <c r="F25" s="234" t="s">
        <v>1988</v>
      </c>
      <c r="G25" s="234" t="s">
        <v>478</v>
      </c>
      <c r="H25" s="234" t="s">
        <v>484</v>
      </c>
      <c r="I25" s="234" t="s">
        <v>478</v>
      </c>
      <c r="J25" s="234">
        <v>6.1275051272882699</v>
      </c>
    </row>
    <row r="26" spans="1:16" ht="72" x14ac:dyDescent="0.3">
      <c r="A26" s="239" t="s">
        <v>2484</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
      <c r="A27" s="238" t="s">
        <v>2485</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
      <c r="A28" s="240" t="s">
        <v>2486</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
      <c r="A29" s="236" t="s">
        <v>2487</v>
      </c>
      <c r="B29" s="201" t="s">
        <v>184</v>
      </c>
      <c r="C29" s="234">
        <v>237020.07631632252</v>
      </c>
      <c r="D29" s="201" t="s">
        <v>184</v>
      </c>
      <c r="E29" s="201" t="s">
        <v>184</v>
      </c>
      <c r="F29" s="201" t="s">
        <v>184</v>
      </c>
      <c r="G29" s="201" t="s">
        <v>184</v>
      </c>
      <c r="H29" s="201" t="s">
        <v>184</v>
      </c>
      <c r="I29" s="201" t="s">
        <v>184</v>
      </c>
      <c r="J29" s="234">
        <v>237020.07631632252</v>
      </c>
    </row>
    <row r="30" spans="1:16" x14ac:dyDescent="0.3">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
      <c r="A32" s="236" t="s">
        <v>2488</v>
      </c>
      <c r="B32" s="201" t="s">
        <v>184</v>
      </c>
      <c r="C32" s="234" t="s">
        <v>2489</v>
      </c>
      <c r="D32" s="234">
        <v>148363.52218969539</v>
      </c>
      <c r="E32" s="201" t="s">
        <v>184</v>
      </c>
      <c r="F32" s="201" t="s">
        <v>184</v>
      </c>
      <c r="G32" s="201" t="s">
        <v>184</v>
      </c>
      <c r="H32" s="201" t="s">
        <v>184</v>
      </c>
      <c r="I32" s="201" t="s">
        <v>184</v>
      </c>
      <c r="J32" s="234">
        <v>148363.52218969539</v>
      </c>
    </row>
    <row r="33" spans="1:10" x14ac:dyDescent="0.3">
      <c r="A33" s="236" t="s">
        <v>526</v>
      </c>
      <c r="B33" s="201" t="s">
        <v>184</v>
      </c>
      <c r="C33" s="234" t="s">
        <v>478</v>
      </c>
      <c r="D33" s="234" t="s">
        <v>478</v>
      </c>
      <c r="E33" s="201" t="s">
        <v>184</v>
      </c>
      <c r="F33" s="201" t="s">
        <v>184</v>
      </c>
      <c r="G33" s="201" t="s">
        <v>184</v>
      </c>
      <c r="H33" s="201" t="s">
        <v>184</v>
      </c>
      <c r="I33" s="201" t="s">
        <v>184</v>
      </c>
      <c r="J33" s="234" t="s">
        <v>478</v>
      </c>
    </row>
    <row r="34" spans="1:10" x14ac:dyDescent="0.3">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
      <c r="A35" s="236" t="s">
        <v>2490</v>
      </c>
      <c r="B35" s="234">
        <v>9435.2108880463602</v>
      </c>
      <c r="C35" s="201" t="s">
        <v>184</v>
      </c>
      <c r="D35" s="201" t="s">
        <v>184</v>
      </c>
      <c r="E35" s="201" t="s">
        <v>184</v>
      </c>
      <c r="F35" s="201" t="s">
        <v>184</v>
      </c>
      <c r="G35" s="201" t="s">
        <v>184</v>
      </c>
      <c r="H35" s="201" t="s">
        <v>184</v>
      </c>
      <c r="I35" s="201" t="s">
        <v>184</v>
      </c>
      <c r="J35" s="234">
        <v>9435.2108880463602</v>
      </c>
    </row>
    <row r="36" spans="1:10" x14ac:dyDescent="0.3">
      <c r="A36" s="236" t="s">
        <v>2491</v>
      </c>
      <c r="B36" s="234">
        <v>3635.2013377314724</v>
      </c>
      <c r="C36" s="201" t="s">
        <v>184</v>
      </c>
      <c r="D36" s="201" t="s">
        <v>184</v>
      </c>
      <c r="E36" s="201" t="s">
        <v>184</v>
      </c>
      <c r="F36" s="201" t="s">
        <v>184</v>
      </c>
      <c r="G36" s="201" t="s">
        <v>184</v>
      </c>
      <c r="H36" s="201" t="s">
        <v>184</v>
      </c>
      <c r="I36" s="201" t="s">
        <v>184</v>
      </c>
      <c r="J36" s="234">
        <v>3635.2013377314724</v>
      </c>
    </row>
    <row r="37" spans="1:10" x14ac:dyDescent="0.3">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
      <c r="A38" s="236" t="s">
        <v>2492</v>
      </c>
      <c r="B38" s="234" t="s">
        <v>2480</v>
      </c>
      <c r="C38" s="234">
        <v>0.30901557909796001</v>
      </c>
      <c r="D38" s="234">
        <v>0.1107097482644</v>
      </c>
      <c r="E38" s="201" t="s">
        <v>184</v>
      </c>
      <c r="F38" s="201" t="s">
        <v>184</v>
      </c>
      <c r="G38" s="201" t="s">
        <v>184</v>
      </c>
      <c r="H38" s="201" t="s">
        <v>184</v>
      </c>
      <c r="I38" s="201" t="s">
        <v>184</v>
      </c>
      <c r="J38" s="234">
        <v>0.41972532736236001</v>
      </c>
    </row>
    <row r="39" spans="1:10" x14ac:dyDescent="0.3">
      <c r="A39" s="235" t="s">
        <v>2493</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
      <c r="A43" s="236" t="s">
        <v>2494</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
      <c r="A44" s="236" t="s">
        <v>2495</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
      <c r="A45" s="236" t="s">
        <v>2496</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
      <c r="A46" s="236" t="s">
        <v>2497</v>
      </c>
      <c r="B46" s="234">
        <v>-28665.884383692635</v>
      </c>
      <c r="C46" s="201" t="s">
        <v>184</v>
      </c>
      <c r="D46" s="201" t="s">
        <v>184</v>
      </c>
      <c r="E46" s="201" t="s">
        <v>184</v>
      </c>
      <c r="F46" s="201" t="s">
        <v>184</v>
      </c>
      <c r="G46" s="201" t="s">
        <v>184</v>
      </c>
      <c r="H46" s="201" t="s">
        <v>184</v>
      </c>
      <c r="I46" s="201" t="s">
        <v>184</v>
      </c>
      <c r="J46" s="234">
        <v>-28665.884383692635</v>
      </c>
    </row>
    <row r="47" spans="1:10" x14ac:dyDescent="0.3">
      <c r="A47" s="236" t="s">
        <v>2498</v>
      </c>
      <c r="B47" s="234" t="s">
        <v>2499</v>
      </c>
      <c r="C47" s="234" t="s">
        <v>2499</v>
      </c>
      <c r="D47" s="234">
        <v>93.41025492</v>
      </c>
      <c r="E47" s="201" t="s">
        <v>184</v>
      </c>
      <c r="F47" s="201" t="s">
        <v>184</v>
      </c>
      <c r="G47" s="201" t="s">
        <v>184</v>
      </c>
      <c r="H47" s="201" t="s">
        <v>184</v>
      </c>
      <c r="I47" s="201" t="s">
        <v>184</v>
      </c>
      <c r="J47" s="234">
        <v>93.41025492</v>
      </c>
    </row>
    <row r="48" spans="1:10" x14ac:dyDescent="0.3">
      <c r="A48" s="235" t="s">
        <v>2500</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
      <c r="A49" s="236" t="s">
        <v>2501</v>
      </c>
      <c r="B49" s="234" t="s">
        <v>476</v>
      </c>
      <c r="C49" s="234">
        <v>137074.22272206927</v>
      </c>
      <c r="D49" s="201" t="s">
        <v>184</v>
      </c>
      <c r="E49" s="201" t="s">
        <v>184</v>
      </c>
      <c r="F49" s="201" t="s">
        <v>184</v>
      </c>
      <c r="G49" s="201" t="s">
        <v>184</v>
      </c>
      <c r="H49" s="201" t="s">
        <v>184</v>
      </c>
      <c r="I49" s="201" t="s">
        <v>184</v>
      </c>
      <c r="J49" s="234">
        <v>137074.22272206927</v>
      </c>
    </row>
    <row r="50" spans="1:10" x14ac:dyDescent="0.3">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4" x14ac:dyDescent="0.3">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
      <c r="A52" s="236" t="s">
        <v>2502</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
      <c r="A53" s="236" t="s">
        <v>2503</v>
      </c>
      <c r="B53" s="234">
        <v>21.783594957120901</v>
      </c>
      <c r="C53" s="234">
        <v>52.201049348827681</v>
      </c>
      <c r="D53" s="234" t="s">
        <v>2504</v>
      </c>
      <c r="E53" s="201" t="s">
        <v>184</v>
      </c>
      <c r="F53" s="201" t="s">
        <v>184</v>
      </c>
      <c r="G53" s="201" t="s">
        <v>184</v>
      </c>
      <c r="H53" s="201" t="s">
        <v>184</v>
      </c>
      <c r="I53" s="201" t="s">
        <v>184</v>
      </c>
      <c r="J53" s="234">
        <v>73.984644305948578</v>
      </c>
    </row>
    <row r="54" spans="1:10" x14ac:dyDescent="0.3">
      <c r="A54" s="235" t="s">
        <v>2505</v>
      </c>
      <c r="B54" s="234" t="s">
        <v>2480</v>
      </c>
      <c r="C54" s="234" t="s">
        <v>2480</v>
      </c>
      <c r="D54" s="234" t="s">
        <v>2480</v>
      </c>
      <c r="E54" s="234" t="s">
        <v>2480</v>
      </c>
      <c r="F54" s="234" t="s">
        <v>2480</v>
      </c>
      <c r="G54" s="234" t="s">
        <v>2480</v>
      </c>
      <c r="H54" s="234" t="s">
        <v>2480</v>
      </c>
      <c r="I54" s="234" t="s">
        <v>2480</v>
      </c>
      <c r="J54" s="234" t="s">
        <v>484</v>
      </c>
    </row>
    <row r="55" spans="1:10" x14ac:dyDescent="0.3">
      <c r="A55" s="226"/>
      <c r="B55" s="242"/>
      <c r="C55" s="242"/>
      <c r="D55" s="242"/>
      <c r="E55" s="242"/>
      <c r="F55" s="242"/>
      <c r="G55" s="242"/>
      <c r="H55" s="242"/>
      <c r="I55" s="242"/>
      <c r="J55" s="242"/>
    </row>
    <row r="56" spans="1:10" x14ac:dyDescent="0.3">
      <c r="A56" s="240" t="s">
        <v>2506</v>
      </c>
      <c r="B56" s="201" t="s">
        <v>184</v>
      </c>
      <c r="C56" s="201" t="s">
        <v>184</v>
      </c>
      <c r="D56" s="201" t="s">
        <v>184</v>
      </c>
      <c r="E56" s="201" t="s">
        <v>184</v>
      </c>
      <c r="F56" s="201" t="s">
        <v>184</v>
      </c>
      <c r="G56" s="201" t="s">
        <v>184</v>
      </c>
      <c r="H56" s="201" t="s">
        <v>184</v>
      </c>
      <c r="I56" s="201" t="s">
        <v>184</v>
      </c>
      <c r="J56" s="201" t="s">
        <v>184</v>
      </c>
    </row>
    <row r="57" spans="1:10" x14ac:dyDescent="0.3">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
      <c r="A60" s="244" t="s">
        <v>483</v>
      </c>
      <c r="B60" s="234">
        <v>0.66779999999999995</v>
      </c>
      <c r="C60" s="234" t="s">
        <v>2507</v>
      </c>
      <c r="D60" s="234" t="s">
        <v>2507</v>
      </c>
      <c r="E60" s="201" t="s">
        <v>184</v>
      </c>
      <c r="F60" s="201" t="s">
        <v>184</v>
      </c>
      <c r="G60" s="201" t="s">
        <v>184</v>
      </c>
      <c r="H60" s="201" t="s">
        <v>184</v>
      </c>
      <c r="I60" s="201" t="s">
        <v>184</v>
      </c>
      <c r="J60" s="234">
        <v>0.66779999999999995</v>
      </c>
    </row>
    <row r="61" spans="1:10" x14ac:dyDescent="0.3">
      <c r="A61" s="240" t="s">
        <v>2508</v>
      </c>
      <c r="B61" s="234">
        <v>210441.2363234965</v>
      </c>
      <c r="C61" s="201" t="s">
        <v>184</v>
      </c>
      <c r="D61" s="201" t="s">
        <v>184</v>
      </c>
      <c r="E61" s="201" t="s">
        <v>184</v>
      </c>
      <c r="F61" s="201" t="s">
        <v>184</v>
      </c>
      <c r="G61" s="201" t="s">
        <v>184</v>
      </c>
      <c r="H61" s="201" t="s">
        <v>184</v>
      </c>
      <c r="I61" s="201" t="s">
        <v>184</v>
      </c>
      <c r="J61" s="234">
        <v>210441.2363234965</v>
      </c>
    </row>
    <row r="62" spans="1:10" x14ac:dyDescent="0.3">
      <c r="A62" s="244" t="s">
        <v>2509</v>
      </c>
      <c r="B62" s="234" t="s">
        <v>533</v>
      </c>
      <c r="C62" s="201" t="s">
        <v>184</v>
      </c>
      <c r="D62" s="201" t="s">
        <v>184</v>
      </c>
      <c r="E62" s="201" t="s">
        <v>184</v>
      </c>
      <c r="F62" s="201" t="s">
        <v>184</v>
      </c>
      <c r="G62" s="201" t="s">
        <v>184</v>
      </c>
      <c r="H62" s="201" t="s">
        <v>184</v>
      </c>
      <c r="I62" s="201" t="s">
        <v>184</v>
      </c>
      <c r="J62" s="234" t="s">
        <v>533</v>
      </c>
    </row>
    <row r="63" spans="1:10" x14ac:dyDescent="0.3">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
      <c r="A64" s="246" t="s">
        <v>2510</v>
      </c>
      <c r="B64" s="201" t="s">
        <v>184</v>
      </c>
      <c r="C64" s="201" t="s">
        <v>184</v>
      </c>
      <c r="D64" s="234">
        <v>10461.147973493769</v>
      </c>
      <c r="E64" s="201" t="s">
        <v>184</v>
      </c>
      <c r="F64" s="201" t="s">
        <v>184</v>
      </c>
      <c r="G64" s="201" t="s">
        <v>184</v>
      </c>
      <c r="H64" s="201" t="s">
        <v>184</v>
      </c>
      <c r="I64" s="201" t="s">
        <v>184</v>
      </c>
      <c r="J64" s="201" t="s">
        <v>184</v>
      </c>
    </row>
    <row r="65" spans="1:10" x14ac:dyDescent="0.3">
      <c r="A65" s="244" t="s">
        <v>2511</v>
      </c>
      <c r="B65" s="234">
        <v>6444.1498857276692</v>
      </c>
      <c r="C65" s="201" t="s">
        <v>184</v>
      </c>
      <c r="D65" s="201" t="s">
        <v>184</v>
      </c>
      <c r="E65" s="201" t="s">
        <v>184</v>
      </c>
      <c r="F65" s="201" t="s">
        <v>184</v>
      </c>
      <c r="G65" s="201" t="s">
        <v>184</v>
      </c>
      <c r="H65" s="201" t="s">
        <v>184</v>
      </c>
      <c r="I65" s="201" t="s">
        <v>184</v>
      </c>
      <c r="J65" s="201" t="s">
        <v>184</v>
      </c>
    </row>
    <row r="66" spans="1:10" x14ac:dyDescent="0.3">
      <c r="A66" s="273" t="s">
        <v>2512</v>
      </c>
      <c r="B66" s="274" t="s">
        <v>184</v>
      </c>
      <c r="C66" s="274" t="s">
        <v>184</v>
      </c>
      <c r="D66" s="274" t="s">
        <v>184</v>
      </c>
      <c r="E66" s="274" t="s">
        <v>184</v>
      </c>
      <c r="F66" s="274" t="s">
        <v>184</v>
      </c>
      <c r="G66" s="274" t="s">
        <v>184</v>
      </c>
      <c r="H66" s="274" t="s">
        <v>184</v>
      </c>
      <c r="I66" s="274" t="s">
        <v>184</v>
      </c>
      <c r="J66" s="234">
        <v>4860553.4478650223</v>
      </c>
    </row>
    <row r="67" spans="1:10" x14ac:dyDescent="0.3">
      <c r="A67" s="273" t="s">
        <v>2513</v>
      </c>
      <c r="B67" s="274" t="s">
        <v>184</v>
      </c>
      <c r="C67" s="274" t="s">
        <v>184</v>
      </c>
      <c r="D67" s="274" t="s">
        <v>184</v>
      </c>
      <c r="E67" s="274" t="s">
        <v>184</v>
      </c>
      <c r="F67" s="274" t="s">
        <v>184</v>
      </c>
      <c r="G67" s="274" t="s">
        <v>184</v>
      </c>
      <c r="H67" s="274" t="s">
        <v>184</v>
      </c>
      <c r="I67" s="274" t="s">
        <v>184</v>
      </c>
      <c r="J67" s="234">
        <v>4651758.2224724051</v>
      </c>
    </row>
    <row r="68" spans="1:10" x14ac:dyDescent="0.3">
      <c r="A68" s="286" t="s">
        <v>2514</v>
      </c>
      <c r="B68" s="274" t="s">
        <v>184</v>
      </c>
      <c r="C68" s="274" t="s">
        <v>184</v>
      </c>
      <c r="D68" s="274" t="s">
        <v>184</v>
      </c>
      <c r="E68" s="274" t="s">
        <v>184</v>
      </c>
      <c r="F68" s="274" t="s">
        <v>184</v>
      </c>
      <c r="G68" s="274" t="s">
        <v>184</v>
      </c>
      <c r="H68" s="274" t="s">
        <v>184</v>
      </c>
      <c r="I68" s="274" t="s">
        <v>184</v>
      </c>
      <c r="J68" s="234">
        <v>4866997.5977507504</v>
      </c>
    </row>
    <row r="69" spans="1:10" x14ac:dyDescent="0.3">
      <c r="A69" s="273" t="s">
        <v>2515</v>
      </c>
      <c r="B69" s="274" t="s">
        <v>184</v>
      </c>
      <c r="C69" s="274" t="s">
        <v>184</v>
      </c>
      <c r="D69" s="274" t="s">
        <v>184</v>
      </c>
      <c r="E69" s="274" t="s">
        <v>184</v>
      </c>
      <c r="F69" s="274" t="s">
        <v>184</v>
      </c>
      <c r="G69" s="274" t="s">
        <v>184</v>
      </c>
      <c r="H69" s="274" t="s">
        <v>184</v>
      </c>
      <c r="I69" s="274" t="s">
        <v>184</v>
      </c>
      <c r="J69" s="234">
        <v>4658202.3723581331</v>
      </c>
    </row>
    <row r="70" spans="1:10" x14ac:dyDescent="0.3">
      <c r="A70" s="247"/>
      <c r="B70" s="247"/>
      <c r="C70" s="247"/>
      <c r="D70" s="247"/>
      <c r="E70" s="247"/>
      <c r="F70" s="247"/>
      <c r="G70" s="247"/>
      <c r="H70" s="247"/>
      <c r="I70" s="247"/>
      <c r="J70" s="248"/>
    </row>
    <row r="71" spans="1:10" x14ac:dyDescent="0.3">
      <c r="A71" s="281" t="s">
        <v>2516</v>
      </c>
      <c r="B71" s="281"/>
      <c r="C71" s="281"/>
      <c r="D71" s="281"/>
      <c r="E71" s="281"/>
      <c r="F71" s="281"/>
      <c r="G71" s="281"/>
      <c r="H71" s="281"/>
      <c r="I71" s="281"/>
      <c r="J71" s="281"/>
    </row>
    <row r="72" spans="1:10" x14ac:dyDescent="0.3">
      <c r="A72" s="249" t="s">
        <v>2517</v>
      </c>
      <c r="B72" s="250"/>
      <c r="C72" s="250"/>
      <c r="D72" s="250"/>
      <c r="E72" s="250"/>
      <c r="F72" s="250"/>
      <c r="G72" s="250"/>
      <c r="H72" s="250"/>
      <c r="I72" s="250"/>
      <c r="J72" s="250"/>
    </row>
    <row r="73" spans="1:10" x14ac:dyDescent="0.3">
      <c r="A73" s="281" t="s">
        <v>2518</v>
      </c>
      <c r="B73" s="281"/>
      <c r="C73" s="281"/>
      <c r="D73" s="281"/>
      <c r="E73" s="281"/>
      <c r="F73" s="281"/>
      <c r="G73" s="281"/>
      <c r="H73" s="281"/>
      <c r="I73" s="281"/>
      <c r="J73" s="281"/>
    </row>
    <row r="74" spans="1:10" x14ac:dyDescent="0.3">
      <c r="A74" s="251"/>
      <c r="B74" s="251"/>
      <c r="C74" s="251"/>
      <c r="D74" s="251"/>
      <c r="E74" s="251"/>
      <c r="F74" s="251"/>
      <c r="G74" s="251"/>
      <c r="H74" s="251"/>
      <c r="I74" s="251"/>
      <c r="J74" s="251"/>
    </row>
    <row r="75" spans="1:10" x14ac:dyDescent="0.3">
      <c r="A75" s="251"/>
      <c r="B75" s="251"/>
      <c r="C75" s="251"/>
      <c r="D75" s="251"/>
      <c r="E75" s="251"/>
      <c r="F75" s="251"/>
      <c r="G75" s="251"/>
      <c r="H75" s="251"/>
      <c r="I75" s="251"/>
      <c r="J75" s="251"/>
    </row>
    <row r="76" spans="1:10" x14ac:dyDescent="0.3">
      <c r="H76" s="200">
        <v>255.32625983564566</v>
      </c>
      <c r="I76" s="200" t="s">
        <v>484</v>
      </c>
    </row>
    <row r="77" spans="1:10" x14ac:dyDescent="0.3">
      <c r="H77" s="200">
        <v>142.439052925277</v>
      </c>
      <c r="I77" s="200" t="s">
        <v>473</v>
      </c>
    </row>
    <row r="78" spans="1:10" x14ac:dyDescent="0.3">
      <c r="H78" s="200">
        <v>96.166957423620104</v>
      </c>
      <c r="I78" s="200" t="s">
        <v>473</v>
      </c>
    </row>
    <row r="79" spans="1:10" x14ac:dyDescent="0.3">
      <c r="H79" s="200">
        <v>7.9916151159959297</v>
      </c>
      <c r="I79" s="200" t="s">
        <v>473</v>
      </c>
    </row>
    <row r="80" spans="1:10" x14ac:dyDescent="0.3">
      <c r="H80" s="200">
        <v>1.29867598133739</v>
      </c>
      <c r="I80" s="200" t="s">
        <v>484</v>
      </c>
    </row>
    <row r="81" spans="8:9" x14ac:dyDescent="0.3">
      <c r="H81" s="200" t="s">
        <v>478</v>
      </c>
      <c r="I81" s="200" t="s">
        <v>478</v>
      </c>
    </row>
    <row r="82" spans="8:9" x14ac:dyDescent="0.3">
      <c r="H82" s="200">
        <v>7.4299583894152299</v>
      </c>
      <c r="I82" s="200" t="s">
        <v>473</v>
      </c>
    </row>
    <row r="83" spans="8:9" x14ac:dyDescent="0.3">
      <c r="H83" s="200">
        <v>101.32241952488565</v>
      </c>
      <c r="I83" s="200" t="s">
        <v>484</v>
      </c>
    </row>
    <row r="84" spans="8:9" x14ac:dyDescent="0.3">
      <c r="H84" s="200">
        <v>0.47604595175188003</v>
      </c>
      <c r="I84" s="200" t="s">
        <v>473</v>
      </c>
    </row>
    <row r="85" spans="8:9" x14ac:dyDescent="0.3">
      <c r="H85" s="200">
        <v>94.208507923613965</v>
      </c>
      <c r="I85" s="200" t="s">
        <v>473</v>
      </c>
    </row>
    <row r="86" spans="8:9" x14ac:dyDescent="0.3">
      <c r="H86" s="200">
        <v>6.6257806878528998</v>
      </c>
      <c r="I86" s="200" t="s">
        <v>473</v>
      </c>
    </row>
    <row r="87" spans="8:9" x14ac:dyDescent="0.3">
      <c r="H87" s="200" t="s">
        <v>1988</v>
      </c>
      <c r="I87" s="200" t="s">
        <v>484</v>
      </c>
    </row>
    <row r="88" spans="8:9" x14ac:dyDescent="0.3">
      <c r="H88" s="200" t="s">
        <v>478</v>
      </c>
      <c r="I88" s="200" t="s">
        <v>478</v>
      </c>
    </row>
    <row r="89" spans="8:9" x14ac:dyDescent="0.3">
      <c r="H89" s="200">
        <v>1.2084961666909999E-2</v>
      </c>
      <c r="I89" s="200" t="s">
        <v>473</v>
      </c>
    </row>
    <row r="90" spans="8:9" x14ac:dyDescent="0.3">
      <c r="H90" s="200">
        <v>100.86538569159121</v>
      </c>
      <c r="I90" s="200" t="s">
        <v>484</v>
      </c>
    </row>
    <row r="91" spans="8:9" x14ac:dyDescent="0.3">
      <c r="H91" s="200">
        <v>0.32598925261525002</v>
      </c>
      <c r="I91" s="200" t="s">
        <v>473</v>
      </c>
    </row>
    <row r="92" spans="8:9" x14ac:dyDescent="0.3">
      <c r="H92" s="200">
        <v>94.085999667283815</v>
      </c>
      <c r="I92" s="200" t="s">
        <v>473</v>
      </c>
    </row>
    <row r="93" spans="8:9" x14ac:dyDescent="0.3">
      <c r="H93" s="200">
        <v>6.4413118100252298</v>
      </c>
      <c r="I93" s="200" t="s">
        <v>473</v>
      </c>
    </row>
    <row r="94" spans="8:9" x14ac:dyDescent="0.3">
      <c r="H94" s="200" t="s">
        <v>479</v>
      </c>
      <c r="I94" s="200" t="s">
        <v>473</v>
      </c>
    </row>
    <row r="95" spans="8:9" x14ac:dyDescent="0.3">
      <c r="H95" s="200" t="s">
        <v>478</v>
      </c>
      <c r="I95" s="200" t="s">
        <v>478</v>
      </c>
    </row>
    <row r="96" spans="8:9" x14ac:dyDescent="0.3">
      <c r="H96" s="200">
        <v>1.2084961666909999E-2</v>
      </c>
      <c r="I96" s="200" t="s">
        <v>473</v>
      </c>
    </row>
    <row r="97" spans="8:9" x14ac:dyDescent="0.3">
      <c r="H97" s="200">
        <v>100.86538569159121</v>
      </c>
      <c r="I97" s="200" t="s">
        <v>484</v>
      </c>
    </row>
    <row r="98" spans="8:9" x14ac:dyDescent="0.3">
      <c r="H98" s="202">
        <v>0.32598925261525002</v>
      </c>
      <c r="I98" s="202" t="s">
        <v>473</v>
      </c>
    </row>
    <row r="99" spans="8:9" x14ac:dyDescent="0.3">
      <c r="H99" s="202">
        <v>94.085999667283815</v>
      </c>
      <c r="I99" s="202" t="s">
        <v>473</v>
      </c>
    </row>
    <row r="100" spans="8:9" x14ac:dyDescent="0.3">
      <c r="H100" s="202">
        <v>6.4413118100252298</v>
      </c>
      <c r="I100" s="202" t="s">
        <v>473</v>
      </c>
    </row>
    <row r="101" spans="8:9" x14ac:dyDescent="0.3">
      <c r="H101" s="202" t="s">
        <v>473</v>
      </c>
      <c r="I101" s="202" t="s">
        <v>473</v>
      </c>
    </row>
    <row r="102" spans="8:9" x14ac:dyDescent="0.3">
      <c r="H102" s="202" t="s">
        <v>478</v>
      </c>
      <c r="I102" s="202" t="s">
        <v>478</v>
      </c>
    </row>
    <row r="103" spans="8:9" x14ac:dyDescent="0.3">
      <c r="H103" s="202">
        <v>1.2084961666909999E-2</v>
      </c>
      <c r="I103" s="202" t="s">
        <v>473</v>
      </c>
    </row>
    <row r="104" spans="8:9" x14ac:dyDescent="0.3">
      <c r="H104" s="200" t="s">
        <v>485</v>
      </c>
      <c r="I104" s="200" t="s">
        <v>484</v>
      </c>
    </row>
    <row r="105" spans="8:9" x14ac:dyDescent="0.3">
      <c r="H105" s="202" t="s">
        <v>474</v>
      </c>
      <c r="I105" s="202" t="s">
        <v>473</v>
      </c>
    </row>
    <row r="106" spans="8:9" x14ac:dyDescent="0.3">
      <c r="H106" s="202" t="s">
        <v>474</v>
      </c>
      <c r="I106" s="202" t="s">
        <v>473</v>
      </c>
    </row>
    <row r="107" spans="8:9" x14ac:dyDescent="0.3">
      <c r="H107" s="202" t="s">
        <v>474</v>
      </c>
      <c r="I107" s="202" t="s">
        <v>473</v>
      </c>
    </row>
    <row r="108" spans="8:9" x14ac:dyDescent="0.3">
      <c r="H108" s="202" t="s">
        <v>474</v>
      </c>
      <c r="I108" s="202" t="s">
        <v>473</v>
      </c>
    </row>
    <row r="109" spans="8:9" x14ac:dyDescent="0.3">
      <c r="H109" s="202" t="s">
        <v>478</v>
      </c>
      <c r="I109" s="202" t="s">
        <v>478</v>
      </c>
    </row>
    <row r="110" spans="8:9" x14ac:dyDescent="0.3">
      <c r="H110" s="202" t="s">
        <v>474</v>
      </c>
      <c r="I110" s="202" t="s">
        <v>473</v>
      </c>
    </row>
    <row r="111" spans="8:9" x14ac:dyDescent="0.3">
      <c r="H111" s="200" t="s">
        <v>485</v>
      </c>
      <c r="I111" s="200" t="s">
        <v>484</v>
      </c>
    </row>
    <row r="112" spans="8:9" x14ac:dyDescent="0.3">
      <c r="H112" s="202" t="s">
        <v>474</v>
      </c>
      <c r="I112" s="202" t="s">
        <v>473</v>
      </c>
    </row>
    <row r="113" spans="8:9" x14ac:dyDescent="0.3">
      <c r="H113" s="202" t="s">
        <v>474</v>
      </c>
      <c r="I113" s="202" t="s">
        <v>473</v>
      </c>
    </row>
    <row r="114" spans="8:9" x14ac:dyDescent="0.3">
      <c r="H114" s="202" t="s">
        <v>474</v>
      </c>
      <c r="I114" s="202" t="s">
        <v>473</v>
      </c>
    </row>
    <row r="115" spans="8:9" x14ac:dyDescent="0.3">
      <c r="H115" s="202" t="s">
        <v>474</v>
      </c>
      <c r="I115" s="202" t="s">
        <v>473</v>
      </c>
    </row>
    <row r="116" spans="8:9" x14ac:dyDescent="0.3">
      <c r="H116" s="202" t="s">
        <v>478</v>
      </c>
      <c r="I116" s="202" t="s">
        <v>478</v>
      </c>
    </row>
    <row r="117" spans="8:9" x14ac:dyDescent="0.3">
      <c r="H117" s="202" t="s">
        <v>474</v>
      </c>
      <c r="I117" s="202" t="s">
        <v>473</v>
      </c>
    </row>
    <row r="118" spans="8:9" x14ac:dyDescent="0.3">
      <c r="H118" s="200">
        <v>0.26593010197444999</v>
      </c>
      <c r="I118" s="200" t="s">
        <v>484</v>
      </c>
    </row>
    <row r="119" spans="8:9" x14ac:dyDescent="0.3">
      <c r="H119" s="202">
        <v>0.13512698890908001</v>
      </c>
      <c r="I119" s="202" t="s">
        <v>473</v>
      </c>
    </row>
    <row r="120" spans="8:9" x14ac:dyDescent="0.3">
      <c r="H120" s="202">
        <v>5.6603625469000001E-4</v>
      </c>
      <c r="I120" s="202" t="s">
        <v>473</v>
      </c>
    </row>
    <row r="121" spans="8:9" x14ac:dyDescent="0.3">
      <c r="H121" s="202">
        <v>0.13023707681068</v>
      </c>
      <c r="I121" s="202" t="s">
        <v>473</v>
      </c>
    </row>
    <row r="122" spans="8:9" x14ac:dyDescent="0.3">
      <c r="H122" s="202" t="s">
        <v>478</v>
      </c>
      <c r="I122" s="202" t="s">
        <v>478</v>
      </c>
    </row>
    <row r="123" spans="8:9" x14ac:dyDescent="0.3">
      <c r="H123" s="202" t="s">
        <v>478</v>
      </c>
      <c r="I123" s="202" t="s">
        <v>478</v>
      </c>
    </row>
    <row r="124" spans="8:9" x14ac:dyDescent="0.3">
      <c r="H124" s="202" t="s">
        <v>474</v>
      </c>
      <c r="I124" s="202" t="s">
        <v>473</v>
      </c>
    </row>
    <row r="125" spans="8:9" x14ac:dyDescent="0.3">
      <c r="H125" s="200">
        <v>0.19110373131999001</v>
      </c>
      <c r="I125" s="200" t="s">
        <v>484</v>
      </c>
    </row>
    <row r="126" spans="8:9" x14ac:dyDescent="0.3">
      <c r="H126" s="200">
        <v>1.492971022755E-2</v>
      </c>
      <c r="I126" s="200" t="s">
        <v>473</v>
      </c>
    </row>
    <row r="127" spans="8:9" x14ac:dyDescent="0.3">
      <c r="H127" s="200">
        <v>0.12194222007545</v>
      </c>
      <c r="I127" s="200" t="s">
        <v>473</v>
      </c>
    </row>
    <row r="128" spans="8:9" x14ac:dyDescent="0.3">
      <c r="H128" s="200">
        <v>5.4231801016990003E-2</v>
      </c>
      <c r="I128" s="200" t="s">
        <v>473</v>
      </c>
    </row>
    <row r="129" spans="8:9" x14ac:dyDescent="0.3">
      <c r="H129" s="200" t="s">
        <v>478</v>
      </c>
      <c r="I129" s="200" t="s">
        <v>478</v>
      </c>
    </row>
    <row r="130" spans="8:9" x14ac:dyDescent="0.3">
      <c r="H130" s="200" t="s">
        <v>478</v>
      </c>
      <c r="I130" s="200" t="s">
        <v>478</v>
      </c>
    </row>
    <row r="131" spans="8:9" x14ac:dyDescent="0.3">
      <c r="H131" s="200" t="s">
        <v>474</v>
      </c>
      <c r="I131" s="200" t="s">
        <v>473</v>
      </c>
    </row>
    <row r="132" spans="8:9" x14ac:dyDescent="0.3">
      <c r="H132" s="200">
        <v>0.19110373131999001</v>
      </c>
      <c r="I132" s="200" t="s">
        <v>484</v>
      </c>
    </row>
    <row r="133" spans="8:9" x14ac:dyDescent="0.3">
      <c r="H133" s="202">
        <v>1.492971022755E-2</v>
      </c>
      <c r="I133" s="202" t="s">
        <v>473</v>
      </c>
    </row>
    <row r="134" spans="8:9" x14ac:dyDescent="0.3">
      <c r="H134" s="202">
        <v>0.12194222007545</v>
      </c>
      <c r="I134" s="202" t="s">
        <v>473</v>
      </c>
    </row>
    <row r="135" spans="8:9" x14ac:dyDescent="0.3">
      <c r="H135" s="202">
        <v>5.4231801016990003E-2</v>
      </c>
      <c r="I135" s="202" t="s">
        <v>473</v>
      </c>
    </row>
    <row r="136" spans="8:9" x14ac:dyDescent="0.3">
      <c r="H136" s="202" t="s">
        <v>478</v>
      </c>
      <c r="I136" s="202" t="s">
        <v>478</v>
      </c>
    </row>
    <row r="137" spans="8:9" x14ac:dyDescent="0.3">
      <c r="H137" s="202" t="s">
        <v>478</v>
      </c>
      <c r="I137" s="202" t="s">
        <v>478</v>
      </c>
    </row>
    <row r="138" spans="8:9" x14ac:dyDescent="0.3">
      <c r="H138" s="202" t="s">
        <v>474</v>
      </c>
      <c r="I138" s="202" t="s">
        <v>473</v>
      </c>
    </row>
    <row r="139" spans="8:9" x14ac:dyDescent="0.3">
      <c r="H139" s="200" t="s">
        <v>485</v>
      </c>
      <c r="I139" s="200" t="s">
        <v>484</v>
      </c>
    </row>
    <row r="140" spans="8:9" x14ac:dyDescent="0.3">
      <c r="H140" s="202" t="s">
        <v>474</v>
      </c>
      <c r="I140" s="202" t="s">
        <v>473</v>
      </c>
    </row>
    <row r="141" spans="8:9" x14ac:dyDescent="0.3">
      <c r="H141" s="202" t="s">
        <v>474</v>
      </c>
      <c r="I141" s="202" t="s">
        <v>473</v>
      </c>
    </row>
    <row r="142" spans="8:9" x14ac:dyDescent="0.3">
      <c r="H142" s="202" t="s">
        <v>474</v>
      </c>
      <c r="I142" s="202" t="s">
        <v>473</v>
      </c>
    </row>
    <row r="143" spans="8:9" x14ac:dyDescent="0.3">
      <c r="H143" s="202" t="s">
        <v>478</v>
      </c>
      <c r="I143" s="202" t="s">
        <v>478</v>
      </c>
    </row>
    <row r="144" spans="8:9" x14ac:dyDescent="0.3">
      <c r="H144" s="202" t="s">
        <v>478</v>
      </c>
      <c r="I144" s="202" t="s">
        <v>478</v>
      </c>
    </row>
    <row r="145" spans="8:9" x14ac:dyDescent="0.3">
      <c r="H145" s="202" t="s">
        <v>474</v>
      </c>
      <c r="I145" s="202" t="s">
        <v>473</v>
      </c>
    </row>
    <row r="146" spans="8:9" x14ac:dyDescent="0.3">
      <c r="H146" s="200" t="s">
        <v>485</v>
      </c>
      <c r="I146" s="200" t="s">
        <v>484</v>
      </c>
    </row>
    <row r="147" spans="8:9" x14ac:dyDescent="0.3">
      <c r="H147" s="202" t="s">
        <v>474</v>
      </c>
      <c r="I147" s="202" t="s">
        <v>473</v>
      </c>
    </row>
    <row r="148" spans="8:9" x14ac:dyDescent="0.3">
      <c r="H148" s="202" t="s">
        <v>474</v>
      </c>
      <c r="I148" s="202" t="s">
        <v>473</v>
      </c>
    </row>
    <row r="149" spans="8:9" x14ac:dyDescent="0.3">
      <c r="H149" s="202" t="s">
        <v>474</v>
      </c>
      <c r="I149" s="202" t="s">
        <v>473</v>
      </c>
    </row>
    <row r="150" spans="8:9" x14ac:dyDescent="0.3">
      <c r="H150" s="202" t="s">
        <v>478</v>
      </c>
      <c r="I150" s="202" t="s">
        <v>478</v>
      </c>
    </row>
    <row r="151" spans="8:9" x14ac:dyDescent="0.3">
      <c r="H151" s="202" t="s">
        <v>478</v>
      </c>
      <c r="I151" s="202" t="s">
        <v>478</v>
      </c>
    </row>
    <row r="152" spans="8:9" x14ac:dyDescent="0.3">
      <c r="H152" s="202" t="s">
        <v>474</v>
      </c>
      <c r="I152" s="202" t="s">
        <v>473</v>
      </c>
    </row>
    <row r="153" spans="8:9" x14ac:dyDescent="0.3">
      <c r="H153" s="200">
        <v>9.3662220369597406</v>
      </c>
      <c r="I153" s="200" t="s">
        <v>484</v>
      </c>
    </row>
    <row r="154" spans="8:9" x14ac:dyDescent="0.3">
      <c r="H154" s="200">
        <v>1.5916935431408601</v>
      </c>
      <c r="I154" s="200" t="s">
        <v>473</v>
      </c>
    </row>
    <row r="155" spans="8:9" x14ac:dyDescent="0.3">
      <c r="H155" s="200">
        <v>1.7491740548280601</v>
      </c>
      <c r="I155" s="200" t="s">
        <v>473</v>
      </c>
    </row>
    <row r="156" spans="8:9" x14ac:dyDescent="0.3">
      <c r="H156" s="200">
        <v>0.51139579866536999</v>
      </c>
      <c r="I156" s="200" t="s">
        <v>473</v>
      </c>
    </row>
    <row r="157" spans="8:9" x14ac:dyDescent="0.3">
      <c r="H157" s="200" t="s">
        <v>478</v>
      </c>
      <c r="I157" s="200" t="s">
        <v>478</v>
      </c>
    </row>
    <row r="158" spans="8:9" x14ac:dyDescent="0.3">
      <c r="H158" s="200" t="s">
        <v>478</v>
      </c>
      <c r="I158" s="200" t="s">
        <v>478</v>
      </c>
    </row>
    <row r="159" spans="8:9" x14ac:dyDescent="0.3">
      <c r="H159" s="200">
        <v>5.5139586403254501</v>
      </c>
      <c r="I159" s="200" t="s">
        <v>473</v>
      </c>
    </row>
    <row r="160" spans="8:9" x14ac:dyDescent="0.3">
      <c r="H160" s="200">
        <v>5.0815371746130003E-2</v>
      </c>
      <c r="I160" s="200" t="s">
        <v>484</v>
      </c>
    </row>
    <row r="161" spans="8:9" x14ac:dyDescent="0.3">
      <c r="H161" s="202">
        <v>3.044855045418E-2</v>
      </c>
      <c r="I161" s="202" t="s">
        <v>473</v>
      </c>
    </row>
    <row r="162" spans="8:9" x14ac:dyDescent="0.3">
      <c r="H162" s="202">
        <v>1.246204885E-5</v>
      </c>
      <c r="I162" s="202" t="s">
        <v>473</v>
      </c>
    </row>
    <row r="163" spans="8:9" x14ac:dyDescent="0.3">
      <c r="H163" s="202">
        <v>2.0354359243100001E-2</v>
      </c>
      <c r="I163" s="202" t="s">
        <v>473</v>
      </c>
    </row>
    <row r="164" spans="8:9" x14ac:dyDescent="0.3">
      <c r="H164" s="202" t="s">
        <v>478</v>
      </c>
      <c r="I164" s="202" t="s">
        <v>478</v>
      </c>
    </row>
    <row r="165" spans="8:9" x14ac:dyDescent="0.3">
      <c r="H165" s="202" t="s">
        <v>478</v>
      </c>
      <c r="I165" s="202" t="s">
        <v>478</v>
      </c>
    </row>
    <row r="166" spans="8:9" x14ac:dyDescent="0.3">
      <c r="H166" s="202" t="s">
        <v>474</v>
      </c>
      <c r="I166" s="202" t="s">
        <v>473</v>
      </c>
    </row>
    <row r="167" spans="8:9" x14ac:dyDescent="0.3">
      <c r="H167" s="200">
        <v>3.8004328346280002E-2</v>
      </c>
      <c r="I167" s="200" t="s">
        <v>484</v>
      </c>
    </row>
    <row r="168" spans="8:9" x14ac:dyDescent="0.3">
      <c r="H168" s="202">
        <v>2.2947139686E-3</v>
      </c>
      <c r="I168" s="202" t="s">
        <v>473</v>
      </c>
    </row>
    <row r="169" spans="8:9" x14ac:dyDescent="0.3">
      <c r="H169" s="202">
        <v>3.1363292715859997E-2</v>
      </c>
      <c r="I169" s="202" t="s">
        <v>473</v>
      </c>
    </row>
    <row r="170" spans="8:9" x14ac:dyDescent="0.3">
      <c r="H170" s="202">
        <v>4.3463216618200001E-3</v>
      </c>
      <c r="I170" s="202" t="s">
        <v>473</v>
      </c>
    </row>
    <row r="171" spans="8:9" x14ac:dyDescent="0.3">
      <c r="H171" s="202" t="s">
        <v>478</v>
      </c>
      <c r="I171" s="202" t="s">
        <v>478</v>
      </c>
    </row>
    <row r="172" spans="8:9" x14ac:dyDescent="0.3">
      <c r="H172" s="202" t="s">
        <v>478</v>
      </c>
      <c r="I172" s="202" t="s">
        <v>478</v>
      </c>
    </row>
    <row r="173" spans="8:9" x14ac:dyDescent="0.3">
      <c r="H173" s="202" t="s">
        <v>474</v>
      </c>
      <c r="I173" s="202" t="s">
        <v>473</v>
      </c>
    </row>
    <row r="174" spans="8:9" x14ac:dyDescent="0.3">
      <c r="H174" s="200">
        <v>0.29458061428601001</v>
      </c>
      <c r="I174" s="200" t="s">
        <v>484</v>
      </c>
    </row>
    <row r="175" spans="8:9" x14ac:dyDescent="0.3">
      <c r="H175" s="202">
        <v>6.8225164663569995E-2</v>
      </c>
      <c r="I175" s="202" t="s">
        <v>473</v>
      </c>
    </row>
    <row r="176" spans="8:9" x14ac:dyDescent="0.3">
      <c r="H176" s="202">
        <v>0.14542418057653</v>
      </c>
      <c r="I176" s="202" t="s">
        <v>473</v>
      </c>
    </row>
    <row r="177" spans="8:9" x14ac:dyDescent="0.3">
      <c r="H177" s="202">
        <v>8.0931269045909998E-2</v>
      </c>
      <c r="I177" s="202" t="s">
        <v>473</v>
      </c>
    </row>
    <row r="178" spans="8:9" x14ac:dyDescent="0.3">
      <c r="H178" s="202" t="s">
        <v>478</v>
      </c>
      <c r="I178" s="202" t="s">
        <v>478</v>
      </c>
    </row>
    <row r="179" spans="8:9" x14ac:dyDescent="0.3">
      <c r="H179" s="202" t="s">
        <v>478</v>
      </c>
      <c r="I179" s="202" t="s">
        <v>478</v>
      </c>
    </row>
    <row r="180" spans="8:9" x14ac:dyDescent="0.3">
      <c r="H180" s="202" t="s">
        <v>474</v>
      </c>
      <c r="I180" s="202" t="s">
        <v>473</v>
      </c>
    </row>
    <row r="181" spans="8:9" x14ac:dyDescent="0.3">
      <c r="H181" s="200">
        <v>0.52839203850651995</v>
      </c>
      <c r="I181" s="200" t="s">
        <v>484</v>
      </c>
    </row>
    <row r="182" spans="8:9" x14ac:dyDescent="0.3">
      <c r="H182" s="202">
        <v>0.10429372048834</v>
      </c>
      <c r="I182" s="202" t="s">
        <v>473</v>
      </c>
    </row>
    <row r="183" spans="8:9" x14ac:dyDescent="0.3">
      <c r="H183" s="202">
        <v>0.39948624707650998</v>
      </c>
      <c r="I183" s="202" t="s">
        <v>473</v>
      </c>
    </row>
    <row r="184" spans="8:9" x14ac:dyDescent="0.3">
      <c r="H184" s="202">
        <v>2.4612070941669999E-2</v>
      </c>
      <c r="I184" s="202" t="s">
        <v>473</v>
      </c>
    </row>
    <row r="185" spans="8:9" x14ac:dyDescent="0.3">
      <c r="H185" s="202" t="s">
        <v>478</v>
      </c>
      <c r="I185" s="202" t="s">
        <v>478</v>
      </c>
    </row>
    <row r="186" spans="8:9" x14ac:dyDescent="0.3">
      <c r="H186" s="202" t="s">
        <v>478</v>
      </c>
      <c r="I186" s="202" t="s">
        <v>478</v>
      </c>
    </row>
    <row r="187" spans="8:9" x14ac:dyDescent="0.3">
      <c r="H187" s="202" t="s">
        <v>474</v>
      </c>
      <c r="I187" s="202" t="s">
        <v>473</v>
      </c>
    </row>
    <row r="188" spans="8:9" x14ac:dyDescent="0.3">
      <c r="H188" s="200">
        <v>0.52415757023381004</v>
      </c>
      <c r="I188" s="200" t="s">
        <v>484</v>
      </c>
    </row>
    <row r="189" spans="8:9" x14ac:dyDescent="0.3">
      <c r="H189" s="202">
        <v>2.7305325850659999E-2</v>
      </c>
      <c r="I189" s="202" t="s">
        <v>473</v>
      </c>
    </row>
    <row r="190" spans="8:9" x14ac:dyDescent="0.3">
      <c r="H190" s="202">
        <v>0.47414310296640999</v>
      </c>
      <c r="I190" s="202" t="s">
        <v>473</v>
      </c>
    </row>
    <row r="191" spans="8:9" x14ac:dyDescent="0.3">
      <c r="H191" s="202">
        <v>2.2709141416739999E-2</v>
      </c>
      <c r="I191" s="202" t="s">
        <v>473</v>
      </c>
    </row>
    <row r="192" spans="8:9" x14ac:dyDescent="0.3">
      <c r="H192" s="202" t="s">
        <v>478</v>
      </c>
      <c r="I192" s="202" t="s">
        <v>478</v>
      </c>
    </row>
    <row r="193" spans="8:9" x14ac:dyDescent="0.3">
      <c r="H193" s="202" t="s">
        <v>478</v>
      </c>
      <c r="I193" s="202" t="s">
        <v>478</v>
      </c>
    </row>
    <row r="194" spans="8:9" x14ac:dyDescent="0.3">
      <c r="H194" s="202" t="s">
        <v>474</v>
      </c>
      <c r="I194" s="202" t="s">
        <v>473</v>
      </c>
    </row>
    <row r="195" spans="8:9" x14ac:dyDescent="0.3">
      <c r="H195" s="200">
        <v>0.36471649490099001</v>
      </c>
      <c r="I195" s="200" t="s">
        <v>484</v>
      </c>
    </row>
    <row r="196" spans="8:9" x14ac:dyDescent="0.3">
      <c r="H196" s="202">
        <v>1.354885778941E-2</v>
      </c>
      <c r="I196" s="202" t="s">
        <v>473</v>
      </c>
    </row>
    <row r="197" spans="8:9" x14ac:dyDescent="0.3">
      <c r="H197" s="202">
        <v>0.32927772976723002</v>
      </c>
      <c r="I197" s="202" t="s">
        <v>473</v>
      </c>
    </row>
    <row r="198" spans="8:9" x14ac:dyDescent="0.3">
      <c r="H198" s="202">
        <v>2.188990734435E-2</v>
      </c>
      <c r="I198" s="202" t="s">
        <v>473</v>
      </c>
    </row>
    <row r="199" spans="8:9" x14ac:dyDescent="0.3">
      <c r="H199" s="202" t="s">
        <v>478</v>
      </c>
      <c r="I199" s="202" t="s">
        <v>478</v>
      </c>
    </row>
    <row r="200" spans="8:9" x14ac:dyDescent="0.3">
      <c r="H200" s="202" t="s">
        <v>478</v>
      </c>
      <c r="I200" s="202" t="s">
        <v>478</v>
      </c>
    </row>
    <row r="201" spans="8:9" x14ac:dyDescent="0.3">
      <c r="H201" s="202" t="s">
        <v>474</v>
      </c>
      <c r="I201" s="202" t="s">
        <v>473</v>
      </c>
    </row>
    <row r="202" spans="8:9" x14ac:dyDescent="0.3">
      <c r="H202" s="200">
        <v>7.5655556189400004</v>
      </c>
      <c r="I202" s="200" t="s">
        <v>484</v>
      </c>
    </row>
    <row r="203" spans="8:9" x14ac:dyDescent="0.3">
      <c r="H203" s="200">
        <v>7.5655556189400004</v>
      </c>
      <c r="I203" s="200" t="s">
        <v>484</v>
      </c>
    </row>
    <row r="204" spans="8:9" x14ac:dyDescent="0.3">
      <c r="H204" s="200">
        <v>7.5655556189400004</v>
      </c>
      <c r="I204" s="200" t="s">
        <v>484</v>
      </c>
    </row>
    <row r="205" spans="8:9" x14ac:dyDescent="0.3">
      <c r="H205" s="202">
        <v>1.3455772099261001</v>
      </c>
      <c r="I205" s="202" t="s">
        <v>473</v>
      </c>
    </row>
    <row r="206" spans="8:9" x14ac:dyDescent="0.3">
      <c r="H206" s="202">
        <v>0.36946703967666999</v>
      </c>
      <c r="I206" s="202" t="s">
        <v>473</v>
      </c>
    </row>
    <row r="207" spans="8:9" x14ac:dyDescent="0.3">
      <c r="H207" s="202">
        <v>0.33655272901178002</v>
      </c>
      <c r="I207" s="202" t="s">
        <v>473</v>
      </c>
    </row>
    <row r="208" spans="8:9" x14ac:dyDescent="0.3">
      <c r="H208" s="202" t="s">
        <v>478</v>
      </c>
      <c r="I208" s="202" t="s">
        <v>478</v>
      </c>
    </row>
    <row r="209" spans="8:9" x14ac:dyDescent="0.3">
      <c r="H209" s="202" t="s">
        <v>478</v>
      </c>
      <c r="I209" s="202" t="s">
        <v>478</v>
      </c>
    </row>
    <row r="210" spans="8:9" x14ac:dyDescent="0.3">
      <c r="H210" s="202">
        <v>5.5139586403254501</v>
      </c>
      <c r="I210" s="202" t="s">
        <v>473</v>
      </c>
    </row>
    <row r="211" spans="8:9" x14ac:dyDescent="0.3">
      <c r="H211" s="200">
        <v>137.97722792661688</v>
      </c>
    </row>
    <row r="212" spans="8:9" x14ac:dyDescent="0.3">
      <c r="H212" s="200">
        <v>137.88198784540089</v>
      </c>
    </row>
    <row r="213" spans="8:9" x14ac:dyDescent="0.3">
      <c r="H213" s="200" t="s">
        <v>478</v>
      </c>
    </row>
    <row r="214" spans="8:9" x14ac:dyDescent="0.3">
      <c r="H214" s="200">
        <v>9.0406837503779994E-2</v>
      </c>
    </row>
    <row r="215" spans="8:9" x14ac:dyDescent="0.3">
      <c r="H215" s="200" t="s">
        <v>1988</v>
      </c>
    </row>
    <row r="216" spans="8:9" x14ac:dyDescent="0.3">
      <c r="H216" s="200">
        <v>4.8332437122200001E-3</v>
      </c>
    </row>
    <row r="217" spans="8:9" x14ac:dyDescent="0.3">
      <c r="H217" s="200">
        <v>5.2617344805668296</v>
      </c>
    </row>
    <row r="218" spans="8:9" x14ac:dyDescent="0.3">
      <c r="H218" s="202">
        <v>3.1472546790399999E-2</v>
      </c>
    </row>
    <row r="219" spans="8:9" x14ac:dyDescent="0.3">
      <c r="H219" s="202">
        <v>5.23026193377643</v>
      </c>
    </row>
    <row r="220" spans="8:9" x14ac:dyDescent="0.3">
      <c r="H220" s="202" t="s">
        <v>478</v>
      </c>
    </row>
    <row r="221" spans="8:9" x14ac:dyDescent="0.3">
      <c r="H221" s="200">
        <v>108.02744179292077</v>
      </c>
    </row>
    <row r="222" spans="8:9" x14ac:dyDescent="0.3">
      <c r="H222" s="200">
        <v>106.93493044498868</v>
      </c>
    </row>
    <row r="223" spans="8:9" x14ac:dyDescent="0.3">
      <c r="H223" s="200">
        <v>1.0613063957880999</v>
      </c>
    </row>
    <row r="224" spans="8:9" x14ac:dyDescent="0.3">
      <c r="H224" s="200">
        <v>2.025230326359E-2</v>
      </c>
    </row>
    <row r="225" spans="8:8" x14ac:dyDescent="0.3">
      <c r="H225" s="200">
        <v>1.4965547714000001E-4</v>
      </c>
    </row>
    <row r="226" spans="8:8" x14ac:dyDescent="0.3">
      <c r="H226" s="200">
        <v>5.9697496910400003E-3</v>
      </c>
    </row>
    <row r="227" spans="8:8" x14ac:dyDescent="0.3">
      <c r="H227" s="200">
        <v>4.8332437122200001E-3</v>
      </c>
    </row>
    <row r="228" spans="8:8" x14ac:dyDescent="0.3">
      <c r="H228" s="200" t="s">
        <v>1988</v>
      </c>
    </row>
    <row r="229" spans="8:8" x14ac:dyDescent="0.3">
      <c r="H229" s="200">
        <v>58.026007452344672</v>
      </c>
    </row>
    <row r="230" spans="8:8" x14ac:dyDescent="0.3">
      <c r="H230" s="202">
        <v>58.017401651921162</v>
      </c>
    </row>
    <row r="231" spans="8:8" x14ac:dyDescent="0.3">
      <c r="H231" s="202">
        <v>6.7283435566800002E-3</v>
      </c>
    </row>
    <row r="232" spans="8:8" x14ac:dyDescent="0.3">
      <c r="H232" s="202">
        <v>5.684708612E-5</v>
      </c>
    </row>
    <row r="233" spans="8:8" x14ac:dyDescent="0.3">
      <c r="H233" s="200" t="s">
        <v>478</v>
      </c>
    </row>
    <row r="234" spans="8:8" x14ac:dyDescent="0.3">
      <c r="H234" s="202" t="s">
        <v>478</v>
      </c>
    </row>
    <row r="235" spans="8:8" x14ac:dyDescent="0.3">
      <c r="H235" s="202">
        <v>9.5156203720000001E-4</v>
      </c>
    </row>
    <row r="236" spans="8:8" x14ac:dyDescent="0.3">
      <c r="H236" s="202">
        <v>8.6904774350999995E-4</v>
      </c>
    </row>
    <row r="237" spans="8:8" x14ac:dyDescent="0.3">
      <c r="H237" s="200" t="s">
        <v>474</v>
      </c>
    </row>
    <row r="238" spans="8:8" x14ac:dyDescent="0.3">
      <c r="H238" s="202" t="s">
        <v>474</v>
      </c>
    </row>
    <row r="239" spans="8:8" x14ac:dyDescent="0.3">
      <c r="H239" s="200">
        <v>45.787711245390042</v>
      </c>
    </row>
    <row r="240" spans="8:8" x14ac:dyDescent="0.3">
      <c r="H240" s="202">
        <v>45.716390383313303</v>
      </c>
    </row>
    <row r="241" spans="8:8" x14ac:dyDescent="0.3">
      <c r="H241" s="202">
        <v>5.9815803642629999E-2</v>
      </c>
    </row>
    <row r="242" spans="8:8" x14ac:dyDescent="0.3">
      <c r="H242" s="202">
        <v>4.6744958160599998E-3</v>
      </c>
    </row>
    <row r="243" spans="8:8" x14ac:dyDescent="0.3">
      <c r="H243" s="200">
        <v>1.256183293E-5</v>
      </c>
    </row>
    <row r="244" spans="8:8" x14ac:dyDescent="0.3">
      <c r="H244" s="202">
        <v>1.256183293E-5</v>
      </c>
    </row>
    <row r="245" spans="8:8" x14ac:dyDescent="0.3">
      <c r="H245" s="202">
        <v>4.0667369401000001E-3</v>
      </c>
    </row>
    <row r="246" spans="8:8" x14ac:dyDescent="0.3">
      <c r="H246" s="202">
        <v>2.75126384502E-3</v>
      </c>
    </row>
    <row r="247" spans="8:8" x14ac:dyDescent="0.3">
      <c r="H247" s="200" t="s">
        <v>478</v>
      </c>
    </row>
    <row r="248" spans="8:8" x14ac:dyDescent="0.3">
      <c r="H248" s="200">
        <v>4.1395436288617402</v>
      </c>
    </row>
    <row r="249" spans="8:8" x14ac:dyDescent="0.3">
      <c r="H249" s="202">
        <v>3.1269589434299001</v>
      </c>
    </row>
    <row r="250" spans="8:8" x14ac:dyDescent="0.3">
      <c r="H250" s="202">
        <v>0.99476224858879003</v>
      </c>
    </row>
    <row r="251" spans="8:8" x14ac:dyDescent="0.3">
      <c r="H251" s="202">
        <v>1.5520960361409999E-2</v>
      </c>
    </row>
    <row r="252" spans="8:8" x14ac:dyDescent="0.3">
      <c r="H252" s="200">
        <v>1.3709364421000001E-4</v>
      </c>
    </row>
    <row r="253" spans="8:8" x14ac:dyDescent="0.3">
      <c r="H253" s="202">
        <v>1.3709364421000001E-4</v>
      </c>
    </row>
    <row r="254" spans="8:8" x14ac:dyDescent="0.3">
      <c r="H254" s="202">
        <v>9.5145071374E-4</v>
      </c>
    </row>
    <row r="255" spans="8:8" x14ac:dyDescent="0.3">
      <c r="H255" s="202">
        <v>1.21293212369E-3</v>
      </c>
    </row>
    <row r="256" spans="8:8" x14ac:dyDescent="0.3">
      <c r="H256" s="200" t="s">
        <v>478</v>
      </c>
    </row>
    <row r="257" spans="8:8" x14ac:dyDescent="0.3">
      <c r="H257" s="200">
        <v>7.4179466324320001E-2</v>
      </c>
    </row>
    <row r="258" spans="8:8" x14ac:dyDescent="0.3">
      <c r="H258" s="202">
        <v>7.4179466324320001E-2</v>
      </c>
    </row>
    <row r="259" spans="8:8" x14ac:dyDescent="0.3">
      <c r="H259" s="202" t="s">
        <v>478</v>
      </c>
    </row>
    <row r="260" spans="8:8" x14ac:dyDescent="0.3">
      <c r="H260" s="202" t="s">
        <v>478</v>
      </c>
    </row>
    <row r="261" spans="8:8" x14ac:dyDescent="0.3">
      <c r="H261" s="200" t="s">
        <v>478</v>
      </c>
    </row>
    <row r="262" spans="8:8" x14ac:dyDescent="0.3">
      <c r="H262" s="202" t="s">
        <v>478</v>
      </c>
    </row>
    <row r="263" spans="8:8" x14ac:dyDescent="0.3">
      <c r="H263" s="202" t="s">
        <v>477</v>
      </c>
    </row>
    <row r="264" spans="8:8" x14ac:dyDescent="0.3">
      <c r="H264" s="200" t="s">
        <v>478</v>
      </c>
    </row>
    <row r="265" spans="8:8" x14ac:dyDescent="0.3">
      <c r="H265" s="200" t="s">
        <v>479</v>
      </c>
    </row>
    <row r="266" spans="8:8" x14ac:dyDescent="0.3">
      <c r="H266" s="200" t="s">
        <v>479</v>
      </c>
    </row>
    <row r="267" spans="8:8" x14ac:dyDescent="0.3">
      <c r="H267" s="202" t="s">
        <v>474</v>
      </c>
    </row>
    <row r="268" spans="8:8" x14ac:dyDescent="0.3">
      <c r="H268" s="202" t="s">
        <v>474</v>
      </c>
    </row>
    <row r="269" spans="8:8" x14ac:dyDescent="0.3">
      <c r="H269" s="202" t="s">
        <v>474</v>
      </c>
    </row>
    <row r="270" spans="8:8" x14ac:dyDescent="0.3">
      <c r="H270" s="200" t="s">
        <v>474</v>
      </c>
    </row>
    <row r="271" spans="8:8" x14ac:dyDescent="0.3">
      <c r="H271" s="202" t="s">
        <v>474</v>
      </c>
    </row>
    <row r="272" spans="8:8" x14ac:dyDescent="0.3">
      <c r="H272" s="202" t="s">
        <v>474</v>
      </c>
    </row>
    <row r="273" spans="8:9" x14ac:dyDescent="0.3">
      <c r="H273" s="200" t="s">
        <v>473</v>
      </c>
    </row>
    <row r="274" spans="8:9" x14ac:dyDescent="0.3">
      <c r="H274" s="200">
        <v>1.1264562951999999</v>
      </c>
    </row>
    <row r="275" spans="8:9" x14ac:dyDescent="0.3">
      <c r="H275" s="202">
        <v>1.1264562951999999</v>
      </c>
    </row>
    <row r="276" spans="8:9" x14ac:dyDescent="0.3">
      <c r="H276" s="202" t="s">
        <v>478</v>
      </c>
    </row>
    <row r="277" spans="8:9" x14ac:dyDescent="0.3">
      <c r="H277" s="202" t="s">
        <v>474</v>
      </c>
    </row>
    <row r="278" spans="8:9" x14ac:dyDescent="0.3">
      <c r="H278" s="202" t="s">
        <v>477</v>
      </c>
    </row>
    <row r="279" spans="8:9" x14ac:dyDescent="0.3">
      <c r="H279" s="200" t="s">
        <v>473</v>
      </c>
    </row>
    <row r="280" spans="8:9" x14ac:dyDescent="0.3">
      <c r="H280" s="200">
        <v>0.73291389331867995</v>
      </c>
    </row>
    <row r="281" spans="8:9" x14ac:dyDescent="0.3">
      <c r="H281" s="202">
        <v>0.56271293163185998</v>
      </c>
    </row>
    <row r="282" spans="8:9" x14ac:dyDescent="0.3">
      <c r="H282" s="202">
        <v>0.17020096168682</v>
      </c>
    </row>
    <row r="283" spans="8:9" x14ac:dyDescent="0.3">
      <c r="H283" s="202" t="s">
        <v>474</v>
      </c>
    </row>
    <row r="284" spans="8:9" x14ac:dyDescent="0.3">
      <c r="H284" s="200" t="s">
        <v>473</v>
      </c>
    </row>
    <row r="285" spans="8:9" x14ac:dyDescent="0.3">
      <c r="H285" s="202" t="s">
        <v>474</v>
      </c>
      <c r="I285" s="57" t="s">
        <v>473</v>
      </c>
    </row>
    <row r="286" spans="8:9" x14ac:dyDescent="0.3">
      <c r="H286" s="202" t="s">
        <v>477</v>
      </c>
      <c r="I286" s="57" t="s">
        <v>473</v>
      </c>
    </row>
    <row r="287" spans="8:9" x14ac:dyDescent="0.3">
      <c r="H287" s="200" t="s">
        <v>473</v>
      </c>
      <c r="I287" s="57" t="s">
        <v>473</v>
      </c>
    </row>
    <row r="288" spans="8:9" x14ac:dyDescent="0.3">
      <c r="H288" s="200">
        <v>22.8286814646106</v>
      </c>
      <c r="I288" s="57" t="s">
        <v>473</v>
      </c>
    </row>
    <row r="289" spans="8:9" x14ac:dyDescent="0.3">
      <c r="H289" s="200">
        <v>22.744244376797859</v>
      </c>
      <c r="I289" s="57" t="s">
        <v>473</v>
      </c>
    </row>
    <row r="290" spans="8:9" x14ac:dyDescent="0.3">
      <c r="H290" s="200" t="s">
        <v>478</v>
      </c>
      <c r="I290" s="57" t="s">
        <v>473</v>
      </c>
    </row>
    <row r="291" spans="8:9" x14ac:dyDescent="0.3">
      <c r="H291" s="200">
        <v>8.4437087812739994E-2</v>
      </c>
      <c r="I291" s="57" t="s">
        <v>473</v>
      </c>
    </row>
    <row r="292" spans="8:9" x14ac:dyDescent="0.3">
      <c r="H292" s="200" t="s">
        <v>478</v>
      </c>
      <c r="I292" s="57" t="s">
        <v>473</v>
      </c>
    </row>
    <row r="293" spans="8:9" x14ac:dyDescent="0.3">
      <c r="H293" s="200" t="s">
        <v>486</v>
      </c>
      <c r="I293" s="57" t="s">
        <v>473</v>
      </c>
    </row>
    <row r="294" spans="8:9" x14ac:dyDescent="0.3">
      <c r="H294" s="200" t="s">
        <v>486</v>
      </c>
      <c r="I294" s="57" t="s">
        <v>473</v>
      </c>
    </row>
    <row r="295" spans="8:9" x14ac:dyDescent="0.3">
      <c r="H295" s="202" t="s">
        <v>477</v>
      </c>
      <c r="I295" s="57" t="s">
        <v>473</v>
      </c>
    </row>
    <row r="296" spans="8:9" x14ac:dyDescent="0.3">
      <c r="H296" s="202" t="s">
        <v>478</v>
      </c>
      <c r="I296" s="57" t="s">
        <v>473</v>
      </c>
    </row>
    <row r="297" spans="8:9" x14ac:dyDescent="0.3">
      <c r="H297" s="202" t="s">
        <v>477</v>
      </c>
      <c r="I297" s="57" t="s">
        <v>473</v>
      </c>
    </row>
    <row r="298" spans="8:9" x14ac:dyDescent="0.3">
      <c r="H298" s="202" t="s">
        <v>478</v>
      </c>
      <c r="I298" s="57" t="s">
        <v>473</v>
      </c>
    </row>
    <row r="299" spans="8:9" x14ac:dyDescent="0.3">
      <c r="H299" s="202" t="s">
        <v>478</v>
      </c>
      <c r="I299" s="57" t="s">
        <v>473</v>
      </c>
    </row>
    <row r="300" spans="8:9" x14ac:dyDescent="0.3">
      <c r="H300" s="200">
        <v>22.8286814646106</v>
      </c>
      <c r="I300" s="57" t="s">
        <v>473</v>
      </c>
    </row>
    <row r="301" spans="8:9" x14ac:dyDescent="0.3">
      <c r="H301" s="200">
        <v>22.8286814646106</v>
      </c>
      <c r="I301" s="57" t="s">
        <v>473</v>
      </c>
    </row>
    <row r="302" spans="8:9" x14ac:dyDescent="0.3">
      <c r="H302" s="202">
        <v>22.744244376797859</v>
      </c>
      <c r="I302" s="57" t="s">
        <v>473</v>
      </c>
    </row>
    <row r="303" spans="8:9" x14ac:dyDescent="0.3">
      <c r="H303" s="202" t="s">
        <v>478</v>
      </c>
      <c r="I303" s="57" t="s">
        <v>473</v>
      </c>
    </row>
    <row r="304" spans="8:9" x14ac:dyDescent="0.3">
      <c r="H304" s="202">
        <v>8.4437087812739994E-2</v>
      </c>
      <c r="I304" s="57" t="s">
        <v>473</v>
      </c>
    </row>
    <row r="305" spans="8:9" x14ac:dyDescent="0.3">
      <c r="H305" s="202" t="s">
        <v>478</v>
      </c>
      <c r="I305" s="57" t="s">
        <v>473</v>
      </c>
    </row>
    <row r="306" spans="8:9" x14ac:dyDescent="0.3">
      <c r="H306" s="202" t="s">
        <v>477</v>
      </c>
      <c r="I306" s="57" t="s">
        <v>473</v>
      </c>
    </row>
    <row r="307" spans="8:9" x14ac:dyDescent="0.3">
      <c r="H307" s="200">
        <v>4.1002059296026401</v>
      </c>
      <c r="I307" s="200" t="s">
        <v>484</v>
      </c>
    </row>
    <row r="308" spans="8:9" x14ac:dyDescent="0.3">
      <c r="H308" s="200">
        <v>1.2792799144267299</v>
      </c>
      <c r="I308" s="200" t="s">
        <v>473</v>
      </c>
    </row>
    <row r="309" spans="8:9" x14ac:dyDescent="0.3">
      <c r="H309" s="200">
        <v>0.16012232372452001</v>
      </c>
      <c r="I309" s="200" t="s">
        <v>473</v>
      </c>
    </row>
    <row r="310" spans="8:9" x14ac:dyDescent="0.3">
      <c r="H310" s="200">
        <v>0.76172214774073999</v>
      </c>
      <c r="I310" s="200" t="s">
        <v>473</v>
      </c>
    </row>
    <row r="311" spans="8:9" x14ac:dyDescent="0.3">
      <c r="H311" s="200" t="s">
        <v>478</v>
      </c>
      <c r="I311" s="200" t="s">
        <v>478</v>
      </c>
    </row>
    <row r="312" spans="8:9" x14ac:dyDescent="0.3">
      <c r="H312" s="200" t="s">
        <v>478</v>
      </c>
      <c r="I312" s="200" t="s">
        <v>478</v>
      </c>
    </row>
    <row r="313" spans="8:9" x14ac:dyDescent="0.3">
      <c r="H313" s="200">
        <v>1.8990815437106501</v>
      </c>
      <c r="I313" s="200" t="s">
        <v>473</v>
      </c>
    </row>
    <row r="314" spans="8:9" x14ac:dyDescent="0.3">
      <c r="H314" s="200">
        <v>1.1609958550767701</v>
      </c>
      <c r="I314" s="200" t="s">
        <v>484</v>
      </c>
    </row>
    <row r="315" spans="8:9" x14ac:dyDescent="0.3">
      <c r="H315" s="200">
        <v>0.45748987200317998</v>
      </c>
      <c r="I315" s="200" t="s">
        <v>473</v>
      </c>
    </row>
    <row r="316" spans="8:9" x14ac:dyDescent="0.3">
      <c r="H316" s="200">
        <v>0.14583359177381</v>
      </c>
      <c r="I316" s="200" t="s">
        <v>473</v>
      </c>
    </row>
    <row r="317" spans="8:9" x14ac:dyDescent="0.3">
      <c r="H317" s="200">
        <v>0.29181730744488998</v>
      </c>
      <c r="I317" s="200" t="s">
        <v>473</v>
      </c>
    </row>
    <row r="318" spans="8:9" x14ac:dyDescent="0.3">
      <c r="H318" s="200" t="s">
        <v>478</v>
      </c>
      <c r="I318" s="200" t="s">
        <v>478</v>
      </c>
    </row>
    <row r="319" spans="8:9" x14ac:dyDescent="0.3">
      <c r="H319" s="200" t="s">
        <v>478</v>
      </c>
      <c r="I319" s="200" t="s">
        <v>478</v>
      </c>
    </row>
    <row r="320" spans="8:9" x14ac:dyDescent="0.3">
      <c r="H320" s="200">
        <v>0.26585508385488998</v>
      </c>
      <c r="I320" s="200" t="s">
        <v>473</v>
      </c>
    </row>
    <row r="321" spans="8:9" x14ac:dyDescent="0.3">
      <c r="H321" s="200">
        <v>1.1609958550767701</v>
      </c>
      <c r="I321" s="200" t="s">
        <v>484</v>
      </c>
    </row>
    <row r="322" spans="8:9" x14ac:dyDescent="0.3">
      <c r="H322" s="202">
        <v>0.45748987200317998</v>
      </c>
      <c r="I322" s="202" t="s">
        <v>473</v>
      </c>
    </row>
    <row r="323" spans="8:9" x14ac:dyDescent="0.3">
      <c r="H323" s="202">
        <v>0.14583359177381</v>
      </c>
      <c r="I323" s="202" t="s">
        <v>473</v>
      </c>
    </row>
    <row r="324" spans="8:9" x14ac:dyDescent="0.3">
      <c r="H324" s="202">
        <v>0.29181730744488998</v>
      </c>
      <c r="I324" s="202" t="s">
        <v>473</v>
      </c>
    </row>
    <row r="325" spans="8:9" x14ac:dyDescent="0.3">
      <c r="H325" s="202" t="s">
        <v>478</v>
      </c>
      <c r="I325" s="202" t="s">
        <v>478</v>
      </c>
    </row>
    <row r="326" spans="8:9" x14ac:dyDescent="0.3">
      <c r="H326" s="202" t="s">
        <v>478</v>
      </c>
      <c r="I326" s="202" t="s">
        <v>478</v>
      </c>
    </row>
    <row r="327" spans="8:9" x14ac:dyDescent="0.3">
      <c r="H327" s="202">
        <v>0.26585508385488998</v>
      </c>
      <c r="I327" s="202" t="s">
        <v>473</v>
      </c>
    </row>
    <row r="328" spans="8:9" x14ac:dyDescent="0.3">
      <c r="H328" s="200">
        <v>2.9373316220328798</v>
      </c>
      <c r="I328" s="200" t="s">
        <v>484</v>
      </c>
    </row>
    <row r="329" spans="8:9" x14ac:dyDescent="0.3">
      <c r="H329" s="200">
        <v>0.82174234639587995</v>
      </c>
      <c r="I329" s="200" t="s">
        <v>473</v>
      </c>
    </row>
    <row r="330" spans="8:9" x14ac:dyDescent="0.3">
      <c r="H330" s="200">
        <v>1.2681639466510001E-2</v>
      </c>
      <c r="I330" s="200" t="s">
        <v>473</v>
      </c>
    </row>
    <row r="331" spans="8:9" x14ac:dyDescent="0.3">
      <c r="H331" s="200">
        <v>0.46968117631473</v>
      </c>
      <c r="I331" s="200" t="s">
        <v>473</v>
      </c>
    </row>
    <row r="332" spans="8:9" x14ac:dyDescent="0.3">
      <c r="H332" s="200" t="s">
        <v>478</v>
      </c>
      <c r="I332" s="200" t="s">
        <v>478</v>
      </c>
    </row>
    <row r="333" spans="8:9" x14ac:dyDescent="0.3">
      <c r="H333" s="200" t="s">
        <v>478</v>
      </c>
      <c r="I333" s="200" t="s">
        <v>478</v>
      </c>
    </row>
    <row r="334" spans="8:9" x14ac:dyDescent="0.3">
      <c r="H334" s="200">
        <v>1.63322645985576</v>
      </c>
      <c r="I334" s="200" t="s">
        <v>473</v>
      </c>
    </row>
    <row r="335" spans="8:9" x14ac:dyDescent="0.3">
      <c r="H335" s="200">
        <v>2.9373316220328798</v>
      </c>
      <c r="I335" s="200" t="s">
        <v>484</v>
      </c>
    </row>
    <row r="336" spans="8:9" x14ac:dyDescent="0.3">
      <c r="H336" s="200">
        <v>2.9373316220328798</v>
      </c>
      <c r="I336" s="200" t="s">
        <v>484</v>
      </c>
    </row>
    <row r="337" spans="8:9" x14ac:dyDescent="0.3">
      <c r="H337" s="202">
        <v>0.82174234639587995</v>
      </c>
      <c r="I337" s="202" t="s">
        <v>473</v>
      </c>
    </row>
    <row r="338" spans="8:9" x14ac:dyDescent="0.3">
      <c r="H338" s="202">
        <v>1.2681639466510001E-2</v>
      </c>
      <c r="I338" s="202" t="s">
        <v>473</v>
      </c>
    </row>
    <row r="339" spans="8:9" x14ac:dyDescent="0.3">
      <c r="H339" s="202">
        <v>0.46968117631473</v>
      </c>
      <c r="I339" s="202" t="s">
        <v>473</v>
      </c>
    </row>
    <row r="340" spans="8:9" x14ac:dyDescent="0.3">
      <c r="H340" s="202" t="s">
        <v>478</v>
      </c>
      <c r="I340" s="202" t="s">
        <v>478</v>
      </c>
    </row>
    <row r="341" spans="8:9" x14ac:dyDescent="0.3">
      <c r="H341" s="202" t="s">
        <v>478</v>
      </c>
      <c r="I341" s="202" t="s">
        <v>478</v>
      </c>
    </row>
    <row r="342" spans="8:9" x14ac:dyDescent="0.3">
      <c r="H342" s="202">
        <v>1.63322645985576</v>
      </c>
      <c r="I342" s="202" t="s">
        <v>473</v>
      </c>
    </row>
    <row r="343" spans="8:9" x14ac:dyDescent="0.3">
      <c r="H343" s="200">
        <v>1.87845249299E-3</v>
      </c>
      <c r="I343" s="200" t="s">
        <v>484</v>
      </c>
    </row>
    <row r="344" spans="8:9" x14ac:dyDescent="0.3">
      <c r="H344" s="200">
        <v>4.7696027669999998E-5</v>
      </c>
      <c r="I344" s="200" t="s">
        <v>473</v>
      </c>
    </row>
    <row r="345" spans="8:9" x14ac:dyDescent="0.3">
      <c r="H345" s="200">
        <v>1.6070924842E-3</v>
      </c>
      <c r="I345" s="200" t="s">
        <v>473</v>
      </c>
    </row>
    <row r="346" spans="8:9" x14ac:dyDescent="0.3">
      <c r="H346" s="200">
        <v>2.2366398112E-4</v>
      </c>
      <c r="I346" s="200" t="s">
        <v>473</v>
      </c>
    </row>
    <row r="347" spans="8:9" x14ac:dyDescent="0.3">
      <c r="H347" s="200" t="s">
        <v>478</v>
      </c>
      <c r="I347" s="200" t="s">
        <v>478</v>
      </c>
    </row>
    <row r="348" spans="8:9" x14ac:dyDescent="0.3">
      <c r="H348" s="200" t="s">
        <v>478</v>
      </c>
      <c r="I348" s="200" t="s">
        <v>478</v>
      </c>
    </row>
    <row r="349" spans="8:9" x14ac:dyDescent="0.3">
      <c r="H349" s="200" t="s">
        <v>473</v>
      </c>
      <c r="I349" s="200" t="s">
        <v>473</v>
      </c>
    </row>
    <row r="350" spans="8:9" x14ac:dyDescent="0.3">
      <c r="H350" s="200">
        <v>1.87845249299E-3</v>
      </c>
      <c r="I350" s="200" t="s">
        <v>484</v>
      </c>
    </row>
    <row r="351" spans="8:9" x14ac:dyDescent="0.3">
      <c r="H351" s="202">
        <v>4.7696027669999998E-5</v>
      </c>
      <c r="I351" s="202" t="s">
        <v>473</v>
      </c>
    </row>
    <row r="352" spans="8:9" x14ac:dyDescent="0.3">
      <c r="H352" s="202">
        <v>1.6070924842E-3</v>
      </c>
      <c r="I352" s="202" t="s">
        <v>473</v>
      </c>
    </row>
    <row r="353" spans="8:9" x14ac:dyDescent="0.3">
      <c r="H353" s="202">
        <v>2.2366398112E-4</v>
      </c>
      <c r="I353" s="202" t="s">
        <v>473</v>
      </c>
    </row>
    <row r="354" spans="8:9" x14ac:dyDescent="0.3">
      <c r="H354" s="202" t="s">
        <v>478</v>
      </c>
      <c r="I354" s="202" t="s">
        <v>478</v>
      </c>
    </row>
    <row r="355" spans="8:9" x14ac:dyDescent="0.3">
      <c r="H355" s="202" t="s">
        <v>478</v>
      </c>
      <c r="I355" s="202" t="s">
        <v>478</v>
      </c>
    </row>
    <row r="356" spans="8:9" x14ac:dyDescent="0.3">
      <c r="H356" s="202" t="s">
        <v>473</v>
      </c>
      <c r="I356" s="202" t="s">
        <v>473</v>
      </c>
    </row>
    <row r="357" spans="8:9" x14ac:dyDescent="0.3">
      <c r="H357" s="200" t="s">
        <v>1988</v>
      </c>
      <c r="I357" s="201" t="s">
        <v>184</v>
      </c>
    </row>
    <row r="358" spans="8:9" x14ac:dyDescent="0.3">
      <c r="H358" s="202" t="s">
        <v>474</v>
      </c>
      <c r="I358" s="201" t="s">
        <v>184</v>
      </c>
    </row>
    <row r="359" spans="8:9" x14ac:dyDescent="0.3">
      <c r="H359" s="202" t="s">
        <v>474</v>
      </c>
      <c r="I359" s="201" t="s">
        <v>184</v>
      </c>
    </row>
    <row r="360" spans="8:9" x14ac:dyDescent="0.3">
      <c r="H360" s="202" t="s">
        <v>474</v>
      </c>
      <c r="I360" s="201" t="s">
        <v>184</v>
      </c>
    </row>
    <row r="361" spans="8:9" x14ac:dyDescent="0.3">
      <c r="H361" s="200" t="s">
        <v>478</v>
      </c>
      <c r="I361" s="201" t="s">
        <v>184</v>
      </c>
    </row>
    <row r="362" spans="8:9" x14ac:dyDescent="0.3">
      <c r="H362" s="202" t="s">
        <v>474</v>
      </c>
      <c r="I362" s="201" t="s">
        <v>184</v>
      </c>
    </row>
    <row r="363" spans="8:9" x14ac:dyDescent="0.3">
      <c r="H363" s="202" t="s">
        <v>473</v>
      </c>
      <c r="I363" s="201" t="s">
        <v>184</v>
      </c>
    </row>
    <row r="364" spans="8:9" x14ac:dyDescent="0.3">
      <c r="H364" s="200" t="s">
        <v>478</v>
      </c>
      <c r="I364" s="201" t="s">
        <v>184</v>
      </c>
    </row>
    <row r="365" spans="8:9" x14ac:dyDescent="0.3">
      <c r="H365" s="200" t="s">
        <v>1988</v>
      </c>
      <c r="I365" s="201" t="s">
        <v>184</v>
      </c>
    </row>
    <row r="366" spans="8:9" x14ac:dyDescent="0.3">
      <c r="H366" s="202" t="s">
        <v>474</v>
      </c>
      <c r="I366" s="201" t="s">
        <v>184</v>
      </c>
    </row>
    <row r="367" spans="8:9" x14ac:dyDescent="0.3">
      <c r="H367" s="202" t="s">
        <v>474</v>
      </c>
      <c r="I367" s="201" t="s">
        <v>184</v>
      </c>
    </row>
    <row r="368" spans="8:9" x14ac:dyDescent="0.3">
      <c r="H368" s="202" t="s">
        <v>474</v>
      </c>
      <c r="I368" s="201" t="s">
        <v>184</v>
      </c>
    </row>
    <row r="369" spans="8:9" x14ac:dyDescent="0.3">
      <c r="H369" s="200" t="s">
        <v>474</v>
      </c>
      <c r="I369" s="201" t="s">
        <v>184</v>
      </c>
    </row>
    <row r="370" spans="8:9" x14ac:dyDescent="0.3">
      <c r="H370" s="202" t="s">
        <v>474</v>
      </c>
      <c r="I370" s="201" t="s">
        <v>184</v>
      </c>
    </row>
    <row r="371" spans="8:9" x14ac:dyDescent="0.3">
      <c r="H371" s="202" t="s">
        <v>473</v>
      </c>
      <c r="I371" s="201" t="s">
        <v>184</v>
      </c>
    </row>
    <row r="372" spans="8:9" x14ac:dyDescent="0.3">
      <c r="H372" s="200" t="s">
        <v>478</v>
      </c>
      <c r="I372" s="201" t="s">
        <v>184</v>
      </c>
    </row>
    <row r="373" spans="8:9" x14ac:dyDescent="0.3">
      <c r="H373" s="200">
        <v>2.5601844175807398</v>
      </c>
      <c r="I373" s="200" t="s">
        <v>484</v>
      </c>
    </row>
    <row r="374" spans="8:9" x14ac:dyDescent="0.3">
      <c r="H374" s="200">
        <v>1.7785747835824199</v>
      </c>
      <c r="I374" s="200" t="s">
        <v>484</v>
      </c>
    </row>
    <row r="375" spans="8:9" x14ac:dyDescent="0.3">
      <c r="H375" s="200">
        <v>1.29867598133739</v>
      </c>
      <c r="I375" s="200" t="s">
        <v>484</v>
      </c>
    </row>
    <row r="376" spans="8:9" x14ac:dyDescent="0.3">
      <c r="H376" s="202" t="s">
        <v>473</v>
      </c>
      <c r="I376" s="202" t="s">
        <v>473</v>
      </c>
    </row>
    <row r="377" spans="8:9" x14ac:dyDescent="0.3">
      <c r="H377" s="202" t="s">
        <v>473</v>
      </c>
      <c r="I377" s="202" t="s">
        <v>473</v>
      </c>
    </row>
    <row r="378" spans="8:9" x14ac:dyDescent="0.3">
      <c r="H378" s="202" t="s">
        <v>473</v>
      </c>
      <c r="I378" s="202" t="s">
        <v>473</v>
      </c>
    </row>
    <row r="379" spans="8:9" x14ac:dyDescent="0.3">
      <c r="H379" s="202">
        <v>1.29867598133739</v>
      </c>
      <c r="I379" s="202" t="s">
        <v>473</v>
      </c>
    </row>
    <row r="380" spans="8:9" x14ac:dyDescent="0.3">
      <c r="H380" s="202" t="s">
        <v>478</v>
      </c>
      <c r="I380" s="202" t="s">
        <v>478</v>
      </c>
    </row>
    <row r="381" spans="8:9" x14ac:dyDescent="0.3">
      <c r="H381" s="202" t="s">
        <v>473</v>
      </c>
      <c r="I381" s="202" t="s">
        <v>473</v>
      </c>
    </row>
    <row r="382" spans="8:9" x14ac:dyDescent="0.3">
      <c r="H382" s="200">
        <v>0.47989880224503001</v>
      </c>
      <c r="I382" s="200" t="s">
        <v>484</v>
      </c>
    </row>
    <row r="383" spans="8:9" x14ac:dyDescent="0.3">
      <c r="H383" s="202">
        <v>0.42843603655833001</v>
      </c>
      <c r="I383" s="202" t="s">
        <v>473</v>
      </c>
    </row>
    <row r="384" spans="8:9" x14ac:dyDescent="0.3">
      <c r="H384" s="202">
        <v>4.9153121453560003E-2</v>
      </c>
      <c r="I384" s="202" t="s">
        <v>473</v>
      </c>
    </row>
    <row r="385" spans="8:9" x14ac:dyDescent="0.3">
      <c r="H385" s="202">
        <v>2.3096442331399999E-3</v>
      </c>
      <c r="I385" s="202" t="s">
        <v>473</v>
      </c>
    </row>
    <row r="386" spans="8:9" x14ac:dyDescent="0.3">
      <c r="H386" s="202" t="s">
        <v>478</v>
      </c>
      <c r="I386" s="202" t="s">
        <v>478</v>
      </c>
    </row>
    <row r="387" spans="8:9" x14ac:dyDescent="0.3">
      <c r="H387" s="202" t="s">
        <v>478</v>
      </c>
      <c r="I387" s="202" t="s">
        <v>478</v>
      </c>
    </row>
    <row r="388" spans="8:9" x14ac:dyDescent="0.3">
      <c r="H388" s="202" t="s">
        <v>477</v>
      </c>
      <c r="I388" s="202" t="s">
        <v>473</v>
      </c>
    </row>
    <row r="389" spans="8:9" x14ac:dyDescent="0.3">
      <c r="H389" s="200" t="s">
        <v>484</v>
      </c>
      <c r="I389" s="200" t="s">
        <v>484</v>
      </c>
    </row>
    <row r="390" spans="8:9" x14ac:dyDescent="0.3">
      <c r="H390" s="202" t="s">
        <v>473</v>
      </c>
      <c r="I390" s="202" t="s">
        <v>473</v>
      </c>
    </row>
    <row r="391" spans="8:9" x14ac:dyDescent="0.3">
      <c r="H391" s="202" t="s">
        <v>473</v>
      </c>
      <c r="I391" s="202" t="s">
        <v>473</v>
      </c>
    </row>
    <row r="392" spans="8:9" x14ac:dyDescent="0.3">
      <c r="H392" s="202" t="s">
        <v>473</v>
      </c>
      <c r="I392" s="202" t="s">
        <v>473</v>
      </c>
    </row>
    <row r="393" spans="8:9" x14ac:dyDescent="0.3">
      <c r="H393" s="202" t="s">
        <v>478</v>
      </c>
      <c r="I393" s="202" t="s">
        <v>478</v>
      </c>
    </row>
    <row r="394" spans="8:9" x14ac:dyDescent="0.3">
      <c r="H394" s="202" t="s">
        <v>478</v>
      </c>
      <c r="I394" s="202" t="s">
        <v>478</v>
      </c>
    </row>
    <row r="395" spans="8:9" x14ac:dyDescent="0.3">
      <c r="H395" s="202" t="s">
        <v>473</v>
      </c>
      <c r="I395" s="202" t="s">
        <v>473</v>
      </c>
    </row>
    <row r="396" spans="8:9" x14ac:dyDescent="0.3">
      <c r="H396" s="200">
        <v>0.78160963399831995</v>
      </c>
      <c r="I396" s="201" t="s">
        <v>184</v>
      </c>
    </row>
    <row r="397" spans="8:9" x14ac:dyDescent="0.3">
      <c r="H397" s="200">
        <v>0.78160963399831995</v>
      </c>
      <c r="I397" s="201" t="s">
        <v>184</v>
      </c>
    </row>
    <row r="398" spans="8:9" x14ac:dyDescent="0.3">
      <c r="H398" s="202">
        <v>0.78160963399831995</v>
      </c>
      <c r="I398" s="201" t="s">
        <v>184</v>
      </c>
    </row>
    <row r="399" spans="8:9" x14ac:dyDescent="0.3">
      <c r="H399" s="202" t="s">
        <v>478</v>
      </c>
      <c r="I399" s="201" t="s">
        <v>184</v>
      </c>
    </row>
    <row r="400" spans="8:9" x14ac:dyDescent="0.3">
      <c r="H400" s="202" t="s">
        <v>478</v>
      </c>
      <c r="I400" s="201" t="s">
        <v>184</v>
      </c>
    </row>
    <row r="401" spans="8:12" x14ac:dyDescent="0.3">
      <c r="H401" s="202" t="s">
        <v>478</v>
      </c>
      <c r="I401" s="201" t="s">
        <v>184</v>
      </c>
    </row>
    <row r="402" spans="8:12" x14ac:dyDescent="0.3">
      <c r="H402" s="202" t="s">
        <v>478</v>
      </c>
      <c r="I402" s="201" t="s">
        <v>184</v>
      </c>
    </row>
    <row r="403" spans="8:12" x14ac:dyDescent="0.3">
      <c r="H403" s="203"/>
      <c r="I403" s="203"/>
    </row>
    <row r="404" spans="8:12" x14ac:dyDescent="0.3">
      <c r="H404" s="201" t="s">
        <v>184</v>
      </c>
      <c r="I404" s="201" t="s">
        <v>184</v>
      </c>
    </row>
    <row r="405" spans="8:12" x14ac:dyDescent="0.3">
      <c r="H405" s="202" t="s">
        <v>473</v>
      </c>
      <c r="I405" s="202" t="s">
        <v>473</v>
      </c>
    </row>
    <row r="406" spans="8:12" x14ac:dyDescent="0.3">
      <c r="H406" s="202" t="s">
        <v>473</v>
      </c>
      <c r="I406" s="202" t="s">
        <v>473</v>
      </c>
    </row>
    <row r="408" spans="8:12" x14ac:dyDescent="0.3">
      <c r="H408" s="58">
        <f t="shared" ref="H408:I408" si="0">SUM(H216,H402)</f>
        <v>4.8332437122200001E-3</v>
      </c>
      <c r="I408" s="58">
        <f t="shared" si="0"/>
        <v>0</v>
      </c>
    </row>
    <row r="410" spans="8:12" x14ac:dyDescent="0.3">
      <c r="H410" s="158"/>
      <c r="I410" s="158"/>
      <c r="J410" s="158"/>
      <c r="K410" s="158"/>
      <c r="L410" s="56" t="s">
        <v>467</v>
      </c>
    </row>
    <row r="411" spans="8:12" x14ac:dyDescent="0.3">
      <c r="H411" s="158"/>
      <c r="I411" s="158"/>
      <c r="J411" s="158"/>
      <c r="K411" s="158"/>
      <c r="L411" s="56" t="s">
        <v>2211</v>
      </c>
    </row>
    <row r="412" spans="8:12" x14ac:dyDescent="0.3">
      <c r="H412" s="158"/>
      <c r="I412" s="158"/>
      <c r="J412" s="158"/>
      <c r="K412" s="159"/>
      <c r="L412" s="56" t="s">
        <v>468</v>
      </c>
    </row>
    <row r="413" spans="8:12" x14ac:dyDescent="0.3">
      <c r="H413" s="158"/>
      <c r="I413" s="158"/>
      <c r="J413" s="158"/>
      <c r="K413" s="158"/>
      <c r="L413" s="160"/>
    </row>
    <row r="414" spans="8:12" x14ac:dyDescent="0.3">
      <c r="H414" s="59" t="s">
        <v>489</v>
      </c>
      <c r="I414" s="161" t="s">
        <v>490</v>
      </c>
      <c r="J414" s="162" t="s">
        <v>471</v>
      </c>
      <c r="K414" s="162" t="s">
        <v>472</v>
      </c>
      <c r="L414" s="163" t="s">
        <v>491</v>
      </c>
    </row>
    <row r="415" spans="8:12" ht="15" thickBot="1" x14ac:dyDescent="0.35">
      <c r="H415" s="271"/>
      <c r="I415" s="271"/>
      <c r="J415" s="271"/>
      <c r="K415" s="271"/>
      <c r="L415" s="272"/>
    </row>
    <row r="416" spans="8:12" ht="15" thickTop="1" x14ac:dyDescent="0.3">
      <c r="H416" s="204">
        <v>2.8530150025699998E-2</v>
      </c>
      <c r="I416" s="204">
        <v>572.16514495327442</v>
      </c>
      <c r="J416" s="204">
        <v>1557.1939910195872</v>
      </c>
      <c r="K416" s="204">
        <v>5849.2197121443369</v>
      </c>
      <c r="L416" s="204">
        <v>830.75987228203655</v>
      </c>
    </row>
    <row r="417" spans="8:12" x14ac:dyDescent="0.3">
      <c r="H417" s="201" t="s">
        <v>184</v>
      </c>
      <c r="I417" s="204" t="s">
        <v>473</v>
      </c>
      <c r="J417" s="204" t="s">
        <v>473</v>
      </c>
      <c r="K417" s="204" t="s">
        <v>473</v>
      </c>
      <c r="L417" s="204">
        <v>134.03649648504052</v>
      </c>
    </row>
    <row r="418" spans="8:12" x14ac:dyDescent="0.3">
      <c r="H418" s="201" t="s">
        <v>184</v>
      </c>
      <c r="I418" s="201" t="s">
        <v>184</v>
      </c>
      <c r="J418" s="201" t="s">
        <v>184</v>
      </c>
      <c r="K418" s="201" t="s">
        <v>184</v>
      </c>
      <c r="L418" s="202">
        <v>134.03649648504052</v>
      </c>
    </row>
    <row r="419" spans="8:12" x14ac:dyDescent="0.3">
      <c r="H419" s="201" t="s">
        <v>184</v>
      </c>
      <c r="I419" s="201" t="s">
        <v>184</v>
      </c>
      <c r="J419" s="201" t="s">
        <v>184</v>
      </c>
      <c r="K419" s="201" t="s">
        <v>184</v>
      </c>
      <c r="L419" s="201" t="s">
        <v>184</v>
      </c>
    </row>
    <row r="420" spans="8:12" x14ac:dyDescent="0.3">
      <c r="H420" s="201" t="s">
        <v>184</v>
      </c>
      <c r="I420" s="201" t="s">
        <v>184</v>
      </c>
      <c r="J420" s="201" t="s">
        <v>184</v>
      </c>
      <c r="K420" s="201" t="s">
        <v>184</v>
      </c>
      <c r="L420" s="201" t="s">
        <v>184</v>
      </c>
    </row>
    <row r="421" spans="8:12" x14ac:dyDescent="0.3">
      <c r="H421" s="201" t="s">
        <v>184</v>
      </c>
      <c r="I421" s="204" t="s">
        <v>473</v>
      </c>
      <c r="J421" s="204" t="s">
        <v>473</v>
      </c>
      <c r="K421" s="204" t="s">
        <v>473</v>
      </c>
      <c r="L421" s="204" t="s">
        <v>473</v>
      </c>
    </row>
    <row r="422" spans="8:12" x14ac:dyDescent="0.3">
      <c r="H422" s="204" t="s">
        <v>473</v>
      </c>
      <c r="I422" s="204">
        <v>55.249069497127223</v>
      </c>
      <c r="J422" s="204">
        <v>188.72091220254887</v>
      </c>
      <c r="K422" s="204">
        <v>213.37603828081271</v>
      </c>
      <c r="L422" s="204">
        <v>228.15769905799976</v>
      </c>
    </row>
    <row r="423" spans="8:12" x14ac:dyDescent="0.3">
      <c r="H423" s="201" t="s">
        <v>184</v>
      </c>
      <c r="I423" s="202" t="s">
        <v>474</v>
      </c>
      <c r="J423" s="202" t="s">
        <v>474</v>
      </c>
      <c r="K423" s="202" t="s">
        <v>474</v>
      </c>
      <c r="L423" s="202" t="s">
        <v>474</v>
      </c>
    </row>
    <row r="424" spans="8:12" x14ac:dyDescent="0.3">
      <c r="H424" s="201" t="s">
        <v>184</v>
      </c>
      <c r="I424" s="202" t="s">
        <v>474</v>
      </c>
      <c r="J424" s="201" t="s">
        <v>184</v>
      </c>
      <c r="K424" s="201" t="s">
        <v>184</v>
      </c>
      <c r="L424" s="201" t="s">
        <v>184</v>
      </c>
    </row>
    <row r="425" spans="8:12" x14ac:dyDescent="0.3">
      <c r="H425" s="201" t="s">
        <v>184</v>
      </c>
      <c r="I425" s="202" t="s">
        <v>474</v>
      </c>
      <c r="J425" s="202" t="s">
        <v>474</v>
      </c>
      <c r="K425" s="202" t="s">
        <v>474</v>
      </c>
      <c r="L425" s="201" t="s">
        <v>184</v>
      </c>
    </row>
    <row r="426" spans="8:12" x14ac:dyDescent="0.3">
      <c r="H426" s="201" t="s">
        <v>184</v>
      </c>
      <c r="I426" s="201" t="s">
        <v>184</v>
      </c>
      <c r="J426" s="201" t="s">
        <v>184</v>
      </c>
      <c r="K426" s="202" t="s">
        <v>474</v>
      </c>
      <c r="L426" s="202" t="s">
        <v>474</v>
      </c>
    </row>
    <row r="427" spans="8:12" x14ac:dyDescent="0.3">
      <c r="H427" s="201" t="s">
        <v>184</v>
      </c>
      <c r="I427" s="202" t="s">
        <v>474</v>
      </c>
      <c r="J427" s="202" t="s">
        <v>474</v>
      </c>
      <c r="K427" s="202" t="s">
        <v>474</v>
      </c>
      <c r="L427" s="202" t="s">
        <v>474</v>
      </c>
    </row>
    <row r="428" spans="8:12" x14ac:dyDescent="0.3">
      <c r="H428" s="201" t="s">
        <v>184</v>
      </c>
      <c r="I428" s="201" t="s">
        <v>184</v>
      </c>
      <c r="J428" s="201" t="s">
        <v>184</v>
      </c>
      <c r="K428" s="201" t="s">
        <v>184</v>
      </c>
      <c r="L428" s="201" t="s">
        <v>184</v>
      </c>
    </row>
    <row r="429" spans="8:12" x14ac:dyDescent="0.3">
      <c r="H429" s="201" t="s">
        <v>184</v>
      </c>
      <c r="I429" s="201" t="s">
        <v>184</v>
      </c>
      <c r="J429" s="201" t="s">
        <v>184</v>
      </c>
      <c r="K429" s="201" t="s">
        <v>184</v>
      </c>
      <c r="L429" s="201" t="s">
        <v>184</v>
      </c>
    </row>
    <row r="430" spans="8:12" x14ac:dyDescent="0.3">
      <c r="H430" s="201" t="s">
        <v>184</v>
      </c>
      <c r="I430" s="202" t="s">
        <v>474</v>
      </c>
      <c r="J430" s="202" t="s">
        <v>474</v>
      </c>
      <c r="K430" s="202" t="s">
        <v>474</v>
      </c>
      <c r="L430" s="202" t="s">
        <v>474</v>
      </c>
    </row>
    <row r="431" spans="8:12" x14ac:dyDescent="0.3">
      <c r="H431" s="204" t="s">
        <v>473</v>
      </c>
      <c r="I431" s="201" t="s">
        <v>184</v>
      </c>
      <c r="J431" s="201" t="s">
        <v>184</v>
      </c>
      <c r="K431" s="201" t="s">
        <v>184</v>
      </c>
      <c r="L431" s="201" t="s">
        <v>184</v>
      </c>
    </row>
    <row r="432" spans="8:12" x14ac:dyDescent="0.3">
      <c r="H432" s="204" t="s">
        <v>473</v>
      </c>
      <c r="I432" s="204">
        <v>55.249069497127223</v>
      </c>
      <c r="J432" s="204">
        <v>188.72091220254887</v>
      </c>
      <c r="K432" s="204">
        <v>213.37603828081271</v>
      </c>
      <c r="L432" s="204">
        <v>228.15769905799976</v>
      </c>
    </row>
    <row r="433" spans="8:12" x14ac:dyDescent="0.3">
      <c r="H433" s="204" t="s">
        <v>473</v>
      </c>
      <c r="I433" s="204">
        <v>60.032090854165958</v>
      </c>
      <c r="J433" s="204">
        <v>752.39490757758881</v>
      </c>
      <c r="K433" s="204">
        <v>44.874287061635293</v>
      </c>
      <c r="L433" s="204">
        <v>158.39225986800554</v>
      </c>
    </row>
    <row r="434" spans="8:12" x14ac:dyDescent="0.3">
      <c r="H434" s="201" t="s">
        <v>184</v>
      </c>
      <c r="I434" s="202" t="s">
        <v>474</v>
      </c>
      <c r="J434" s="202" t="s">
        <v>474</v>
      </c>
      <c r="K434" s="202" t="s">
        <v>474</v>
      </c>
      <c r="L434" s="202" t="s">
        <v>474</v>
      </c>
    </row>
    <row r="435" spans="8:12" x14ac:dyDescent="0.3">
      <c r="H435" s="201" t="s">
        <v>184</v>
      </c>
      <c r="I435" s="202" t="s">
        <v>474</v>
      </c>
      <c r="J435" s="202" t="s">
        <v>474</v>
      </c>
      <c r="K435" s="202" t="s">
        <v>474</v>
      </c>
      <c r="L435" s="202" t="s">
        <v>474</v>
      </c>
    </row>
    <row r="436" spans="8:12" x14ac:dyDescent="0.3">
      <c r="H436" s="201" t="s">
        <v>184</v>
      </c>
      <c r="I436" s="202" t="s">
        <v>474</v>
      </c>
      <c r="J436" s="202" t="s">
        <v>474</v>
      </c>
      <c r="K436" s="202" t="s">
        <v>474</v>
      </c>
      <c r="L436" s="202" t="s">
        <v>474</v>
      </c>
    </row>
    <row r="437" spans="8:12" x14ac:dyDescent="0.3">
      <c r="H437" s="201" t="s">
        <v>184</v>
      </c>
      <c r="I437" s="202" t="s">
        <v>474</v>
      </c>
      <c r="J437" s="202" t="s">
        <v>474</v>
      </c>
      <c r="K437" s="202" t="s">
        <v>474</v>
      </c>
      <c r="L437" s="202" t="s">
        <v>474</v>
      </c>
    </row>
    <row r="438" spans="8:12" x14ac:dyDescent="0.3">
      <c r="H438" s="201" t="s">
        <v>184</v>
      </c>
      <c r="I438" s="202" t="s">
        <v>474</v>
      </c>
      <c r="J438" s="202" t="s">
        <v>474</v>
      </c>
      <c r="K438" s="202" t="s">
        <v>474</v>
      </c>
      <c r="L438" s="202" t="s">
        <v>474</v>
      </c>
    </row>
    <row r="439" spans="8:12" x14ac:dyDescent="0.3">
      <c r="H439" s="201" t="s">
        <v>184</v>
      </c>
      <c r="I439" s="202" t="s">
        <v>474</v>
      </c>
      <c r="J439" s="202" t="s">
        <v>474</v>
      </c>
      <c r="K439" s="202" t="s">
        <v>474</v>
      </c>
      <c r="L439" s="202" t="s">
        <v>474</v>
      </c>
    </row>
    <row r="440" spans="8:12" x14ac:dyDescent="0.3">
      <c r="H440" s="204" t="s">
        <v>473</v>
      </c>
      <c r="I440" s="204">
        <v>60.032090854165958</v>
      </c>
      <c r="J440" s="204">
        <v>752.39490757758881</v>
      </c>
      <c r="K440" s="204">
        <v>44.874287061635293</v>
      </c>
      <c r="L440" s="204">
        <v>158.39225986800554</v>
      </c>
    </row>
    <row r="441" spans="8:12" x14ac:dyDescent="0.3">
      <c r="H441" s="201" t="s">
        <v>184</v>
      </c>
      <c r="I441" s="204" t="s">
        <v>473</v>
      </c>
      <c r="J441" s="204" t="s">
        <v>473</v>
      </c>
      <c r="K441" s="204" t="s">
        <v>473</v>
      </c>
      <c r="L441" s="204" t="s">
        <v>473</v>
      </c>
    </row>
    <row r="442" spans="8:12" x14ac:dyDescent="0.3">
      <c r="H442" s="201" t="s">
        <v>184</v>
      </c>
      <c r="I442" s="202" t="s">
        <v>473</v>
      </c>
      <c r="J442" s="202" t="s">
        <v>473</v>
      </c>
      <c r="K442" s="202" t="s">
        <v>473</v>
      </c>
      <c r="L442" s="202" t="s">
        <v>473</v>
      </c>
    </row>
    <row r="443" spans="8:12" x14ac:dyDescent="0.3">
      <c r="H443" s="201" t="s">
        <v>184</v>
      </c>
      <c r="I443" s="202" t="s">
        <v>473</v>
      </c>
      <c r="J443" s="202" t="s">
        <v>473</v>
      </c>
      <c r="K443" s="202" t="s">
        <v>473</v>
      </c>
      <c r="L443" s="202" t="s">
        <v>473</v>
      </c>
    </row>
    <row r="444" spans="8:12" x14ac:dyDescent="0.3">
      <c r="H444" s="201" t="s">
        <v>184</v>
      </c>
      <c r="I444" s="204" t="s">
        <v>473</v>
      </c>
      <c r="J444" s="204" t="s">
        <v>473</v>
      </c>
      <c r="K444" s="204" t="s">
        <v>473</v>
      </c>
      <c r="L444" s="204" t="s">
        <v>473</v>
      </c>
    </row>
    <row r="445" spans="8:12" x14ac:dyDescent="0.3">
      <c r="H445" s="204">
        <v>2.8530150025699998E-2</v>
      </c>
      <c r="I445" s="201" t="s">
        <v>184</v>
      </c>
      <c r="J445" s="201" t="s">
        <v>184</v>
      </c>
      <c r="K445" s="201" t="s">
        <v>184</v>
      </c>
      <c r="L445" s="201" t="s">
        <v>184</v>
      </c>
    </row>
    <row r="446" spans="8:12" x14ac:dyDescent="0.3">
      <c r="H446" s="204">
        <v>2.8530150025699998E-2</v>
      </c>
      <c r="I446" s="201" t="s">
        <v>184</v>
      </c>
      <c r="J446" s="201" t="s">
        <v>184</v>
      </c>
      <c r="K446" s="201" t="s">
        <v>184</v>
      </c>
      <c r="L446" s="201" t="s">
        <v>184</v>
      </c>
    </row>
    <row r="447" spans="8:12" x14ac:dyDescent="0.3">
      <c r="H447" s="204" t="s">
        <v>477</v>
      </c>
      <c r="I447" s="201" t="s">
        <v>184</v>
      </c>
      <c r="J447" s="201" t="s">
        <v>184</v>
      </c>
      <c r="K447" s="201" t="s">
        <v>184</v>
      </c>
      <c r="L447" s="201" t="s">
        <v>184</v>
      </c>
    </row>
    <row r="448" spans="8:12" x14ac:dyDescent="0.3">
      <c r="H448" s="204" t="s">
        <v>478</v>
      </c>
      <c r="I448" s="201" t="s">
        <v>184</v>
      </c>
      <c r="J448" s="201" t="s">
        <v>184</v>
      </c>
      <c r="K448" s="201" t="s">
        <v>184</v>
      </c>
      <c r="L448" s="201" t="s">
        <v>184</v>
      </c>
    </row>
    <row r="449" spans="8:12" x14ac:dyDescent="0.3">
      <c r="H449" s="204" t="s">
        <v>478</v>
      </c>
      <c r="I449" s="201" t="s">
        <v>184</v>
      </c>
      <c r="J449" s="201" t="s">
        <v>184</v>
      </c>
      <c r="K449" s="201" t="s">
        <v>184</v>
      </c>
      <c r="L449" s="201" t="s">
        <v>184</v>
      </c>
    </row>
    <row r="450" spans="8:12" x14ac:dyDescent="0.3">
      <c r="H450" s="204" t="s">
        <v>478</v>
      </c>
      <c r="I450" s="201" t="s">
        <v>184</v>
      </c>
      <c r="J450" s="201" t="s">
        <v>184</v>
      </c>
      <c r="K450" s="201" t="s">
        <v>184</v>
      </c>
      <c r="L450" s="201" t="s">
        <v>184</v>
      </c>
    </row>
    <row r="451" spans="8:12" x14ac:dyDescent="0.3">
      <c r="H451" s="204" t="s">
        <v>473</v>
      </c>
      <c r="I451" s="201" t="s">
        <v>184</v>
      </c>
      <c r="J451" s="201" t="s">
        <v>184</v>
      </c>
      <c r="K451" s="201" t="s">
        <v>184</v>
      </c>
      <c r="L451" s="201" t="s">
        <v>184</v>
      </c>
    </row>
    <row r="452" spans="8:12" x14ac:dyDescent="0.3">
      <c r="H452" s="204" t="s">
        <v>473</v>
      </c>
      <c r="I452" s="201" t="s">
        <v>184</v>
      </c>
      <c r="J452" s="201" t="s">
        <v>184</v>
      </c>
      <c r="K452" s="201" t="s">
        <v>184</v>
      </c>
      <c r="L452" s="201" t="s">
        <v>184</v>
      </c>
    </row>
    <row r="453" spans="8:12" x14ac:dyDescent="0.3">
      <c r="H453" s="204" t="s">
        <v>473</v>
      </c>
      <c r="I453" s="201" t="s">
        <v>184</v>
      </c>
      <c r="J453" s="201" t="s">
        <v>184</v>
      </c>
      <c r="K453" s="201" t="s">
        <v>184</v>
      </c>
      <c r="L453" s="201" t="s">
        <v>184</v>
      </c>
    </row>
    <row r="454" spans="8:12" x14ac:dyDescent="0.3">
      <c r="H454" s="204" t="s">
        <v>473</v>
      </c>
      <c r="I454" s="201" t="s">
        <v>184</v>
      </c>
      <c r="J454" s="201" t="s">
        <v>184</v>
      </c>
      <c r="K454" s="201" t="s">
        <v>184</v>
      </c>
      <c r="L454" s="201" t="s">
        <v>184</v>
      </c>
    </row>
    <row r="455" spans="8:12" x14ac:dyDescent="0.3">
      <c r="H455" s="204" t="s">
        <v>473</v>
      </c>
      <c r="I455" s="201" t="s">
        <v>184</v>
      </c>
      <c r="J455" s="201" t="s">
        <v>184</v>
      </c>
      <c r="K455" s="201" t="s">
        <v>184</v>
      </c>
      <c r="L455" s="201" t="s">
        <v>184</v>
      </c>
    </row>
    <row r="456" spans="8:12" x14ac:dyDescent="0.3">
      <c r="H456" s="204" t="s">
        <v>473</v>
      </c>
      <c r="I456" s="201" t="s">
        <v>184</v>
      </c>
      <c r="J456" s="201" t="s">
        <v>184</v>
      </c>
      <c r="K456" s="201" t="s">
        <v>184</v>
      </c>
      <c r="L456" s="201" t="s">
        <v>184</v>
      </c>
    </row>
    <row r="457" spans="8:12" x14ac:dyDescent="0.3">
      <c r="H457" s="204" t="s">
        <v>473</v>
      </c>
      <c r="I457" s="201" t="s">
        <v>184</v>
      </c>
      <c r="J457" s="201" t="s">
        <v>184</v>
      </c>
      <c r="K457" s="201" t="s">
        <v>184</v>
      </c>
      <c r="L457" s="201" t="s">
        <v>184</v>
      </c>
    </row>
    <row r="458" spans="8:12" x14ac:dyDescent="0.3">
      <c r="H458" s="204" t="s">
        <v>473</v>
      </c>
      <c r="I458" s="204">
        <v>3.0595650574289701</v>
      </c>
      <c r="J458" s="204">
        <v>2.2218459027463999</v>
      </c>
      <c r="K458" s="204">
        <v>3851.2231308671667</v>
      </c>
      <c r="L458" s="204">
        <v>0.17191986356898001</v>
      </c>
    </row>
    <row r="459" spans="8:12" x14ac:dyDescent="0.3">
      <c r="H459" s="204" t="s">
        <v>473</v>
      </c>
      <c r="I459" s="201" t="s">
        <v>184</v>
      </c>
      <c r="J459" s="201" t="s">
        <v>184</v>
      </c>
      <c r="K459" s="201" t="s">
        <v>184</v>
      </c>
      <c r="L459" s="201" t="s">
        <v>184</v>
      </c>
    </row>
    <row r="460" spans="8:12" x14ac:dyDescent="0.3">
      <c r="H460" s="201" t="s">
        <v>184</v>
      </c>
      <c r="I460" s="201" t="s">
        <v>184</v>
      </c>
      <c r="J460" s="201" t="s">
        <v>184</v>
      </c>
      <c r="K460" s="201" t="s">
        <v>184</v>
      </c>
      <c r="L460" s="201" t="s">
        <v>184</v>
      </c>
    </row>
    <row r="461" spans="8:12" x14ac:dyDescent="0.3">
      <c r="H461" s="201" t="s">
        <v>184</v>
      </c>
      <c r="I461" s="201" t="s">
        <v>184</v>
      </c>
      <c r="J461" s="201" t="s">
        <v>184</v>
      </c>
      <c r="K461" s="201" t="s">
        <v>184</v>
      </c>
      <c r="L461" s="201" t="s">
        <v>184</v>
      </c>
    </row>
    <row r="462" spans="8:12" x14ac:dyDescent="0.3">
      <c r="H462" s="204" t="s">
        <v>473</v>
      </c>
      <c r="I462" s="204">
        <v>3.0595650574289701</v>
      </c>
      <c r="J462" s="204">
        <v>2.2218459027463999</v>
      </c>
      <c r="K462" s="204">
        <v>3851.2231308671667</v>
      </c>
      <c r="L462" s="204">
        <v>0.17191986356898001</v>
      </c>
    </row>
    <row r="463" spans="8:12" x14ac:dyDescent="0.3">
      <c r="H463" s="204" t="s">
        <v>479</v>
      </c>
      <c r="I463" s="204">
        <v>453.82441954455231</v>
      </c>
      <c r="J463" s="204">
        <v>613.85632533670321</v>
      </c>
      <c r="K463" s="204">
        <v>1739.7462559347221</v>
      </c>
      <c r="L463" s="204">
        <v>310.00149700742173</v>
      </c>
    </row>
    <row r="465" spans="8:35" x14ac:dyDescent="0.3">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6" x14ac:dyDescent="0.3">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6" x14ac:dyDescent="0.3">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200000000000003" thickBot="1" x14ac:dyDescent="0.35">
      <c r="H472" s="277"/>
      <c r="I472" s="277"/>
      <c r="J472" s="277"/>
      <c r="K472" s="277"/>
      <c r="L472" s="277"/>
      <c r="M472" s="277"/>
      <c r="N472" s="277"/>
      <c r="O472" s="277"/>
      <c r="P472" s="277"/>
      <c r="Q472" s="278"/>
      <c r="R472" s="185"/>
      <c r="S472" s="185"/>
      <c r="T472" s="275" t="s">
        <v>521</v>
      </c>
      <c r="U472" s="276"/>
      <c r="V472" s="280" t="s">
        <v>1989</v>
      </c>
      <c r="W472" s="277"/>
      <c r="X472" s="277"/>
      <c r="Y472" s="277"/>
      <c r="Z472" s="277"/>
      <c r="AA472" s="277"/>
      <c r="AB472" s="278"/>
      <c r="AC472" s="185"/>
      <c r="AD472" s="185"/>
      <c r="AE472" s="275" t="s">
        <v>521</v>
      </c>
      <c r="AF472" s="276"/>
      <c r="AG472" s="171" t="s">
        <v>492</v>
      </c>
      <c r="AH472" s="186" t="s">
        <v>1989</v>
      </c>
      <c r="AI472" s="172" t="s">
        <v>1989</v>
      </c>
    </row>
    <row r="473" spans="8:35" ht="15" thickTop="1" x14ac:dyDescent="0.3">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5">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8.8" x14ac:dyDescent="0.3">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
    <row r="666" s="9" customFormat="1" x14ac:dyDescent="0.3"/>
    <row r="667" s="3" customFormat="1" x14ac:dyDescent="0.3"/>
    <row r="668" s="3" customFormat="1" x14ac:dyDescent="0.3"/>
    <row r="669" s="3" customFormat="1" x14ac:dyDescent="0.3"/>
    <row r="670" s="3" customFormat="1" x14ac:dyDescent="0.3"/>
    <row r="671" s="3" customFormat="1" x14ac:dyDescent="0.3"/>
    <row r="672" s="3" customFormat="1" x14ac:dyDescent="0.3"/>
    <row r="681" spans="8:35" x14ac:dyDescent="0.3">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
      <c r="J686" s="1"/>
      <c r="K686" s="1"/>
      <c r="L686" s="1"/>
      <c r="M686" s="1"/>
      <c r="N686" s="1"/>
      <c r="O686" s="1"/>
      <c r="P686" s="1"/>
      <c r="Q686" s="1"/>
      <c r="R686" s="1"/>
      <c r="S686" s="1"/>
      <c r="T686" s="1"/>
      <c r="U686" s="1"/>
      <c r="V686" s="1"/>
      <c r="W686" s="1"/>
      <c r="X686" s="1"/>
      <c r="Y686" s="1"/>
      <c r="Z686" s="1"/>
      <c r="AA686" s="1"/>
    </row>
    <row r="687" spans="8:35" x14ac:dyDescent="0.3">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
      <c r="H697" s="5"/>
      <c r="J697" s="1"/>
      <c r="K697" s="1"/>
      <c r="L697" s="1"/>
      <c r="M697" s="1"/>
      <c r="N697" s="1"/>
      <c r="O697" s="1"/>
      <c r="P697" s="1"/>
      <c r="Q697" s="1"/>
      <c r="R697" s="1"/>
      <c r="S697" s="1"/>
      <c r="T697" s="1"/>
      <c r="U697" s="1"/>
      <c r="V697" s="1"/>
      <c r="W697" s="1"/>
      <c r="X697" s="1"/>
      <c r="Y697" s="1"/>
      <c r="Z697" s="1"/>
      <c r="AA697" s="1"/>
    </row>
    <row r="698" spans="8:27" x14ac:dyDescent="0.3">
      <c r="H698" s="5"/>
      <c r="J698" s="1"/>
      <c r="K698" s="1"/>
      <c r="L698" s="1"/>
      <c r="M698" s="1"/>
      <c r="N698" s="1"/>
      <c r="O698" s="1"/>
      <c r="P698" s="1"/>
      <c r="Q698" s="1"/>
      <c r="R698" s="1"/>
      <c r="S698" s="1"/>
      <c r="T698" s="1"/>
      <c r="U698" s="1"/>
      <c r="V698" s="1"/>
      <c r="W698" s="1"/>
      <c r="X698" s="1"/>
      <c r="Y698" s="1"/>
      <c r="Z698" s="1"/>
      <c r="AA698" s="1"/>
    </row>
    <row r="699" spans="8:27" x14ac:dyDescent="0.3">
      <c r="H699" s="5"/>
      <c r="J699" s="1"/>
      <c r="K699" s="1"/>
      <c r="L699" s="1"/>
      <c r="M699" s="1"/>
      <c r="N699" s="1"/>
      <c r="O699" s="1"/>
      <c r="P699" s="1"/>
      <c r="Q699" s="1"/>
      <c r="R699" s="1"/>
      <c r="S699" s="1"/>
      <c r="T699" s="1"/>
      <c r="U699" s="1"/>
      <c r="V699" s="1"/>
      <c r="W699" s="1"/>
      <c r="X699" s="1"/>
      <c r="Y699" s="1"/>
      <c r="Z699" s="1"/>
      <c r="AA699" s="1"/>
    </row>
    <row r="700" spans="8:27" x14ac:dyDescent="0.3">
      <c r="H700" s="5"/>
      <c r="J700" s="1"/>
      <c r="K700" s="1"/>
      <c r="L700" s="1"/>
      <c r="M700" s="1"/>
      <c r="N700" s="1"/>
      <c r="O700" s="1"/>
      <c r="P700" s="1"/>
      <c r="Q700" s="1"/>
      <c r="R700" s="1"/>
      <c r="S700" s="1"/>
      <c r="T700" s="1"/>
      <c r="U700" s="1"/>
      <c r="V700" s="1"/>
      <c r="W700" s="1"/>
      <c r="X700" s="1"/>
      <c r="Y700" s="1"/>
      <c r="Z700" s="1"/>
      <c r="AA700" s="1"/>
    </row>
    <row r="701" spans="8:27" x14ac:dyDescent="0.3">
      <c r="H701" s="5"/>
      <c r="J701" s="1"/>
      <c r="K701" s="1"/>
      <c r="L701" s="1"/>
      <c r="M701" s="1"/>
      <c r="N701" s="1"/>
      <c r="O701" s="1"/>
      <c r="P701" s="1"/>
      <c r="Q701" s="1"/>
      <c r="R701" s="1"/>
      <c r="S701" s="1"/>
      <c r="T701" s="1"/>
      <c r="U701" s="1"/>
      <c r="V701" s="1"/>
      <c r="W701" s="1"/>
      <c r="X701" s="1"/>
      <c r="Y701" s="1"/>
      <c r="Z701" s="1"/>
      <c r="AA701" s="1"/>
    </row>
    <row r="702" spans="8:27" x14ac:dyDescent="0.3">
      <c r="H702" s="5"/>
      <c r="J702" s="1"/>
      <c r="K702" s="1"/>
      <c r="L702" s="1"/>
      <c r="M702" s="1"/>
      <c r="N702" s="1"/>
      <c r="O702" s="1"/>
      <c r="P702" s="1"/>
      <c r="Q702" s="1"/>
      <c r="R702" s="1"/>
      <c r="S702" s="1"/>
      <c r="T702" s="1"/>
      <c r="U702" s="1"/>
      <c r="V702" s="1"/>
      <c r="W702" s="1"/>
      <c r="X702" s="1"/>
      <c r="Y702" s="1"/>
      <c r="Z702" s="1"/>
      <c r="AA702" s="1"/>
    </row>
    <row r="703" spans="8:27" x14ac:dyDescent="0.3">
      <c r="J703" s="1"/>
      <c r="K703" s="1"/>
      <c r="L703" s="1"/>
      <c r="M703" s="1"/>
      <c r="N703" s="1"/>
      <c r="O703" s="1"/>
      <c r="P703" s="1"/>
      <c r="Q703" s="1"/>
      <c r="R703" s="1"/>
      <c r="S703" s="1"/>
      <c r="T703" s="1"/>
      <c r="U703" s="1"/>
      <c r="V703" s="1"/>
      <c r="W703" s="1"/>
      <c r="X703" s="1"/>
      <c r="Y703" s="1"/>
      <c r="Z703" s="1"/>
      <c r="AA703" s="1"/>
    </row>
    <row r="704" spans="8:27" x14ac:dyDescent="0.3">
      <c r="J704" s="1"/>
      <c r="K704" s="1"/>
      <c r="L704" s="1"/>
      <c r="M704" s="1"/>
      <c r="N704" s="1"/>
      <c r="O704" s="1"/>
      <c r="P704" s="1"/>
      <c r="Q704" s="1"/>
      <c r="R704" s="1"/>
      <c r="S704" s="1"/>
      <c r="T704" s="1"/>
      <c r="U704" s="1"/>
      <c r="V704" s="1"/>
      <c r="W704" s="1"/>
      <c r="X704" s="1"/>
      <c r="Y704" s="1"/>
      <c r="Z704" s="1"/>
      <c r="AA704" s="1"/>
    </row>
    <row r="705" spans="8:27" x14ac:dyDescent="0.3">
      <c r="J705" s="1"/>
      <c r="K705" s="1"/>
      <c r="L705" s="1"/>
      <c r="M705" s="1"/>
      <c r="N705" s="1"/>
      <c r="O705" s="1"/>
      <c r="P705" s="1"/>
      <c r="Q705" s="1"/>
      <c r="R705" s="1"/>
      <c r="S705" s="1"/>
      <c r="T705" s="1"/>
      <c r="U705" s="1"/>
      <c r="V705" s="1"/>
      <c r="W705" s="1"/>
      <c r="X705" s="1"/>
      <c r="Y705" s="1"/>
      <c r="Z705" s="1"/>
      <c r="AA705" s="1"/>
    </row>
    <row r="706" spans="8:27" x14ac:dyDescent="0.3">
      <c r="J706" s="1"/>
      <c r="K706" s="1"/>
      <c r="L706" s="1"/>
      <c r="M706" s="1"/>
      <c r="N706" s="1"/>
      <c r="O706" s="1"/>
      <c r="P706" s="1"/>
      <c r="Q706" s="1"/>
      <c r="R706" s="1"/>
      <c r="S706" s="1"/>
      <c r="T706" s="1"/>
      <c r="U706" s="1"/>
      <c r="V706" s="1"/>
      <c r="W706" s="1"/>
      <c r="X706" s="1"/>
      <c r="Y706" s="1"/>
      <c r="Z706" s="1"/>
      <c r="AA706" s="1"/>
    </row>
    <row r="707" spans="8:27" x14ac:dyDescent="0.3">
      <c r="J707" s="1"/>
      <c r="K707" s="1"/>
      <c r="L707" s="1"/>
      <c r="M707" s="1"/>
      <c r="N707" s="1"/>
      <c r="O707" s="1"/>
      <c r="P707" s="1"/>
      <c r="Q707" s="1"/>
      <c r="R707" s="1"/>
      <c r="S707" s="1"/>
      <c r="T707" s="1"/>
      <c r="U707" s="1"/>
      <c r="V707" s="1"/>
      <c r="W707" s="1"/>
      <c r="X707" s="1"/>
      <c r="Y707" s="1"/>
      <c r="Z707" s="1"/>
      <c r="AA707" s="1"/>
    </row>
    <row r="708" spans="8:27" x14ac:dyDescent="0.3">
      <c r="J708" s="1"/>
      <c r="K708" s="1"/>
      <c r="L708" s="1"/>
      <c r="M708" s="1"/>
      <c r="N708" s="1"/>
      <c r="O708" s="1"/>
      <c r="P708" s="1"/>
      <c r="Q708" s="1"/>
      <c r="R708" s="1"/>
      <c r="S708" s="1"/>
      <c r="T708" s="1"/>
      <c r="U708" s="1"/>
      <c r="V708" s="1"/>
      <c r="W708" s="1"/>
      <c r="X708" s="1"/>
      <c r="Y708" s="1"/>
      <c r="Z708" s="1"/>
      <c r="AA708" s="1"/>
    </row>
    <row r="709" spans="8:27" x14ac:dyDescent="0.3">
      <c r="J709" s="1"/>
      <c r="K709" s="1"/>
      <c r="L709" s="1"/>
      <c r="M709" s="1"/>
      <c r="N709" s="1"/>
      <c r="O709" s="1"/>
      <c r="P709" s="1"/>
      <c r="Q709" s="1"/>
      <c r="R709" s="1"/>
      <c r="S709" s="1"/>
      <c r="T709" s="1"/>
      <c r="U709" s="1"/>
      <c r="V709" s="1"/>
      <c r="W709" s="1"/>
      <c r="X709" s="1"/>
      <c r="Y709" s="1"/>
      <c r="Z709" s="1"/>
      <c r="AA709" s="1"/>
    </row>
    <row r="710" spans="8:27" x14ac:dyDescent="0.3">
      <c r="J710" s="1"/>
      <c r="K710" s="1"/>
      <c r="L710" s="1"/>
      <c r="M710" s="1"/>
      <c r="N710" s="1"/>
      <c r="O710" s="1"/>
      <c r="P710" s="1"/>
      <c r="Q710" s="1"/>
      <c r="R710" s="1"/>
      <c r="S710" s="1"/>
      <c r="T710" s="1"/>
      <c r="U710" s="1"/>
      <c r="V710" s="1"/>
      <c r="W710" s="1"/>
      <c r="X710" s="1"/>
      <c r="Y710" s="1"/>
      <c r="Z710" s="1"/>
      <c r="AA710" s="1"/>
    </row>
    <row r="711" spans="8:27" x14ac:dyDescent="0.3">
      <c r="J711" s="1"/>
      <c r="K711" s="1"/>
      <c r="L711" s="1"/>
      <c r="M711" s="1"/>
      <c r="N711" s="1"/>
      <c r="O711" s="1"/>
      <c r="P711" s="1"/>
      <c r="Q711" s="1"/>
      <c r="R711" s="1"/>
      <c r="S711" s="1"/>
      <c r="T711" s="1"/>
      <c r="U711" s="1"/>
      <c r="V711" s="1"/>
      <c r="W711" s="1"/>
      <c r="X711" s="1"/>
      <c r="Y711" s="1"/>
      <c r="Z711" s="1"/>
      <c r="AA711" s="1"/>
    </row>
    <row r="712" spans="8:27" x14ac:dyDescent="0.3">
      <c r="J712" s="1"/>
      <c r="K712" s="1"/>
      <c r="L712" s="1"/>
      <c r="M712" s="1"/>
      <c r="N712" s="1"/>
      <c r="O712" s="1"/>
      <c r="P712" s="1"/>
      <c r="Q712" s="1"/>
      <c r="R712" s="1"/>
      <c r="S712" s="1"/>
      <c r="T712" s="1"/>
      <c r="U712" s="1"/>
      <c r="V712" s="1"/>
      <c r="W712" s="1"/>
      <c r="X712" s="1"/>
      <c r="Y712" s="1"/>
      <c r="Z712" s="1"/>
      <c r="AA712" s="1"/>
    </row>
    <row r="713" spans="8:27" x14ac:dyDescent="0.3">
      <c r="J713" s="1"/>
      <c r="K713" s="1"/>
      <c r="L713" s="1"/>
      <c r="M713" s="1"/>
      <c r="N713" s="1"/>
      <c r="O713" s="1"/>
      <c r="P713" s="1"/>
      <c r="Q713" s="1"/>
      <c r="R713" s="1"/>
      <c r="S713" s="1"/>
      <c r="T713" s="1"/>
      <c r="U713" s="1"/>
      <c r="V713" s="1"/>
      <c r="W713" s="1"/>
      <c r="X713" s="1"/>
      <c r="Y713" s="1"/>
      <c r="Z713" s="1"/>
      <c r="AA713" s="1"/>
    </row>
    <row r="714" spans="8:27" x14ac:dyDescent="0.3">
      <c r="J714" s="1"/>
      <c r="K714" s="1"/>
      <c r="L714" s="1"/>
      <c r="M714" s="1"/>
      <c r="N714" s="1"/>
      <c r="O714" s="1"/>
      <c r="P714" s="1"/>
      <c r="Q714" s="1"/>
      <c r="R714" s="1"/>
      <c r="S714" s="1"/>
      <c r="T714" s="1"/>
      <c r="U714" s="1"/>
      <c r="V714" s="1"/>
      <c r="W714" s="1"/>
      <c r="X714" s="1"/>
      <c r="Y714" s="1"/>
      <c r="Z714" s="1"/>
      <c r="AA714" s="1"/>
    </row>
    <row r="715" spans="8:27" x14ac:dyDescent="0.3">
      <c r="J715" s="1"/>
      <c r="K715" s="1"/>
      <c r="L715" s="1"/>
      <c r="M715" s="1"/>
      <c r="N715" s="1"/>
      <c r="O715" s="1"/>
      <c r="P715" s="1"/>
      <c r="Q715" s="1"/>
      <c r="R715" s="1"/>
      <c r="S715" s="1"/>
      <c r="T715" s="1"/>
      <c r="U715" s="1"/>
      <c r="V715" s="1"/>
      <c r="W715" s="1"/>
      <c r="X715" s="1"/>
      <c r="Y715" s="1"/>
      <c r="Z715" s="1"/>
      <c r="AA715" s="1"/>
    </row>
    <row r="716" spans="8:27" x14ac:dyDescent="0.3">
      <c r="H716" s="65"/>
      <c r="I716" s="65"/>
      <c r="J716" s="65"/>
      <c r="K716" s="65"/>
      <c r="L716" s="65"/>
      <c r="M716" s="65"/>
    </row>
    <row r="717" spans="8:27" x14ac:dyDescent="0.3">
      <c r="H717" s="65"/>
      <c r="I717" s="65"/>
      <c r="J717" s="65"/>
      <c r="K717" s="65"/>
      <c r="L717" s="65"/>
      <c r="M717" s="65"/>
    </row>
    <row r="718" spans="8:27" x14ac:dyDescent="0.3">
      <c r="H718" s="65"/>
      <c r="I718" s="65"/>
      <c r="J718" s="65"/>
      <c r="K718" s="65"/>
      <c r="L718" s="65"/>
      <c r="M718" s="65"/>
    </row>
    <row r="719" spans="8:27" ht="30.6" x14ac:dyDescent="0.3">
      <c r="H719" s="66" t="s">
        <v>552</v>
      </c>
      <c r="I719" s="67" t="s">
        <v>553</v>
      </c>
      <c r="J719" s="66" t="s">
        <v>554</v>
      </c>
      <c r="K719" s="67" t="s">
        <v>555</v>
      </c>
      <c r="L719" s="67" t="s">
        <v>556</v>
      </c>
      <c r="M719" s="67" t="s">
        <v>557</v>
      </c>
    </row>
    <row r="720" spans="8:27" x14ac:dyDescent="0.3">
      <c r="H720" s="68" t="s">
        <v>559</v>
      </c>
      <c r="I720" s="69">
        <v>1</v>
      </c>
      <c r="J720" s="68" t="s">
        <v>560</v>
      </c>
      <c r="K720" s="69">
        <v>1</v>
      </c>
      <c r="L720" s="68" t="s">
        <v>561</v>
      </c>
      <c r="M720" s="69">
        <v>1</v>
      </c>
    </row>
    <row r="721" spans="8:13" x14ac:dyDescent="0.3">
      <c r="H721" s="70" t="s">
        <v>563</v>
      </c>
      <c r="I721" s="71">
        <v>67</v>
      </c>
      <c r="J721" s="70" t="s">
        <v>564</v>
      </c>
      <c r="K721" s="71">
        <v>14</v>
      </c>
      <c r="L721" s="70" t="s">
        <v>565</v>
      </c>
      <c r="M721" s="71">
        <v>4</v>
      </c>
    </row>
    <row r="722" spans="8:13" x14ac:dyDescent="0.3">
      <c r="H722" s="72" t="s">
        <v>566</v>
      </c>
      <c r="I722" s="73">
        <v>68</v>
      </c>
      <c r="J722" s="72" t="s">
        <v>567</v>
      </c>
      <c r="K722" s="73">
        <v>15</v>
      </c>
      <c r="L722" s="72" t="s">
        <v>568</v>
      </c>
      <c r="M722" s="73">
        <v>6</v>
      </c>
    </row>
    <row r="723" spans="8:13" x14ac:dyDescent="0.3">
      <c r="H723" s="74" t="s">
        <v>569</v>
      </c>
      <c r="I723" s="75">
        <v>277</v>
      </c>
      <c r="J723" s="74" t="s">
        <v>570</v>
      </c>
      <c r="K723" s="75">
        <v>282</v>
      </c>
      <c r="L723" s="74" t="s">
        <v>571</v>
      </c>
      <c r="M723" s="75">
        <v>234</v>
      </c>
    </row>
    <row r="724" spans="8:13" x14ac:dyDescent="0.3">
      <c r="H724" s="68" t="s">
        <v>572</v>
      </c>
      <c r="I724" s="69">
        <v>6890</v>
      </c>
      <c r="J724" s="68" t="s">
        <v>573</v>
      </c>
      <c r="K724" s="69">
        <v>4890</v>
      </c>
      <c r="L724" s="68" t="s">
        <v>574</v>
      </c>
      <c r="M724" s="69">
        <v>2340</v>
      </c>
    </row>
    <row r="725" spans="8:13" x14ac:dyDescent="0.3">
      <c r="H725" s="70" t="s">
        <v>575</v>
      </c>
      <c r="I725" s="76">
        <v>11300</v>
      </c>
      <c r="J725" s="70" t="s">
        <v>576</v>
      </c>
      <c r="K725" s="76">
        <v>11000</v>
      </c>
      <c r="L725" s="70" t="s">
        <v>577</v>
      </c>
      <c r="M725" s="71">
        <v>8450</v>
      </c>
    </row>
    <row r="726" spans="8:13" x14ac:dyDescent="0.3">
      <c r="H726" s="72" t="s">
        <v>578</v>
      </c>
      <c r="I726" s="77">
        <v>11700</v>
      </c>
      <c r="J726" s="72" t="s">
        <v>579</v>
      </c>
      <c r="K726" s="77">
        <v>14200</v>
      </c>
      <c r="L726" s="72" t="s">
        <v>580</v>
      </c>
      <c r="M726" s="77">
        <v>15900</v>
      </c>
    </row>
    <row r="727" spans="8:13" x14ac:dyDescent="0.3">
      <c r="H727" s="70" t="s">
        <v>581</v>
      </c>
      <c r="I727" s="71">
        <v>6730</v>
      </c>
      <c r="J727" s="70" t="s">
        <v>582</v>
      </c>
      <c r="K727" s="71">
        <v>6250</v>
      </c>
      <c r="L727" s="70" t="s">
        <v>583</v>
      </c>
      <c r="M727" s="71">
        <v>4470</v>
      </c>
    </row>
    <row r="728" spans="8:13" x14ac:dyDescent="0.3">
      <c r="H728" s="72" t="s">
        <v>584</v>
      </c>
      <c r="I728" s="73">
        <v>8190</v>
      </c>
      <c r="J728" s="72" t="s">
        <v>585</v>
      </c>
      <c r="K728" s="73">
        <v>9020</v>
      </c>
      <c r="L728" s="72" t="s">
        <v>586</v>
      </c>
      <c r="M728" s="73">
        <v>8550</v>
      </c>
    </row>
    <row r="729" spans="8:13" x14ac:dyDescent="0.3">
      <c r="H729" s="74" t="s">
        <v>587</v>
      </c>
      <c r="I729" s="75">
        <v>6310</v>
      </c>
      <c r="J729" s="74" t="s">
        <v>588</v>
      </c>
      <c r="K729" s="75">
        <v>7810</v>
      </c>
      <c r="L729" s="74" t="s">
        <v>589</v>
      </c>
      <c r="M729" s="75">
        <v>8980</v>
      </c>
    </row>
    <row r="730" spans="8:13" x14ac:dyDescent="0.3">
      <c r="H730" s="68" t="s">
        <v>590</v>
      </c>
      <c r="I730" s="69">
        <v>192</v>
      </c>
      <c r="J730" s="68" t="s">
        <v>591</v>
      </c>
      <c r="K730" s="69">
        <v>26</v>
      </c>
      <c r="L730" s="68" t="s">
        <v>592</v>
      </c>
      <c r="M730" s="69">
        <v>20</v>
      </c>
    </row>
    <row r="731" spans="8:13" x14ac:dyDescent="0.3">
      <c r="H731" s="70" t="s">
        <v>593</v>
      </c>
      <c r="I731" s="71">
        <v>4200</v>
      </c>
      <c r="J731" s="70" t="s">
        <v>594</v>
      </c>
      <c r="K731" s="71">
        <v>832</v>
      </c>
      <c r="L731" s="70" t="s">
        <v>595</v>
      </c>
      <c r="M731" s="71">
        <v>262</v>
      </c>
    </row>
    <row r="732" spans="8:13" x14ac:dyDescent="0.3">
      <c r="H732" s="72" t="s">
        <v>596</v>
      </c>
      <c r="I732" s="73">
        <v>70</v>
      </c>
      <c r="J732" s="72" t="s">
        <v>597</v>
      </c>
      <c r="K732" s="73">
        <v>10</v>
      </c>
      <c r="L732" s="72" t="s">
        <v>598</v>
      </c>
      <c r="M732" s="73">
        <v>8</v>
      </c>
    </row>
    <row r="733" spans="8:13" x14ac:dyDescent="0.3">
      <c r="H733" s="70" t="s">
        <v>599</v>
      </c>
      <c r="I733" s="71">
        <v>426</v>
      </c>
      <c r="J733" s="70" t="s">
        <v>600</v>
      </c>
      <c r="K733" s="71">
        <v>48</v>
      </c>
      <c r="L733" s="70" t="s">
        <v>601</v>
      </c>
      <c r="M733" s="71">
        <v>36</v>
      </c>
    </row>
    <row r="734" spans="8:13" x14ac:dyDescent="0.3">
      <c r="H734" s="72" t="s">
        <v>602</v>
      </c>
      <c r="I734" s="73">
        <v>98</v>
      </c>
      <c r="J734" s="72" t="s">
        <v>603</v>
      </c>
      <c r="K734" s="73">
        <v>14</v>
      </c>
      <c r="L734" s="72" t="s">
        <v>604</v>
      </c>
      <c r="M734" s="73">
        <v>11</v>
      </c>
    </row>
    <row r="735" spans="8:13" x14ac:dyDescent="0.3">
      <c r="H735" s="70" t="s">
        <v>605</v>
      </c>
      <c r="I735" s="71">
        <v>659</v>
      </c>
      <c r="J735" s="70" t="s">
        <v>606</v>
      </c>
      <c r="K735" s="71">
        <v>72</v>
      </c>
      <c r="L735" s="70" t="s">
        <v>607</v>
      </c>
      <c r="M735" s="71">
        <v>51</v>
      </c>
    </row>
    <row r="736" spans="8:13" x14ac:dyDescent="0.3">
      <c r="H736" s="72" t="s">
        <v>608</v>
      </c>
      <c r="I736" s="73">
        <v>1120</v>
      </c>
      <c r="J736" s="72" t="s">
        <v>609</v>
      </c>
      <c r="K736" s="73">
        <v>121</v>
      </c>
      <c r="L736" s="72" t="s">
        <v>610</v>
      </c>
      <c r="M736" s="73">
        <v>74</v>
      </c>
    </row>
    <row r="737" spans="8:13" x14ac:dyDescent="0.3">
      <c r="H737" s="70" t="s">
        <v>611</v>
      </c>
      <c r="I737" s="71">
        <v>624</v>
      </c>
      <c r="J737" s="70" t="s">
        <v>612</v>
      </c>
      <c r="K737" s="71">
        <v>67</v>
      </c>
      <c r="L737" s="70" t="s">
        <v>613</v>
      </c>
      <c r="M737" s="71">
        <v>47</v>
      </c>
    </row>
    <row r="738" spans="8:13" x14ac:dyDescent="0.3">
      <c r="H738" s="72" t="s">
        <v>614</v>
      </c>
      <c r="I738" s="73">
        <v>1850</v>
      </c>
      <c r="J738" s="72" t="s">
        <v>615</v>
      </c>
      <c r="K738" s="73">
        <v>271</v>
      </c>
      <c r="L738" s="72" t="s">
        <v>616</v>
      </c>
      <c r="M738" s="73">
        <v>111</v>
      </c>
    </row>
    <row r="739" spans="8:13" x14ac:dyDescent="0.3">
      <c r="H739" s="70" t="s">
        <v>573</v>
      </c>
      <c r="I739" s="71">
        <v>4390</v>
      </c>
      <c r="J739" s="70" t="s">
        <v>617</v>
      </c>
      <c r="K739" s="71">
        <v>1370</v>
      </c>
      <c r="L739" s="70" t="s">
        <v>618</v>
      </c>
      <c r="M739" s="71">
        <v>356</v>
      </c>
    </row>
    <row r="740" spans="8:13" x14ac:dyDescent="0.3">
      <c r="H740" s="72" t="s">
        <v>619</v>
      </c>
      <c r="I740" s="73">
        <v>170</v>
      </c>
      <c r="J740" s="72" t="s">
        <v>620</v>
      </c>
      <c r="K740" s="73">
        <v>22</v>
      </c>
      <c r="L740" s="72" t="s">
        <v>621</v>
      </c>
      <c r="M740" s="73">
        <v>18</v>
      </c>
    </row>
    <row r="741" spans="8:13" x14ac:dyDescent="0.3">
      <c r="H741" s="70" t="s">
        <v>622</v>
      </c>
      <c r="I741" s="71">
        <v>1110</v>
      </c>
      <c r="J741" s="70" t="s">
        <v>623</v>
      </c>
      <c r="K741" s="71">
        <v>120</v>
      </c>
      <c r="L741" s="70" t="s">
        <v>624</v>
      </c>
      <c r="M741" s="71">
        <v>73</v>
      </c>
    </row>
    <row r="742" spans="8:13" x14ac:dyDescent="0.3">
      <c r="H742" s="78" t="s">
        <v>625</v>
      </c>
      <c r="I742" s="79">
        <v>2</v>
      </c>
      <c r="J742" s="78" t="s">
        <v>626</v>
      </c>
      <c r="K742" s="80" t="s">
        <v>627</v>
      </c>
      <c r="L742" s="78" t="s">
        <v>628</v>
      </c>
      <c r="M742" s="80" t="s">
        <v>627</v>
      </c>
    </row>
    <row r="743" spans="8:13" x14ac:dyDescent="0.3">
      <c r="H743" s="68" t="s">
        <v>629</v>
      </c>
      <c r="I743" s="81">
        <v>11500</v>
      </c>
      <c r="J743" s="68" t="s">
        <v>578</v>
      </c>
      <c r="K743" s="81">
        <v>13000</v>
      </c>
      <c r="L743" s="68" t="s">
        <v>630</v>
      </c>
      <c r="M743" s="81">
        <v>12700</v>
      </c>
    </row>
    <row r="744" spans="8:13" x14ac:dyDescent="0.3">
      <c r="H744" s="70" t="s">
        <v>631</v>
      </c>
      <c r="I744" s="83">
        <v>1360</v>
      </c>
      <c r="J744" s="70" t="s">
        <v>632</v>
      </c>
      <c r="K744" s="82">
        <v>145</v>
      </c>
      <c r="L744" s="70" t="s">
        <v>633</v>
      </c>
      <c r="M744" s="82">
        <v>94</v>
      </c>
    </row>
    <row r="745" spans="8:13" x14ac:dyDescent="0.3">
      <c r="H745" s="72" t="s">
        <v>634</v>
      </c>
      <c r="I745" s="84">
        <v>177</v>
      </c>
      <c r="J745" s="72" t="s">
        <v>635</v>
      </c>
      <c r="K745" s="84">
        <v>21</v>
      </c>
      <c r="L745" s="72" t="s">
        <v>636</v>
      </c>
      <c r="M745" s="84">
        <v>16</v>
      </c>
    </row>
    <row r="746" spans="8:13" x14ac:dyDescent="0.3">
      <c r="H746" s="70" t="s">
        <v>637</v>
      </c>
      <c r="I746" s="83">
        <v>5800</v>
      </c>
      <c r="J746" s="70" t="s">
        <v>638</v>
      </c>
      <c r="K746" s="82">
        <v>2980</v>
      </c>
      <c r="L746" s="70" t="s">
        <v>639</v>
      </c>
      <c r="M746" s="82">
        <v>967</v>
      </c>
    </row>
    <row r="747" spans="8:13" x14ac:dyDescent="0.3">
      <c r="H747" s="72" t="s">
        <v>640</v>
      </c>
      <c r="I747" s="85">
        <v>2660</v>
      </c>
      <c r="J747" s="72" t="s">
        <v>641</v>
      </c>
      <c r="K747" s="84">
        <v>412</v>
      </c>
      <c r="L747" s="72" t="s">
        <v>642</v>
      </c>
      <c r="M747" s="84">
        <v>160</v>
      </c>
    </row>
    <row r="748" spans="8:13" x14ac:dyDescent="0.3">
      <c r="H748" s="70" t="s">
        <v>562</v>
      </c>
      <c r="I748" s="83">
        <v>3050</v>
      </c>
      <c r="J748" s="70" t="s">
        <v>643</v>
      </c>
      <c r="K748" s="82">
        <v>703</v>
      </c>
      <c r="L748" s="70" t="s">
        <v>644</v>
      </c>
      <c r="M748" s="82">
        <v>201</v>
      </c>
    </row>
    <row r="749" spans="8:13" x14ac:dyDescent="0.3">
      <c r="H749" s="72" t="s">
        <v>645</v>
      </c>
      <c r="I749" s="84">
        <v>549</v>
      </c>
      <c r="J749" s="72" t="s">
        <v>646</v>
      </c>
      <c r="K749" s="84">
        <v>62</v>
      </c>
      <c r="L749" s="72" t="s">
        <v>558</v>
      </c>
      <c r="M749" s="84">
        <v>46</v>
      </c>
    </row>
    <row r="750" spans="8:13" x14ac:dyDescent="0.3">
      <c r="H750" s="70" t="s">
        <v>647</v>
      </c>
      <c r="I750" s="83">
        <v>6960</v>
      </c>
      <c r="J750" s="70" t="s">
        <v>648</v>
      </c>
      <c r="K750" s="82">
        <v>5060</v>
      </c>
      <c r="L750" s="70" t="s">
        <v>649</v>
      </c>
      <c r="M750" s="83">
        <v>2500</v>
      </c>
    </row>
    <row r="751" spans="8:13" x14ac:dyDescent="0.3">
      <c r="H751" s="72" t="s">
        <v>650</v>
      </c>
      <c r="I751" s="84">
        <v>18</v>
      </c>
      <c r="J751" s="72" t="s">
        <v>651</v>
      </c>
      <c r="K751" s="84">
        <v>3</v>
      </c>
      <c r="L751" s="72" t="s">
        <v>652</v>
      </c>
      <c r="M751" s="84">
        <v>2</v>
      </c>
    </row>
    <row r="752" spans="8:13" x14ac:dyDescent="0.3">
      <c r="H752" s="70" t="s">
        <v>653</v>
      </c>
      <c r="I752" s="82">
        <v>174</v>
      </c>
      <c r="J752" s="70" t="s">
        <v>654</v>
      </c>
      <c r="K752" s="82">
        <v>24</v>
      </c>
      <c r="L752" s="70" t="s">
        <v>655</v>
      </c>
      <c r="M752" s="82">
        <v>19</v>
      </c>
    </row>
    <row r="753" spans="8:13" x14ac:dyDescent="0.3">
      <c r="H753" s="72" t="s">
        <v>656</v>
      </c>
      <c r="I753" s="84">
        <v>4</v>
      </c>
      <c r="J753" s="72" t="s">
        <v>657</v>
      </c>
      <c r="K753" s="86" t="s">
        <v>658</v>
      </c>
      <c r="L753" s="72" t="s">
        <v>659</v>
      </c>
      <c r="M753" s="86" t="s">
        <v>658</v>
      </c>
    </row>
    <row r="754" spans="8:13" x14ac:dyDescent="0.3">
      <c r="H754" s="70" t="s">
        <v>660</v>
      </c>
      <c r="I754" s="83">
        <v>4830</v>
      </c>
      <c r="J754" s="70" t="s">
        <v>661</v>
      </c>
      <c r="K754" s="82">
        <v>2480</v>
      </c>
      <c r="L754" s="70" t="s">
        <v>662</v>
      </c>
      <c r="M754" s="82">
        <v>806</v>
      </c>
    </row>
    <row r="755" spans="8:13" x14ac:dyDescent="0.3">
      <c r="H755" s="72" t="s">
        <v>663</v>
      </c>
      <c r="I755" s="85">
        <v>5280</v>
      </c>
      <c r="J755" s="72" t="s">
        <v>664</v>
      </c>
      <c r="K755" s="84">
        <v>3440</v>
      </c>
      <c r="L755" s="72" t="s">
        <v>665</v>
      </c>
      <c r="M755" s="85">
        <v>1460</v>
      </c>
    </row>
    <row r="756" spans="8:13" x14ac:dyDescent="0.3">
      <c r="H756" s="70" t="s">
        <v>666</v>
      </c>
      <c r="I756" s="83">
        <v>2840</v>
      </c>
      <c r="J756" s="70" t="s">
        <v>667</v>
      </c>
      <c r="K756" s="82">
        <v>636</v>
      </c>
      <c r="L756" s="70" t="s">
        <v>668</v>
      </c>
      <c r="M756" s="82">
        <v>185</v>
      </c>
    </row>
    <row r="757" spans="8:13" x14ac:dyDescent="0.3">
      <c r="H757" s="72" t="s">
        <v>669</v>
      </c>
      <c r="I757" s="85">
        <v>3190</v>
      </c>
      <c r="J757" s="72" t="s">
        <v>670</v>
      </c>
      <c r="K757" s="84">
        <v>573</v>
      </c>
      <c r="L757" s="72" t="s">
        <v>671</v>
      </c>
      <c r="M757" s="84">
        <v>195</v>
      </c>
    </row>
    <row r="758" spans="8:13" x14ac:dyDescent="0.3">
      <c r="H758" s="70" t="s">
        <v>672</v>
      </c>
      <c r="I758" s="83">
        <v>7400</v>
      </c>
      <c r="J758" s="70" t="s">
        <v>673</v>
      </c>
      <c r="K758" s="82">
        <v>8400</v>
      </c>
      <c r="L758" s="70" t="s">
        <v>674</v>
      </c>
      <c r="M758" s="83">
        <v>8380</v>
      </c>
    </row>
    <row r="759" spans="8:13" x14ac:dyDescent="0.3">
      <c r="H759" s="72" t="s">
        <v>675</v>
      </c>
      <c r="I759" s="85">
        <v>1570</v>
      </c>
      <c r="J759" s="72" t="s">
        <v>676</v>
      </c>
      <c r="K759" s="84">
        <v>176</v>
      </c>
      <c r="L759" s="72" t="s">
        <v>677</v>
      </c>
      <c r="M759" s="84">
        <v>100</v>
      </c>
    </row>
    <row r="760" spans="8:13" x14ac:dyDescent="0.3">
      <c r="H760" s="70" t="s">
        <v>674</v>
      </c>
      <c r="I760" s="83">
        <v>6690</v>
      </c>
      <c r="J760" s="70" t="s">
        <v>678</v>
      </c>
      <c r="K760" s="82">
        <v>4870</v>
      </c>
      <c r="L760" s="70" t="s">
        <v>679</v>
      </c>
      <c r="M760" s="83">
        <v>2410</v>
      </c>
    </row>
    <row r="761" spans="8:13" x14ac:dyDescent="0.3">
      <c r="H761" s="72" t="s">
        <v>680</v>
      </c>
      <c r="I761" s="84">
        <v>378</v>
      </c>
      <c r="J761" s="72" t="s">
        <v>681</v>
      </c>
      <c r="K761" s="84">
        <v>44</v>
      </c>
      <c r="L761" s="72" t="s">
        <v>682</v>
      </c>
      <c r="M761" s="84">
        <v>33</v>
      </c>
    </row>
    <row r="762" spans="8:13" x14ac:dyDescent="0.3">
      <c r="H762" s="70" t="s">
        <v>683</v>
      </c>
      <c r="I762" s="82">
        <v>460</v>
      </c>
      <c r="J762" s="70" t="s">
        <v>684</v>
      </c>
      <c r="K762" s="82">
        <v>54</v>
      </c>
      <c r="L762" s="70" t="s">
        <v>685</v>
      </c>
      <c r="M762" s="82">
        <v>40</v>
      </c>
    </row>
    <row r="763" spans="8:13" x14ac:dyDescent="0.3">
      <c r="H763" s="72" t="s">
        <v>686</v>
      </c>
      <c r="I763" s="85">
        <v>1970</v>
      </c>
      <c r="J763" s="72" t="s">
        <v>687</v>
      </c>
      <c r="K763" s="84">
        <v>245</v>
      </c>
      <c r="L763" s="72" t="s">
        <v>688</v>
      </c>
      <c r="M763" s="84">
        <v>121</v>
      </c>
    </row>
    <row r="764" spans="8:13" x14ac:dyDescent="0.3">
      <c r="H764" s="70" t="s">
        <v>690</v>
      </c>
      <c r="I764" s="82">
        <v>92</v>
      </c>
      <c r="J764" s="70" t="s">
        <v>691</v>
      </c>
      <c r="K764" s="82">
        <v>13</v>
      </c>
      <c r="L764" s="70" t="s">
        <v>692</v>
      </c>
      <c r="M764" s="82">
        <v>10</v>
      </c>
    </row>
    <row r="765" spans="8:13" x14ac:dyDescent="0.3">
      <c r="H765" s="72" t="s">
        <v>693</v>
      </c>
      <c r="I765" s="84">
        <v>213</v>
      </c>
      <c r="J765" s="72" t="s">
        <v>694</v>
      </c>
      <c r="K765" s="84">
        <v>26</v>
      </c>
      <c r="L765" s="72" t="s">
        <v>695</v>
      </c>
      <c r="M765" s="84">
        <v>20</v>
      </c>
    </row>
    <row r="766" spans="8:13" x14ac:dyDescent="0.3">
      <c r="H766" s="70" t="s">
        <v>696</v>
      </c>
      <c r="I766" s="83">
        <v>4290</v>
      </c>
      <c r="J766" s="70" t="s">
        <v>649</v>
      </c>
      <c r="K766" s="82">
        <v>2220</v>
      </c>
      <c r="L766" s="70" t="s">
        <v>697</v>
      </c>
      <c r="M766" s="82">
        <v>725</v>
      </c>
    </row>
    <row r="767" spans="8:13" x14ac:dyDescent="0.3">
      <c r="H767" s="72" t="s">
        <v>698</v>
      </c>
      <c r="I767" s="85">
        <v>1890</v>
      </c>
      <c r="J767" s="72" t="s">
        <v>699</v>
      </c>
      <c r="K767" s="84">
        <v>262</v>
      </c>
      <c r="L767" s="72" t="s">
        <v>700</v>
      </c>
      <c r="M767" s="84">
        <v>114</v>
      </c>
    </row>
    <row r="768" spans="8:13" x14ac:dyDescent="0.3">
      <c r="H768" s="70" t="s">
        <v>701</v>
      </c>
      <c r="I768" s="83">
        <v>3720</v>
      </c>
      <c r="J768" s="70" t="s">
        <v>702</v>
      </c>
      <c r="K768" s="82">
        <v>1070</v>
      </c>
      <c r="L768" s="70" t="s">
        <v>703</v>
      </c>
      <c r="M768" s="82">
        <v>281</v>
      </c>
    </row>
    <row r="769" spans="8:13" x14ac:dyDescent="0.3">
      <c r="H769" s="72" t="s">
        <v>704</v>
      </c>
      <c r="I769" s="86" t="s">
        <v>658</v>
      </c>
      <c r="J769" s="72" t="s">
        <v>705</v>
      </c>
      <c r="K769" s="86" t="s">
        <v>658</v>
      </c>
      <c r="L769" s="72" t="s">
        <v>706</v>
      </c>
      <c r="M769" s="86" t="s">
        <v>658</v>
      </c>
    </row>
    <row r="770" spans="8:13" x14ac:dyDescent="0.3">
      <c r="H770" s="70" t="s">
        <v>707</v>
      </c>
      <c r="I770" s="87" t="s">
        <v>658</v>
      </c>
      <c r="J770" s="70" t="s">
        <v>708</v>
      </c>
      <c r="K770" s="87" t="s">
        <v>658</v>
      </c>
      <c r="L770" s="70" t="s">
        <v>709</v>
      </c>
      <c r="M770" s="87" t="s">
        <v>658</v>
      </c>
    </row>
    <row r="771" spans="8:13" x14ac:dyDescent="0.3">
      <c r="H771" s="72" t="s">
        <v>710</v>
      </c>
      <c r="I771" s="86" t="s">
        <v>658</v>
      </c>
      <c r="J771" s="72" t="s">
        <v>711</v>
      </c>
      <c r="K771" s="86" t="s">
        <v>658</v>
      </c>
      <c r="L771" s="72" t="s">
        <v>712</v>
      </c>
      <c r="M771" s="86" t="s">
        <v>658</v>
      </c>
    </row>
    <row r="772" spans="8:13" x14ac:dyDescent="0.3">
      <c r="H772" s="70" t="s">
        <v>713</v>
      </c>
      <c r="I772" s="87" t="s">
        <v>658</v>
      </c>
      <c r="J772" s="70" t="s">
        <v>714</v>
      </c>
      <c r="K772" s="87" t="s">
        <v>658</v>
      </c>
      <c r="L772" s="70" t="s">
        <v>715</v>
      </c>
      <c r="M772" s="87" t="s">
        <v>658</v>
      </c>
    </row>
    <row r="773" spans="8:13" x14ac:dyDescent="0.3">
      <c r="H773" s="72" t="s">
        <v>717</v>
      </c>
      <c r="I773" s="86" t="s">
        <v>658</v>
      </c>
      <c r="J773" s="72" t="s">
        <v>718</v>
      </c>
      <c r="K773" s="86" t="s">
        <v>658</v>
      </c>
      <c r="L773" s="72" t="s">
        <v>719</v>
      </c>
      <c r="M773" s="86" t="s">
        <v>658</v>
      </c>
    </row>
    <row r="774" spans="8:13" x14ac:dyDescent="0.3">
      <c r="H774" s="70" t="s">
        <v>720</v>
      </c>
      <c r="I774" s="87" t="s">
        <v>658</v>
      </c>
      <c r="J774" s="70" t="s">
        <v>721</v>
      </c>
      <c r="K774" s="87" t="s">
        <v>658</v>
      </c>
      <c r="L774" s="70" t="s">
        <v>722</v>
      </c>
      <c r="M774" s="87" t="s">
        <v>658</v>
      </c>
    </row>
    <row r="775" spans="8:13" x14ac:dyDescent="0.3">
      <c r="H775" s="72" t="s">
        <v>723</v>
      </c>
      <c r="I775" s="86" t="s">
        <v>658</v>
      </c>
      <c r="J775" s="72" t="s">
        <v>724</v>
      </c>
      <c r="K775" s="86" t="s">
        <v>658</v>
      </c>
      <c r="L775" s="72" t="s">
        <v>725</v>
      </c>
      <c r="M775" s="86" t="s">
        <v>658</v>
      </c>
    </row>
    <row r="776" spans="8:13" x14ac:dyDescent="0.3">
      <c r="H776" s="74" t="s">
        <v>726</v>
      </c>
      <c r="I776" s="88">
        <v>2</v>
      </c>
      <c r="J776" s="74" t="s">
        <v>727</v>
      </c>
      <c r="K776" s="89" t="s">
        <v>658</v>
      </c>
      <c r="L776" s="74" t="s">
        <v>728</v>
      </c>
      <c r="M776" s="89" t="s">
        <v>658</v>
      </c>
    </row>
    <row r="777" spans="8:13" x14ac:dyDescent="0.3">
      <c r="H777" s="68" t="s">
        <v>730</v>
      </c>
      <c r="I777" s="91" t="s">
        <v>658</v>
      </c>
      <c r="J777" s="68" t="s">
        <v>731</v>
      </c>
      <c r="K777" s="91" t="s">
        <v>658</v>
      </c>
      <c r="L777" s="68" t="s">
        <v>732</v>
      </c>
      <c r="M777" s="91" t="s">
        <v>658</v>
      </c>
    </row>
    <row r="778" spans="8:13" x14ac:dyDescent="0.3">
      <c r="H778" s="70" t="s">
        <v>733</v>
      </c>
      <c r="I778" s="87" t="s">
        <v>658</v>
      </c>
      <c r="J778" s="70" t="s">
        <v>734</v>
      </c>
      <c r="K778" s="87" t="s">
        <v>658</v>
      </c>
      <c r="L778" s="70" t="s">
        <v>735</v>
      </c>
      <c r="M778" s="87" t="s">
        <v>658</v>
      </c>
    </row>
    <row r="779" spans="8:13" x14ac:dyDescent="0.3">
      <c r="H779" s="72" t="s">
        <v>736</v>
      </c>
      <c r="I779" s="86" t="s">
        <v>658</v>
      </c>
      <c r="J779" s="72" t="s">
        <v>737</v>
      </c>
      <c r="K779" s="86" t="s">
        <v>658</v>
      </c>
      <c r="L779" s="72" t="s">
        <v>738</v>
      </c>
      <c r="M779" s="86" t="s">
        <v>658</v>
      </c>
    </row>
    <row r="780" spans="8:13" x14ac:dyDescent="0.3">
      <c r="H780" s="70" t="s">
        <v>739</v>
      </c>
      <c r="I780" s="87" t="s">
        <v>658</v>
      </c>
      <c r="J780" s="70" t="s">
        <v>740</v>
      </c>
      <c r="K780" s="87" t="s">
        <v>658</v>
      </c>
      <c r="L780" s="70" t="s">
        <v>741</v>
      </c>
      <c r="M780" s="87" t="s">
        <v>658</v>
      </c>
    </row>
    <row r="781" spans="8:13" x14ac:dyDescent="0.3">
      <c r="H781" s="78" t="s">
        <v>742</v>
      </c>
      <c r="I781" s="92" t="s">
        <v>658</v>
      </c>
      <c r="J781" s="78" t="s">
        <v>743</v>
      </c>
      <c r="K781" s="92" t="s">
        <v>658</v>
      </c>
      <c r="L781" s="78" t="s">
        <v>744</v>
      </c>
      <c r="M781" s="92" t="s">
        <v>658</v>
      </c>
    </row>
    <row r="782" spans="8:13" x14ac:dyDescent="0.3">
      <c r="H782" s="68" t="s">
        <v>746</v>
      </c>
      <c r="I782" s="90">
        <v>317</v>
      </c>
      <c r="J782" s="68" t="s">
        <v>747</v>
      </c>
      <c r="K782" s="90">
        <v>34</v>
      </c>
      <c r="L782" s="68" t="s">
        <v>748</v>
      </c>
      <c r="M782" s="90">
        <v>22</v>
      </c>
    </row>
    <row r="783" spans="8:13" x14ac:dyDescent="0.3">
      <c r="H783" s="70" t="s">
        <v>749</v>
      </c>
      <c r="I783" s="83">
        <v>3280</v>
      </c>
      <c r="J783" s="70" t="s">
        <v>750</v>
      </c>
      <c r="K783" s="83">
        <v>1570</v>
      </c>
      <c r="L783" s="70" t="s">
        <v>751</v>
      </c>
      <c r="M783" s="82">
        <v>479</v>
      </c>
    </row>
    <row r="784" spans="8:13" x14ac:dyDescent="0.3">
      <c r="H784" s="72" t="s">
        <v>753</v>
      </c>
      <c r="I784" s="84">
        <v>15</v>
      </c>
      <c r="J784" s="72" t="s">
        <v>754</v>
      </c>
      <c r="K784" s="84">
        <v>2</v>
      </c>
      <c r="L784" s="72" t="s">
        <v>755</v>
      </c>
      <c r="M784" s="84">
        <v>2</v>
      </c>
    </row>
    <row r="785" spans="8:13" x14ac:dyDescent="0.3">
      <c r="H785" s="70" t="s">
        <v>756</v>
      </c>
      <c r="I785" s="82">
        <v>10</v>
      </c>
      <c r="J785" s="70" t="s">
        <v>757</v>
      </c>
      <c r="K785" s="82">
        <v>2</v>
      </c>
      <c r="L785" s="70" t="s">
        <v>758</v>
      </c>
      <c r="M785" s="82">
        <v>1</v>
      </c>
    </row>
    <row r="786" spans="8:13" x14ac:dyDescent="0.3">
      <c r="H786" s="72" t="s">
        <v>650</v>
      </c>
      <c r="I786" s="84">
        <v>18</v>
      </c>
      <c r="J786" s="72" t="s">
        <v>759</v>
      </c>
      <c r="K786" s="84">
        <v>3</v>
      </c>
      <c r="L786" s="72" t="s">
        <v>652</v>
      </c>
      <c r="M786" s="84">
        <v>2</v>
      </c>
    </row>
    <row r="787" spans="8:13" x14ac:dyDescent="0.3">
      <c r="H787" s="74" t="s">
        <v>760</v>
      </c>
      <c r="I787" s="89" t="s">
        <v>658</v>
      </c>
      <c r="J787" s="74" t="s">
        <v>761</v>
      </c>
      <c r="K787" s="89" t="s">
        <v>658</v>
      </c>
      <c r="L787" s="74" t="s">
        <v>762</v>
      </c>
      <c r="M787" s="89" t="s">
        <v>658</v>
      </c>
    </row>
    <row r="788" spans="8:13" x14ac:dyDescent="0.3">
      <c r="H788" s="68" t="s">
        <v>763</v>
      </c>
      <c r="I788" s="90">
        <v>3</v>
      </c>
      <c r="J788" s="68" t="s">
        <v>764</v>
      </c>
      <c r="K788" s="91" t="s">
        <v>658</v>
      </c>
      <c r="L788" s="68" t="s">
        <v>765</v>
      </c>
      <c r="M788" s="91" t="s">
        <v>658</v>
      </c>
    </row>
    <row r="789" spans="8:13" x14ac:dyDescent="0.3">
      <c r="H789" s="70" t="s">
        <v>766</v>
      </c>
      <c r="I789" s="82">
        <v>1</v>
      </c>
      <c r="J789" s="70" t="s">
        <v>767</v>
      </c>
      <c r="K789" s="87" t="s">
        <v>658</v>
      </c>
      <c r="L789" s="70" t="s">
        <v>768</v>
      </c>
      <c r="M789" s="87" t="s">
        <v>658</v>
      </c>
    </row>
    <row r="790" spans="8:13" x14ac:dyDescent="0.3">
      <c r="H790" s="72" t="s">
        <v>769</v>
      </c>
      <c r="I790" s="84">
        <v>756</v>
      </c>
      <c r="J790" s="72" t="s">
        <v>770</v>
      </c>
      <c r="K790" s="84">
        <v>80</v>
      </c>
      <c r="L790" s="72" t="s">
        <v>771</v>
      </c>
      <c r="M790" s="84">
        <v>52</v>
      </c>
    </row>
    <row r="791" spans="8:13" x14ac:dyDescent="0.3">
      <c r="H791" s="70" t="s">
        <v>772</v>
      </c>
      <c r="I791" s="82">
        <v>356</v>
      </c>
      <c r="J791" s="70" t="s">
        <v>716</v>
      </c>
      <c r="K791" s="82">
        <v>42</v>
      </c>
      <c r="L791" s="70" t="s">
        <v>773</v>
      </c>
      <c r="M791" s="82">
        <v>32</v>
      </c>
    </row>
    <row r="792" spans="8:13" x14ac:dyDescent="0.3">
      <c r="H792" s="72" t="s">
        <v>774</v>
      </c>
      <c r="I792" s="85">
        <v>3950</v>
      </c>
      <c r="J792" s="72" t="s">
        <v>775</v>
      </c>
      <c r="K792" s="85">
        <v>1130</v>
      </c>
      <c r="L792" s="72" t="s">
        <v>699</v>
      </c>
      <c r="M792" s="84">
        <v>297</v>
      </c>
    </row>
    <row r="793" spans="8:13" x14ac:dyDescent="0.3">
      <c r="H793" s="70" t="s">
        <v>776</v>
      </c>
      <c r="I793" s="83">
        <v>7990</v>
      </c>
      <c r="J793" s="70" t="s">
        <v>777</v>
      </c>
      <c r="K793" s="83">
        <v>6750</v>
      </c>
      <c r="L793" s="70" t="s">
        <v>778</v>
      </c>
      <c r="M793" s="82">
        <v>4170</v>
      </c>
    </row>
    <row r="794" spans="8:13" x14ac:dyDescent="0.3">
      <c r="H794" s="72" t="s">
        <v>779</v>
      </c>
      <c r="I794" s="84">
        <v>286</v>
      </c>
      <c r="J794" s="72" t="s">
        <v>780</v>
      </c>
      <c r="K794" s="84">
        <v>33</v>
      </c>
      <c r="L794" s="72" t="s">
        <v>781</v>
      </c>
      <c r="M794" s="84">
        <v>24</v>
      </c>
    </row>
    <row r="795" spans="8:13" x14ac:dyDescent="0.3">
      <c r="H795" s="70" t="s">
        <v>782</v>
      </c>
      <c r="I795" s="82">
        <v>49</v>
      </c>
      <c r="J795" s="70" t="s">
        <v>783</v>
      </c>
      <c r="K795" s="82">
        <v>7</v>
      </c>
      <c r="L795" s="70" t="s">
        <v>784</v>
      </c>
      <c r="M795" s="82">
        <v>6</v>
      </c>
    </row>
    <row r="796" spans="8:13" x14ac:dyDescent="0.3">
      <c r="H796" s="72" t="s">
        <v>785</v>
      </c>
      <c r="I796" s="84">
        <v>283</v>
      </c>
      <c r="J796" s="72" t="s">
        <v>747</v>
      </c>
      <c r="K796" s="84">
        <v>34</v>
      </c>
      <c r="L796" s="72" t="s">
        <v>786</v>
      </c>
      <c r="M796" s="84">
        <v>25</v>
      </c>
    </row>
    <row r="797" spans="8:13" x14ac:dyDescent="0.3">
      <c r="H797" s="74" t="s">
        <v>664</v>
      </c>
      <c r="I797" s="93">
        <v>3100</v>
      </c>
      <c r="J797" s="74" t="s">
        <v>787</v>
      </c>
      <c r="K797" s="93">
        <v>1150</v>
      </c>
      <c r="L797" s="74" t="s">
        <v>788</v>
      </c>
      <c r="M797" s="88">
        <v>304</v>
      </c>
    </row>
    <row r="798" spans="8:13" x14ac:dyDescent="0.3">
      <c r="H798" s="68" t="s">
        <v>789</v>
      </c>
      <c r="I798" s="81">
        <v>13700</v>
      </c>
      <c r="J798" s="68" t="s">
        <v>790</v>
      </c>
      <c r="K798" s="81">
        <v>16500</v>
      </c>
      <c r="L798" s="68" t="s">
        <v>791</v>
      </c>
      <c r="M798" s="81">
        <v>18100</v>
      </c>
    </row>
    <row r="799" spans="8:13" x14ac:dyDescent="0.3">
      <c r="H799" s="70" t="s">
        <v>792</v>
      </c>
      <c r="I799" s="94">
        <v>18900</v>
      </c>
      <c r="J799" s="70" t="s">
        <v>745</v>
      </c>
      <c r="K799" s="94">
        <v>23800</v>
      </c>
      <c r="L799" s="70" t="s">
        <v>793</v>
      </c>
      <c r="M799" s="94">
        <v>28200</v>
      </c>
    </row>
    <row r="800" spans="8:13" x14ac:dyDescent="0.3">
      <c r="H800" s="72" t="s">
        <v>794</v>
      </c>
      <c r="I800" s="95">
        <v>14500</v>
      </c>
      <c r="J800" s="72" t="s">
        <v>795</v>
      </c>
      <c r="K800" s="95">
        <v>17800</v>
      </c>
      <c r="L800" s="72" t="s">
        <v>796</v>
      </c>
      <c r="M800" s="95">
        <v>20200</v>
      </c>
    </row>
    <row r="801" spans="8:13" x14ac:dyDescent="0.3">
      <c r="H801" s="70" t="s">
        <v>674</v>
      </c>
      <c r="I801" s="83">
        <v>6690</v>
      </c>
      <c r="J801" s="70" t="s">
        <v>797</v>
      </c>
      <c r="K801" s="83">
        <v>4140</v>
      </c>
      <c r="L801" s="70" t="s">
        <v>798</v>
      </c>
      <c r="M801" s="82">
        <v>1650</v>
      </c>
    </row>
    <row r="802" spans="8:13" x14ac:dyDescent="0.3">
      <c r="H802" s="72" t="s">
        <v>663</v>
      </c>
      <c r="I802" s="85">
        <v>5270</v>
      </c>
      <c r="J802" s="72" t="s">
        <v>799</v>
      </c>
      <c r="K802" s="85">
        <v>6690</v>
      </c>
      <c r="L802" s="72" t="s">
        <v>800</v>
      </c>
      <c r="M802" s="84">
        <v>8040</v>
      </c>
    </row>
    <row r="803" spans="8:13" x14ac:dyDescent="0.3">
      <c r="H803" s="70" t="s">
        <v>801</v>
      </c>
      <c r="I803" s="83">
        <v>8880</v>
      </c>
      <c r="J803" s="70" t="s">
        <v>689</v>
      </c>
      <c r="K803" s="94">
        <v>11200</v>
      </c>
      <c r="L803" s="70" t="s">
        <v>802</v>
      </c>
      <c r="M803" s="94">
        <v>13500</v>
      </c>
    </row>
    <row r="804" spans="8:13" x14ac:dyDescent="0.3">
      <c r="H804" s="72" t="s">
        <v>672</v>
      </c>
      <c r="I804" s="85">
        <v>7400</v>
      </c>
      <c r="J804" s="72" t="s">
        <v>803</v>
      </c>
      <c r="K804" s="85">
        <v>9310</v>
      </c>
      <c r="L804" s="72" t="s">
        <v>804</v>
      </c>
      <c r="M804" s="95">
        <v>11000</v>
      </c>
    </row>
    <row r="805" spans="8:13" x14ac:dyDescent="0.3">
      <c r="H805" s="70" t="s">
        <v>589</v>
      </c>
      <c r="I805" s="83">
        <v>7180</v>
      </c>
      <c r="J805" s="70" t="s">
        <v>585</v>
      </c>
      <c r="K805" s="83">
        <v>9010</v>
      </c>
      <c r="L805" s="70" t="s">
        <v>805</v>
      </c>
      <c r="M805" s="94">
        <v>10700</v>
      </c>
    </row>
    <row r="806" spans="8:13" x14ac:dyDescent="0.3">
      <c r="H806" s="78" t="s">
        <v>806</v>
      </c>
      <c r="I806" s="96">
        <v>7680</v>
      </c>
      <c r="J806" s="78" t="s">
        <v>807</v>
      </c>
      <c r="K806" s="96">
        <v>9660</v>
      </c>
      <c r="L806" s="78" t="s">
        <v>808</v>
      </c>
      <c r="M806" s="97">
        <v>11500</v>
      </c>
    </row>
    <row r="807" spans="8:13" x14ac:dyDescent="0.3">
      <c r="H807" s="68" t="s">
        <v>809</v>
      </c>
      <c r="I807" s="98">
        <v>7420</v>
      </c>
      <c r="J807" s="68" t="s">
        <v>810</v>
      </c>
      <c r="K807" s="98">
        <v>9320</v>
      </c>
      <c r="L807" s="68" t="s">
        <v>811</v>
      </c>
      <c r="M807" s="81">
        <v>11000</v>
      </c>
    </row>
    <row r="808" spans="8:13" x14ac:dyDescent="0.3">
      <c r="H808" s="70" t="s">
        <v>812</v>
      </c>
      <c r="I808" s="82">
        <v>2</v>
      </c>
      <c r="J808" s="70" t="s">
        <v>813</v>
      </c>
      <c r="K808" s="87" t="s">
        <v>658</v>
      </c>
      <c r="L808" s="70" t="s">
        <v>814</v>
      </c>
      <c r="M808" s="87" t="s">
        <v>658</v>
      </c>
    </row>
    <row r="809" spans="8:13" x14ac:dyDescent="0.3">
      <c r="H809" s="72" t="s">
        <v>815</v>
      </c>
      <c r="I809" s="85">
        <v>6860</v>
      </c>
      <c r="J809" s="72" t="s">
        <v>816</v>
      </c>
      <c r="K809" s="85">
        <v>8650</v>
      </c>
      <c r="L809" s="72" t="s">
        <v>817</v>
      </c>
      <c r="M809" s="95">
        <v>10300</v>
      </c>
    </row>
    <row r="810" spans="8:13" x14ac:dyDescent="0.3">
      <c r="H810" s="70" t="s">
        <v>818</v>
      </c>
      <c r="I810" s="83">
        <v>6370</v>
      </c>
      <c r="J810" s="70" t="s">
        <v>819</v>
      </c>
      <c r="K810" s="83">
        <v>8010</v>
      </c>
      <c r="L810" s="70" t="s">
        <v>820</v>
      </c>
      <c r="M810" s="82">
        <v>9490</v>
      </c>
    </row>
    <row r="811" spans="8:13" x14ac:dyDescent="0.3">
      <c r="H811" s="72" t="s">
        <v>821</v>
      </c>
      <c r="I811" s="85">
        <v>6290</v>
      </c>
      <c r="J811" s="72" t="s">
        <v>822</v>
      </c>
      <c r="K811" s="85">
        <v>7920</v>
      </c>
      <c r="L811" s="72" t="s">
        <v>823</v>
      </c>
      <c r="M811" s="84">
        <v>9380</v>
      </c>
    </row>
    <row r="812" spans="8:13" x14ac:dyDescent="0.3">
      <c r="H812" s="70" t="s">
        <v>824</v>
      </c>
      <c r="I812" s="83">
        <v>6130</v>
      </c>
      <c r="J812" s="70" t="s">
        <v>647</v>
      </c>
      <c r="K812" s="83">
        <v>7710</v>
      </c>
      <c r="L812" s="70" t="s">
        <v>825</v>
      </c>
      <c r="M812" s="82">
        <v>9140</v>
      </c>
    </row>
    <row r="813" spans="8:13" x14ac:dyDescent="0.3">
      <c r="H813" s="72" t="s">
        <v>826</v>
      </c>
      <c r="I813" s="85">
        <v>5820</v>
      </c>
      <c r="J813" s="72" t="s">
        <v>827</v>
      </c>
      <c r="K813" s="85">
        <v>7290</v>
      </c>
      <c r="L813" s="72" t="s">
        <v>586</v>
      </c>
      <c r="M813" s="84">
        <v>8570</v>
      </c>
    </row>
    <row r="814" spans="8:13" x14ac:dyDescent="0.3">
      <c r="H814" s="70" t="s">
        <v>828</v>
      </c>
      <c r="I814" s="83">
        <v>5860</v>
      </c>
      <c r="J814" s="70" t="s">
        <v>829</v>
      </c>
      <c r="K814" s="83">
        <v>7340</v>
      </c>
      <c r="L814" s="70" t="s">
        <v>830</v>
      </c>
      <c r="M814" s="82">
        <v>8630</v>
      </c>
    </row>
    <row r="815" spans="8:13" x14ac:dyDescent="0.3">
      <c r="H815" s="72" t="s">
        <v>831</v>
      </c>
      <c r="I815" s="85">
        <v>5090</v>
      </c>
      <c r="J815" s="72" t="s">
        <v>832</v>
      </c>
      <c r="K815" s="85">
        <v>6380</v>
      </c>
      <c r="L815" s="72" t="s">
        <v>833</v>
      </c>
      <c r="M815" s="84">
        <v>7500</v>
      </c>
    </row>
    <row r="816" spans="8:13" x14ac:dyDescent="0.3">
      <c r="H816" s="70" t="s">
        <v>834</v>
      </c>
      <c r="I816" s="87" t="s">
        <v>658</v>
      </c>
      <c r="J816" s="70" t="s">
        <v>835</v>
      </c>
      <c r="K816" s="87" t="s">
        <v>658</v>
      </c>
      <c r="L816" s="70" t="s">
        <v>836</v>
      </c>
      <c r="M816" s="87" t="s">
        <v>658</v>
      </c>
    </row>
    <row r="817" spans="8:13" x14ac:dyDescent="0.3">
      <c r="H817" s="72" t="s">
        <v>837</v>
      </c>
      <c r="I817" s="86" t="s">
        <v>658</v>
      </c>
      <c r="J817" s="72" t="s">
        <v>838</v>
      </c>
      <c r="K817" s="86" t="s">
        <v>658</v>
      </c>
      <c r="L817" s="72" t="s">
        <v>839</v>
      </c>
      <c r="M817" s="86" t="s">
        <v>658</v>
      </c>
    </row>
    <row r="818" spans="8:13" x14ac:dyDescent="0.3">
      <c r="H818" s="70" t="s">
        <v>840</v>
      </c>
      <c r="I818" s="87" t="s">
        <v>658</v>
      </c>
      <c r="J818" s="70" t="s">
        <v>841</v>
      </c>
      <c r="K818" s="87" t="s">
        <v>658</v>
      </c>
      <c r="L818" s="70" t="s">
        <v>842</v>
      </c>
      <c r="M818" s="87" t="s">
        <v>658</v>
      </c>
    </row>
    <row r="819" spans="8:13" x14ac:dyDescent="0.3">
      <c r="H819" s="72" t="s">
        <v>843</v>
      </c>
      <c r="I819" s="86" t="s">
        <v>658</v>
      </c>
      <c r="J819" s="72" t="s">
        <v>844</v>
      </c>
      <c r="K819" s="86" t="s">
        <v>658</v>
      </c>
      <c r="L819" s="72" t="s">
        <v>845</v>
      </c>
      <c r="M819" s="86" t="s">
        <v>658</v>
      </c>
    </row>
    <row r="820" spans="8:13" x14ac:dyDescent="0.3">
      <c r="H820" s="74" t="s">
        <v>846</v>
      </c>
      <c r="I820" s="88">
        <v>2</v>
      </c>
      <c r="J820" s="74" t="s">
        <v>847</v>
      </c>
      <c r="K820" s="89" t="s">
        <v>658</v>
      </c>
      <c r="L820" s="74" t="s">
        <v>848</v>
      </c>
      <c r="M820" s="89" t="s">
        <v>658</v>
      </c>
    </row>
    <row r="821" spans="8:13" x14ac:dyDescent="0.3">
      <c r="H821" s="68" t="s">
        <v>849</v>
      </c>
      <c r="I821" s="81">
        <v>13000</v>
      </c>
      <c r="J821" s="68" t="s">
        <v>850</v>
      </c>
      <c r="K821" s="81">
        <v>13200</v>
      </c>
      <c r="L821" s="68" t="s">
        <v>851</v>
      </c>
      <c r="M821" s="81">
        <v>10900</v>
      </c>
    </row>
    <row r="822" spans="8:13" x14ac:dyDescent="0.3">
      <c r="H822" s="70" t="s">
        <v>852</v>
      </c>
      <c r="I822" s="94">
        <v>10800</v>
      </c>
      <c r="J822" s="70" t="s">
        <v>853</v>
      </c>
      <c r="K822" s="83">
        <v>4900</v>
      </c>
      <c r="L822" s="70" t="s">
        <v>854</v>
      </c>
      <c r="M822" s="82">
        <v>1430</v>
      </c>
    </row>
    <row r="823" spans="8:13" x14ac:dyDescent="0.3">
      <c r="H823" s="72" t="s">
        <v>855</v>
      </c>
      <c r="I823" s="85">
        <v>1020</v>
      </c>
      <c r="J823" s="72" t="s">
        <v>856</v>
      </c>
      <c r="K823" s="84">
        <v>108</v>
      </c>
      <c r="L823" s="72" t="s">
        <v>857</v>
      </c>
      <c r="M823" s="84">
        <v>73</v>
      </c>
    </row>
    <row r="824" spans="8:13" x14ac:dyDescent="0.3">
      <c r="H824" s="70" t="s">
        <v>858</v>
      </c>
      <c r="I824" s="83">
        <v>8980</v>
      </c>
      <c r="J824" s="70" t="s">
        <v>859</v>
      </c>
      <c r="K824" s="83">
        <v>6850</v>
      </c>
      <c r="L824" s="70" t="s">
        <v>860</v>
      </c>
      <c r="M824" s="82">
        <v>3630</v>
      </c>
    </row>
    <row r="825" spans="8:13" x14ac:dyDescent="0.3">
      <c r="H825" s="72" t="s">
        <v>861</v>
      </c>
      <c r="I825" s="85">
        <v>1080</v>
      </c>
      <c r="J825" s="72" t="s">
        <v>862</v>
      </c>
      <c r="K825" s="84">
        <v>116</v>
      </c>
      <c r="L825" s="72" t="s">
        <v>606</v>
      </c>
      <c r="M825" s="84">
        <v>81</v>
      </c>
    </row>
    <row r="826" spans="8:13" x14ac:dyDescent="0.3">
      <c r="H826" s="70" t="s">
        <v>863</v>
      </c>
      <c r="I826" s="82">
        <v>822</v>
      </c>
      <c r="J826" s="70" t="s">
        <v>864</v>
      </c>
      <c r="K826" s="82">
        <v>93</v>
      </c>
      <c r="L826" s="70" t="s">
        <v>865</v>
      </c>
      <c r="M826" s="82">
        <v>68</v>
      </c>
    </row>
    <row r="827" spans="8:13" x14ac:dyDescent="0.3">
      <c r="H827" s="72" t="s">
        <v>804</v>
      </c>
      <c r="I827" s="85">
        <v>8820</v>
      </c>
      <c r="J827" s="72" t="s">
        <v>866</v>
      </c>
      <c r="K827" s="85">
        <v>3400</v>
      </c>
      <c r="L827" s="72" t="s">
        <v>867</v>
      </c>
      <c r="M827" s="84">
        <v>912</v>
      </c>
    </row>
    <row r="828" spans="8:13" x14ac:dyDescent="0.3">
      <c r="H828" s="70" t="s">
        <v>868</v>
      </c>
      <c r="I828" s="83">
        <v>4280</v>
      </c>
      <c r="J828" s="70" t="s">
        <v>869</v>
      </c>
      <c r="K828" s="82">
        <v>753</v>
      </c>
      <c r="L828" s="70" t="s">
        <v>870</v>
      </c>
      <c r="M828" s="82">
        <v>260</v>
      </c>
    </row>
    <row r="829" spans="8:13" x14ac:dyDescent="0.3">
      <c r="H829" s="72" t="s">
        <v>661</v>
      </c>
      <c r="I829" s="85">
        <v>2240</v>
      </c>
      <c r="J829" s="72" t="s">
        <v>871</v>
      </c>
      <c r="K829" s="84">
        <v>273</v>
      </c>
      <c r="L829" s="72" t="s">
        <v>872</v>
      </c>
      <c r="M829" s="84">
        <v>138</v>
      </c>
    </row>
    <row r="830" spans="8:13" x14ac:dyDescent="0.3">
      <c r="H830" s="70" t="s">
        <v>873</v>
      </c>
      <c r="I830" s="83">
        <v>1280</v>
      </c>
      <c r="J830" s="70" t="s">
        <v>874</v>
      </c>
      <c r="K830" s="82">
        <v>136</v>
      </c>
      <c r="L830" s="70" t="s">
        <v>875</v>
      </c>
      <c r="M830" s="82">
        <v>91</v>
      </c>
    </row>
    <row r="831" spans="8:13" x14ac:dyDescent="0.3">
      <c r="H831" s="72" t="s">
        <v>876</v>
      </c>
      <c r="I831" s="85">
        <v>1820</v>
      </c>
      <c r="J831" s="72" t="s">
        <v>877</v>
      </c>
      <c r="K831" s="84">
        <v>206</v>
      </c>
      <c r="L831" s="72" t="s">
        <v>878</v>
      </c>
      <c r="M831" s="84">
        <v>116</v>
      </c>
    </row>
    <row r="832" spans="8:13" x14ac:dyDescent="0.3">
      <c r="H832" s="70" t="s">
        <v>879</v>
      </c>
      <c r="I832" s="83">
        <v>1670</v>
      </c>
      <c r="J832" s="70" t="s">
        <v>644</v>
      </c>
      <c r="K832" s="82">
        <v>179</v>
      </c>
      <c r="L832" s="70" t="s">
        <v>880</v>
      </c>
      <c r="M832" s="82">
        <v>114</v>
      </c>
    </row>
    <row r="833" spans="8:13" x14ac:dyDescent="0.3">
      <c r="H833" s="72" t="s">
        <v>881</v>
      </c>
      <c r="I833" s="84">
        <v>21</v>
      </c>
      <c r="J833" s="72" t="s">
        <v>882</v>
      </c>
      <c r="K833" s="84">
        <v>3</v>
      </c>
      <c r="L833" s="72" t="s">
        <v>883</v>
      </c>
      <c r="M833" s="84">
        <v>3</v>
      </c>
    </row>
    <row r="834" spans="8:13" x14ac:dyDescent="0.3">
      <c r="H834" s="70" t="s">
        <v>884</v>
      </c>
      <c r="I834" s="82">
        <v>438</v>
      </c>
      <c r="J834" s="70" t="s">
        <v>885</v>
      </c>
      <c r="K834" s="82">
        <v>54</v>
      </c>
      <c r="L834" s="70" t="s">
        <v>886</v>
      </c>
      <c r="M834" s="82">
        <v>42</v>
      </c>
    </row>
    <row r="835" spans="8:13" x14ac:dyDescent="0.3">
      <c r="H835" s="72" t="s">
        <v>887</v>
      </c>
      <c r="I835" s="84">
        <v>1</v>
      </c>
      <c r="J835" s="72" t="s">
        <v>888</v>
      </c>
      <c r="K835" s="86" t="s">
        <v>658</v>
      </c>
      <c r="L835" s="72" t="s">
        <v>889</v>
      </c>
      <c r="M835" s="86" t="s">
        <v>658</v>
      </c>
    </row>
    <row r="836" spans="8:13" x14ac:dyDescent="0.3">
      <c r="H836" s="70" t="s">
        <v>890</v>
      </c>
      <c r="I836" s="82">
        <v>33</v>
      </c>
      <c r="J836" s="70" t="s">
        <v>891</v>
      </c>
      <c r="K836" s="82">
        <v>5</v>
      </c>
      <c r="L836" s="70" t="s">
        <v>892</v>
      </c>
      <c r="M836" s="82">
        <v>4</v>
      </c>
    </row>
    <row r="837" spans="8:13" x14ac:dyDescent="0.3">
      <c r="H837" s="72" t="s">
        <v>894</v>
      </c>
      <c r="I837" s="86" t="s">
        <v>658</v>
      </c>
      <c r="J837" s="72" t="s">
        <v>895</v>
      </c>
      <c r="K837" s="86" t="s">
        <v>658</v>
      </c>
      <c r="L837" s="72" t="s">
        <v>718</v>
      </c>
      <c r="M837" s="86" t="s">
        <v>658</v>
      </c>
    </row>
    <row r="838" spans="8:13" x14ac:dyDescent="0.3">
      <c r="H838" s="70" t="s">
        <v>896</v>
      </c>
      <c r="I838" s="83">
        <v>6180</v>
      </c>
      <c r="J838" s="70" t="s">
        <v>897</v>
      </c>
      <c r="K838" s="83">
        <v>2580</v>
      </c>
      <c r="L838" s="70" t="s">
        <v>898</v>
      </c>
      <c r="M838" s="82">
        <v>718</v>
      </c>
    </row>
    <row r="839" spans="8:13" x14ac:dyDescent="0.3">
      <c r="H839" s="78" t="s">
        <v>899</v>
      </c>
      <c r="I839" s="96">
        <v>5410</v>
      </c>
      <c r="J839" s="78" t="s">
        <v>900</v>
      </c>
      <c r="K839" s="96">
        <v>2130</v>
      </c>
      <c r="L839" s="78" t="s">
        <v>901</v>
      </c>
      <c r="M839" s="99">
        <v>575</v>
      </c>
    </row>
    <row r="840" spans="8:13" x14ac:dyDescent="0.3">
      <c r="H840" s="68" t="s">
        <v>902</v>
      </c>
      <c r="I840" s="98">
        <v>2120</v>
      </c>
      <c r="J840" s="68" t="s">
        <v>903</v>
      </c>
      <c r="K840" s="90">
        <v>259</v>
      </c>
      <c r="L840" s="68" t="s">
        <v>904</v>
      </c>
      <c r="M840" s="90">
        <v>131</v>
      </c>
    </row>
    <row r="841" spans="8:13" x14ac:dyDescent="0.3">
      <c r="H841" s="70" t="s">
        <v>905</v>
      </c>
      <c r="I841" s="82">
        <v>302</v>
      </c>
      <c r="J841" s="70" t="s">
        <v>906</v>
      </c>
      <c r="K841" s="82">
        <v>38</v>
      </c>
      <c r="L841" s="70" t="s">
        <v>907</v>
      </c>
      <c r="M841" s="82">
        <v>30</v>
      </c>
    </row>
    <row r="842" spans="8:13" x14ac:dyDescent="0.3">
      <c r="H842" s="72" t="s">
        <v>908</v>
      </c>
      <c r="I842" s="85">
        <v>1050</v>
      </c>
      <c r="J842" s="72" t="s">
        <v>909</v>
      </c>
      <c r="K842" s="84">
        <v>111</v>
      </c>
      <c r="L842" s="72" t="s">
        <v>910</v>
      </c>
      <c r="M842" s="84">
        <v>74</v>
      </c>
    </row>
    <row r="843" spans="8:13" x14ac:dyDescent="0.3">
      <c r="H843" s="70" t="s">
        <v>911</v>
      </c>
      <c r="I843" s="83">
        <v>1880</v>
      </c>
      <c r="J843" s="70" t="s">
        <v>590</v>
      </c>
      <c r="K843" s="82">
        <v>212</v>
      </c>
      <c r="L843" s="70" t="s">
        <v>912</v>
      </c>
      <c r="M843" s="82">
        <v>120</v>
      </c>
    </row>
    <row r="844" spans="8:13" x14ac:dyDescent="0.3">
      <c r="H844" s="72" t="s">
        <v>698</v>
      </c>
      <c r="I844" s="85">
        <v>1900</v>
      </c>
      <c r="J844" s="72" t="s">
        <v>877</v>
      </c>
      <c r="K844" s="84">
        <v>206</v>
      </c>
      <c r="L844" s="72" t="s">
        <v>913</v>
      </c>
      <c r="M844" s="84">
        <v>124</v>
      </c>
    </row>
    <row r="845" spans="8:13" x14ac:dyDescent="0.3">
      <c r="H845" s="70" t="s">
        <v>611</v>
      </c>
      <c r="I845" s="82">
        <v>624</v>
      </c>
      <c r="J845" s="70" t="s">
        <v>914</v>
      </c>
      <c r="K845" s="82">
        <v>69</v>
      </c>
      <c r="L845" s="70" t="s">
        <v>915</v>
      </c>
      <c r="M845" s="82">
        <v>51</v>
      </c>
    </row>
    <row r="846" spans="8:13" x14ac:dyDescent="0.3">
      <c r="H846" s="72" t="s">
        <v>916</v>
      </c>
      <c r="I846" s="84">
        <v>673</v>
      </c>
      <c r="J846" s="72" t="s">
        <v>917</v>
      </c>
      <c r="K846" s="84">
        <v>74</v>
      </c>
      <c r="L846" s="72" t="s">
        <v>918</v>
      </c>
      <c r="M846" s="84">
        <v>54</v>
      </c>
    </row>
    <row r="847" spans="8:13" x14ac:dyDescent="0.3">
      <c r="H847" s="70" t="s">
        <v>919</v>
      </c>
      <c r="I847" s="82">
        <v>18</v>
      </c>
      <c r="J847" s="70" t="s">
        <v>920</v>
      </c>
      <c r="K847" s="82">
        <v>3</v>
      </c>
      <c r="L847" s="70" t="s">
        <v>921</v>
      </c>
      <c r="M847" s="82">
        <v>2</v>
      </c>
    </row>
    <row r="848" spans="8:13" x14ac:dyDescent="0.3">
      <c r="H848" s="72" t="s">
        <v>922</v>
      </c>
      <c r="I848" s="85">
        <v>1500</v>
      </c>
      <c r="J848" s="72" t="s">
        <v>923</v>
      </c>
      <c r="K848" s="84">
        <v>162</v>
      </c>
      <c r="L848" s="72" t="s">
        <v>924</v>
      </c>
      <c r="M848" s="84">
        <v>101</v>
      </c>
    </row>
    <row r="849" spans="8:13" x14ac:dyDescent="0.3">
      <c r="H849" s="70" t="s">
        <v>925</v>
      </c>
      <c r="I849" s="82">
        <v>747</v>
      </c>
      <c r="J849" s="70" t="s">
        <v>926</v>
      </c>
      <c r="K849" s="82">
        <v>84</v>
      </c>
      <c r="L849" s="70" t="s">
        <v>927</v>
      </c>
      <c r="M849" s="82">
        <v>62</v>
      </c>
    </row>
    <row r="850" spans="8:13" x14ac:dyDescent="0.3">
      <c r="H850" s="72" t="s">
        <v>928</v>
      </c>
      <c r="I850" s="84">
        <v>718</v>
      </c>
      <c r="J850" s="72" t="s">
        <v>929</v>
      </c>
      <c r="K850" s="84">
        <v>79</v>
      </c>
      <c r="L850" s="72" t="s">
        <v>930</v>
      </c>
      <c r="M850" s="84">
        <v>57</v>
      </c>
    </row>
    <row r="851" spans="8:13" x14ac:dyDescent="0.3">
      <c r="H851" s="70" t="s">
        <v>931</v>
      </c>
      <c r="I851" s="82">
        <v>15</v>
      </c>
      <c r="J851" s="70" t="s">
        <v>932</v>
      </c>
      <c r="K851" s="82">
        <v>2</v>
      </c>
      <c r="L851" s="70" t="s">
        <v>933</v>
      </c>
      <c r="M851" s="82">
        <v>2</v>
      </c>
    </row>
    <row r="852" spans="8:13" x14ac:dyDescent="0.3">
      <c r="H852" s="72" t="s">
        <v>934</v>
      </c>
      <c r="I852" s="86" t="s">
        <v>658</v>
      </c>
      <c r="J852" s="72" t="s">
        <v>935</v>
      </c>
      <c r="K852" s="86" t="s">
        <v>658</v>
      </c>
      <c r="L852" s="72" t="s">
        <v>936</v>
      </c>
      <c r="M852" s="86" t="s">
        <v>658</v>
      </c>
    </row>
    <row r="853" spans="8:13" x14ac:dyDescent="0.3">
      <c r="H853" s="70" t="s">
        <v>937</v>
      </c>
      <c r="I853" s="82">
        <v>66</v>
      </c>
      <c r="J853" s="70" t="s">
        <v>938</v>
      </c>
      <c r="K853" s="82">
        <v>10</v>
      </c>
      <c r="L853" s="70" t="s">
        <v>939</v>
      </c>
      <c r="M853" s="82">
        <v>8</v>
      </c>
    </row>
    <row r="854" spans="8:13" x14ac:dyDescent="0.3">
      <c r="H854" s="72" t="s">
        <v>940</v>
      </c>
      <c r="I854" s="85">
        <v>1240</v>
      </c>
      <c r="J854" s="72" t="s">
        <v>941</v>
      </c>
      <c r="K854" s="84">
        <v>132</v>
      </c>
      <c r="L854" s="72" t="s">
        <v>942</v>
      </c>
      <c r="M854" s="84">
        <v>88</v>
      </c>
    </row>
    <row r="855" spans="8:13" x14ac:dyDescent="0.3">
      <c r="H855" s="70" t="s">
        <v>943</v>
      </c>
      <c r="I855" s="87" t="s">
        <v>658</v>
      </c>
      <c r="J855" s="70" t="s">
        <v>944</v>
      </c>
      <c r="K855" s="87" t="s">
        <v>658</v>
      </c>
      <c r="L855" s="70" t="s">
        <v>945</v>
      </c>
      <c r="M855" s="87" t="s">
        <v>658</v>
      </c>
    </row>
    <row r="856" spans="8:13" x14ac:dyDescent="0.3">
      <c r="H856" s="72" t="s">
        <v>946</v>
      </c>
      <c r="I856" s="84">
        <v>14</v>
      </c>
      <c r="J856" s="72" t="s">
        <v>947</v>
      </c>
      <c r="K856" s="84">
        <v>2</v>
      </c>
      <c r="L856" s="72" t="s">
        <v>948</v>
      </c>
      <c r="M856" s="84">
        <v>2</v>
      </c>
    </row>
    <row r="857" spans="8:13" x14ac:dyDescent="0.3">
      <c r="H857" s="70" t="s">
        <v>829</v>
      </c>
      <c r="I857" s="83">
        <v>6600</v>
      </c>
      <c r="J857" s="70" t="s">
        <v>949</v>
      </c>
      <c r="K857" s="83">
        <v>1530</v>
      </c>
      <c r="L857" s="70" t="s">
        <v>950</v>
      </c>
      <c r="M857" s="82">
        <v>436</v>
      </c>
    </row>
    <row r="858" spans="8:13" x14ac:dyDescent="0.3">
      <c r="H858" s="72" t="s">
        <v>951</v>
      </c>
      <c r="I858" s="84">
        <v>809</v>
      </c>
      <c r="J858" s="72" t="s">
        <v>952</v>
      </c>
      <c r="K858" s="84">
        <v>86</v>
      </c>
      <c r="L858" s="72" t="s">
        <v>953</v>
      </c>
      <c r="M858" s="84">
        <v>59</v>
      </c>
    </row>
    <row r="859" spans="8:13" x14ac:dyDescent="0.3">
      <c r="H859" s="70" t="s">
        <v>954</v>
      </c>
      <c r="I859" s="82">
        <v>934</v>
      </c>
      <c r="J859" s="70" t="s">
        <v>955</v>
      </c>
      <c r="K859" s="82">
        <v>99</v>
      </c>
      <c r="L859" s="70" t="s">
        <v>956</v>
      </c>
      <c r="M859" s="82">
        <v>68</v>
      </c>
    </row>
    <row r="860" spans="8:13" x14ac:dyDescent="0.3">
      <c r="H860" s="72" t="s">
        <v>957</v>
      </c>
      <c r="I860" s="84">
        <v>783</v>
      </c>
      <c r="J860" s="72" t="s">
        <v>958</v>
      </c>
      <c r="K860" s="84">
        <v>83</v>
      </c>
      <c r="L860" s="72" t="s">
        <v>959</v>
      </c>
      <c r="M860" s="84">
        <v>57</v>
      </c>
    </row>
    <row r="861" spans="8:13" x14ac:dyDescent="0.3">
      <c r="H861" s="70" t="s">
        <v>960</v>
      </c>
      <c r="I861" s="82">
        <v>66</v>
      </c>
      <c r="J861" s="70" t="s">
        <v>961</v>
      </c>
      <c r="K861" s="82">
        <v>10</v>
      </c>
      <c r="L861" s="70" t="s">
        <v>962</v>
      </c>
      <c r="M861" s="82">
        <v>8</v>
      </c>
    </row>
    <row r="862" spans="8:13" x14ac:dyDescent="0.3">
      <c r="H862" s="72" t="s">
        <v>958</v>
      </c>
      <c r="I862" s="84">
        <v>75</v>
      </c>
      <c r="J862" s="72" t="s">
        <v>756</v>
      </c>
      <c r="K862" s="84">
        <v>11</v>
      </c>
      <c r="L862" s="72" t="s">
        <v>963</v>
      </c>
      <c r="M862" s="84">
        <v>9</v>
      </c>
    </row>
    <row r="863" spans="8:13" x14ac:dyDescent="0.3">
      <c r="H863" s="70" t="s">
        <v>964</v>
      </c>
      <c r="I863" s="82">
        <v>52</v>
      </c>
      <c r="J863" s="70" t="s">
        <v>965</v>
      </c>
      <c r="K863" s="82">
        <v>8</v>
      </c>
      <c r="L863" s="70" t="s">
        <v>966</v>
      </c>
      <c r="M863" s="82">
        <v>6</v>
      </c>
    </row>
    <row r="864" spans="8:13" x14ac:dyDescent="0.3">
      <c r="H864" s="72" t="s">
        <v>967</v>
      </c>
      <c r="I864" s="95">
        <v>10300</v>
      </c>
      <c r="J864" s="72" t="s">
        <v>696</v>
      </c>
      <c r="K864" s="85">
        <v>4770</v>
      </c>
      <c r="L864" s="72" t="s">
        <v>968</v>
      </c>
      <c r="M864" s="84">
        <v>1420</v>
      </c>
    </row>
    <row r="865" spans="8:13" x14ac:dyDescent="0.3">
      <c r="H865" s="70" t="s">
        <v>815</v>
      </c>
      <c r="I865" s="83">
        <v>6860</v>
      </c>
      <c r="J865" s="70" t="s">
        <v>969</v>
      </c>
      <c r="K865" s="83">
        <v>1500</v>
      </c>
      <c r="L865" s="70" t="s">
        <v>970</v>
      </c>
      <c r="M865" s="82">
        <v>442</v>
      </c>
    </row>
    <row r="866" spans="8:13" x14ac:dyDescent="0.3">
      <c r="H866" s="72" t="s">
        <v>788</v>
      </c>
      <c r="I866" s="84">
        <v>243</v>
      </c>
      <c r="J866" s="72" t="s">
        <v>971</v>
      </c>
      <c r="K866" s="84">
        <v>32</v>
      </c>
      <c r="L866" s="72" t="s">
        <v>620</v>
      </c>
      <c r="M866" s="84">
        <v>25</v>
      </c>
    </row>
    <row r="867" spans="8:13" x14ac:dyDescent="0.3">
      <c r="H867" s="70" t="s">
        <v>800</v>
      </c>
      <c r="I867" s="83">
        <v>6430</v>
      </c>
      <c r="J867" s="70" t="s">
        <v>972</v>
      </c>
      <c r="K867" s="83">
        <v>1410</v>
      </c>
      <c r="L867" s="70" t="s">
        <v>973</v>
      </c>
      <c r="M867" s="82">
        <v>415</v>
      </c>
    </row>
    <row r="868" spans="8:13" x14ac:dyDescent="0.3">
      <c r="H868" s="72" t="s">
        <v>581</v>
      </c>
      <c r="I868" s="85">
        <v>6730</v>
      </c>
      <c r="J868" s="72" t="s">
        <v>974</v>
      </c>
      <c r="K868" s="85">
        <v>1480</v>
      </c>
      <c r="L868" s="72" t="s">
        <v>975</v>
      </c>
      <c r="M868" s="84">
        <v>434</v>
      </c>
    </row>
    <row r="869" spans="8:13" x14ac:dyDescent="0.3">
      <c r="H869" s="70" t="s">
        <v>976</v>
      </c>
      <c r="I869" s="94">
        <v>10200</v>
      </c>
      <c r="J869" s="70" t="s">
        <v>977</v>
      </c>
      <c r="K869" s="83">
        <v>4730</v>
      </c>
      <c r="L869" s="70" t="s">
        <v>978</v>
      </c>
      <c r="M869" s="82">
        <v>1400</v>
      </c>
    </row>
    <row r="870" spans="8:13" x14ac:dyDescent="0.3">
      <c r="H870" s="78" t="s">
        <v>979</v>
      </c>
      <c r="I870" s="96">
        <v>9110</v>
      </c>
      <c r="J870" s="78" t="s">
        <v>900</v>
      </c>
      <c r="K870" s="96">
        <v>2120</v>
      </c>
      <c r="L870" s="78" t="s">
        <v>980</v>
      </c>
      <c r="M870" s="99">
        <v>602</v>
      </c>
    </row>
    <row r="871" spans="8:13" x14ac:dyDescent="0.3">
      <c r="H871" s="68" t="s">
        <v>981</v>
      </c>
      <c r="I871" s="81">
        <v>14100</v>
      </c>
      <c r="J871" s="68" t="s">
        <v>982</v>
      </c>
      <c r="K871" s="98">
        <v>6530</v>
      </c>
      <c r="L871" s="68" t="s">
        <v>983</v>
      </c>
      <c r="M871" s="90">
        <v>1940</v>
      </c>
    </row>
    <row r="872" spans="8:13" x14ac:dyDescent="0.3">
      <c r="H872" s="70" t="s">
        <v>984</v>
      </c>
      <c r="I872" s="82">
        <v>70</v>
      </c>
      <c r="J872" s="70" t="s">
        <v>985</v>
      </c>
      <c r="K872" s="82">
        <v>10</v>
      </c>
      <c r="L872" s="70" t="s">
        <v>986</v>
      </c>
      <c r="M872" s="82">
        <v>8</v>
      </c>
    </row>
    <row r="873" spans="8:13" x14ac:dyDescent="0.3">
      <c r="H873" s="72" t="s">
        <v>987</v>
      </c>
      <c r="I873" s="86" t="s">
        <v>658</v>
      </c>
      <c r="J873" s="72" t="s">
        <v>988</v>
      </c>
      <c r="K873" s="86" t="s">
        <v>658</v>
      </c>
      <c r="L873" s="72" t="s">
        <v>989</v>
      </c>
      <c r="M873" s="86" t="s">
        <v>658</v>
      </c>
    </row>
    <row r="874" spans="8:13" x14ac:dyDescent="0.3">
      <c r="H874" s="70" t="s">
        <v>911</v>
      </c>
      <c r="I874" s="83">
        <v>1880</v>
      </c>
      <c r="J874" s="70" t="s">
        <v>571</v>
      </c>
      <c r="K874" s="82">
        <v>207</v>
      </c>
      <c r="L874" s="70" t="s">
        <v>990</v>
      </c>
      <c r="M874" s="82">
        <v>122</v>
      </c>
    </row>
    <row r="875" spans="8:13" x14ac:dyDescent="0.3">
      <c r="H875" s="72" t="s">
        <v>937</v>
      </c>
      <c r="I875" s="84">
        <v>66</v>
      </c>
      <c r="J875" s="72" t="s">
        <v>991</v>
      </c>
      <c r="K875" s="84">
        <v>10</v>
      </c>
      <c r="L875" s="72" t="s">
        <v>992</v>
      </c>
      <c r="M875" s="84">
        <v>8</v>
      </c>
    </row>
    <row r="876" spans="8:13" x14ac:dyDescent="0.3">
      <c r="H876" s="70" t="s">
        <v>993</v>
      </c>
      <c r="I876" s="82">
        <v>14</v>
      </c>
      <c r="J876" s="70" t="s">
        <v>846</v>
      </c>
      <c r="K876" s="82">
        <v>2</v>
      </c>
      <c r="L876" s="70" t="s">
        <v>994</v>
      </c>
      <c r="M876" s="82">
        <v>2</v>
      </c>
    </row>
    <row r="877" spans="8:13" x14ac:dyDescent="0.3">
      <c r="H877" s="72" t="s">
        <v>995</v>
      </c>
      <c r="I877" s="84">
        <v>173</v>
      </c>
      <c r="J877" s="72" t="s">
        <v>996</v>
      </c>
      <c r="K877" s="84">
        <v>25</v>
      </c>
      <c r="L877" s="72" t="s">
        <v>997</v>
      </c>
      <c r="M877" s="84">
        <v>20</v>
      </c>
    </row>
    <row r="878" spans="8:13" x14ac:dyDescent="0.3">
      <c r="H878" s="70" t="s">
        <v>998</v>
      </c>
      <c r="I878" s="82">
        <v>153</v>
      </c>
      <c r="J878" s="70" t="s">
        <v>729</v>
      </c>
      <c r="K878" s="82">
        <v>22</v>
      </c>
      <c r="L878" s="70" t="s">
        <v>999</v>
      </c>
      <c r="M878" s="82">
        <v>18</v>
      </c>
    </row>
    <row r="879" spans="8:13" x14ac:dyDescent="0.3">
      <c r="H879" s="72" t="s">
        <v>1000</v>
      </c>
      <c r="I879" s="85">
        <v>1010</v>
      </c>
      <c r="J879" s="72" t="s">
        <v>1001</v>
      </c>
      <c r="K879" s="84">
        <v>115</v>
      </c>
      <c r="L879" s="72" t="s">
        <v>1002</v>
      </c>
      <c r="M879" s="84">
        <v>86</v>
      </c>
    </row>
    <row r="880" spans="8:13" x14ac:dyDescent="0.3">
      <c r="H880" s="70" t="s">
        <v>1003</v>
      </c>
      <c r="I880" s="83">
        <v>1400</v>
      </c>
      <c r="J880" s="70" t="s">
        <v>1004</v>
      </c>
      <c r="K880" s="82">
        <v>150</v>
      </c>
      <c r="L880" s="70" t="s">
        <v>864</v>
      </c>
      <c r="M880" s="82">
        <v>105</v>
      </c>
    </row>
    <row r="881" spans="8:13" x14ac:dyDescent="0.3">
      <c r="H881" s="72" t="s">
        <v>905</v>
      </c>
      <c r="I881" s="84">
        <v>301</v>
      </c>
      <c r="J881" s="72" t="s">
        <v>1005</v>
      </c>
      <c r="K881" s="84">
        <v>39</v>
      </c>
      <c r="L881" s="72" t="s">
        <v>1006</v>
      </c>
      <c r="M881" s="84">
        <v>31</v>
      </c>
    </row>
    <row r="882" spans="8:13" x14ac:dyDescent="0.3">
      <c r="H882" s="70" t="s">
        <v>1007</v>
      </c>
      <c r="I882" s="82">
        <v>320</v>
      </c>
      <c r="J882" s="70" t="s">
        <v>1008</v>
      </c>
      <c r="K882" s="82">
        <v>42</v>
      </c>
      <c r="L882" s="70" t="s">
        <v>682</v>
      </c>
      <c r="M882" s="82">
        <v>33</v>
      </c>
    </row>
    <row r="883" spans="8:13" x14ac:dyDescent="0.3">
      <c r="H883" s="72" t="s">
        <v>1009</v>
      </c>
      <c r="I883" s="84">
        <v>299</v>
      </c>
      <c r="J883" s="72" t="s">
        <v>1010</v>
      </c>
      <c r="K883" s="84">
        <v>39</v>
      </c>
      <c r="L883" s="72" t="s">
        <v>1011</v>
      </c>
      <c r="M883" s="84">
        <v>31</v>
      </c>
    </row>
    <row r="884" spans="8:13" x14ac:dyDescent="0.3">
      <c r="H884" s="70" t="s">
        <v>1012</v>
      </c>
      <c r="I884" s="83">
        <v>7090</v>
      </c>
      <c r="J884" s="70" t="s">
        <v>1013</v>
      </c>
      <c r="K884" s="83">
        <v>4690</v>
      </c>
      <c r="L884" s="70" t="s">
        <v>752</v>
      </c>
      <c r="M884" s="82">
        <v>2040</v>
      </c>
    </row>
    <row r="885" spans="8:13" x14ac:dyDescent="0.3">
      <c r="H885" s="72" t="s">
        <v>1014</v>
      </c>
      <c r="I885" s="86" t="s">
        <v>658</v>
      </c>
      <c r="J885" s="72" t="s">
        <v>1015</v>
      </c>
      <c r="K885" s="86" t="s">
        <v>658</v>
      </c>
      <c r="L885" s="72" t="s">
        <v>1016</v>
      </c>
      <c r="M885" s="86" t="s">
        <v>658</v>
      </c>
    </row>
    <row r="886" spans="8:13" x14ac:dyDescent="0.3">
      <c r="H886" s="70" t="s">
        <v>1017</v>
      </c>
      <c r="I886" s="87" t="s">
        <v>658</v>
      </c>
      <c r="J886" s="70" t="s">
        <v>1018</v>
      </c>
      <c r="K886" s="87" t="s">
        <v>658</v>
      </c>
      <c r="L886" s="70" t="s">
        <v>1019</v>
      </c>
      <c r="M886" s="87" t="s">
        <v>658</v>
      </c>
    </row>
    <row r="887" spans="8:13" x14ac:dyDescent="0.3">
      <c r="H887" s="72" t="s">
        <v>888</v>
      </c>
      <c r="I887" s="86" t="s">
        <v>658</v>
      </c>
      <c r="J887" s="72" t="s">
        <v>1020</v>
      </c>
      <c r="K887" s="86" t="s">
        <v>658</v>
      </c>
      <c r="L887" s="72" t="s">
        <v>1021</v>
      </c>
      <c r="M887" s="86" t="s">
        <v>658</v>
      </c>
    </row>
    <row r="888" spans="8:13" x14ac:dyDescent="0.3">
      <c r="H888" s="70" t="s">
        <v>998</v>
      </c>
      <c r="I888" s="82">
        <v>153</v>
      </c>
      <c r="J888" s="70" t="s">
        <v>635</v>
      </c>
      <c r="K888" s="82">
        <v>21</v>
      </c>
      <c r="L888" s="70" t="s">
        <v>1022</v>
      </c>
      <c r="M888" s="82">
        <v>17</v>
      </c>
    </row>
    <row r="889" spans="8:13" x14ac:dyDescent="0.3">
      <c r="H889" s="72" t="s">
        <v>1023</v>
      </c>
      <c r="I889" s="85">
        <v>8070</v>
      </c>
      <c r="J889" s="72" t="s">
        <v>1024</v>
      </c>
      <c r="K889" s="85">
        <v>9910</v>
      </c>
      <c r="L889" s="72" t="s">
        <v>858</v>
      </c>
      <c r="M889" s="95">
        <v>11300</v>
      </c>
    </row>
    <row r="890" spans="8:13" x14ac:dyDescent="0.3">
      <c r="H890" s="70" t="s">
        <v>1025</v>
      </c>
      <c r="I890" s="87" t="s">
        <v>658</v>
      </c>
      <c r="J890" s="70" t="s">
        <v>1026</v>
      </c>
      <c r="K890" s="87" t="s">
        <v>658</v>
      </c>
      <c r="L890" s="70" t="s">
        <v>1027</v>
      </c>
      <c r="M890" s="87" t="s">
        <v>658</v>
      </c>
    </row>
    <row r="891" spans="8:13" x14ac:dyDescent="0.3">
      <c r="H891" s="72" t="s">
        <v>1028</v>
      </c>
      <c r="I891" s="84">
        <v>984</v>
      </c>
      <c r="J891" s="72" t="s">
        <v>1029</v>
      </c>
      <c r="K891" s="84">
        <v>111</v>
      </c>
      <c r="L891" s="72" t="s">
        <v>1030</v>
      </c>
      <c r="M891" s="84">
        <v>82</v>
      </c>
    </row>
    <row r="892" spans="8:13" x14ac:dyDescent="0.3">
      <c r="H892" s="70" t="s">
        <v>1031</v>
      </c>
      <c r="I892" s="82">
        <v>971</v>
      </c>
      <c r="J892" s="70" t="s">
        <v>1032</v>
      </c>
      <c r="K892" s="82">
        <v>110</v>
      </c>
      <c r="L892" s="70" t="s">
        <v>1033</v>
      </c>
      <c r="M892" s="82">
        <v>81</v>
      </c>
    </row>
    <row r="893" spans="8:13" x14ac:dyDescent="0.3">
      <c r="H893" s="72" t="s">
        <v>1034</v>
      </c>
      <c r="I893" s="84">
        <v>555</v>
      </c>
      <c r="J893" s="72" t="s">
        <v>1035</v>
      </c>
      <c r="K893" s="84">
        <v>68</v>
      </c>
      <c r="L893" s="72" t="s">
        <v>1036</v>
      </c>
      <c r="M893" s="84">
        <v>52</v>
      </c>
    </row>
    <row r="894" spans="8:13" x14ac:dyDescent="0.3">
      <c r="H894" s="70" t="s">
        <v>1037</v>
      </c>
      <c r="I894" s="82">
        <v>613</v>
      </c>
      <c r="J894" s="70" t="s">
        <v>1038</v>
      </c>
      <c r="K894" s="82">
        <v>72</v>
      </c>
      <c r="L894" s="70" t="s">
        <v>1039</v>
      </c>
      <c r="M894" s="82">
        <v>54</v>
      </c>
    </row>
    <row r="895" spans="8:13" x14ac:dyDescent="0.3">
      <c r="H895" s="72" t="s">
        <v>1040</v>
      </c>
      <c r="I895" s="84">
        <v>37</v>
      </c>
      <c r="J895" s="72" t="s">
        <v>1041</v>
      </c>
      <c r="K895" s="84">
        <v>6</v>
      </c>
      <c r="L895" s="72" t="s">
        <v>1042</v>
      </c>
      <c r="M895" s="84">
        <v>5</v>
      </c>
    </row>
    <row r="896" spans="8:13" x14ac:dyDescent="0.3">
      <c r="H896" s="70" t="s">
        <v>635</v>
      </c>
      <c r="I896" s="82">
        <v>19</v>
      </c>
      <c r="J896" s="70" t="s">
        <v>1043</v>
      </c>
      <c r="K896" s="82">
        <v>3</v>
      </c>
      <c r="L896" s="70" t="s">
        <v>1044</v>
      </c>
      <c r="M896" s="82">
        <v>2</v>
      </c>
    </row>
    <row r="897" spans="8:13" x14ac:dyDescent="0.3">
      <c r="H897" s="72" t="s">
        <v>769</v>
      </c>
      <c r="I897" s="84">
        <v>755</v>
      </c>
      <c r="J897" s="72" t="s">
        <v>1045</v>
      </c>
      <c r="K897" s="84">
        <v>87</v>
      </c>
      <c r="L897" s="72" t="s">
        <v>893</v>
      </c>
      <c r="M897" s="84">
        <v>65</v>
      </c>
    </row>
    <row r="898" spans="8:13" x14ac:dyDescent="0.3">
      <c r="H898" s="70" t="s">
        <v>1046</v>
      </c>
      <c r="I898" s="82">
        <v>535</v>
      </c>
      <c r="J898" s="70" t="s">
        <v>1047</v>
      </c>
      <c r="K898" s="82">
        <v>62</v>
      </c>
      <c r="L898" s="70" t="s">
        <v>1048</v>
      </c>
      <c r="M898" s="82">
        <v>46</v>
      </c>
    </row>
    <row r="899" spans="8:13" x14ac:dyDescent="0.3">
      <c r="H899" s="72" t="s">
        <v>1049</v>
      </c>
      <c r="I899" s="84">
        <v>2</v>
      </c>
      <c r="J899" s="72" t="s">
        <v>1050</v>
      </c>
      <c r="K899" s="86" t="s">
        <v>658</v>
      </c>
      <c r="L899" s="72" t="s">
        <v>1051</v>
      </c>
      <c r="M899" s="86" t="s">
        <v>658</v>
      </c>
    </row>
    <row r="900" spans="8:13" x14ac:dyDescent="0.3">
      <c r="H900" s="70" t="s">
        <v>1052</v>
      </c>
      <c r="I900" s="82">
        <v>2</v>
      </c>
      <c r="J900" s="70" t="s">
        <v>765</v>
      </c>
      <c r="K900" s="87" t="s">
        <v>658</v>
      </c>
      <c r="L900" s="70" t="s">
        <v>1053</v>
      </c>
      <c r="M900" s="87" t="s">
        <v>658</v>
      </c>
    </row>
    <row r="901" spans="8:13" x14ac:dyDescent="0.3">
      <c r="H901" s="72" t="s">
        <v>1054</v>
      </c>
      <c r="I901" s="84">
        <v>2</v>
      </c>
      <c r="J901" s="72" t="s">
        <v>1055</v>
      </c>
      <c r="K901" s="86" t="s">
        <v>658</v>
      </c>
      <c r="L901" s="72" t="s">
        <v>1056</v>
      </c>
      <c r="M901" s="86" t="s">
        <v>658</v>
      </c>
    </row>
    <row r="902" spans="8:13" x14ac:dyDescent="0.3">
      <c r="H902" s="74" t="s">
        <v>1057</v>
      </c>
      <c r="I902" s="88">
        <v>2</v>
      </c>
      <c r="J902" s="74" t="s">
        <v>1058</v>
      </c>
      <c r="K902" s="89" t="s">
        <v>658</v>
      </c>
      <c r="L902" s="74" t="s">
        <v>1059</v>
      </c>
      <c r="M902" s="89" t="s">
        <v>658</v>
      </c>
    </row>
    <row r="903" spans="8:13" x14ac:dyDescent="0.3">
      <c r="H903" s="68" t="s">
        <v>1060</v>
      </c>
      <c r="I903" s="90">
        <v>126</v>
      </c>
      <c r="J903" s="68" t="s">
        <v>1061</v>
      </c>
      <c r="K903" s="90">
        <v>17</v>
      </c>
      <c r="L903" s="68" t="s">
        <v>1062</v>
      </c>
      <c r="M903" s="90">
        <v>13</v>
      </c>
    </row>
    <row r="904" spans="8:13" x14ac:dyDescent="0.3">
      <c r="H904" s="70" t="s">
        <v>1063</v>
      </c>
      <c r="I904" s="82">
        <v>30</v>
      </c>
      <c r="J904" s="70" t="s">
        <v>1064</v>
      </c>
      <c r="K904" s="82">
        <v>5</v>
      </c>
      <c r="L904" s="70" t="s">
        <v>1065</v>
      </c>
      <c r="M904" s="82">
        <v>4</v>
      </c>
    </row>
    <row r="905" spans="8:13" x14ac:dyDescent="0.3">
      <c r="H905" s="72" t="s">
        <v>1066</v>
      </c>
      <c r="I905" s="84">
        <v>34</v>
      </c>
      <c r="J905" s="72" t="s">
        <v>1067</v>
      </c>
      <c r="K905" s="84">
        <v>5</v>
      </c>
      <c r="L905" s="72" t="s">
        <v>1068</v>
      </c>
      <c r="M905" s="84">
        <v>4</v>
      </c>
    </row>
    <row r="906" spans="8:13" x14ac:dyDescent="0.3">
      <c r="H906" s="70" t="s">
        <v>1069</v>
      </c>
      <c r="I906" s="82">
        <v>1</v>
      </c>
      <c r="J906" s="70" t="s">
        <v>1070</v>
      </c>
      <c r="K906" s="87" t="s">
        <v>658</v>
      </c>
      <c r="L906" s="70" t="s">
        <v>1071</v>
      </c>
      <c r="M906" s="87" t="s">
        <v>658</v>
      </c>
    </row>
    <row r="907" spans="8:13" x14ac:dyDescent="0.3">
      <c r="H907" s="72" t="s">
        <v>1072</v>
      </c>
      <c r="I907" s="84">
        <v>7</v>
      </c>
      <c r="J907" s="72" t="s">
        <v>1073</v>
      </c>
      <c r="K907" s="84">
        <v>1</v>
      </c>
      <c r="L907" s="72" t="s">
        <v>1074</v>
      </c>
      <c r="M907" s="86" t="s">
        <v>658</v>
      </c>
    </row>
    <row r="908" spans="8:13" x14ac:dyDescent="0.3">
      <c r="H908" s="70" t="s">
        <v>1075</v>
      </c>
      <c r="I908" s="82">
        <v>60</v>
      </c>
      <c r="J908" s="70" t="s">
        <v>1076</v>
      </c>
      <c r="K908" s="82">
        <v>9</v>
      </c>
      <c r="L908" s="70" t="s">
        <v>1077</v>
      </c>
      <c r="M908" s="82">
        <v>7</v>
      </c>
    </row>
    <row r="909" spans="8:13" x14ac:dyDescent="0.3">
      <c r="H909" s="72" t="s">
        <v>1078</v>
      </c>
      <c r="I909" s="84">
        <v>4</v>
      </c>
      <c r="J909" s="72" t="s">
        <v>1079</v>
      </c>
      <c r="K909" s="86" t="s">
        <v>658</v>
      </c>
      <c r="L909" s="72" t="s">
        <v>764</v>
      </c>
      <c r="M909" s="86" t="s">
        <v>658</v>
      </c>
    </row>
    <row r="910" spans="8:13" x14ac:dyDescent="0.3">
      <c r="H910" s="70" t="s">
        <v>1080</v>
      </c>
      <c r="I910" s="82">
        <v>30</v>
      </c>
      <c r="J910" s="70" t="s">
        <v>1081</v>
      </c>
      <c r="K910" s="82">
        <v>5</v>
      </c>
      <c r="L910" s="70" t="s">
        <v>1082</v>
      </c>
      <c r="M910" s="82">
        <v>4</v>
      </c>
    </row>
    <row r="911" spans="8:13" x14ac:dyDescent="0.3">
      <c r="H911" s="72" t="s">
        <v>716</v>
      </c>
      <c r="I911" s="84">
        <v>38</v>
      </c>
      <c r="J911" s="72" t="s">
        <v>1083</v>
      </c>
      <c r="K911" s="84">
        <v>6</v>
      </c>
      <c r="L911" s="72" t="s">
        <v>1084</v>
      </c>
      <c r="M911" s="84">
        <v>5</v>
      </c>
    </row>
    <row r="912" spans="8:13" x14ac:dyDescent="0.3">
      <c r="H912" s="70" t="s">
        <v>1085</v>
      </c>
      <c r="I912" s="83">
        <v>2960</v>
      </c>
      <c r="J912" s="70" t="s">
        <v>1086</v>
      </c>
      <c r="K912" s="82">
        <v>467</v>
      </c>
      <c r="L912" s="70" t="s">
        <v>1087</v>
      </c>
      <c r="M912" s="82">
        <v>178</v>
      </c>
    </row>
    <row r="913" spans="8:13" x14ac:dyDescent="0.3">
      <c r="H913" s="72" t="s">
        <v>1088</v>
      </c>
      <c r="I913" s="84">
        <v>26</v>
      </c>
      <c r="J913" s="72" t="s">
        <v>1089</v>
      </c>
      <c r="K913" s="84">
        <v>4</v>
      </c>
      <c r="L913" s="72" t="s">
        <v>1090</v>
      </c>
      <c r="M913" s="84">
        <v>3</v>
      </c>
    </row>
    <row r="914" spans="8:13" x14ac:dyDescent="0.3">
      <c r="H914" s="70" t="s">
        <v>1091</v>
      </c>
      <c r="I914" s="83">
        <v>8140</v>
      </c>
      <c r="J914" s="70" t="s">
        <v>1092</v>
      </c>
      <c r="K914" s="83">
        <v>6960</v>
      </c>
      <c r="L914" s="70" t="s">
        <v>1093</v>
      </c>
      <c r="M914" s="82">
        <v>4380</v>
      </c>
    </row>
    <row r="915" spans="8:13" x14ac:dyDescent="0.3">
      <c r="H915" s="72" t="s">
        <v>1094</v>
      </c>
      <c r="I915" s="84">
        <v>14</v>
      </c>
      <c r="J915" s="72" t="s">
        <v>1095</v>
      </c>
      <c r="K915" s="84">
        <v>2</v>
      </c>
      <c r="L915" s="72" t="s">
        <v>1096</v>
      </c>
      <c r="M915" s="84">
        <v>2</v>
      </c>
    </row>
    <row r="916" spans="8:13" x14ac:dyDescent="0.3">
      <c r="H916" s="70" t="s">
        <v>1097</v>
      </c>
      <c r="I916" s="82">
        <v>19</v>
      </c>
      <c r="J916" s="70" t="s">
        <v>1090</v>
      </c>
      <c r="K916" s="82">
        <v>3</v>
      </c>
      <c r="L916" s="70" t="s">
        <v>1098</v>
      </c>
      <c r="M916" s="82">
        <v>2</v>
      </c>
    </row>
    <row r="917" spans="8:13" x14ac:dyDescent="0.3">
      <c r="H917" s="72" t="s">
        <v>1099</v>
      </c>
      <c r="I917" s="84">
        <v>18</v>
      </c>
      <c r="J917" s="72" t="s">
        <v>1100</v>
      </c>
      <c r="K917" s="84">
        <v>3</v>
      </c>
      <c r="L917" s="72" t="s">
        <v>726</v>
      </c>
      <c r="M917" s="84">
        <v>2</v>
      </c>
    </row>
    <row r="918" spans="8:13" x14ac:dyDescent="0.3">
      <c r="H918" s="70" t="s">
        <v>1101</v>
      </c>
      <c r="I918" s="87" t="s">
        <v>658</v>
      </c>
      <c r="J918" s="70" t="s">
        <v>1102</v>
      </c>
      <c r="K918" s="87" t="s">
        <v>658</v>
      </c>
      <c r="L918" s="70" t="s">
        <v>1103</v>
      </c>
      <c r="M918" s="87" t="s">
        <v>658</v>
      </c>
    </row>
    <row r="919" spans="8:13" x14ac:dyDescent="0.3">
      <c r="H919" s="72" t="s">
        <v>1104</v>
      </c>
      <c r="I919" s="86" t="s">
        <v>658</v>
      </c>
      <c r="J919" s="72" t="s">
        <v>1105</v>
      </c>
      <c r="K919" s="86" t="s">
        <v>658</v>
      </c>
      <c r="L919" s="72" t="s">
        <v>1106</v>
      </c>
      <c r="M919" s="86" t="s">
        <v>658</v>
      </c>
    </row>
    <row r="920" spans="8:13" x14ac:dyDescent="0.3">
      <c r="H920" s="70" t="s">
        <v>1107</v>
      </c>
      <c r="I920" s="87" t="s">
        <v>658</v>
      </c>
      <c r="J920" s="70" t="s">
        <v>1108</v>
      </c>
      <c r="K920" s="87" t="s">
        <v>658</v>
      </c>
      <c r="L920" s="70" t="s">
        <v>1109</v>
      </c>
      <c r="M920" s="87" t="s">
        <v>658</v>
      </c>
    </row>
    <row r="921" spans="8:13" x14ac:dyDescent="0.3">
      <c r="H921" s="72" t="s">
        <v>1110</v>
      </c>
      <c r="I921" s="86" t="s">
        <v>658</v>
      </c>
      <c r="J921" s="72" t="s">
        <v>1111</v>
      </c>
      <c r="K921" s="86" t="s">
        <v>658</v>
      </c>
      <c r="L921" s="72" t="s">
        <v>1112</v>
      </c>
      <c r="M921" s="86" t="s">
        <v>658</v>
      </c>
    </row>
    <row r="922" spans="8:13" x14ac:dyDescent="0.3">
      <c r="H922" s="70" t="s">
        <v>1113</v>
      </c>
      <c r="I922" s="82">
        <v>3</v>
      </c>
      <c r="J922" s="70" t="s">
        <v>1014</v>
      </c>
      <c r="K922" s="87" t="s">
        <v>658</v>
      </c>
      <c r="L922" s="70" t="s">
        <v>1114</v>
      </c>
      <c r="M922" s="87" t="s">
        <v>658</v>
      </c>
    </row>
    <row r="923" spans="8:13" x14ac:dyDescent="0.3">
      <c r="H923" s="72" t="s">
        <v>1115</v>
      </c>
      <c r="I923" s="84">
        <v>22</v>
      </c>
      <c r="J923" s="72" t="s">
        <v>1116</v>
      </c>
      <c r="K923" s="84">
        <v>3</v>
      </c>
      <c r="L923" s="72" t="s">
        <v>1117</v>
      </c>
      <c r="M923" s="84">
        <v>3</v>
      </c>
    </row>
    <row r="924" spans="8:13" x14ac:dyDescent="0.3">
      <c r="H924" s="70" t="s">
        <v>1118</v>
      </c>
      <c r="I924" s="83">
        <v>9320</v>
      </c>
      <c r="J924" s="70" t="s">
        <v>1119</v>
      </c>
      <c r="K924" s="83">
        <v>4460</v>
      </c>
      <c r="L924" s="70" t="s">
        <v>1120</v>
      </c>
      <c r="M924" s="82">
        <v>1360</v>
      </c>
    </row>
    <row r="925" spans="8:13" x14ac:dyDescent="0.3">
      <c r="H925" s="72" t="s">
        <v>805</v>
      </c>
      <c r="I925" s="85">
        <v>8520</v>
      </c>
      <c r="J925" s="72" t="s">
        <v>1121</v>
      </c>
      <c r="K925" s="85">
        <v>4080</v>
      </c>
      <c r="L925" s="72" t="s">
        <v>1122</v>
      </c>
      <c r="M925" s="84">
        <v>1250</v>
      </c>
    </row>
    <row r="926" spans="8:13" x14ac:dyDescent="0.3">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21875" defaultRowHeight="14.4" x14ac:dyDescent="0.3"/>
  <cols>
    <col min="1" max="1" width="79.44140625" customWidth="1"/>
    <col min="2" max="2" width="12.44140625" customWidth="1"/>
    <col min="3" max="3" width="17.44140625" customWidth="1"/>
    <col min="4" max="4" width="22" customWidth="1"/>
    <col min="5" max="5" width="19.44140625" customWidth="1"/>
    <col min="6" max="6" width="14.44140625" customWidth="1"/>
    <col min="7" max="7" width="26.21875" customWidth="1"/>
    <col min="8" max="8" width="26.44140625" customWidth="1"/>
    <col min="9" max="9" width="17.77734375" customWidth="1"/>
    <col min="15" max="15" width="25.77734375" customWidth="1"/>
    <col min="16" max="16" width="12.44140625" customWidth="1"/>
    <col min="17" max="17" width="19.77734375" customWidth="1"/>
    <col min="18" max="19" width="12.44140625" customWidth="1"/>
    <col min="20" max="21" width="16.44140625" customWidth="1"/>
    <col min="22" max="22" width="10.77734375" customWidth="1"/>
  </cols>
  <sheetData>
    <row r="1" spans="1:5" x14ac:dyDescent="0.3">
      <c r="A1" s="287" t="s">
        <v>11</v>
      </c>
      <c r="B1" s="287"/>
      <c r="C1" s="287"/>
      <c r="D1" s="287"/>
      <c r="E1" s="287"/>
    </row>
    <row r="2" spans="1:5" x14ac:dyDescent="0.3">
      <c r="A2" s="288" t="s">
        <v>149</v>
      </c>
      <c r="B2" s="288"/>
      <c r="C2" s="288"/>
      <c r="D2" s="288"/>
      <c r="E2" s="288"/>
    </row>
    <row r="19" spans="1:5" x14ac:dyDescent="0.3">
      <c r="A19" t="s">
        <v>150</v>
      </c>
    </row>
    <row r="20" spans="1:5" x14ac:dyDescent="0.3">
      <c r="A20">
        <v>155400</v>
      </c>
      <c r="B20" t="s">
        <v>151</v>
      </c>
    </row>
    <row r="21" spans="1:5" x14ac:dyDescent="0.3">
      <c r="A21" s="288" t="s">
        <v>152</v>
      </c>
      <c r="B21" s="288"/>
      <c r="C21" s="288"/>
      <c r="D21" s="288"/>
      <c r="E21" s="288"/>
    </row>
    <row r="38" spans="1:5" x14ac:dyDescent="0.3">
      <c r="A38" t="s">
        <v>150</v>
      </c>
    </row>
    <row r="39" spans="1:5" x14ac:dyDescent="0.3">
      <c r="A39">
        <v>100800</v>
      </c>
      <c r="B39" t="s">
        <v>151</v>
      </c>
    </row>
    <row r="40" spans="1:5" x14ac:dyDescent="0.3">
      <c r="A40" s="288" t="s">
        <v>153</v>
      </c>
      <c r="B40" s="288"/>
      <c r="C40" s="288"/>
      <c r="D40" s="288"/>
      <c r="E40" s="288"/>
    </row>
    <row r="57" spans="1:5" ht="15" thickBot="1" x14ac:dyDescent="0.35">
      <c r="A57" t="s">
        <v>150</v>
      </c>
    </row>
    <row r="58" spans="1:5" ht="15" thickBot="1" x14ac:dyDescent="0.35">
      <c r="A58" s="7">
        <v>194000</v>
      </c>
      <c r="B58" t="s">
        <v>154</v>
      </c>
    </row>
    <row r="60" spans="1:5" x14ac:dyDescent="0.3">
      <c r="A60" s="287" t="s">
        <v>155</v>
      </c>
      <c r="B60" s="287"/>
      <c r="C60" s="287"/>
      <c r="D60" s="287"/>
      <c r="E60" s="287"/>
    </row>
    <row r="85" spans="1:37" s="8" customFormat="1" x14ac:dyDescent="0.3">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35"/>
    <row r="88" spans="1:37" ht="15" thickBot="1" x14ac:dyDescent="0.35">
      <c r="A88" s="9" t="s">
        <v>355</v>
      </c>
      <c r="B88" s="10">
        <f>(B86-B85)/B85</f>
        <v>1.0254083484573502</v>
      </c>
    </row>
    <row r="89" spans="1:37" x14ac:dyDescent="0.3">
      <c r="A89" s="287" t="s">
        <v>156</v>
      </c>
      <c r="B89" s="287"/>
      <c r="C89" s="287"/>
      <c r="D89" s="287"/>
      <c r="E89" s="287"/>
    </row>
    <row r="90" spans="1:37" x14ac:dyDescent="0.3">
      <c r="A90">
        <v>6.6290250000000004</v>
      </c>
      <c r="B90" t="s">
        <v>358</v>
      </c>
      <c r="E90" t="s">
        <v>363</v>
      </c>
    </row>
    <row r="91" spans="1:37" x14ac:dyDescent="0.3">
      <c r="A91">
        <f>1/A90</f>
        <v>0.15085174667466181</v>
      </c>
      <c r="B91" t="s">
        <v>359</v>
      </c>
      <c r="E91" t="s">
        <v>161</v>
      </c>
    </row>
    <row r="92" spans="1:37" x14ac:dyDescent="0.3">
      <c r="A92" s="11">
        <v>0.5</v>
      </c>
      <c r="B92" t="s">
        <v>360</v>
      </c>
      <c r="E92" t="s">
        <v>364</v>
      </c>
    </row>
    <row r="93" spans="1:37" x14ac:dyDescent="0.3">
      <c r="A93">
        <f>A92*A91</f>
        <v>7.5425873337330904E-2</v>
      </c>
      <c r="B93" t="s">
        <v>361</v>
      </c>
      <c r="E93" t="s">
        <v>161</v>
      </c>
    </row>
    <row r="94" spans="1:37" x14ac:dyDescent="0.3">
      <c r="A94">
        <f>1/A93</f>
        <v>13.258050000000001</v>
      </c>
      <c r="B94" t="s">
        <v>362</v>
      </c>
      <c r="E94" t="s">
        <v>161</v>
      </c>
      <c r="J94" s="11"/>
    </row>
    <row r="95" spans="1:37" ht="15" thickBot="1" x14ac:dyDescent="0.35">
      <c r="A95">
        <v>8.0274920000000005</v>
      </c>
      <c r="B95" t="s">
        <v>356</v>
      </c>
      <c r="E95" t="s">
        <v>365</v>
      </c>
      <c r="J95" s="11"/>
    </row>
    <row r="96" spans="1:37" ht="15" thickBot="1" x14ac:dyDescent="0.35">
      <c r="A96" s="12">
        <f>(A94-A95)/A95</f>
        <v>0.65158059329115492</v>
      </c>
      <c r="B96" t="s">
        <v>357</v>
      </c>
      <c r="C96" s="13"/>
      <c r="E96" t="s">
        <v>161</v>
      </c>
    </row>
    <row r="98" spans="1:5" x14ac:dyDescent="0.3">
      <c r="A98" s="287" t="s">
        <v>157</v>
      </c>
      <c r="B98" s="287"/>
      <c r="C98" s="287"/>
      <c r="D98" s="287"/>
      <c r="E98" s="287"/>
    </row>
    <row r="99" spans="1:5" x14ac:dyDescent="0.3">
      <c r="A99" s="13">
        <v>0.3</v>
      </c>
      <c r="B99" s="11" t="s">
        <v>367</v>
      </c>
    </row>
    <row r="100" spans="1:5" x14ac:dyDescent="0.3">
      <c r="A100">
        <v>63.5</v>
      </c>
      <c r="B100" t="s">
        <v>368</v>
      </c>
    </row>
    <row r="101" spans="1:5" x14ac:dyDescent="0.3">
      <c r="A101">
        <f>1/A100</f>
        <v>1.5748031496062992E-2</v>
      </c>
      <c r="B101" t="s">
        <v>366</v>
      </c>
    </row>
    <row r="102" spans="1:5" x14ac:dyDescent="0.3">
      <c r="A102" s="14">
        <f>A101*(1-A99)</f>
        <v>1.1023622047244094E-2</v>
      </c>
      <c r="B102" t="s">
        <v>369</v>
      </c>
    </row>
    <row r="103" spans="1:5" x14ac:dyDescent="0.3">
      <c r="A103" s="14">
        <f>1/A102</f>
        <v>90.714285714285722</v>
      </c>
      <c r="B103" t="s">
        <v>373</v>
      </c>
    </row>
    <row r="104" spans="1:5" x14ac:dyDescent="0.3">
      <c r="A104" s="13">
        <v>0.35</v>
      </c>
      <c r="B104" t="s">
        <v>370</v>
      </c>
    </row>
    <row r="105" spans="1:5" x14ac:dyDescent="0.3">
      <c r="A105">
        <f>A102*(1-A104)</f>
        <v>7.1653543307086615E-3</v>
      </c>
      <c r="B105" t="s">
        <v>371</v>
      </c>
    </row>
    <row r="106" spans="1:5" ht="15" thickBot="1" x14ac:dyDescent="0.35">
      <c r="A106">
        <f>1/A105</f>
        <v>139.56043956043956</v>
      </c>
      <c r="B106" t="s">
        <v>372</v>
      </c>
    </row>
    <row r="107" spans="1:5" ht="15" thickBot="1" x14ac:dyDescent="0.35">
      <c r="A107" s="12">
        <f>(A106-A103)/A103</f>
        <v>0.53846153846153832</v>
      </c>
      <c r="B107" t="s">
        <v>374</v>
      </c>
    </row>
    <row r="108" spans="1:5" x14ac:dyDescent="0.3">
      <c r="A108" s="15"/>
    </row>
    <row r="109" spans="1:5" x14ac:dyDescent="0.3">
      <c r="A109" s="287" t="s">
        <v>159</v>
      </c>
      <c r="B109" s="287"/>
      <c r="C109" s="287"/>
      <c r="D109" s="287"/>
      <c r="E109" s="287"/>
    </row>
    <row r="110" spans="1:5" ht="15" thickBot="1" x14ac:dyDescent="0.35"/>
    <row r="111" spans="1:5" ht="15" thickBot="1" x14ac:dyDescent="0.35">
      <c r="A111" s="12">
        <f>A122</f>
        <v>0.20481927710843381</v>
      </c>
      <c r="B111" t="s">
        <v>376</v>
      </c>
    </row>
    <row r="113" spans="1:12" x14ac:dyDescent="0.3">
      <c r="A113" s="287" t="s">
        <v>158</v>
      </c>
      <c r="B113" s="287"/>
      <c r="C113" s="287"/>
      <c r="D113" s="287"/>
      <c r="E113" s="287"/>
    </row>
    <row r="114" spans="1:12" x14ac:dyDescent="0.3">
      <c r="A114" s="13">
        <v>0.2</v>
      </c>
      <c r="B114" s="11" t="s">
        <v>367</v>
      </c>
    </row>
    <row r="115" spans="1:12" x14ac:dyDescent="0.3">
      <c r="A115">
        <v>1.95</v>
      </c>
      <c r="B115" t="s">
        <v>375</v>
      </c>
    </row>
    <row r="116" spans="1:12" x14ac:dyDescent="0.3">
      <c r="A116">
        <f>1/A115</f>
        <v>0.51282051282051289</v>
      </c>
      <c r="B116" t="s">
        <v>366</v>
      </c>
    </row>
    <row r="117" spans="1:12" x14ac:dyDescent="0.3">
      <c r="A117" s="14">
        <f>A116*(1-A114)</f>
        <v>0.41025641025641035</v>
      </c>
      <c r="B117" t="s">
        <v>369</v>
      </c>
    </row>
    <row r="118" spans="1:12" x14ac:dyDescent="0.3">
      <c r="A118" s="14">
        <f>1/A117</f>
        <v>2.4374999999999996</v>
      </c>
      <c r="B118" t="s">
        <v>373</v>
      </c>
    </row>
    <row r="119" spans="1:12" x14ac:dyDescent="0.3">
      <c r="A119" s="13">
        <v>0.17</v>
      </c>
      <c r="B119" t="s">
        <v>370</v>
      </c>
    </row>
    <row r="120" spans="1:12" x14ac:dyDescent="0.3">
      <c r="A120">
        <f>A117*(1-A119)</f>
        <v>0.34051282051282056</v>
      </c>
      <c r="B120" t="s">
        <v>371</v>
      </c>
    </row>
    <row r="121" spans="1:12" ht="15" thickBot="1" x14ac:dyDescent="0.35">
      <c r="A121">
        <f>1/A120</f>
        <v>2.9367469879518069</v>
      </c>
      <c r="B121" t="s">
        <v>372</v>
      </c>
    </row>
    <row r="122" spans="1:12" ht="15" thickBot="1" x14ac:dyDescent="0.35">
      <c r="A122" s="12">
        <f>(A121-A118)/A118</f>
        <v>0.20481927710843381</v>
      </c>
      <c r="B122" t="s">
        <v>374</v>
      </c>
    </row>
    <row r="124" spans="1:12" x14ac:dyDescent="0.3">
      <c r="A124" s="287" t="s">
        <v>377</v>
      </c>
      <c r="B124" s="287"/>
      <c r="C124" s="287"/>
      <c r="D124" s="287"/>
      <c r="E124" s="287"/>
      <c r="J124" s="16"/>
    </row>
    <row r="125" spans="1:12" x14ac:dyDescent="0.3">
      <c r="A125" s="17">
        <v>4.4824543659231753E-4</v>
      </c>
      <c r="B125" t="s">
        <v>379</v>
      </c>
      <c r="K125" s="11"/>
      <c r="L125" s="11"/>
    </row>
    <row r="126" spans="1:12" x14ac:dyDescent="0.3">
      <c r="A126">
        <v>1.27</v>
      </c>
      <c r="B126" t="s">
        <v>383</v>
      </c>
      <c r="F126" s="18"/>
      <c r="J126" s="1"/>
      <c r="K126" s="17"/>
      <c r="L126" s="17"/>
    </row>
    <row r="127" spans="1:12" x14ac:dyDescent="0.3">
      <c r="A127">
        <f>(1/CONVERT(A125/A126,"mi","km")*0.00105505585)</f>
        <v>1.857438352962903</v>
      </c>
      <c r="B127" t="s">
        <v>380</v>
      </c>
      <c r="K127" s="17"/>
      <c r="L127" s="17"/>
    </row>
    <row r="128" spans="1:12" x14ac:dyDescent="0.3">
      <c r="A128">
        <f>1/A127</f>
        <v>0.53837587578874124</v>
      </c>
      <c r="B128" t="s">
        <v>381</v>
      </c>
      <c r="F128" s="18"/>
      <c r="K128" s="13"/>
      <c r="L128" s="11"/>
    </row>
    <row r="129" spans="1:12" x14ac:dyDescent="0.3">
      <c r="A129">
        <v>1.07</v>
      </c>
      <c r="B129" t="s">
        <v>378</v>
      </c>
      <c r="F129" s="18"/>
      <c r="K129" s="13"/>
      <c r="L129" s="11"/>
    </row>
    <row r="130" spans="1:12" ht="15" thickBot="1" x14ac:dyDescent="0.35">
      <c r="A130">
        <f>1/A129</f>
        <v>0.93457943925233644</v>
      </c>
      <c r="B130" t="s">
        <v>382</v>
      </c>
      <c r="F130" s="18"/>
      <c r="K130" s="11"/>
      <c r="L130" s="11"/>
    </row>
    <row r="131" spans="1:12" ht="15" thickBot="1" x14ac:dyDescent="0.35">
      <c r="A131" s="12">
        <f>(A130-A128)/A128</f>
        <v>0.73592369435785332</v>
      </c>
      <c r="B131" t="s">
        <v>374</v>
      </c>
      <c r="F131" s="18"/>
    </row>
    <row r="133" spans="1:12" x14ac:dyDescent="0.3">
      <c r="A133" s="16"/>
      <c r="B133" s="11"/>
      <c r="C133" s="11"/>
    </row>
    <row r="134" spans="1:12" x14ac:dyDescent="0.3">
      <c r="A134" s="287" t="s">
        <v>99</v>
      </c>
      <c r="B134" s="287"/>
      <c r="C134" s="287"/>
      <c r="D134" s="287"/>
      <c r="E134" s="287"/>
    </row>
    <row r="135" spans="1:12" x14ac:dyDescent="0.3">
      <c r="A135" s="19" t="s">
        <v>393</v>
      </c>
      <c r="B135" s="20"/>
      <c r="C135" s="20"/>
      <c r="D135" s="20"/>
      <c r="E135" s="20"/>
      <c r="F135" s="20"/>
      <c r="G135" s="20"/>
    </row>
    <row r="136" spans="1:12" x14ac:dyDescent="0.3">
      <c r="A136" s="21"/>
      <c r="B136" s="290" t="s">
        <v>394</v>
      </c>
      <c r="C136" s="291"/>
      <c r="D136" s="291"/>
      <c r="E136" s="292"/>
      <c r="F136" s="20"/>
      <c r="G136" s="20"/>
    </row>
    <row r="137" spans="1:12" x14ac:dyDescent="0.3">
      <c r="A137" s="22"/>
      <c r="B137" s="290" t="s">
        <v>395</v>
      </c>
      <c r="C137" s="292"/>
      <c r="D137" s="290" t="s">
        <v>396</v>
      </c>
      <c r="E137" s="292"/>
      <c r="F137" s="20"/>
      <c r="G137" s="20"/>
    </row>
    <row r="138" spans="1:12" x14ac:dyDescent="0.3">
      <c r="A138" s="23" t="s">
        <v>397</v>
      </c>
      <c r="B138" s="24" t="s">
        <v>398</v>
      </c>
      <c r="C138" s="24" t="s">
        <v>399</v>
      </c>
      <c r="D138" s="24" t="s">
        <v>398</v>
      </c>
      <c r="E138" s="24" t="s">
        <v>399</v>
      </c>
      <c r="F138" s="20"/>
      <c r="G138" s="25" t="s">
        <v>400</v>
      </c>
    </row>
    <row r="139" spans="1:12" x14ac:dyDescent="0.3">
      <c r="A139" s="26" t="s">
        <v>401</v>
      </c>
      <c r="B139" s="27">
        <v>95</v>
      </c>
      <c r="C139" s="28">
        <v>95</v>
      </c>
      <c r="D139" s="27">
        <v>50</v>
      </c>
      <c r="E139" s="28">
        <v>50</v>
      </c>
      <c r="F139" s="25" t="s">
        <v>122</v>
      </c>
      <c r="G139" s="20">
        <f>(C139-E139)/C139</f>
        <v>0.47368421052631576</v>
      </c>
    </row>
    <row r="140" spans="1:12" x14ac:dyDescent="0.3">
      <c r="A140" s="29" t="s">
        <v>402</v>
      </c>
      <c r="B140" s="30">
        <v>100</v>
      </c>
      <c r="C140" s="31">
        <v>100</v>
      </c>
      <c r="D140" s="30">
        <v>70</v>
      </c>
      <c r="E140" s="31">
        <v>70</v>
      </c>
      <c r="F140" s="25" t="s">
        <v>122</v>
      </c>
      <c r="G140" s="20">
        <f t="shared" ref="G140:G156" si="0">(C140-E140)/C140</f>
        <v>0.3</v>
      </c>
    </row>
    <row r="141" spans="1:12" x14ac:dyDescent="0.3">
      <c r="A141" s="29" t="s">
        <v>403</v>
      </c>
      <c r="B141" s="30">
        <v>95</v>
      </c>
      <c r="C141" s="31">
        <v>95</v>
      </c>
      <c r="D141" s="30">
        <v>50</v>
      </c>
      <c r="E141" s="31">
        <v>50</v>
      </c>
      <c r="F141" s="25" t="s">
        <v>122</v>
      </c>
      <c r="G141" s="20">
        <f t="shared" si="0"/>
        <v>0.47368421052631576</v>
      </c>
    </row>
    <row r="142" spans="1:12" x14ac:dyDescent="0.3">
      <c r="A142" s="29" t="s">
        <v>404</v>
      </c>
      <c r="B142" s="30">
        <v>105</v>
      </c>
      <c r="C142" s="31">
        <v>105</v>
      </c>
      <c r="D142" s="30">
        <v>110</v>
      </c>
      <c r="E142" s="31">
        <v>110</v>
      </c>
      <c r="F142" s="32" t="s">
        <v>420</v>
      </c>
      <c r="G142" s="20">
        <f t="shared" si="0"/>
        <v>-4.7619047619047616E-2</v>
      </c>
    </row>
    <row r="143" spans="1:12" x14ac:dyDescent="0.3">
      <c r="A143" s="29" t="s">
        <v>405</v>
      </c>
      <c r="B143" s="30">
        <v>80</v>
      </c>
      <c r="C143" s="31">
        <v>80</v>
      </c>
      <c r="D143" s="30">
        <v>35</v>
      </c>
      <c r="E143" s="31">
        <v>35</v>
      </c>
      <c r="F143" s="25" t="s">
        <v>122</v>
      </c>
      <c r="G143" s="20">
        <f t="shared" si="0"/>
        <v>0.5625</v>
      </c>
    </row>
    <row r="144" spans="1:12" x14ac:dyDescent="0.3">
      <c r="A144" s="29" t="s">
        <v>406</v>
      </c>
      <c r="B144" s="30">
        <v>70</v>
      </c>
      <c r="C144" s="31">
        <v>70</v>
      </c>
      <c r="D144" s="30">
        <v>50</v>
      </c>
      <c r="E144" s="31">
        <v>50</v>
      </c>
      <c r="F144" s="25" t="s">
        <v>122</v>
      </c>
      <c r="G144" s="20">
        <f t="shared" si="0"/>
        <v>0.2857142857142857</v>
      </c>
    </row>
    <row r="145" spans="1:9" x14ac:dyDescent="0.3">
      <c r="A145" s="29" t="s">
        <v>407</v>
      </c>
      <c r="B145" s="30">
        <v>90</v>
      </c>
      <c r="C145" s="31">
        <v>90</v>
      </c>
      <c r="D145" s="30">
        <v>80</v>
      </c>
      <c r="E145" s="31">
        <v>80</v>
      </c>
      <c r="F145" s="25" t="s">
        <v>408</v>
      </c>
      <c r="G145" s="20">
        <f t="shared" si="0"/>
        <v>0.1111111111111111</v>
      </c>
    </row>
    <row r="146" spans="1:9" x14ac:dyDescent="0.3">
      <c r="A146" s="29" t="s">
        <v>409</v>
      </c>
      <c r="B146" s="30">
        <v>100</v>
      </c>
      <c r="C146" s="31">
        <v>100</v>
      </c>
      <c r="D146" s="30">
        <v>90</v>
      </c>
      <c r="E146" s="31">
        <v>90</v>
      </c>
      <c r="F146" s="25" t="s">
        <v>122</v>
      </c>
      <c r="G146" s="20">
        <f t="shared" si="0"/>
        <v>0.1</v>
      </c>
    </row>
    <row r="147" spans="1:9" x14ac:dyDescent="0.3">
      <c r="A147" s="29" t="s">
        <v>410</v>
      </c>
      <c r="B147" s="30">
        <v>80</v>
      </c>
      <c r="C147" s="31">
        <v>80</v>
      </c>
      <c r="D147" s="30">
        <v>40</v>
      </c>
      <c r="E147" s="31">
        <v>40</v>
      </c>
      <c r="F147" s="25" t="s">
        <v>122</v>
      </c>
      <c r="G147" s="20">
        <f t="shared" si="0"/>
        <v>0.5</v>
      </c>
    </row>
    <row r="148" spans="1:9" x14ac:dyDescent="0.3">
      <c r="A148" s="29" t="s">
        <v>411</v>
      </c>
      <c r="B148" s="30">
        <v>80</v>
      </c>
      <c r="C148" s="31">
        <v>80</v>
      </c>
      <c r="D148" s="30">
        <v>50</v>
      </c>
      <c r="E148" s="31">
        <v>50</v>
      </c>
      <c r="F148" s="25" t="s">
        <v>122</v>
      </c>
      <c r="G148" s="20">
        <f t="shared" si="0"/>
        <v>0.375</v>
      </c>
    </row>
    <row r="149" spans="1:9" x14ac:dyDescent="0.3">
      <c r="A149" s="29" t="s">
        <v>412</v>
      </c>
      <c r="B149" s="30">
        <v>90</v>
      </c>
      <c r="C149" s="31">
        <v>90</v>
      </c>
      <c r="D149" s="30">
        <v>80</v>
      </c>
      <c r="E149" s="31">
        <v>80</v>
      </c>
      <c r="F149" s="25" t="s">
        <v>408</v>
      </c>
      <c r="G149" s="20">
        <f t="shared" si="0"/>
        <v>0.1111111111111111</v>
      </c>
    </row>
    <row r="150" spans="1:9" x14ac:dyDescent="0.3">
      <c r="A150" s="29" t="s">
        <v>413</v>
      </c>
      <c r="B150" s="30">
        <v>95</v>
      </c>
      <c r="C150" s="31">
        <v>95</v>
      </c>
      <c r="D150" s="30">
        <v>90</v>
      </c>
      <c r="E150" s="31">
        <v>90</v>
      </c>
      <c r="F150" s="32" t="s">
        <v>420</v>
      </c>
      <c r="G150" s="20">
        <f t="shared" si="0"/>
        <v>5.2631578947368418E-2</v>
      </c>
    </row>
    <row r="151" spans="1:9" x14ac:dyDescent="0.3">
      <c r="A151" s="29" t="s">
        <v>414</v>
      </c>
      <c r="B151" s="30">
        <v>95</v>
      </c>
      <c r="C151" s="31">
        <v>95</v>
      </c>
      <c r="D151" s="30">
        <v>90</v>
      </c>
      <c r="E151" s="31">
        <v>90</v>
      </c>
      <c r="F151" s="32" t="s">
        <v>420</v>
      </c>
      <c r="G151" s="20">
        <f t="shared" si="0"/>
        <v>5.2631578947368418E-2</v>
      </c>
    </row>
    <row r="152" spans="1:9" x14ac:dyDescent="0.3">
      <c r="A152" s="29" t="s">
        <v>415</v>
      </c>
      <c r="B152" s="30">
        <v>80</v>
      </c>
      <c r="C152" s="31">
        <v>50</v>
      </c>
      <c r="D152" s="30">
        <v>30</v>
      </c>
      <c r="E152" s="31">
        <v>30</v>
      </c>
      <c r="F152" s="25" t="s">
        <v>121</v>
      </c>
      <c r="G152" s="20">
        <f>(C152-E152)/C152</f>
        <v>0.4</v>
      </c>
    </row>
    <row r="153" spans="1:9" x14ac:dyDescent="0.3">
      <c r="A153" s="29" t="s">
        <v>416</v>
      </c>
      <c r="B153" s="30">
        <v>90</v>
      </c>
      <c r="C153" s="31">
        <v>90</v>
      </c>
      <c r="D153" s="30">
        <v>70</v>
      </c>
      <c r="E153" s="31">
        <v>70</v>
      </c>
      <c r="F153" s="25" t="s">
        <v>118</v>
      </c>
      <c r="G153" s="20">
        <f t="shared" si="0"/>
        <v>0.22222222222222221</v>
      </c>
    </row>
    <row r="154" spans="1:9" x14ac:dyDescent="0.3">
      <c r="A154" s="29" t="s">
        <v>417</v>
      </c>
      <c r="B154" s="30">
        <v>95</v>
      </c>
      <c r="C154" s="31">
        <v>90</v>
      </c>
      <c r="D154" s="30">
        <v>80</v>
      </c>
      <c r="E154" s="31">
        <v>80</v>
      </c>
      <c r="F154" s="32" t="s">
        <v>420</v>
      </c>
      <c r="G154" s="20">
        <f t="shared" si="0"/>
        <v>0.1111111111111111</v>
      </c>
      <c r="I154" s="33"/>
    </row>
    <row r="155" spans="1:9" x14ac:dyDescent="0.3">
      <c r="A155" s="29" t="s">
        <v>418</v>
      </c>
      <c r="B155" s="30">
        <v>80</v>
      </c>
      <c r="C155" s="31">
        <v>65</v>
      </c>
      <c r="D155" s="30">
        <v>60</v>
      </c>
      <c r="E155" s="31">
        <v>30</v>
      </c>
      <c r="F155" s="25" t="s">
        <v>119</v>
      </c>
      <c r="G155" s="20">
        <f t="shared" si="0"/>
        <v>0.53846153846153844</v>
      </c>
    </row>
    <row r="156" spans="1:9" x14ac:dyDescent="0.3">
      <c r="A156" s="34" t="s">
        <v>419</v>
      </c>
      <c r="B156" s="35">
        <v>90</v>
      </c>
      <c r="C156" s="36">
        <v>90</v>
      </c>
      <c r="D156" s="35">
        <v>70</v>
      </c>
      <c r="E156" s="36">
        <v>70</v>
      </c>
      <c r="F156" s="25" t="s">
        <v>119</v>
      </c>
      <c r="G156" s="20">
        <f t="shared" si="0"/>
        <v>0.22222222222222221</v>
      </c>
    </row>
    <row r="157" spans="1:9" x14ac:dyDescent="0.3">
      <c r="A157" s="20"/>
      <c r="B157" s="20"/>
      <c r="C157" s="20"/>
      <c r="D157" s="20"/>
      <c r="E157" s="20"/>
      <c r="F157" s="20"/>
      <c r="G157" s="20"/>
    </row>
    <row r="158" spans="1:9" x14ac:dyDescent="0.3">
      <c r="A158" s="20"/>
      <c r="B158" s="20"/>
      <c r="C158" s="20"/>
      <c r="D158" s="20"/>
      <c r="E158" s="20"/>
      <c r="F158" s="20"/>
      <c r="G158" s="20"/>
    </row>
    <row r="159" spans="1:9" x14ac:dyDescent="0.3">
      <c r="A159" s="20" t="s">
        <v>122</v>
      </c>
      <c r="B159" s="20">
        <f>AVERAGEIF(F139:F156,A159,G139:G156)</f>
        <v>0.38382283834586467</v>
      </c>
      <c r="C159" s="20"/>
      <c r="D159" s="20"/>
      <c r="E159" s="20"/>
      <c r="F159" s="20"/>
      <c r="G159" s="20"/>
    </row>
    <row r="160" spans="1:9" x14ac:dyDescent="0.3">
      <c r="A160" s="20" t="s">
        <v>408</v>
      </c>
      <c r="B160" s="20">
        <f>AVERAGEIF(F139:F156,A160,G139:G156)</f>
        <v>0.1111111111111111</v>
      </c>
      <c r="C160" s="20"/>
      <c r="D160" s="20"/>
      <c r="E160" s="20"/>
      <c r="F160" s="20"/>
      <c r="G160" s="20"/>
    </row>
    <row r="161" spans="1:7" x14ac:dyDescent="0.3">
      <c r="A161" s="20" t="s">
        <v>121</v>
      </c>
      <c r="B161" s="20">
        <f>AVERAGEIF(F139:F156,A161,G139:G156)</f>
        <v>0.4</v>
      </c>
      <c r="C161" s="20"/>
      <c r="D161" s="20"/>
      <c r="E161" s="20"/>
      <c r="F161" s="20"/>
      <c r="G161" s="20"/>
    </row>
    <row r="162" spans="1:7" x14ac:dyDescent="0.3">
      <c r="A162" s="20" t="s">
        <v>118</v>
      </c>
      <c r="B162" s="20">
        <f>AVERAGEIF(F139:F156,A162,G139:G156)</f>
        <v>0.22222222222222221</v>
      </c>
      <c r="C162" s="20"/>
      <c r="D162" s="20"/>
      <c r="E162" s="20"/>
      <c r="F162" s="20"/>
      <c r="G162" s="20"/>
    </row>
    <row r="163" spans="1:7" x14ac:dyDescent="0.3">
      <c r="A163" s="20" t="s">
        <v>119</v>
      </c>
      <c r="B163" s="20">
        <f>AVERAGEIF(F139:F156,A163,G139:G156)</f>
        <v>0.38034188034188032</v>
      </c>
      <c r="C163" s="20"/>
      <c r="D163" s="20"/>
      <c r="E163" s="20"/>
      <c r="F163" s="20"/>
      <c r="G163" s="20"/>
    </row>
    <row r="165" spans="1:7" x14ac:dyDescent="0.3">
      <c r="A165" s="287" t="s">
        <v>162</v>
      </c>
      <c r="B165" s="287"/>
      <c r="C165" s="287"/>
      <c r="D165" s="287"/>
      <c r="E165" s="287"/>
    </row>
    <row r="166" spans="1:7" ht="15" thickBot="1" x14ac:dyDescent="0.35">
      <c r="A166" t="s">
        <v>163</v>
      </c>
      <c r="B166" s="13">
        <v>0.4</v>
      </c>
    </row>
    <row r="167" spans="1:7" ht="15" thickBot="1" x14ac:dyDescent="0.35">
      <c r="A167" t="s">
        <v>164</v>
      </c>
      <c r="B167" s="37">
        <f>(1+B166)^(1/(2020-2010))-1</f>
        <v>3.4219694129380196E-2</v>
      </c>
    </row>
    <row r="168" spans="1:7" x14ac:dyDescent="0.3">
      <c r="B168" s="38"/>
    </row>
    <row r="169" spans="1:7" x14ac:dyDescent="0.3">
      <c r="A169" s="287" t="s">
        <v>384</v>
      </c>
      <c r="B169" s="287"/>
    </row>
    <row r="170" spans="1:7" x14ac:dyDescent="0.3">
      <c r="A170" t="s">
        <v>385</v>
      </c>
      <c r="B170" s="39">
        <v>972.7</v>
      </c>
    </row>
    <row r="171" spans="1:7" ht="15" thickBot="1" x14ac:dyDescent="0.35">
      <c r="A171" t="s">
        <v>386</v>
      </c>
      <c r="B171" s="40">
        <f>400.9+53.5+276.5+255.7+63.5+462.5+B170+975.4+227.6+436.5</f>
        <v>4124.8</v>
      </c>
    </row>
    <row r="172" spans="1:7" ht="15" thickBot="1" x14ac:dyDescent="0.35">
      <c r="A172" t="s">
        <v>387</v>
      </c>
      <c r="B172" s="37">
        <f>B170/B171</f>
        <v>0.23581749418153608</v>
      </c>
    </row>
    <row r="173" spans="1:7" x14ac:dyDescent="0.3">
      <c r="B173" s="38"/>
    </row>
    <row r="174" spans="1:7" x14ac:dyDescent="0.3">
      <c r="A174" s="287" t="s">
        <v>169</v>
      </c>
      <c r="B174" s="287"/>
      <c r="C174" s="287"/>
      <c r="D174" s="287"/>
      <c r="E174" s="287"/>
    </row>
    <row r="175" spans="1:7" ht="15" thickBot="1" x14ac:dyDescent="0.35">
      <c r="A175" t="s">
        <v>392</v>
      </c>
      <c r="B175" s="38">
        <v>0.1246</v>
      </c>
    </row>
    <row r="176" spans="1:7" ht="15" thickBot="1" x14ac:dyDescent="0.35">
      <c r="A176" t="s">
        <v>389</v>
      </c>
      <c r="B176" s="37">
        <f>1-B175</f>
        <v>0.87539999999999996</v>
      </c>
    </row>
    <row r="178" spans="1:5" x14ac:dyDescent="0.3">
      <c r="A178" s="287" t="s">
        <v>165</v>
      </c>
      <c r="B178" s="287"/>
      <c r="C178" s="287"/>
      <c r="D178" s="287"/>
      <c r="E178" s="287"/>
    </row>
    <row r="179" spans="1:5" x14ac:dyDescent="0.3">
      <c r="A179" t="s">
        <v>390</v>
      </c>
      <c r="B179">
        <v>197000</v>
      </c>
    </row>
    <row r="180" spans="1:5" ht="15" thickBot="1" x14ac:dyDescent="0.35">
      <c r="A180" t="s">
        <v>391</v>
      </c>
      <c r="B180">
        <v>175000</v>
      </c>
    </row>
    <row r="181" spans="1:5" ht="15" thickBot="1" x14ac:dyDescent="0.35">
      <c r="A181" t="s">
        <v>166</v>
      </c>
      <c r="B181" s="12">
        <f>B179/B180</f>
        <v>1.1257142857142857</v>
      </c>
    </row>
    <row r="183" spans="1:5" x14ac:dyDescent="0.3">
      <c r="A183" s="287" t="s">
        <v>167</v>
      </c>
      <c r="B183" s="287"/>
      <c r="C183" s="287"/>
      <c r="D183" s="287"/>
      <c r="E183" s="287"/>
    </row>
    <row r="184" spans="1:5" x14ac:dyDescent="0.3">
      <c r="A184" t="s">
        <v>1141</v>
      </c>
      <c r="B184" s="101">
        <v>1.2E-2</v>
      </c>
    </row>
    <row r="185" spans="1:5" x14ac:dyDescent="0.3">
      <c r="A185" t="s">
        <v>1142</v>
      </c>
      <c r="B185" s="101">
        <v>2.4E-2</v>
      </c>
    </row>
    <row r="186" spans="1:5" x14ac:dyDescent="0.3">
      <c r="A186" t="s">
        <v>1143</v>
      </c>
      <c r="B186">
        <f>2050-2018+1</f>
        <v>33</v>
      </c>
    </row>
    <row r="187" spans="1:5" x14ac:dyDescent="0.3">
      <c r="A187" t="s">
        <v>1144</v>
      </c>
      <c r="B187" s="11">
        <f>(1-B184)^B186</f>
        <v>0.67139665221009714</v>
      </c>
    </row>
    <row r="188" spans="1:5" ht="15" thickBot="1" x14ac:dyDescent="0.35">
      <c r="A188" t="s">
        <v>1145</v>
      </c>
      <c r="B188" s="11">
        <f>(1-B185)^B186</f>
        <v>0.44858421050781644</v>
      </c>
    </row>
    <row r="189" spans="1:5" ht="15" thickBot="1" x14ac:dyDescent="0.35">
      <c r="A189" t="s">
        <v>1146</v>
      </c>
      <c r="B189" s="12">
        <f>(B187-B188)/B187</f>
        <v>0.33186409400289502</v>
      </c>
    </row>
    <row r="191" spans="1:5" x14ac:dyDescent="0.3">
      <c r="A191" s="287" t="s">
        <v>179</v>
      </c>
      <c r="B191" s="287"/>
      <c r="C191" s="287"/>
      <c r="D191" s="287"/>
      <c r="E191" s="287"/>
    </row>
    <row r="192" spans="1:5" x14ac:dyDescent="0.3">
      <c r="A192" s="16" t="s">
        <v>171</v>
      </c>
      <c r="B192" s="16" t="s">
        <v>172</v>
      </c>
      <c r="C192" s="16"/>
    </row>
    <row r="193" spans="1:9" x14ac:dyDescent="0.3">
      <c r="A193" t="s">
        <v>173</v>
      </c>
      <c r="B193" s="17">
        <v>15277777.777777778</v>
      </c>
      <c r="C193" t="s">
        <v>174</v>
      </c>
    </row>
    <row r="194" spans="1:9" x14ac:dyDescent="0.3">
      <c r="A194" t="s">
        <v>175</v>
      </c>
      <c r="B194" s="17">
        <f>3.4*10^6</f>
        <v>3400000</v>
      </c>
      <c r="C194" s="41"/>
    </row>
    <row r="195" spans="1:9" x14ac:dyDescent="0.3">
      <c r="A195" t="s">
        <v>176</v>
      </c>
      <c r="B195">
        <v>2</v>
      </c>
    </row>
    <row r="196" spans="1:9" ht="15" thickBot="1" x14ac:dyDescent="0.35">
      <c r="A196" t="s">
        <v>177</v>
      </c>
      <c r="B196" s="17">
        <f>B195*B194</f>
        <v>6800000</v>
      </c>
    </row>
    <row r="197" spans="1:9" ht="15" thickBot="1" x14ac:dyDescent="0.35">
      <c r="A197" t="s">
        <v>178</v>
      </c>
      <c r="B197" s="12">
        <f>B196/B193</f>
        <v>0.44509090909090909</v>
      </c>
    </row>
    <row r="199" spans="1:9" x14ac:dyDescent="0.3">
      <c r="A199" s="149" t="s">
        <v>1856</v>
      </c>
    </row>
    <row r="201" spans="1:9" x14ac:dyDescent="0.3">
      <c r="A201" s="150" t="s">
        <v>1877</v>
      </c>
      <c r="B201" s="289" t="s">
        <v>1860</v>
      </c>
      <c r="C201" s="289"/>
      <c r="D201" s="289"/>
      <c r="E201" s="289"/>
      <c r="F201" s="289"/>
      <c r="G201" s="289"/>
      <c r="H201" s="289"/>
      <c r="I201" s="289"/>
    </row>
    <row r="202" spans="1:9" x14ac:dyDescent="0.3">
      <c r="A202" s="42" t="s">
        <v>1861</v>
      </c>
      <c r="B202" s="42" t="s">
        <v>1862</v>
      </c>
      <c r="C202" s="42" t="s">
        <v>1863</v>
      </c>
      <c r="D202" s="42" t="s">
        <v>1864</v>
      </c>
      <c r="E202" s="42" t="s">
        <v>1231</v>
      </c>
      <c r="F202" s="42" t="s">
        <v>85</v>
      </c>
      <c r="G202" s="42" t="s">
        <v>1865</v>
      </c>
      <c r="H202" s="42" t="s">
        <v>1866</v>
      </c>
      <c r="I202" s="42" t="s">
        <v>1867</v>
      </c>
    </row>
    <row r="203" spans="1:9" x14ac:dyDescent="0.3">
      <c r="A203" s="42" t="s">
        <v>1868</v>
      </c>
      <c r="B203">
        <v>0</v>
      </c>
      <c r="C203">
        <v>6</v>
      </c>
      <c r="D203">
        <v>9</v>
      </c>
      <c r="E203">
        <v>25</v>
      </c>
      <c r="F203">
        <v>21</v>
      </c>
      <c r="G203">
        <v>215</v>
      </c>
      <c r="H203">
        <v>81</v>
      </c>
      <c r="I203">
        <v>134</v>
      </c>
    </row>
    <row r="204" spans="1:9" x14ac:dyDescent="0.3">
      <c r="A204" s="42" t="s">
        <v>1869</v>
      </c>
      <c r="B204">
        <v>4</v>
      </c>
      <c r="C204">
        <v>3</v>
      </c>
      <c r="D204">
        <v>15</v>
      </c>
      <c r="E204">
        <v>40</v>
      </c>
      <c r="F204">
        <v>43</v>
      </c>
      <c r="G204">
        <v>163</v>
      </c>
      <c r="H204">
        <v>56</v>
      </c>
      <c r="I204">
        <v>94</v>
      </c>
    </row>
    <row r="205" spans="1:9" ht="15" thickBot="1" x14ac:dyDescent="0.35">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35">
      <c r="A206" t="s">
        <v>1871</v>
      </c>
      <c r="B206" s="12">
        <f>SUM(G205:H205)/SUM(G203:H203)</f>
        <v>-0.26013513513513514</v>
      </c>
    </row>
    <row r="207" spans="1:9" ht="15" thickBot="1" x14ac:dyDescent="0.35">
      <c r="A207" t="s">
        <v>1872</v>
      </c>
      <c r="B207" s="12">
        <f>I205/I203</f>
        <v>-0.29850746268656714</v>
      </c>
    </row>
    <row r="209" spans="1:9" x14ac:dyDescent="0.3">
      <c r="A209" s="150" t="s">
        <v>1878</v>
      </c>
      <c r="B209" s="289" t="s">
        <v>1860</v>
      </c>
      <c r="C209" s="289"/>
      <c r="D209" s="289"/>
      <c r="E209" s="289"/>
      <c r="F209" s="289"/>
      <c r="G209" s="289"/>
      <c r="H209" s="289"/>
      <c r="I209" s="289"/>
    </row>
    <row r="210" spans="1:9" x14ac:dyDescent="0.3">
      <c r="A210" s="42" t="s">
        <v>1861</v>
      </c>
      <c r="B210" s="42" t="s">
        <v>1862</v>
      </c>
      <c r="C210" s="42" t="s">
        <v>1863</v>
      </c>
      <c r="D210" s="42" t="s">
        <v>1864</v>
      </c>
      <c r="E210" s="42" t="s">
        <v>1231</v>
      </c>
      <c r="F210" s="42" t="s">
        <v>85</v>
      </c>
      <c r="G210" s="42" t="s">
        <v>1865</v>
      </c>
      <c r="H210" s="42" t="s">
        <v>1866</v>
      </c>
      <c r="I210" s="42" t="s">
        <v>1867</v>
      </c>
    </row>
    <row r="211" spans="1:9" x14ac:dyDescent="0.3">
      <c r="A211" s="42" t="s">
        <v>1868</v>
      </c>
      <c r="B211">
        <v>0</v>
      </c>
      <c r="C211">
        <v>17</v>
      </c>
      <c r="D211">
        <v>18</v>
      </c>
      <c r="E211">
        <v>22</v>
      </c>
      <c r="F211">
        <v>12</v>
      </c>
      <c r="G211">
        <v>73</v>
      </c>
      <c r="H211">
        <v>21</v>
      </c>
      <c r="I211">
        <v>21</v>
      </c>
    </row>
    <row r="212" spans="1:9" x14ac:dyDescent="0.3">
      <c r="A212" s="42" t="s">
        <v>1869</v>
      </c>
      <c r="B212">
        <v>0</v>
      </c>
      <c r="C212">
        <v>15</v>
      </c>
      <c r="D212">
        <v>22</v>
      </c>
      <c r="E212">
        <v>39</v>
      </c>
      <c r="F212">
        <v>23</v>
      </c>
      <c r="G212">
        <v>51</v>
      </c>
      <c r="H212">
        <v>17</v>
      </c>
      <c r="I212">
        <v>19</v>
      </c>
    </row>
    <row r="213" spans="1:9" ht="15" thickBot="1" x14ac:dyDescent="0.35">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35">
      <c r="A214" t="s">
        <v>1871</v>
      </c>
      <c r="B214" s="12">
        <f>SUM(G213:H213)/SUM(G211:H211)</f>
        <v>-0.27659574468085107</v>
      </c>
    </row>
    <row r="215" spans="1:9" ht="15" thickBot="1" x14ac:dyDescent="0.35">
      <c r="A215" t="s">
        <v>1872</v>
      </c>
      <c r="B215" s="12">
        <f>I213/I211</f>
        <v>-9.5238095238095233E-2</v>
      </c>
    </row>
    <row r="217" spans="1:9" x14ac:dyDescent="0.3">
      <c r="A217" s="150" t="s">
        <v>1879</v>
      </c>
      <c r="B217" s="289" t="s">
        <v>1860</v>
      </c>
      <c r="C217" s="289"/>
      <c r="D217" s="289"/>
      <c r="E217" s="289"/>
    </row>
    <row r="218" spans="1:9" x14ac:dyDescent="0.3">
      <c r="A218" s="42" t="s">
        <v>1861</v>
      </c>
      <c r="B218" s="42" t="s">
        <v>1873</v>
      </c>
      <c r="C218" s="42" t="s">
        <v>1874</v>
      </c>
      <c r="D218" s="42" t="s">
        <v>1875</v>
      </c>
      <c r="E218" s="42" t="s">
        <v>85</v>
      </c>
    </row>
    <row r="219" spans="1:9" x14ac:dyDescent="0.3">
      <c r="A219" s="42" t="s">
        <v>1868</v>
      </c>
      <c r="B219">
        <v>112</v>
      </c>
      <c r="C219">
        <v>16</v>
      </c>
      <c r="D219">
        <v>9</v>
      </c>
      <c r="E219">
        <v>134</v>
      </c>
    </row>
    <row r="220" spans="1:9" x14ac:dyDescent="0.3">
      <c r="A220" s="42" t="s">
        <v>1869</v>
      </c>
      <c r="B220">
        <v>87</v>
      </c>
      <c r="C220">
        <v>17</v>
      </c>
      <c r="D220">
        <v>9</v>
      </c>
      <c r="E220">
        <v>151</v>
      </c>
    </row>
    <row r="221" spans="1:9" ht="15" thickBot="1" x14ac:dyDescent="0.35">
      <c r="A221" s="42" t="s">
        <v>1870</v>
      </c>
      <c r="B221">
        <f>B220-B219</f>
        <v>-25</v>
      </c>
      <c r="C221">
        <f t="shared" ref="C221:E221" si="9">C220-C219</f>
        <v>1</v>
      </c>
      <c r="D221">
        <f t="shared" si="9"/>
        <v>0</v>
      </c>
      <c r="E221">
        <f t="shared" si="9"/>
        <v>17</v>
      </c>
    </row>
    <row r="222" spans="1:9" ht="15" thickBot="1" x14ac:dyDescent="0.35">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2024-11-21T10:20:11Z</dcterms:modified>
</cp:coreProperties>
</file>